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20490" windowHeight="7155" tabRatio="818" firstSheet="3" activeTab="6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8" i="3" l="1"/>
  <c r="AZ108" i="3" s="1"/>
  <c r="AM108" i="3"/>
  <c r="CT108" i="2"/>
  <c r="AY108" i="2"/>
  <c r="AZ108" i="2" s="1"/>
  <c r="AY96" i="2"/>
  <c r="AX29" i="2"/>
  <c r="BA108" i="3" l="1"/>
  <c r="BA108" i="2"/>
  <c r="AZ96" i="2"/>
  <c r="AY84" i="2"/>
  <c r="AY29" i="2" s="1"/>
  <c r="BA96" i="2"/>
  <c r="AI12" i="2"/>
  <c r="AJ12" i="2" s="1"/>
  <c r="AH12" i="2"/>
  <c r="AG12" i="2"/>
  <c r="AJ8" i="2"/>
  <c r="AK8" i="2" s="1"/>
  <c r="AL8" i="2" s="1"/>
  <c r="AI8" i="2"/>
  <c r="AH8" i="2"/>
  <c r="AI101" i="2"/>
  <c r="AJ101" i="2" s="1"/>
  <c r="AK101" i="2" s="1"/>
  <c r="AL101" i="2" s="1"/>
  <c r="AI102" i="2"/>
  <c r="AJ102" i="2" s="1"/>
  <c r="AK102" i="2" s="1"/>
  <c r="AL102" i="2" s="1"/>
  <c r="AI103" i="2"/>
  <c r="AJ103" i="2" s="1"/>
  <c r="AK103" i="2" s="1"/>
  <c r="AL103" i="2" s="1"/>
  <c r="AI104" i="2"/>
  <c r="AJ104" i="2" s="1"/>
  <c r="AK104" i="2" s="1"/>
  <c r="AL104" i="2" s="1"/>
  <c r="AI105" i="2"/>
  <c r="AJ105" i="2" s="1"/>
  <c r="AK105" i="2" s="1"/>
  <c r="AL105" i="2" s="1"/>
  <c r="AI106" i="2"/>
  <c r="AJ106" i="2" s="1"/>
  <c r="AK106" i="2" s="1"/>
  <c r="AL106" i="2" s="1"/>
  <c r="AI107" i="2"/>
  <c r="AJ107" i="2" s="1"/>
  <c r="AK107" i="2" s="1"/>
  <c r="AL107" i="2" s="1"/>
  <c r="AI108" i="2"/>
  <c r="AJ108" i="2" s="1"/>
  <c r="AK108" i="2" s="1"/>
  <c r="AL108" i="2" s="1"/>
  <c r="AH102" i="2"/>
  <c r="AH103" i="2"/>
  <c r="AH104" i="2"/>
  <c r="AH105" i="2"/>
  <c r="AH106" i="2"/>
  <c r="AH107" i="2"/>
  <c r="AH108" i="2"/>
  <c r="AH101" i="2"/>
  <c r="AI102" i="3"/>
  <c r="AJ102" i="3" s="1"/>
  <c r="AK102" i="3" s="1"/>
  <c r="AL102" i="3" s="1"/>
  <c r="AI103" i="3"/>
  <c r="AJ103" i="3" s="1"/>
  <c r="AK103" i="3" s="1"/>
  <c r="AL103" i="3" s="1"/>
  <c r="AI104" i="3"/>
  <c r="AJ104" i="3" s="1"/>
  <c r="AK104" i="3" s="1"/>
  <c r="AL104" i="3" s="1"/>
  <c r="AI105" i="3"/>
  <c r="AJ105" i="3" s="1"/>
  <c r="AK105" i="3" s="1"/>
  <c r="AL105" i="3" s="1"/>
  <c r="AI106" i="3"/>
  <c r="AJ106" i="3" s="1"/>
  <c r="AK106" i="3" s="1"/>
  <c r="AL106" i="3" s="1"/>
  <c r="AI107" i="3"/>
  <c r="AJ107" i="3" s="1"/>
  <c r="AK107" i="3" s="1"/>
  <c r="AL107" i="3" s="1"/>
  <c r="AI108" i="3"/>
  <c r="AJ108" i="3" s="1"/>
  <c r="AK108" i="3" s="1"/>
  <c r="AL108" i="3" s="1"/>
  <c r="AI101" i="3"/>
  <c r="AJ101" i="3" s="1"/>
  <c r="AK101" i="3" s="1"/>
  <c r="AL101" i="3" s="1"/>
  <c r="AH102" i="3"/>
  <c r="AH103" i="3"/>
  <c r="AH104" i="3"/>
  <c r="AH105" i="3"/>
  <c r="AH106" i="3"/>
  <c r="AH107" i="3"/>
  <c r="AH108" i="3"/>
  <c r="AH101" i="3"/>
  <c r="AH22" i="3" s="1"/>
  <c r="AH14" i="3"/>
  <c r="AI14" i="2"/>
  <c r="AJ14" i="2" s="1"/>
  <c r="AK14" i="2" s="1"/>
  <c r="AL14" i="2" s="1"/>
  <c r="AH14" i="2"/>
  <c r="AH34" i="2"/>
  <c r="BB108" i="3" l="1"/>
  <c r="BC108" i="3"/>
  <c r="BB108" i="2"/>
  <c r="BD108" i="2" s="1"/>
  <c r="BC108" i="2"/>
  <c r="BA84" i="2"/>
  <c r="BA29" i="2" s="1"/>
  <c r="BD96" i="2"/>
  <c r="AZ84" i="2"/>
  <c r="AZ29" i="2" s="1"/>
  <c r="BB96" i="2"/>
  <c r="BC96" i="2"/>
  <c r="AK12" i="2"/>
  <c r="AL12" i="2" s="1"/>
  <c r="AH13" i="2"/>
  <c r="AH15" i="2" s="1"/>
  <c r="S118" i="7"/>
  <c r="S103" i="7"/>
  <c r="S88" i="7"/>
  <c r="S73" i="7"/>
  <c r="BD108" i="3" l="1"/>
  <c r="BE108" i="3"/>
  <c r="BE108" i="2"/>
  <c r="BF108" i="2" s="1"/>
  <c r="BD84" i="2"/>
  <c r="BD29" i="2" s="1"/>
  <c r="BC84" i="2"/>
  <c r="BC29" i="2" s="1"/>
  <c r="BB84" i="2"/>
  <c r="BB29" i="2" s="1"/>
  <c r="BE96" i="2"/>
  <c r="AH72" i="3"/>
  <c r="AH65" i="3"/>
  <c r="AH53" i="3" s="1"/>
  <c r="AH77" i="3" s="1"/>
  <c r="AH34" i="3"/>
  <c r="AH65" i="2"/>
  <c r="AH53" i="2"/>
  <c r="AY77" i="2"/>
  <c r="AH89" i="2"/>
  <c r="AH92" i="2"/>
  <c r="AH91" i="3"/>
  <c r="AI91" i="3"/>
  <c r="AJ91" i="3" s="1"/>
  <c r="AH92" i="3"/>
  <c r="AH59" i="3"/>
  <c r="AI81" i="3"/>
  <c r="AJ8" i="3"/>
  <c r="AK8" i="3" s="1"/>
  <c r="AL8" i="3" s="1"/>
  <c r="AI8" i="3"/>
  <c r="AH8" i="3"/>
  <c r="AH40" i="2"/>
  <c r="AH37" i="2"/>
  <c r="AL41" i="2"/>
  <c r="AH41" i="2"/>
  <c r="AS94" i="3"/>
  <c r="AT94" i="3"/>
  <c r="AH94" i="3"/>
  <c r="AI89" i="3"/>
  <c r="AJ89" i="3" s="1"/>
  <c r="AI90" i="3"/>
  <c r="AJ90" i="3" s="1"/>
  <c r="AI92" i="3"/>
  <c r="AJ92" i="3" s="1"/>
  <c r="AI93" i="3"/>
  <c r="AJ93" i="3" s="1"/>
  <c r="AI94" i="3"/>
  <c r="AJ94" i="3" s="1"/>
  <c r="AI95" i="3"/>
  <c r="AJ95" i="3" s="1"/>
  <c r="AH90" i="3"/>
  <c r="AH93" i="3"/>
  <c r="AH95" i="3"/>
  <c r="AH96" i="3"/>
  <c r="AH89" i="3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H95" i="2"/>
  <c r="AH94" i="2"/>
  <c r="AH93" i="2"/>
  <c r="AH91" i="2"/>
  <c r="AH90" i="2"/>
  <c r="AH96" i="2"/>
  <c r="AM89" i="2"/>
  <c r="AX72" i="3"/>
  <c r="AM72" i="3"/>
  <c r="AN72" i="3" s="1"/>
  <c r="AM72" i="2"/>
  <c r="AN72" i="2" s="1"/>
  <c r="AH72" i="2"/>
  <c r="AH84" i="2"/>
  <c r="AH29" i="3"/>
  <c r="AH29" i="2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P127" i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C133" i="3"/>
  <c r="C132" i="3"/>
  <c r="C131" i="3"/>
  <c r="C130" i="3"/>
  <c r="C129" i="3"/>
  <c r="C128" i="3"/>
  <c r="C127" i="3"/>
  <c r="C126" i="3"/>
  <c r="C125" i="3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Y132" i="2"/>
  <c r="AZ132" i="2"/>
  <c r="BA132" i="2"/>
  <c r="BB132" i="2"/>
  <c r="BC132" i="2"/>
  <c r="BD132" i="2"/>
  <c r="C132" i="2"/>
  <c r="N124" i="3"/>
  <c r="M124" i="3"/>
  <c r="L124" i="3"/>
  <c r="K124" i="3"/>
  <c r="J124" i="3"/>
  <c r="I124" i="3"/>
  <c r="H124" i="3"/>
  <c r="G124" i="3"/>
  <c r="F124" i="3"/>
  <c r="E124" i="3"/>
  <c r="D124" i="3"/>
  <c r="C124" i="3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AX60" i="3"/>
  <c r="AI60" i="3"/>
  <c r="AJ60" i="3"/>
  <c r="AM60" i="3" s="1"/>
  <c r="AK60" i="3"/>
  <c r="AN60" i="3" s="1"/>
  <c r="AL60" i="3"/>
  <c r="AO60" i="3" s="1"/>
  <c r="AH60" i="3"/>
  <c r="AH84" i="3" s="1"/>
  <c r="AG79" i="1" s="1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I60" i="2"/>
  <c r="AJ60" i="2" s="1"/>
  <c r="AH60" i="2"/>
  <c r="AQ96" i="3"/>
  <c r="AQ96" i="2"/>
  <c r="AR96" i="2" s="1"/>
  <c r="AP96" i="2"/>
  <c r="AM96" i="2"/>
  <c r="AN96" i="2" s="1"/>
  <c r="Z79" i="1"/>
  <c r="AA79" i="1"/>
  <c r="AB79" i="1"/>
  <c r="AC79" i="1"/>
  <c r="AD79" i="1"/>
  <c r="AE79" i="1"/>
  <c r="AF7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AI41" i="2"/>
  <c r="AJ41" i="2" s="1"/>
  <c r="AI41" i="3"/>
  <c r="AJ41" i="3" s="1"/>
  <c r="AH41" i="3"/>
  <c r="AH11" i="3"/>
  <c r="AH13" i="3" s="1"/>
  <c r="AH15" i="3" s="1"/>
  <c r="AH35" i="3" s="1"/>
  <c r="AH12" i="3"/>
  <c r="AX34" i="3"/>
  <c r="AR34" i="3"/>
  <c r="AH9" i="3"/>
  <c r="AI14" i="3"/>
  <c r="AJ14" i="3" s="1"/>
  <c r="AI12" i="3"/>
  <c r="AJ12" i="3" s="1"/>
  <c r="AM18" i="2"/>
  <c r="AN18" i="2"/>
  <c r="AQ18" i="2" s="1"/>
  <c r="AO18" i="2"/>
  <c r="AR18" i="2" s="1"/>
  <c r="AP18" i="2"/>
  <c r="AS18" i="2" s="1"/>
  <c r="AM17" i="2"/>
  <c r="AN17" i="2" s="1"/>
  <c r="AI18" i="3"/>
  <c r="AJ18" i="3" s="1"/>
  <c r="AH18" i="3"/>
  <c r="AI17" i="3"/>
  <c r="AJ17" i="3" s="1"/>
  <c r="AH17" i="3"/>
  <c r="AI18" i="2"/>
  <c r="AJ18" i="2" s="1"/>
  <c r="AH18" i="2"/>
  <c r="AL17" i="2"/>
  <c r="AI17" i="2"/>
  <c r="AJ17" i="2" s="1"/>
  <c r="AH17" i="2"/>
  <c r="AH10" i="2"/>
  <c r="AH36" i="2"/>
  <c r="AI37" i="3"/>
  <c r="AH37" i="3"/>
  <c r="AH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I37" i="2"/>
  <c r="AH39" i="2"/>
  <c r="AH38" i="2"/>
  <c r="AH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G44" i="2"/>
  <c r="AI34" i="2"/>
  <c r="AJ34" i="2" s="1"/>
  <c r="AI34" i="3"/>
  <c r="AJ34" i="3" s="1"/>
  <c r="AM40" i="3"/>
  <c r="AN40" i="3"/>
  <c r="AO40" i="3"/>
  <c r="AP40" i="3"/>
  <c r="AQ40" i="3"/>
  <c r="AR40" i="3"/>
  <c r="AS40" i="3"/>
  <c r="AM39" i="3"/>
  <c r="AN39" i="3"/>
  <c r="AM40" i="2"/>
  <c r="AN40" i="2"/>
  <c r="AO40" i="2"/>
  <c r="AP40" i="2"/>
  <c r="AQ40" i="2"/>
  <c r="AR40" i="2"/>
  <c r="AS40" i="2"/>
  <c r="AM39" i="2"/>
  <c r="AN39" i="2"/>
  <c r="AM66" i="2"/>
  <c r="AN66" i="2" s="1"/>
  <c r="AM96" i="3"/>
  <c r="AN96" i="3" s="1"/>
  <c r="AB30" i="3"/>
  <c r="AG30" i="2"/>
  <c r="AG42" i="2"/>
  <c r="M42" i="2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1" i="3"/>
  <c r="D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K85" i="2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5" i="3"/>
  <c r="E85" i="2"/>
  <c r="F85" i="2"/>
  <c r="G85" i="2"/>
  <c r="H85" i="2"/>
  <c r="I85" i="2"/>
  <c r="J85" i="2"/>
  <c r="D85" i="2"/>
  <c r="C85" i="2"/>
  <c r="AA80" i="1"/>
  <c r="AI96" i="2"/>
  <c r="AJ96" i="2" s="1"/>
  <c r="AI96" i="3"/>
  <c r="AJ96" i="3" s="1"/>
  <c r="AH83" i="3"/>
  <c r="AH36" i="3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72" i="3"/>
  <c r="AJ72" i="3" s="1"/>
  <c r="AH67" i="3"/>
  <c r="AH68" i="3"/>
  <c r="AH69" i="3"/>
  <c r="AH70" i="3"/>
  <c r="AH71" i="3"/>
  <c r="AH66" i="3"/>
  <c r="AI66" i="2"/>
  <c r="AJ66" i="2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H66" i="2"/>
  <c r="AH67" i="2"/>
  <c r="AH68" i="2"/>
  <c r="AH69" i="2"/>
  <c r="AH70" i="2"/>
  <c r="AH71" i="2"/>
  <c r="AI65" i="2"/>
  <c r="AJ65" i="2"/>
  <c r="BF108" i="3" l="1"/>
  <c r="BG108" i="2"/>
  <c r="BH108" i="2"/>
  <c r="BE84" i="2"/>
  <c r="BE29" i="2" s="1"/>
  <c r="BE132" i="2" s="1"/>
  <c r="BF96" i="2"/>
  <c r="AI29" i="3"/>
  <c r="AJ29" i="3"/>
  <c r="AM101" i="3"/>
  <c r="AM108" i="2"/>
  <c r="AJ29" i="2"/>
  <c r="AI29" i="2"/>
  <c r="AH42" i="3"/>
  <c r="AK92" i="3"/>
  <c r="AL92" i="3"/>
  <c r="AK95" i="3"/>
  <c r="AL95" i="3"/>
  <c r="AK94" i="3"/>
  <c r="AL94" i="3"/>
  <c r="AK90" i="3"/>
  <c r="AL90" i="3"/>
  <c r="AK91" i="3"/>
  <c r="AL91" i="3"/>
  <c r="AK93" i="3"/>
  <c r="AL93" i="3"/>
  <c r="AK89" i="3"/>
  <c r="AL89" i="3" s="1"/>
  <c r="AL90" i="2"/>
  <c r="AL92" i="2"/>
  <c r="AL89" i="2"/>
  <c r="AK95" i="2"/>
  <c r="AL95" i="2" s="1"/>
  <c r="AK94" i="2"/>
  <c r="AL94" i="2" s="1"/>
  <c r="AK93" i="2"/>
  <c r="AL93" i="2" s="1"/>
  <c r="AK92" i="2"/>
  <c r="AK91" i="2"/>
  <c r="AL91" i="2" s="1"/>
  <c r="AK90" i="2"/>
  <c r="AK89" i="2"/>
  <c r="AO72" i="3"/>
  <c r="AP72" i="2"/>
  <c r="AO72" i="2"/>
  <c r="AP60" i="3"/>
  <c r="AQ60" i="3" s="1"/>
  <c r="AK60" i="2"/>
  <c r="AL60" i="2" s="1"/>
  <c r="AS96" i="2"/>
  <c r="AO96" i="2"/>
  <c r="AK41" i="2"/>
  <c r="AK41" i="3"/>
  <c r="AK14" i="3"/>
  <c r="AK12" i="3"/>
  <c r="AL12" i="3" s="1"/>
  <c r="AT18" i="2"/>
  <c r="AO17" i="2"/>
  <c r="AK18" i="3"/>
  <c r="AK17" i="3"/>
  <c r="AL17" i="3" s="1"/>
  <c r="AK18" i="2"/>
  <c r="AL18" i="2" s="1"/>
  <c r="AK17" i="2"/>
  <c r="AK34" i="2"/>
  <c r="AK34" i="3"/>
  <c r="AO66" i="2"/>
  <c r="AO96" i="3"/>
  <c r="AK96" i="2"/>
  <c r="AL96" i="2" s="1"/>
  <c r="AL96" i="3"/>
  <c r="AK96" i="3"/>
  <c r="AH77" i="2"/>
  <c r="AL67" i="3"/>
  <c r="AK72" i="3"/>
  <c r="AL72" i="3" s="1"/>
  <c r="AK71" i="3"/>
  <c r="AL71" i="3" s="1"/>
  <c r="AK70" i="3"/>
  <c r="AL70" i="3" s="1"/>
  <c r="AK69" i="3"/>
  <c r="AL69" i="3" s="1"/>
  <c r="AK68" i="3"/>
  <c r="AL68" i="3" s="1"/>
  <c r="AK67" i="3"/>
  <c r="AK66" i="3"/>
  <c r="AL66" i="3" s="1"/>
  <c r="AL67" i="2"/>
  <c r="AK72" i="2"/>
  <c r="AL72" i="2" s="1"/>
  <c r="AK71" i="2"/>
  <c r="AL71" i="2" s="1"/>
  <c r="AK70" i="2"/>
  <c r="AL70" i="2" s="1"/>
  <c r="AK69" i="2"/>
  <c r="AL69" i="2" s="1"/>
  <c r="AK68" i="2"/>
  <c r="AL68" i="2" s="1"/>
  <c r="AK67" i="2"/>
  <c r="AK66" i="2"/>
  <c r="AL66" i="2" s="1"/>
  <c r="AK65" i="2"/>
  <c r="AL65" i="2" s="1"/>
  <c r="BG108" i="3" l="1"/>
  <c r="BI108" i="2"/>
  <c r="BJ108" i="2"/>
  <c r="BF84" i="2"/>
  <c r="BF29" i="2" s="1"/>
  <c r="BF132" i="2" s="1"/>
  <c r="BG96" i="2"/>
  <c r="AK29" i="3"/>
  <c r="AL29" i="3"/>
  <c r="AM107" i="3"/>
  <c r="AM102" i="3"/>
  <c r="AM103" i="3"/>
  <c r="AN108" i="2"/>
  <c r="AN29" i="2" s="1"/>
  <c r="AM29" i="2"/>
  <c r="AK29" i="2"/>
  <c r="AM8" i="2"/>
  <c r="AM8" i="3"/>
  <c r="AP72" i="3"/>
  <c r="AQ72" i="3"/>
  <c r="AR72" i="2"/>
  <c r="AQ72" i="2"/>
  <c r="AM101" i="2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R60" i="3"/>
  <c r="AS60" i="3"/>
  <c r="AT60" i="3" s="1"/>
  <c r="AM60" i="2"/>
  <c r="AT96" i="2"/>
  <c r="AN41" i="2"/>
  <c r="AM41" i="2"/>
  <c r="AL41" i="3"/>
  <c r="AN41" i="3" s="1"/>
  <c r="AM41" i="3"/>
  <c r="AL14" i="3"/>
  <c r="AN14" i="3" s="1"/>
  <c r="AM14" i="3"/>
  <c r="AM12" i="3"/>
  <c r="AM14" i="2"/>
  <c r="AU18" i="2"/>
  <c r="AV18" i="2"/>
  <c r="AW18" i="2" s="1"/>
  <c r="AP17" i="2"/>
  <c r="AR17" i="2" s="1"/>
  <c r="AQ17" i="2"/>
  <c r="AL18" i="3"/>
  <c r="AM17" i="3"/>
  <c r="AL34" i="2"/>
  <c r="AL34" i="3"/>
  <c r="AN34" i="3"/>
  <c r="AM34" i="3"/>
  <c r="AP66" i="2"/>
  <c r="AR66" i="2" s="1"/>
  <c r="AQ66" i="2"/>
  <c r="AP96" i="3"/>
  <c r="AR96" i="3" s="1"/>
  <c r="BH108" i="3" l="1"/>
  <c r="BK108" i="2"/>
  <c r="BG84" i="2"/>
  <c r="BG29" i="2" s="1"/>
  <c r="BG132" i="2" s="1"/>
  <c r="BH96" i="2"/>
  <c r="AM12" i="2"/>
  <c r="AN12" i="2" s="1"/>
  <c r="AO108" i="2"/>
  <c r="AO29" i="2" s="1"/>
  <c r="AL29" i="2"/>
  <c r="AN8" i="2"/>
  <c r="AN8" i="3"/>
  <c r="AO8" i="3" s="1"/>
  <c r="AP8" i="3" s="1"/>
  <c r="AR72" i="3"/>
  <c r="AT72" i="2"/>
  <c r="AS72" i="2"/>
  <c r="AU60" i="3"/>
  <c r="AV60" i="3" s="1"/>
  <c r="AN60" i="2"/>
  <c r="AV96" i="2"/>
  <c r="AU96" i="2"/>
  <c r="AW96" i="2"/>
  <c r="AX96" i="2" s="1"/>
  <c r="AO41" i="2"/>
  <c r="AO41" i="3"/>
  <c r="AO14" i="3"/>
  <c r="AO12" i="3"/>
  <c r="AQ12" i="3" s="1"/>
  <c r="AN12" i="3"/>
  <c r="AP12" i="3"/>
  <c r="AN14" i="2"/>
  <c r="AX18" i="2"/>
  <c r="AS17" i="2"/>
  <c r="AM18" i="3"/>
  <c r="AN17" i="3"/>
  <c r="AO17" i="3" s="1"/>
  <c r="AO34" i="2"/>
  <c r="AN34" i="2"/>
  <c r="AM34" i="2"/>
  <c r="AO34" i="3"/>
  <c r="AS66" i="2"/>
  <c r="AS96" i="3"/>
  <c r="BJ108" i="3" l="1"/>
  <c r="BI108" i="3"/>
  <c r="BK108" i="3"/>
  <c r="BL108" i="2"/>
  <c r="BM108" i="2" s="1"/>
  <c r="BH84" i="2"/>
  <c r="BH29" i="2" s="1"/>
  <c r="BH132" i="2" s="1"/>
  <c r="BI96" i="2"/>
  <c r="AO12" i="2"/>
  <c r="AM29" i="3"/>
  <c r="AN108" i="3"/>
  <c r="AP108" i="2"/>
  <c r="AQ108" i="2"/>
  <c r="AQ29" i="2" s="1"/>
  <c r="AO8" i="2"/>
  <c r="AQ8" i="3"/>
  <c r="AS72" i="3"/>
  <c r="AV72" i="2"/>
  <c r="AW72" i="2" s="1"/>
  <c r="AU72" i="2"/>
  <c r="AW60" i="3"/>
  <c r="AO60" i="2"/>
  <c r="AP60" i="2"/>
  <c r="AP41" i="2"/>
  <c r="AQ41" i="2" s="1"/>
  <c r="AP41" i="3"/>
  <c r="AQ41" i="3" s="1"/>
  <c r="AP14" i="3"/>
  <c r="AQ14" i="3" s="1"/>
  <c r="AR12" i="3"/>
  <c r="AT12" i="3" s="1"/>
  <c r="AS12" i="3"/>
  <c r="AO14" i="2"/>
  <c r="AP12" i="2"/>
  <c r="AQ12" i="2" s="1"/>
  <c r="AT17" i="2"/>
  <c r="AU17" i="2" s="1"/>
  <c r="AV17" i="2" s="1"/>
  <c r="AN18" i="3"/>
  <c r="AP17" i="3"/>
  <c r="AR17" i="3" s="1"/>
  <c r="AQ17" i="3"/>
  <c r="AP34" i="2"/>
  <c r="AQ34" i="2"/>
  <c r="AP34" i="3"/>
  <c r="AT66" i="2"/>
  <c r="AU66" i="2" s="1"/>
  <c r="AV66" i="2" s="1"/>
  <c r="AT96" i="3"/>
  <c r="AU96" i="3" s="1"/>
  <c r="AV96" i="3" s="1"/>
  <c r="BL108" i="3" l="1"/>
  <c r="BN108" i="2"/>
  <c r="BI84" i="2"/>
  <c r="BI29" i="2" s="1"/>
  <c r="BI132" i="2" s="1"/>
  <c r="BJ96" i="2"/>
  <c r="BK96" i="2"/>
  <c r="AN29" i="3"/>
  <c r="AO108" i="3"/>
  <c r="AP29" i="2"/>
  <c r="AR108" i="2"/>
  <c r="AP8" i="2"/>
  <c r="AR8" i="3"/>
  <c r="AT72" i="3"/>
  <c r="AU72" i="3" s="1"/>
  <c r="AX72" i="2"/>
  <c r="AQ60" i="2"/>
  <c r="AR60" i="2"/>
  <c r="AS60" i="2" s="1"/>
  <c r="AR41" i="2"/>
  <c r="AR41" i="3"/>
  <c r="AR14" i="3"/>
  <c r="AU12" i="3"/>
  <c r="AP14" i="2"/>
  <c r="AQ14" i="2" s="1"/>
  <c r="AR12" i="2"/>
  <c r="AW17" i="2"/>
  <c r="AX17" i="2" s="1"/>
  <c r="AO18" i="3"/>
  <c r="AP18" i="3" s="1"/>
  <c r="AS17" i="3"/>
  <c r="AP53" i="2"/>
  <c r="AR34" i="2"/>
  <c r="AQ34" i="3"/>
  <c r="AW66" i="2"/>
  <c r="AX66" i="2" s="1"/>
  <c r="AW96" i="3"/>
  <c r="AX96" i="3" s="1"/>
  <c r="BN108" i="3" l="1"/>
  <c r="BO108" i="3" s="1"/>
  <c r="BM108" i="3"/>
  <c r="BO108" i="2"/>
  <c r="BK84" i="2"/>
  <c r="BK29" i="2" s="1"/>
  <c r="BK132" i="2" s="1"/>
  <c r="BL96" i="2"/>
  <c r="BJ84" i="2"/>
  <c r="BJ29" i="2" s="1"/>
  <c r="BJ132" i="2" s="1"/>
  <c r="AO29" i="3"/>
  <c r="AP108" i="3"/>
  <c r="AR29" i="2"/>
  <c r="AS108" i="2"/>
  <c r="AQ8" i="2"/>
  <c r="AS8" i="3"/>
  <c r="AT8" i="3" s="1"/>
  <c r="AU8" i="3" s="1"/>
  <c r="AV8" i="3" s="1"/>
  <c r="AW8" i="3" s="1"/>
  <c r="AX8" i="3" s="1"/>
  <c r="AV72" i="3"/>
  <c r="AW72" i="3"/>
  <c r="AU60" i="2"/>
  <c r="AT60" i="2"/>
  <c r="AS41" i="2"/>
  <c r="AS41" i="3"/>
  <c r="AS14" i="3"/>
  <c r="AV12" i="3"/>
  <c r="AX12" i="3" s="1"/>
  <c r="AW12" i="3"/>
  <c r="AR14" i="2"/>
  <c r="AS12" i="2"/>
  <c r="AQ18" i="3"/>
  <c r="AT17" i="3"/>
  <c r="AU17" i="3" s="1"/>
  <c r="AS34" i="2"/>
  <c r="BP108" i="3" l="1"/>
  <c r="BP108" i="2"/>
  <c r="BL84" i="2"/>
  <c r="BL29" i="2" s="1"/>
  <c r="BL132" i="2" s="1"/>
  <c r="BM96" i="2"/>
  <c r="AP29" i="3"/>
  <c r="AQ108" i="3"/>
  <c r="AS29" i="2"/>
  <c r="AT108" i="2"/>
  <c r="AR8" i="2"/>
  <c r="AS8" i="2" s="1"/>
  <c r="AV60" i="2"/>
  <c r="AW60" i="2"/>
  <c r="AT41" i="2"/>
  <c r="AT41" i="3"/>
  <c r="AT14" i="3"/>
  <c r="AS14" i="2"/>
  <c r="AT12" i="2"/>
  <c r="AU12" i="2" s="1"/>
  <c r="AR18" i="3"/>
  <c r="AV17" i="3"/>
  <c r="AX17" i="3"/>
  <c r="AW17" i="3"/>
  <c r="AT34" i="2"/>
  <c r="AU34" i="2"/>
  <c r="AV34" i="2"/>
  <c r="AS34" i="3"/>
  <c r="BR108" i="3" l="1"/>
  <c r="BQ108" i="3"/>
  <c r="BS108" i="3"/>
  <c r="BQ108" i="2"/>
  <c r="BR108" i="2" s="1"/>
  <c r="BM84" i="2"/>
  <c r="BM29" i="2" s="1"/>
  <c r="BM132" i="2" s="1"/>
  <c r="BN96" i="2"/>
  <c r="AQ29" i="3"/>
  <c r="AR108" i="3"/>
  <c r="AS108" i="3" s="1"/>
  <c r="AT108" i="3" s="1"/>
  <c r="AT29" i="2"/>
  <c r="AU108" i="2"/>
  <c r="AT8" i="2"/>
  <c r="AU8" i="2" s="1"/>
  <c r="AV8" i="2" s="1"/>
  <c r="AX60" i="2"/>
  <c r="AU41" i="2"/>
  <c r="AV41" i="2" s="1"/>
  <c r="AU41" i="3"/>
  <c r="AV41" i="3" s="1"/>
  <c r="AU14" i="3"/>
  <c r="AV14" i="3"/>
  <c r="AT14" i="2"/>
  <c r="AV12" i="2"/>
  <c r="AW12" i="2" s="1"/>
  <c r="AS18" i="3"/>
  <c r="AW34" i="2"/>
  <c r="AX34" i="2" s="1"/>
  <c r="AU34" i="3"/>
  <c r="AT34" i="3"/>
  <c r="AV34" i="3"/>
  <c r="BU108" i="3" l="1"/>
  <c r="BT108" i="3"/>
  <c r="BS108" i="2"/>
  <c r="BT108" i="2"/>
  <c r="BN84" i="2"/>
  <c r="BN29" i="2" s="1"/>
  <c r="BN132" i="2" s="1"/>
  <c r="BO96" i="2"/>
  <c r="AU108" i="3"/>
  <c r="AU29" i="3" s="1"/>
  <c r="AT29" i="3"/>
  <c r="AR29" i="3"/>
  <c r="AV108" i="3"/>
  <c r="AV29" i="3" s="1"/>
  <c r="AS29" i="3"/>
  <c r="AU29" i="2"/>
  <c r="AV108" i="2"/>
  <c r="AV29" i="2" s="1"/>
  <c r="AW8" i="2"/>
  <c r="AX8" i="2" s="1"/>
  <c r="AW41" i="2"/>
  <c r="AX41" i="2"/>
  <c r="AW41" i="3"/>
  <c r="AX41" i="3"/>
  <c r="AW14" i="3"/>
  <c r="AX14" i="3" s="1"/>
  <c r="AU14" i="2"/>
  <c r="AV14" i="2" s="1"/>
  <c r="AX12" i="2"/>
  <c r="AT18" i="3"/>
  <c r="AW34" i="3"/>
  <c r="BV108" i="3" l="1"/>
  <c r="BW108" i="2"/>
  <c r="BU108" i="2"/>
  <c r="BV108" i="2"/>
  <c r="BO84" i="2"/>
  <c r="BO29" i="2" s="1"/>
  <c r="BO132" i="2" s="1"/>
  <c r="BP96" i="2"/>
  <c r="AW108" i="3"/>
  <c r="AW29" i="3" s="1"/>
  <c r="AX108" i="3"/>
  <c r="AX29" i="3" s="1"/>
  <c r="AW108" i="2"/>
  <c r="AW14" i="2"/>
  <c r="AX14" i="2" s="1"/>
  <c r="AU18" i="3"/>
  <c r="AV18" i="3" s="1"/>
  <c r="BW108" i="3" l="1"/>
  <c r="BX108" i="2"/>
  <c r="BP84" i="2"/>
  <c r="BP29" i="2" s="1"/>
  <c r="BP132" i="2" s="1"/>
  <c r="BQ96" i="2"/>
  <c r="AW29" i="2"/>
  <c r="AX108" i="2"/>
  <c r="AW18" i="3"/>
  <c r="AX18" i="3" s="1"/>
  <c r="BX108" i="3" l="1"/>
  <c r="BY108" i="3"/>
  <c r="BY108" i="2"/>
  <c r="BZ108" i="2"/>
  <c r="BQ84" i="2"/>
  <c r="BQ29" i="2" s="1"/>
  <c r="BQ132" i="2" s="1"/>
  <c r="BR96" i="2"/>
  <c r="AB73" i="2"/>
  <c r="AA56" i="1"/>
  <c r="AA91" i="1" s="1"/>
  <c r="AB56" i="1"/>
  <c r="AB91" i="1" s="1"/>
  <c r="AC56" i="1"/>
  <c r="AC91" i="1" s="1"/>
  <c r="AD56" i="1"/>
  <c r="AD91" i="1" s="1"/>
  <c r="AE56" i="1"/>
  <c r="AE91" i="1" s="1"/>
  <c r="AF56" i="1"/>
  <c r="AF91" i="1" s="1"/>
  <c r="AG56" i="1"/>
  <c r="AG91" i="1" s="1"/>
  <c r="Z56" i="1"/>
  <c r="Z91" i="1" s="1"/>
  <c r="S58" i="7"/>
  <c r="S43" i="7"/>
  <c r="AA40" i="1"/>
  <c r="AB40" i="1"/>
  <c r="AC40" i="1"/>
  <c r="AD40" i="1"/>
  <c r="AE40" i="1"/>
  <c r="AF40" i="1"/>
  <c r="AG40" i="1"/>
  <c r="Z40" i="1"/>
  <c r="AB42" i="3"/>
  <c r="AC42" i="3"/>
  <c r="AD42" i="3"/>
  <c r="AE42" i="3"/>
  <c r="AF42" i="3"/>
  <c r="AG42" i="3"/>
  <c r="AA42" i="3"/>
  <c r="AI40" i="2"/>
  <c r="AD42" i="2"/>
  <c r="AC42" i="2"/>
  <c r="AB42" i="2"/>
  <c r="AE42" i="2"/>
  <c r="AF42" i="2"/>
  <c r="AA42" i="2"/>
  <c r="AC30" i="3"/>
  <c r="AD30" i="3"/>
  <c r="AE30" i="3"/>
  <c r="AF30" i="3"/>
  <c r="AG30" i="3"/>
  <c r="AA30" i="3"/>
  <c r="AC30" i="2"/>
  <c r="AB30" i="2"/>
  <c r="AA30" i="2"/>
  <c r="AA29" i="1"/>
  <c r="AB29" i="1"/>
  <c r="AC29" i="1"/>
  <c r="AD29" i="1"/>
  <c r="AE29" i="1"/>
  <c r="AF29" i="1"/>
  <c r="AG29" i="1"/>
  <c r="AG127" i="1" s="1"/>
  <c r="Z29" i="1"/>
  <c r="AH9" i="2"/>
  <c r="AG14" i="2"/>
  <c r="BZ108" i="3" l="1"/>
  <c r="CA108" i="2"/>
  <c r="CB108" i="2"/>
  <c r="BR84" i="2"/>
  <c r="BR29" i="2" s="1"/>
  <c r="BR132" i="2" s="1"/>
  <c r="BS96" i="2"/>
  <c r="BT96" i="2"/>
  <c r="AI132" i="2"/>
  <c r="AH29" i="1"/>
  <c r="AH127" i="1" s="1"/>
  <c r="AI132" i="3"/>
  <c r="AB103" i="1"/>
  <c r="AB115" i="1"/>
  <c r="AF103" i="1"/>
  <c r="AF115" i="1"/>
  <c r="AE103" i="1"/>
  <c r="AE115" i="1"/>
  <c r="AD103" i="1"/>
  <c r="AD115" i="1"/>
  <c r="Z103" i="1"/>
  <c r="Z115" i="1"/>
  <c r="AA103" i="1"/>
  <c r="AA115" i="1"/>
  <c r="AG103" i="1"/>
  <c r="AG115" i="1"/>
  <c r="AC103" i="1"/>
  <c r="AC115" i="1"/>
  <c r="AI84" i="3"/>
  <c r="AI84" i="2"/>
  <c r="AH79" i="1" s="1"/>
  <c r="AH56" i="1"/>
  <c r="AH40" i="1"/>
  <c r="AI29" i="1"/>
  <c r="AI127" i="1" s="1"/>
  <c r="AK132" i="2"/>
  <c r="AH44" i="2"/>
  <c r="CA108" i="3" l="1"/>
  <c r="CC108" i="2"/>
  <c r="CD108" i="2" s="1"/>
  <c r="BT84" i="2"/>
  <c r="BT29" i="2" s="1"/>
  <c r="BT132" i="2" s="1"/>
  <c r="BS84" i="2"/>
  <c r="BS29" i="2" s="1"/>
  <c r="BS132" i="2" s="1"/>
  <c r="BW96" i="2"/>
  <c r="BU96" i="2"/>
  <c r="BV96" i="2"/>
  <c r="AH115" i="1"/>
  <c r="AH103" i="1"/>
  <c r="AM132" i="2"/>
  <c r="AJ132" i="2"/>
  <c r="AJ29" i="1"/>
  <c r="AJ127" i="1" s="1"/>
  <c r="AK132" i="3"/>
  <c r="AJ132" i="3"/>
  <c r="AL84" i="3"/>
  <c r="AK84" i="3"/>
  <c r="AJ84" i="3"/>
  <c r="AK84" i="2"/>
  <c r="AJ79" i="1" s="1"/>
  <c r="AJ56" i="1"/>
  <c r="AH91" i="1"/>
  <c r="AJ84" i="2"/>
  <c r="AI56" i="1"/>
  <c r="AI115" i="1" s="1"/>
  <c r="AJ40" i="1"/>
  <c r="AI40" i="1"/>
  <c r="AD30" i="2"/>
  <c r="AE30" i="2"/>
  <c r="AF30" i="2"/>
  <c r="CB108" i="3" l="1"/>
  <c r="CE108" i="2"/>
  <c r="CF108" i="2"/>
  <c r="BW84" i="2"/>
  <c r="BW29" i="2" s="1"/>
  <c r="BW132" i="2" s="1"/>
  <c r="BV84" i="2"/>
  <c r="BV29" i="2" s="1"/>
  <c r="BV132" i="2" s="1"/>
  <c r="BY96" i="2"/>
  <c r="BU84" i="2"/>
  <c r="BU29" i="2" s="1"/>
  <c r="BU132" i="2" s="1"/>
  <c r="BX96" i="2"/>
  <c r="AJ115" i="1"/>
  <c r="AJ103" i="1"/>
  <c r="AL132" i="2"/>
  <c r="AL132" i="3"/>
  <c r="AK29" i="1"/>
  <c r="AK127" i="1" s="1"/>
  <c r="AM84" i="3"/>
  <c r="AL79" i="1" s="1"/>
  <c r="AL56" i="1"/>
  <c r="AI79" i="1"/>
  <c r="AI103" i="1" s="1"/>
  <c r="AJ91" i="1"/>
  <c r="AK79" i="1"/>
  <c r="AK56" i="1"/>
  <c r="AK40" i="1"/>
  <c r="AH10" i="3"/>
  <c r="AG12" i="3"/>
  <c r="AI38" i="2"/>
  <c r="AJ38" i="2"/>
  <c r="AK38" i="2"/>
  <c r="AI39" i="2"/>
  <c r="AJ39" i="2"/>
  <c r="AK39" i="2"/>
  <c r="AL39" i="2"/>
  <c r="AJ40" i="2"/>
  <c r="AK40" i="2"/>
  <c r="AL40" i="2"/>
  <c r="AH38" i="3"/>
  <c r="AH40" i="3"/>
  <c r="AH39" i="3"/>
  <c r="AH46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O45" i="2"/>
  <c r="P45" i="2"/>
  <c r="Q45" i="2"/>
  <c r="R45" i="2"/>
  <c r="S45" i="2"/>
  <c r="T45" i="2"/>
  <c r="U45" i="2"/>
  <c r="V45" i="2"/>
  <c r="W45" i="2"/>
  <c r="X45" i="2"/>
  <c r="Y45" i="2"/>
  <c r="O44" i="2"/>
  <c r="P44" i="2"/>
  <c r="Q44" i="2"/>
  <c r="R44" i="2"/>
  <c r="S44" i="2"/>
  <c r="T44" i="2"/>
  <c r="Z45" i="2"/>
  <c r="AA45" i="2"/>
  <c r="AB45" i="2"/>
  <c r="AC45" i="2"/>
  <c r="AD45" i="2"/>
  <c r="AE45" i="2"/>
  <c r="AF4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6" i="2"/>
  <c r="AG45" i="2"/>
  <c r="AH7" i="2"/>
  <c r="O18" i="2"/>
  <c r="P18" i="2"/>
  <c r="Q18" i="2"/>
  <c r="R18" i="2"/>
  <c r="S18" i="2"/>
  <c r="T18" i="2"/>
  <c r="U18" i="2"/>
  <c r="V18" i="2"/>
  <c r="W18" i="2"/>
  <c r="X18" i="2"/>
  <c r="Y18" i="2"/>
  <c r="Z18" i="2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G17" i="3"/>
  <c r="CC108" i="3" l="1"/>
  <c r="CG108" i="2"/>
  <c r="CH108" i="2"/>
  <c r="BX84" i="2"/>
  <c r="BX29" i="2" s="1"/>
  <c r="BX132" i="2" s="1"/>
  <c r="BZ96" i="2"/>
  <c r="BY84" i="2"/>
  <c r="BY29" i="2" s="1"/>
  <c r="BY132" i="2" s="1"/>
  <c r="AN132" i="2"/>
  <c r="AK115" i="1"/>
  <c r="AO132" i="3"/>
  <c r="AM29" i="1"/>
  <c r="AM127" i="1" s="1"/>
  <c r="AN132" i="3"/>
  <c r="AM132" i="3"/>
  <c r="AL29" i="1"/>
  <c r="AL127" i="1" s="1"/>
  <c r="AI91" i="1"/>
  <c r="AL91" i="1"/>
  <c r="AN84" i="3"/>
  <c r="AM79" i="1" s="1"/>
  <c r="AM56" i="1"/>
  <c r="AK91" i="1"/>
  <c r="AK103" i="1"/>
  <c r="AH7" i="3"/>
  <c r="AA46" i="3"/>
  <c r="AB46" i="3"/>
  <c r="AC46" i="3"/>
  <c r="AD46" i="3"/>
  <c r="AE46" i="3"/>
  <c r="AF46" i="3"/>
  <c r="AG46" i="3"/>
  <c r="O45" i="3"/>
  <c r="P45" i="3"/>
  <c r="Q45" i="3"/>
  <c r="R45" i="3"/>
  <c r="S45" i="3"/>
  <c r="CE108" i="3" l="1"/>
  <c r="CD108" i="3"/>
  <c r="CF108" i="3"/>
  <c r="CI108" i="2"/>
  <c r="CJ108" i="2"/>
  <c r="BZ84" i="2"/>
  <c r="BZ29" i="2" s="1"/>
  <c r="BZ132" i="2" s="1"/>
  <c r="CA96" i="2"/>
  <c r="CB96" i="2"/>
  <c r="AO132" i="2"/>
  <c r="AM115" i="1"/>
  <c r="AN29" i="1"/>
  <c r="AN127" i="1" s="1"/>
  <c r="AO29" i="1"/>
  <c r="AO127" i="1" s="1"/>
  <c r="AP132" i="3"/>
  <c r="AL115" i="1"/>
  <c r="AM103" i="1"/>
  <c r="AL103" i="1"/>
  <c r="AO84" i="3"/>
  <c r="AN79" i="1" s="1"/>
  <c r="AN56" i="1"/>
  <c r="AM91" i="1"/>
  <c r="AH46" i="3"/>
  <c r="AJ40" i="3" s="1"/>
  <c r="CH108" i="3" l="1"/>
  <c r="CG108" i="3"/>
  <c r="CK108" i="2"/>
  <c r="CL108" i="2"/>
  <c r="CB84" i="2"/>
  <c r="CB29" i="2" s="1"/>
  <c r="CB132" i="2" s="1"/>
  <c r="CA84" i="2"/>
  <c r="CA29" i="2" s="1"/>
  <c r="CA132" i="2" s="1"/>
  <c r="CE96" i="2"/>
  <c r="CC96" i="2"/>
  <c r="CD96" i="2"/>
  <c r="AN103" i="1"/>
  <c r="AP132" i="2"/>
  <c r="AN115" i="1"/>
  <c r="AR132" i="3"/>
  <c r="AQ132" i="3"/>
  <c r="AP29" i="1"/>
  <c r="AP127" i="1" s="1"/>
  <c r="AN91" i="1"/>
  <c r="AP84" i="3"/>
  <c r="AO79" i="1" s="1"/>
  <c r="AO103" i="1" s="1"/>
  <c r="AO56" i="1"/>
  <c r="AI40" i="3"/>
  <c r="AL40" i="3"/>
  <c r="AK40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G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I108" i="3" l="1"/>
  <c r="CM108" i="2"/>
  <c r="CN108" i="2"/>
  <c r="CE84" i="2"/>
  <c r="CE29" i="2" s="1"/>
  <c r="CE132" i="2" s="1"/>
  <c r="CD84" i="2"/>
  <c r="CD29" i="2" s="1"/>
  <c r="CD132" i="2" s="1"/>
  <c r="CC84" i="2"/>
  <c r="CC29" i="2" s="1"/>
  <c r="CC132" i="2" s="1"/>
  <c r="CF96" i="2"/>
  <c r="AQ132" i="2"/>
  <c r="AS132" i="3"/>
  <c r="AT132" i="3"/>
  <c r="AO91" i="1"/>
  <c r="AO115" i="1"/>
  <c r="AQ84" i="3"/>
  <c r="AP79" i="1" s="1"/>
  <c r="AP103" i="1" s="1"/>
  <c r="AP56" i="1"/>
  <c r="AP115" i="1" s="1"/>
  <c r="AH45" i="3"/>
  <c r="AH44" i="3"/>
  <c r="AJ38" i="3" s="1"/>
  <c r="AI39" i="3"/>
  <c r="AL39" i="3"/>
  <c r="AJ39" i="3"/>
  <c r="CJ108" i="3" l="1"/>
  <c r="CQ108" i="2"/>
  <c r="CO108" i="2"/>
  <c r="CP108" i="2"/>
  <c r="CF84" i="2"/>
  <c r="CF29" i="2" s="1"/>
  <c r="CF132" i="2" s="1"/>
  <c r="CH96" i="2"/>
  <c r="CG96" i="2"/>
  <c r="AR132" i="2"/>
  <c r="AQ29" i="1"/>
  <c r="AQ127" i="1" s="1"/>
  <c r="AU132" i="3"/>
  <c r="AP91" i="1"/>
  <c r="AR84" i="3"/>
  <c r="AQ79" i="1" s="1"/>
  <c r="AQ56" i="1"/>
  <c r="AR56" i="1"/>
  <c r="AS84" i="3"/>
  <c r="AR79" i="1" s="1"/>
  <c r="AK38" i="3"/>
  <c r="AI38" i="3"/>
  <c r="AK39" i="3"/>
  <c r="CK108" i="3" l="1"/>
  <c r="CS108" i="2"/>
  <c r="CR108" i="2"/>
  <c r="CH84" i="2"/>
  <c r="CH29" i="2" s="1"/>
  <c r="CH132" i="2" s="1"/>
  <c r="CI96" i="2"/>
  <c r="CG84" i="2"/>
  <c r="CG29" i="2" s="1"/>
  <c r="CG132" i="2" s="1"/>
  <c r="CJ96" i="2"/>
  <c r="AQ103" i="1"/>
  <c r="AS132" i="2"/>
  <c r="AR29" i="1"/>
  <c r="AR127" i="1" s="1"/>
  <c r="AW132" i="3"/>
  <c r="AV132" i="3"/>
  <c r="AQ91" i="1"/>
  <c r="AQ115" i="1"/>
  <c r="AT84" i="3"/>
  <c r="AS79" i="1" s="1"/>
  <c r="AS56" i="1"/>
  <c r="AT56" i="1"/>
  <c r="AU84" i="3"/>
  <c r="AT79" i="1" s="1"/>
  <c r="AR91" i="1"/>
  <c r="Z42" i="3"/>
  <c r="CL108" i="3" l="1"/>
  <c r="CM108" i="3"/>
  <c r="CJ84" i="2"/>
  <c r="CJ29" i="2" s="1"/>
  <c r="CJ132" i="2" s="1"/>
  <c r="CK96" i="2"/>
  <c r="CI84" i="2"/>
  <c r="CI29" i="2" s="1"/>
  <c r="CI132" i="2" s="1"/>
  <c r="AT132" i="2"/>
  <c r="AS29" i="1"/>
  <c r="AS127" i="1" s="1"/>
  <c r="AR103" i="1"/>
  <c r="AR115" i="1"/>
  <c r="AX132" i="3"/>
  <c r="AS91" i="1"/>
  <c r="AT91" i="1"/>
  <c r="AU56" i="1"/>
  <c r="AV84" i="3"/>
  <c r="AU79" i="1" s="1"/>
  <c r="U12" i="3"/>
  <c r="V12" i="3"/>
  <c r="W12" i="3"/>
  <c r="X12" i="3"/>
  <c r="Y12" i="3"/>
  <c r="Z12" i="3"/>
  <c r="AA12" i="3"/>
  <c r="AB12" i="3"/>
  <c r="AC12" i="3"/>
  <c r="AD12" i="3"/>
  <c r="AE12" i="3"/>
  <c r="AF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C14" i="2"/>
  <c r="AD14" i="2"/>
  <c r="AE14" i="2"/>
  <c r="AA14" i="2"/>
  <c r="AB14" i="2"/>
  <c r="Z14" i="2"/>
  <c r="AA12" i="2"/>
  <c r="AB12" i="2"/>
  <c r="AC12" i="2"/>
  <c r="AD12" i="2"/>
  <c r="AE12" i="2"/>
  <c r="AF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W17" i="2" s="1"/>
  <c r="CN108" i="3" l="1"/>
  <c r="CK84" i="2"/>
  <c r="CK29" i="2" s="1"/>
  <c r="CK132" i="2" s="1"/>
  <c r="CL96" i="2"/>
  <c r="CM96" i="2"/>
  <c r="AS115" i="1"/>
  <c r="AS103" i="1"/>
  <c r="AV132" i="2"/>
  <c r="AU29" i="1"/>
  <c r="AU127" i="1" s="1"/>
  <c r="AU132" i="2"/>
  <c r="AT29" i="1"/>
  <c r="AU91" i="1"/>
  <c r="AV56" i="1"/>
  <c r="AW84" i="3"/>
  <c r="AV79" i="1" s="1"/>
  <c r="O7" i="2"/>
  <c r="O17" i="2" s="1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W7" i="3"/>
  <c r="W17" i="3" s="1"/>
  <c r="CP108" i="3" l="1"/>
  <c r="CO108" i="3"/>
  <c r="CM84" i="2"/>
  <c r="CM29" i="2" s="1"/>
  <c r="CM132" i="2" s="1"/>
  <c r="CL84" i="2"/>
  <c r="CL29" i="2" s="1"/>
  <c r="CL132" i="2" s="1"/>
  <c r="CN96" i="2"/>
  <c r="AT127" i="1"/>
  <c r="AT103" i="1"/>
  <c r="AT115" i="1"/>
  <c r="AU115" i="1"/>
  <c r="AU103" i="1"/>
  <c r="AW132" i="2"/>
  <c r="AV29" i="1"/>
  <c r="AV127" i="1" s="1"/>
  <c r="AW56" i="1"/>
  <c r="AX84" i="3"/>
  <c r="AW79" i="1" s="1"/>
  <c r="AV91" i="1"/>
  <c r="O42" i="2"/>
  <c r="R7" i="2"/>
  <c r="R17" i="2" s="1"/>
  <c r="S7" i="2"/>
  <c r="S17" i="2" s="1"/>
  <c r="T7" i="2"/>
  <c r="T17" i="2" s="1"/>
  <c r="U7" i="2"/>
  <c r="U17" i="2" s="1"/>
  <c r="Q7" i="2"/>
  <c r="Q17" i="2" s="1"/>
  <c r="P7" i="2"/>
  <c r="P17" i="2" s="1"/>
  <c r="CS108" i="3" l="1"/>
  <c r="CQ108" i="3"/>
  <c r="CR108" i="3" s="1"/>
  <c r="CT108" i="3"/>
  <c r="CP96" i="2"/>
  <c r="CO96" i="2"/>
  <c r="CN84" i="2"/>
  <c r="CN29" i="2" s="1"/>
  <c r="CN132" i="2" s="1"/>
  <c r="AX132" i="2"/>
  <c r="AW29" i="1"/>
  <c r="AV103" i="1"/>
  <c r="AV115" i="1"/>
  <c r="AW91" i="1"/>
  <c r="O30" i="2"/>
  <c r="CO84" i="2" l="1"/>
  <c r="CO29" i="2" s="1"/>
  <c r="CO132" i="2" s="1"/>
  <c r="CP84" i="2"/>
  <c r="CP29" i="2" s="1"/>
  <c r="CP132" i="2" s="1"/>
  <c r="CQ96" i="2"/>
  <c r="AW127" i="1"/>
  <c r="AW115" i="1"/>
  <c r="AW103" i="1"/>
  <c r="V5" i="7"/>
  <c r="CQ84" i="2" l="1"/>
  <c r="CQ29" i="2" s="1"/>
  <c r="CQ132" i="2" s="1"/>
  <c r="CS96" i="2"/>
  <c r="CS84" i="2" s="1"/>
  <c r="CS29" i="2" s="1"/>
  <c r="CS132" i="2" s="1"/>
  <c r="CR96" i="2"/>
  <c r="CR84" i="2" s="1"/>
  <c r="CR29" i="2" s="1"/>
  <c r="CR132" i="2" s="1"/>
  <c r="AX95" i="3"/>
  <c r="AW95" i="3"/>
  <c r="AU95" i="3"/>
  <c r="AT95" i="3"/>
  <c r="AX94" i="3"/>
  <c r="AW94" i="3"/>
  <c r="AU94" i="3"/>
  <c r="AX93" i="3"/>
  <c r="AW93" i="3"/>
  <c r="AU93" i="3"/>
  <c r="AT93" i="3"/>
  <c r="AX92" i="3"/>
  <c r="AW92" i="3"/>
  <c r="AU92" i="3"/>
  <c r="AT92" i="3"/>
  <c r="AX91" i="3"/>
  <c r="AW91" i="3"/>
  <c r="AU91" i="3"/>
  <c r="AT91" i="3"/>
  <c r="AX90" i="3"/>
  <c r="AW90" i="3"/>
  <c r="AU90" i="3"/>
  <c r="AT90" i="3"/>
  <c r="AX89" i="3"/>
  <c r="AW89" i="3"/>
  <c r="AU89" i="3"/>
  <c r="AT89" i="3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X95" i="2"/>
  <c r="AW95" i="2"/>
  <c r="AX94" i="2"/>
  <c r="AW94" i="2"/>
  <c r="AX93" i="2"/>
  <c r="AW93" i="2"/>
  <c r="AX92" i="2"/>
  <c r="AW92" i="2"/>
  <c r="AX91" i="2"/>
  <c r="AW91" i="2"/>
  <c r="AX90" i="2"/>
  <c r="AW90" i="2"/>
  <c r="AX89" i="2"/>
  <c r="AW89" i="2"/>
  <c r="AQ89" i="3"/>
  <c r="CT96" i="2" l="1"/>
  <c r="CT84" i="2" s="1"/>
  <c r="CT29" i="2" s="1"/>
  <c r="CT132" i="2" s="1"/>
  <c r="AV90" i="3"/>
  <c r="AV91" i="3"/>
  <c r="AV92" i="3"/>
  <c r="AV93" i="3"/>
  <c r="AV94" i="3"/>
  <c r="AV95" i="3"/>
  <c r="AV89" i="3"/>
  <c r="AS90" i="3"/>
  <c r="AS91" i="3"/>
  <c r="AS92" i="3"/>
  <c r="AS93" i="3"/>
  <c r="AS95" i="3"/>
  <c r="AS89" i="3"/>
  <c r="AV90" i="2"/>
  <c r="AV91" i="2"/>
  <c r="AV92" i="2"/>
  <c r="AV93" i="2"/>
  <c r="AV94" i="2"/>
  <c r="AV95" i="2"/>
  <c r="AV89" i="2"/>
  <c r="AS90" i="2"/>
  <c r="AS91" i="2"/>
  <c r="AS92" i="2"/>
  <c r="AS93" i="2"/>
  <c r="AS94" i="2"/>
  <c r="AS95" i="2"/>
  <c r="AS89" i="2"/>
  <c r="T113" i="3" l="1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AE30" i="11" l="1"/>
  <c r="T32" i="1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AF30" i="11" l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F6" i="8"/>
  <c r="G6" i="8" s="1"/>
  <c r="H6" i="8" s="1"/>
  <c r="I6" i="8" s="1"/>
  <c r="AZ71" i="2" l="1"/>
  <c r="BL71" i="2" s="1"/>
  <c r="BX71" i="2" s="1"/>
  <c r="CJ71" i="2" s="1"/>
  <c r="AY71" i="2"/>
  <c r="BK71" i="2" s="1"/>
  <c r="BW71" i="2" s="1"/>
  <c r="CI71" i="2" s="1"/>
  <c r="AZ70" i="2"/>
  <c r="BL70" i="2" s="1"/>
  <c r="BX70" i="2" s="1"/>
  <c r="CJ70" i="2" s="1"/>
  <c r="AY70" i="2"/>
  <c r="BK70" i="2" s="1"/>
  <c r="BW70" i="2" s="1"/>
  <c r="CI70" i="2" s="1"/>
  <c r="AZ69" i="2"/>
  <c r="BL69" i="2" s="1"/>
  <c r="BX69" i="2" s="1"/>
  <c r="CJ69" i="2" s="1"/>
  <c r="AY69" i="2"/>
  <c r="BK69" i="2" s="1"/>
  <c r="BW69" i="2" s="1"/>
  <c r="CI69" i="2" s="1"/>
  <c r="AZ68" i="2"/>
  <c r="BL68" i="2" s="1"/>
  <c r="BX68" i="2" s="1"/>
  <c r="CJ68" i="2" s="1"/>
  <c r="AY68" i="2"/>
  <c r="BK68" i="2" s="1"/>
  <c r="BW68" i="2" s="1"/>
  <c r="CI68" i="2" s="1"/>
  <c r="AZ67" i="2"/>
  <c r="BL67" i="2" s="1"/>
  <c r="BX67" i="2" s="1"/>
  <c r="CJ67" i="2" s="1"/>
  <c r="AY67" i="2"/>
  <c r="BK67" i="2" s="1"/>
  <c r="BW67" i="2" s="1"/>
  <c r="CI67" i="2" s="1"/>
  <c r="AZ66" i="2"/>
  <c r="BL66" i="2" s="1"/>
  <c r="BX66" i="2" s="1"/>
  <c r="CJ66" i="2" s="1"/>
  <c r="AY66" i="2"/>
  <c r="BK66" i="2" s="1"/>
  <c r="BW66" i="2" s="1"/>
  <c r="CI66" i="2" s="1"/>
  <c r="AZ65" i="2"/>
  <c r="BL65" i="2" s="1"/>
  <c r="BX65" i="2" s="1"/>
  <c r="CJ65" i="2" s="1"/>
  <c r="AY65" i="2"/>
  <c r="BK65" i="2" s="1"/>
  <c r="BW65" i="2" s="1"/>
  <c r="CI65" i="2" s="1"/>
  <c r="BA71" i="3"/>
  <c r="BM71" i="3" s="1"/>
  <c r="BY71" i="3" s="1"/>
  <c r="CK71" i="3" s="1"/>
  <c r="BA70" i="3"/>
  <c r="BM70" i="3" s="1"/>
  <c r="BY70" i="3" s="1"/>
  <c r="CK70" i="3" s="1"/>
  <c r="BA69" i="3"/>
  <c r="BM69" i="3" s="1"/>
  <c r="BY69" i="3" s="1"/>
  <c r="CK69" i="3" s="1"/>
  <c r="BA68" i="3"/>
  <c r="BM68" i="3" s="1"/>
  <c r="BY68" i="3" s="1"/>
  <c r="CK68" i="3" s="1"/>
  <c r="BA67" i="3"/>
  <c r="BM67" i="3" s="1"/>
  <c r="BY67" i="3" s="1"/>
  <c r="CK67" i="3" s="1"/>
  <c r="BA66" i="3"/>
  <c r="BM66" i="3" s="1"/>
  <c r="BY66" i="3" s="1"/>
  <c r="CK66" i="3" s="1"/>
  <c r="BA65" i="3"/>
  <c r="BM65" i="3" s="1"/>
  <c r="BY65" i="3" s="1"/>
  <c r="CK65" i="3" s="1"/>
  <c r="BJ95" i="2"/>
  <c r="BI95" i="2"/>
  <c r="BG95" i="2"/>
  <c r="BF95" i="2"/>
  <c r="BJ94" i="2"/>
  <c r="BI94" i="2"/>
  <c r="BG94" i="2"/>
  <c r="BF94" i="2"/>
  <c r="BJ93" i="2"/>
  <c r="BI93" i="2"/>
  <c r="BH93" i="2"/>
  <c r="BG93" i="2"/>
  <c r="BF93" i="2"/>
  <c r="BJ92" i="2"/>
  <c r="BI92" i="2"/>
  <c r="BG92" i="2"/>
  <c r="BF92" i="2"/>
  <c r="BJ91" i="2"/>
  <c r="BI91" i="2"/>
  <c r="BG91" i="2"/>
  <c r="BF91" i="2"/>
  <c r="BJ90" i="2"/>
  <c r="BI90" i="2"/>
  <c r="BG90" i="2"/>
  <c r="BF90" i="2"/>
  <c r="BI89" i="2"/>
  <c r="BG89" i="2"/>
  <c r="BF89" i="2"/>
  <c r="BJ95" i="3"/>
  <c r="BI95" i="3"/>
  <c r="BH95" i="3"/>
  <c r="BG95" i="3"/>
  <c r="BF95" i="3"/>
  <c r="BJ94" i="3"/>
  <c r="BI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H91" i="3"/>
  <c r="BG91" i="3"/>
  <c r="BF91" i="3"/>
  <c r="BJ90" i="3"/>
  <c r="BI90" i="3"/>
  <c r="BG90" i="3"/>
  <c r="BF90" i="3"/>
  <c r="BJ89" i="3"/>
  <c r="BI89" i="3"/>
  <c r="BG89" i="3"/>
  <c r="BF89" i="3"/>
  <c r="BC89" i="3"/>
  <c r="AM95" i="2"/>
  <c r="AY95" i="2" s="1"/>
  <c r="AM94" i="2"/>
  <c r="AY94" i="2" s="1"/>
  <c r="AM93" i="2"/>
  <c r="AY93" i="2" s="1"/>
  <c r="AM92" i="2"/>
  <c r="AY92" i="2" s="1"/>
  <c r="AM91" i="2"/>
  <c r="AY91" i="2" s="1"/>
  <c r="AM90" i="2"/>
  <c r="AY90" i="2" s="1"/>
  <c r="AY89" i="2"/>
  <c r="AM90" i="3"/>
  <c r="AY90" i="3" s="1"/>
  <c r="AM91" i="3"/>
  <c r="AY91" i="3" s="1"/>
  <c r="AM92" i="3"/>
  <c r="AY92" i="3" s="1"/>
  <c r="AM93" i="3"/>
  <c r="AY93" i="3" s="1"/>
  <c r="AM94" i="3"/>
  <c r="AY94" i="3" s="1"/>
  <c r="AM95" i="3"/>
  <c r="AY95" i="3" s="1"/>
  <c r="AM89" i="3"/>
  <c r="AY89" i="3" s="1"/>
  <c r="AO89" i="3"/>
  <c r="BA89" i="3" s="1"/>
  <c r="BH95" i="2"/>
  <c r="BE95" i="2"/>
  <c r="AR95" i="2"/>
  <c r="BD95" i="2" s="1"/>
  <c r="AQ95" i="2"/>
  <c r="BC95" i="2" s="1"/>
  <c r="AP95" i="2"/>
  <c r="BB95" i="2" s="1"/>
  <c r="AO95" i="2"/>
  <c r="BA95" i="2" s="1"/>
  <c r="AN95" i="2"/>
  <c r="AZ95" i="2" s="1"/>
  <c r="BH94" i="2"/>
  <c r="BE94" i="2"/>
  <c r="AR94" i="2"/>
  <c r="BD94" i="2" s="1"/>
  <c r="AQ94" i="2"/>
  <c r="BC94" i="2" s="1"/>
  <c r="AP94" i="2"/>
  <c r="BB94" i="2" s="1"/>
  <c r="AO94" i="2"/>
  <c r="BA94" i="2" s="1"/>
  <c r="AN94" i="2"/>
  <c r="AZ94" i="2" s="1"/>
  <c r="BE93" i="2"/>
  <c r="AR93" i="2"/>
  <c r="BD93" i="2" s="1"/>
  <c r="AQ93" i="2"/>
  <c r="BC93" i="2" s="1"/>
  <c r="AP93" i="2"/>
  <c r="BB93" i="2" s="1"/>
  <c r="AO93" i="2"/>
  <c r="BA93" i="2" s="1"/>
  <c r="AN93" i="2"/>
  <c r="AZ93" i="2" s="1"/>
  <c r="BH92" i="2"/>
  <c r="BE92" i="2"/>
  <c r="AR92" i="2"/>
  <c r="BD92" i="2" s="1"/>
  <c r="AQ92" i="2"/>
  <c r="BC92" i="2" s="1"/>
  <c r="AP92" i="2"/>
  <c r="BB92" i="2" s="1"/>
  <c r="AO92" i="2"/>
  <c r="BA92" i="2" s="1"/>
  <c r="AN92" i="2"/>
  <c r="AZ92" i="2" s="1"/>
  <c r="BH91" i="2"/>
  <c r="BE91" i="2"/>
  <c r="AR91" i="2"/>
  <c r="BD91" i="2" s="1"/>
  <c r="AQ91" i="2"/>
  <c r="BC91" i="2" s="1"/>
  <c r="AP91" i="2"/>
  <c r="BB91" i="2" s="1"/>
  <c r="AO91" i="2"/>
  <c r="BA91" i="2" s="1"/>
  <c r="AN91" i="2"/>
  <c r="AZ91" i="2" s="1"/>
  <c r="BH90" i="2"/>
  <c r="BE90" i="2"/>
  <c r="AR90" i="2"/>
  <c r="BD90" i="2" s="1"/>
  <c r="AQ90" i="2"/>
  <c r="BC90" i="2" s="1"/>
  <c r="AP90" i="2"/>
  <c r="BB90" i="2" s="1"/>
  <c r="AO90" i="2"/>
  <c r="BA90" i="2" s="1"/>
  <c r="AN90" i="2"/>
  <c r="AZ90" i="2" s="1"/>
  <c r="BJ89" i="2"/>
  <c r="BH89" i="2"/>
  <c r="BE89" i="2"/>
  <c r="AR89" i="2"/>
  <c r="BD89" i="2" s="1"/>
  <c r="AQ89" i="2"/>
  <c r="BC89" i="2" s="1"/>
  <c r="AP89" i="2"/>
  <c r="BB89" i="2" s="1"/>
  <c r="AO89" i="2"/>
  <c r="BA89" i="2" s="1"/>
  <c r="AN89" i="2"/>
  <c r="AZ89" i="2" s="1"/>
  <c r="BE95" i="3"/>
  <c r="AR95" i="3"/>
  <c r="BD95" i="3" s="1"/>
  <c r="AQ95" i="3"/>
  <c r="BC95" i="3" s="1"/>
  <c r="AP95" i="3"/>
  <c r="BB95" i="3" s="1"/>
  <c r="AO95" i="3"/>
  <c r="BA95" i="3" s="1"/>
  <c r="AN95" i="3"/>
  <c r="AZ95" i="3" s="1"/>
  <c r="BH94" i="3"/>
  <c r="BE94" i="3"/>
  <c r="AR94" i="3"/>
  <c r="BD94" i="3" s="1"/>
  <c r="AQ94" i="3"/>
  <c r="BC94" i="3" s="1"/>
  <c r="AP94" i="3"/>
  <c r="BB94" i="3" s="1"/>
  <c r="AO94" i="3"/>
  <c r="BA94" i="3" s="1"/>
  <c r="AN94" i="3"/>
  <c r="AZ94" i="3" s="1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AR90" i="3"/>
  <c r="BD90" i="3" s="1"/>
  <c r="AQ90" i="3"/>
  <c r="BC90" i="3" s="1"/>
  <c r="AP90" i="3"/>
  <c r="BB90" i="3" s="1"/>
  <c r="AO90" i="3"/>
  <c r="BA90" i="3" s="1"/>
  <c r="AN90" i="3"/>
  <c r="AZ90" i="3" s="1"/>
  <c r="BH89" i="3"/>
  <c r="BE89" i="3"/>
  <c r="AR89" i="3"/>
  <c r="BD89" i="3" s="1"/>
  <c r="AP89" i="3"/>
  <c r="BB89" i="3" s="1"/>
  <c r="AN89" i="3"/>
  <c r="AZ89" i="3" s="1"/>
  <c r="AM66" i="3"/>
  <c r="AY66" i="3" s="1"/>
  <c r="BK66" i="3" s="1"/>
  <c r="BW66" i="3" s="1"/>
  <c r="CI66" i="3" s="1"/>
  <c r="AN66" i="3"/>
  <c r="AZ66" i="3" s="1"/>
  <c r="BL66" i="3" s="1"/>
  <c r="BX66" i="3" s="1"/>
  <c r="CJ66" i="3" s="1"/>
  <c r="AM67" i="3"/>
  <c r="AY67" i="3" s="1"/>
  <c r="BK67" i="3" s="1"/>
  <c r="BW67" i="3" s="1"/>
  <c r="CI67" i="3" s="1"/>
  <c r="AN67" i="3"/>
  <c r="AZ67" i="3" s="1"/>
  <c r="BL67" i="3" s="1"/>
  <c r="BX67" i="3" s="1"/>
  <c r="CJ67" i="3" s="1"/>
  <c r="AM68" i="3"/>
  <c r="AY68" i="3" s="1"/>
  <c r="BK68" i="3" s="1"/>
  <c r="BW68" i="3" s="1"/>
  <c r="CI68" i="3" s="1"/>
  <c r="AN68" i="3"/>
  <c r="AZ68" i="3" s="1"/>
  <c r="BL68" i="3" s="1"/>
  <c r="BX68" i="3" s="1"/>
  <c r="CJ68" i="3" s="1"/>
  <c r="AM69" i="3"/>
  <c r="AY69" i="3" s="1"/>
  <c r="BK69" i="3" s="1"/>
  <c r="BW69" i="3" s="1"/>
  <c r="CI69" i="3" s="1"/>
  <c r="AN69" i="3"/>
  <c r="AZ69" i="3" s="1"/>
  <c r="BL69" i="3" s="1"/>
  <c r="BX69" i="3" s="1"/>
  <c r="CJ69" i="3" s="1"/>
  <c r="AM70" i="3"/>
  <c r="AY70" i="3" s="1"/>
  <c r="BK70" i="3" s="1"/>
  <c r="BW70" i="3" s="1"/>
  <c r="CI70" i="3" s="1"/>
  <c r="AN70" i="3"/>
  <c r="AZ70" i="3" s="1"/>
  <c r="BL70" i="3" s="1"/>
  <c r="BX70" i="3" s="1"/>
  <c r="CJ70" i="3" s="1"/>
  <c r="AM71" i="3"/>
  <c r="AY71" i="3" s="1"/>
  <c r="BK71" i="3" s="1"/>
  <c r="BW71" i="3" s="1"/>
  <c r="CI71" i="3" s="1"/>
  <c r="AN71" i="3"/>
  <c r="AZ71" i="3" s="1"/>
  <c r="BL71" i="3" s="1"/>
  <c r="BX71" i="3" s="1"/>
  <c r="CJ71" i="3" s="1"/>
  <c r="AN65" i="3"/>
  <c r="AZ65" i="3" s="1"/>
  <c r="BL65" i="3" s="1"/>
  <c r="BX65" i="3" s="1"/>
  <c r="CJ65" i="3" s="1"/>
  <c r="AM65" i="3"/>
  <c r="AY65" i="3" s="1"/>
  <c r="BK65" i="3" s="1"/>
  <c r="BW65" i="3" s="1"/>
  <c r="CI65" i="3" s="1"/>
  <c r="AP71" i="3"/>
  <c r="AP70" i="3"/>
  <c r="AP69" i="3"/>
  <c r="AP68" i="3"/>
  <c r="AP67" i="3"/>
  <c r="AP66" i="3"/>
  <c r="AP65" i="3"/>
  <c r="BB67" i="3" l="1"/>
  <c r="BN67" i="3" s="1"/>
  <c r="BZ67" i="3" s="1"/>
  <c r="CL67" i="3" s="1"/>
  <c r="AQ67" i="3"/>
  <c r="BB71" i="3"/>
  <c r="BN71" i="3" s="1"/>
  <c r="BZ71" i="3" s="1"/>
  <c r="CL71" i="3" s="1"/>
  <c r="AQ71" i="3"/>
  <c r="BB65" i="3"/>
  <c r="BN65" i="3" s="1"/>
  <c r="BZ65" i="3" s="1"/>
  <c r="CL65" i="3" s="1"/>
  <c r="AQ65" i="3"/>
  <c r="BB69" i="3"/>
  <c r="BN69" i="3" s="1"/>
  <c r="BZ69" i="3" s="1"/>
  <c r="CL69" i="3" s="1"/>
  <c r="AQ69" i="3"/>
  <c r="BB68" i="3"/>
  <c r="BN68" i="3" s="1"/>
  <c r="BZ68" i="3" s="1"/>
  <c r="CL68" i="3" s="1"/>
  <c r="AQ68" i="3"/>
  <c r="BB66" i="3"/>
  <c r="BN66" i="3" s="1"/>
  <c r="BZ66" i="3" s="1"/>
  <c r="CL66" i="3" s="1"/>
  <c r="AQ66" i="3"/>
  <c r="BB70" i="3"/>
  <c r="BN70" i="3" s="1"/>
  <c r="BZ70" i="3" s="1"/>
  <c r="CL70" i="3" s="1"/>
  <c r="AQ70" i="3"/>
  <c r="BC69" i="3" l="1"/>
  <c r="BO69" i="3" s="1"/>
  <c r="CA69" i="3" s="1"/>
  <c r="CM69" i="3" s="1"/>
  <c r="AR69" i="3"/>
  <c r="BC71" i="3"/>
  <c r="BO71" i="3" s="1"/>
  <c r="CA71" i="3" s="1"/>
  <c r="CM71" i="3" s="1"/>
  <c r="AR71" i="3"/>
  <c r="AR70" i="3"/>
  <c r="BC70" i="3"/>
  <c r="BO70" i="3" s="1"/>
  <c r="CA70" i="3" s="1"/>
  <c r="CM70" i="3" s="1"/>
  <c r="BC68" i="3"/>
  <c r="BO68" i="3" s="1"/>
  <c r="CA68" i="3" s="1"/>
  <c r="CM68" i="3" s="1"/>
  <c r="AR68" i="3"/>
  <c r="BC65" i="3"/>
  <c r="BO65" i="3" s="1"/>
  <c r="CA65" i="3" s="1"/>
  <c r="CM65" i="3" s="1"/>
  <c r="AR65" i="3"/>
  <c r="BC67" i="3"/>
  <c r="BO67" i="3" s="1"/>
  <c r="CA67" i="3" s="1"/>
  <c r="CM67" i="3" s="1"/>
  <c r="AR67" i="3"/>
  <c r="AR66" i="3"/>
  <c r="BC66" i="3"/>
  <c r="BO66" i="3" s="1"/>
  <c r="CA66" i="3" s="1"/>
  <c r="CM66" i="3" s="1"/>
  <c r="D5" i="10"/>
  <c r="E5" i="10" s="1"/>
  <c r="F5" i="10" s="1"/>
  <c r="G5" i="10" s="1"/>
  <c r="H5" i="10" s="1"/>
  <c r="I5" i="10" s="1"/>
  <c r="J5" i="10" s="1"/>
  <c r="AS65" i="3" l="1"/>
  <c r="BD65" i="3"/>
  <c r="BP65" i="3" s="1"/>
  <c r="CB65" i="3" s="1"/>
  <c r="CN65" i="3" s="1"/>
  <c r="BD69" i="3"/>
  <c r="BP69" i="3" s="1"/>
  <c r="CB69" i="3" s="1"/>
  <c r="CN69" i="3" s="1"/>
  <c r="AS69" i="3"/>
  <c r="BE69" i="3" s="1"/>
  <c r="BQ69" i="3" s="1"/>
  <c r="CC69" i="3" s="1"/>
  <c r="CO69" i="3" s="1"/>
  <c r="BD67" i="3"/>
  <c r="BP67" i="3" s="1"/>
  <c r="CB67" i="3" s="1"/>
  <c r="CN67" i="3" s="1"/>
  <c r="AS67" i="3"/>
  <c r="BE67" i="3" s="1"/>
  <c r="BQ67" i="3" s="1"/>
  <c r="CC67" i="3" s="1"/>
  <c r="CO67" i="3" s="1"/>
  <c r="BD68" i="3"/>
  <c r="BP68" i="3" s="1"/>
  <c r="CB68" i="3" s="1"/>
  <c r="CN68" i="3" s="1"/>
  <c r="AS68" i="3"/>
  <c r="BE68" i="3" s="1"/>
  <c r="BQ68" i="3" s="1"/>
  <c r="CC68" i="3" s="1"/>
  <c r="CO68" i="3" s="1"/>
  <c r="BD71" i="3"/>
  <c r="BP71" i="3" s="1"/>
  <c r="CB71" i="3" s="1"/>
  <c r="CN71" i="3" s="1"/>
  <c r="AS71" i="3"/>
  <c r="BE71" i="3" s="1"/>
  <c r="BQ71" i="3" s="1"/>
  <c r="CC71" i="3" s="1"/>
  <c r="CO71" i="3" s="1"/>
  <c r="BD66" i="3"/>
  <c r="BP66" i="3" s="1"/>
  <c r="CB66" i="3" s="1"/>
  <c r="CN66" i="3" s="1"/>
  <c r="AS66" i="3"/>
  <c r="BD70" i="3"/>
  <c r="BP70" i="3" s="1"/>
  <c r="CB70" i="3" s="1"/>
  <c r="CN70" i="3" s="1"/>
  <c r="AS70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9" i="3"/>
  <c r="BZ89" i="3" s="1"/>
  <c r="CL89" i="3" s="1"/>
  <c r="BO89" i="3"/>
  <c r="CA89" i="3" s="1"/>
  <c r="CM89" i="3" s="1"/>
  <c r="BP89" i="3"/>
  <c r="CB89" i="3" s="1"/>
  <c r="CN89" i="3" s="1"/>
  <c r="BQ89" i="3"/>
  <c r="CC89" i="3" s="1"/>
  <c r="CO89" i="3" s="1"/>
  <c r="BR89" i="3"/>
  <c r="CD89" i="3" s="1"/>
  <c r="CP89" i="3" s="1"/>
  <c r="BS89" i="3"/>
  <c r="CE89" i="3" s="1"/>
  <c r="CQ89" i="3" s="1"/>
  <c r="BT89" i="3"/>
  <c r="CF89" i="3" s="1"/>
  <c r="CR89" i="3" s="1"/>
  <c r="BU89" i="3"/>
  <c r="CG89" i="3" s="1"/>
  <c r="CS89" i="3" s="1"/>
  <c r="BV89" i="3"/>
  <c r="CH89" i="3" s="1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H91" i="3" s="1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M95" i="3"/>
  <c r="BY95" i="3" s="1"/>
  <c r="CK95" i="3" s="1"/>
  <c r="BN95" i="3"/>
  <c r="BZ95" i="3" s="1"/>
  <c r="CL95" i="3" s="1"/>
  <c r="BO95" i="3"/>
  <c r="CA95" i="3" s="1"/>
  <c r="CM95" i="3" s="1"/>
  <c r="BP95" i="3"/>
  <c r="CB95" i="3" s="1"/>
  <c r="CN95" i="3" s="1"/>
  <c r="BQ95" i="3"/>
  <c r="CC95" i="3" s="1"/>
  <c r="CO95" i="3" s="1"/>
  <c r="BR95" i="3"/>
  <c r="CD95" i="3" s="1"/>
  <c r="CP95" i="3" s="1"/>
  <c r="BS95" i="3"/>
  <c r="CE95" i="3" s="1"/>
  <c r="CQ95" i="3" s="1"/>
  <c r="BT95" i="3"/>
  <c r="CF95" i="3" s="1"/>
  <c r="CR95" i="3" s="1"/>
  <c r="BU95" i="3"/>
  <c r="CG95" i="3" s="1"/>
  <c r="CS95" i="3" s="1"/>
  <c r="BV95" i="3"/>
  <c r="CH95" i="3" s="1"/>
  <c r="CT95" i="3" s="1"/>
  <c r="BL91" i="3"/>
  <c r="BX91" i="3" s="1"/>
  <c r="CJ91" i="3" s="1"/>
  <c r="BL93" i="3"/>
  <c r="BX93" i="3" s="1"/>
  <c r="CJ93" i="3" s="1"/>
  <c r="BK95" i="3"/>
  <c r="BW95" i="3" s="1"/>
  <c r="CI95" i="3" s="1"/>
  <c r="BM89" i="3"/>
  <c r="BY89" i="3" s="1"/>
  <c r="CK89" i="3" s="1"/>
  <c r="BL92" i="3"/>
  <c r="BX92" i="3" s="1"/>
  <c r="CJ92" i="3" s="1"/>
  <c r="BL94" i="3"/>
  <c r="BX94" i="3" s="1"/>
  <c r="CJ94" i="3" s="1"/>
  <c r="BL95" i="3"/>
  <c r="BX95" i="3" s="1"/>
  <c r="CJ95" i="3" s="1"/>
  <c r="BL90" i="3"/>
  <c r="BX90" i="3" s="1"/>
  <c r="CJ90" i="3" s="1"/>
  <c r="BL89" i="3"/>
  <c r="BX89" i="3" s="1"/>
  <c r="CJ89" i="3" s="1"/>
  <c r="BK91" i="3"/>
  <c r="BW91" i="3" s="1"/>
  <c r="CI91" i="3" s="1"/>
  <c r="BK92" i="3"/>
  <c r="BW92" i="3" s="1"/>
  <c r="CI92" i="3" s="1"/>
  <c r="BK93" i="3"/>
  <c r="BW93" i="3" s="1"/>
  <c r="CI93" i="3" s="1"/>
  <c r="BK94" i="3"/>
  <c r="BW94" i="3" s="1"/>
  <c r="CI94" i="3" s="1"/>
  <c r="BK90" i="3"/>
  <c r="BW90" i="3" s="1"/>
  <c r="CI90" i="3" s="1"/>
  <c r="BK89" i="3"/>
  <c r="BW89" i="3" s="1"/>
  <c r="CI89" i="3" s="1"/>
  <c r="BR89" i="2"/>
  <c r="CD89" i="2" s="1"/>
  <c r="CP89" i="2" s="1"/>
  <c r="BT92" i="2"/>
  <c r="CF92" i="2" s="1"/>
  <c r="CR92" i="2" s="1"/>
  <c r="BV95" i="2"/>
  <c r="CH95" i="2" s="1"/>
  <c r="CT95" i="2" s="1"/>
  <c r="BM89" i="2"/>
  <c r="BY89" i="2" s="1"/>
  <c r="CK89" i="2" s="1"/>
  <c r="BN89" i="2"/>
  <c r="BZ89" i="2" s="1"/>
  <c r="CL89" i="2" s="1"/>
  <c r="BO89" i="2"/>
  <c r="CA89" i="2" s="1"/>
  <c r="CM89" i="2" s="1"/>
  <c r="BP89" i="2"/>
  <c r="CB89" i="2" s="1"/>
  <c r="CN89" i="2" s="1"/>
  <c r="BQ89" i="2"/>
  <c r="CC89" i="2" s="1"/>
  <c r="CO89" i="2" s="1"/>
  <c r="BS89" i="2"/>
  <c r="CE89" i="2" s="1"/>
  <c r="CQ89" i="2" s="1"/>
  <c r="BT89" i="2"/>
  <c r="CF89" i="2" s="1"/>
  <c r="CR89" i="2" s="1"/>
  <c r="BU89" i="2"/>
  <c r="CG89" i="2" s="1"/>
  <c r="CS89" i="2" s="1"/>
  <c r="BV89" i="2"/>
  <c r="CH89" i="2" s="1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U92" i="2"/>
  <c r="CG92" i="2" s="1"/>
  <c r="CS92" i="2" s="1"/>
  <c r="BV92" i="2"/>
  <c r="CH92" i="2" s="1"/>
  <c r="CT92" i="2" s="1"/>
  <c r="BM93" i="2"/>
  <c r="BY93" i="2" s="1"/>
  <c r="CK93" i="2" s="1"/>
  <c r="BN93" i="2"/>
  <c r="BZ93" i="2" s="1"/>
  <c r="CL93" i="2" s="1"/>
  <c r="BO93" i="2"/>
  <c r="CA93" i="2" s="1"/>
  <c r="CM93" i="2" s="1"/>
  <c r="BP93" i="2"/>
  <c r="CB93" i="2" s="1"/>
  <c r="CN93" i="2" s="1"/>
  <c r="BQ93" i="2"/>
  <c r="CC93" i="2" s="1"/>
  <c r="CO93" i="2" s="1"/>
  <c r="BR93" i="2"/>
  <c r="CD93" i="2" s="1"/>
  <c r="CP93" i="2" s="1"/>
  <c r="BS93" i="2"/>
  <c r="CE93" i="2" s="1"/>
  <c r="CQ93" i="2" s="1"/>
  <c r="BT93" i="2"/>
  <c r="CF93" i="2" s="1"/>
  <c r="CR93" i="2" s="1"/>
  <c r="BU93" i="2"/>
  <c r="CG93" i="2" s="1"/>
  <c r="CS93" i="2" s="1"/>
  <c r="BV93" i="2"/>
  <c r="CH93" i="2" s="1"/>
  <c r="CT93" i="2" s="1"/>
  <c r="BM94" i="2"/>
  <c r="BY94" i="2" s="1"/>
  <c r="CK94" i="2" s="1"/>
  <c r="BN94" i="2"/>
  <c r="BZ94" i="2" s="1"/>
  <c r="CL94" i="2" s="1"/>
  <c r="BO94" i="2"/>
  <c r="CA94" i="2" s="1"/>
  <c r="CM94" i="2" s="1"/>
  <c r="BP94" i="2"/>
  <c r="CB94" i="2" s="1"/>
  <c r="CN94" i="2" s="1"/>
  <c r="BQ94" i="2"/>
  <c r="CC94" i="2" s="1"/>
  <c r="CO94" i="2" s="1"/>
  <c r="BR94" i="2"/>
  <c r="CD94" i="2" s="1"/>
  <c r="CP94" i="2" s="1"/>
  <c r="BS94" i="2"/>
  <c r="CE94" i="2" s="1"/>
  <c r="CQ94" i="2" s="1"/>
  <c r="BT94" i="2"/>
  <c r="CF94" i="2" s="1"/>
  <c r="CR94" i="2" s="1"/>
  <c r="BU94" i="2"/>
  <c r="CG94" i="2" s="1"/>
  <c r="CS94" i="2" s="1"/>
  <c r="BV94" i="2"/>
  <c r="CH94" i="2" s="1"/>
  <c r="CT94" i="2" s="1"/>
  <c r="BM95" i="2"/>
  <c r="BY95" i="2" s="1"/>
  <c r="CK95" i="2" s="1"/>
  <c r="BN95" i="2"/>
  <c r="BZ95" i="2" s="1"/>
  <c r="CL95" i="2" s="1"/>
  <c r="BO95" i="2"/>
  <c r="CA95" i="2" s="1"/>
  <c r="CM95" i="2" s="1"/>
  <c r="BP95" i="2"/>
  <c r="CB95" i="2" s="1"/>
  <c r="CN95" i="2" s="1"/>
  <c r="BQ95" i="2"/>
  <c r="CC95" i="2" s="1"/>
  <c r="CO95" i="2" s="1"/>
  <c r="BR95" i="2"/>
  <c r="CD95" i="2" s="1"/>
  <c r="CP95" i="2" s="1"/>
  <c r="BS95" i="2"/>
  <c r="CE95" i="2" s="1"/>
  <c r="CQ95" i="2" s="1"/>
  <c r="BT95" i="2"/>
  <c r="CF95" i="2" s="1"/>
  <c r="CR95" i="2" s="1"/>
  <c r="BU95" i="2"/>
  <c r="CG95" i="2" s="1"/>
  <c r="CS95" i="2" s="1"/>
  <c r="BL89" i="2"/>
  <c r="BX89" i="2" s="1"/>
  <c r="CJ89" i="2" s="1"/>
  <c r="BL90" i="2"/>
  <c r="BX90" i="2" s="1"/>
  <c r="CJ90" i="2" s="1"/>
  <c r="BL91" i="2"/>
  <c r="BX91" i="2" s="1"/>
  <c r="CJ91" i="2" s="1"/>
  <c r="BL92" i="2"/>
  <c r="BX92" i="2" s="1"/>
  <c r="CJ92" i="2" s="1"/>
  <c r="BL93" i="2"/>
  <c r="BX93" i="2" s="1"/>
  <c r="CJ93" i="2" s="1"/>
  <c r="BL94" i="2"/>
  <c r="BX94" i="2" s="1"/>
  <c r="CJ94" i="2" s="1"/>
  <c r="BL95" i="2"/>
  <c r="BX95" i="2" s="1"/>
  <c r="CJ95" i="2" s="1"/>
  <c r="BK90" i="2"/>
  <c r="BW90" i="2" s="1"/>
  <c r="CI90" i="2" s="1"/>
  <c r="BK91" i="2"/>
  <c r="BW91" i="2" s="1"/>
  <c r="CI91" i="2" s="1"/>
  <c r="BK92" i="2"/>
  <c r="BW92" i="2" s="1"/>
  <c r="CI92" i="2" s="1"/>
  <c r="BK93" i="2"/>
  <c r="BW93" i="2" s="1"/>
  <c r="CI93" i="2" s="1"/>
  <c r="BK94" i="2"/>
  <c r="BW94" i="2" s="1"/>
  <c r="CI94" i="2" s="1"/>
  <c r="BK95" i="2"/>
  <c r="BW95" i="2" s="1"/>
  <c r="CI95" i="2" s="1"/>
  <c r="BK89" i="2"/>
  <c r="BW89" i="2" s="1"/>
  <c r="CI89" i="2" s="1"/>
  <c r="T4" i="1" l="1"/>
  <c r="AT69" i="3"/>
  <c r="BF69" i="3" s="1"/>
  <c r="BR69" i="3" s="1"/>
  <c r="CD69" i="3" s="1"/>
  <c r="CP69" i="3" s="1"/>
  <c r="E14" i="8"/>
  <c r="AT71" i="3"/>
  <c r="BF71" i="3" s="1"/>
  <c r="BR71" i="3" s="1"/>
  <c r="CD71" i="3" s="1"/>
  <c r="CP71" i="3" s="1"/>
  <c r="BE70" i="3"/>
  <c r="BQ70" i="3" s="1"/>
  <c r="CC70" i="3" s="1"/>
  <c r="CO70" i="3" s="1"/>
  <c r="AT70" i="3"/>
  <c r="BF70" i="3" s="1"/>
  <c r="BR70" i="3" s="1"/>
  <c r="CD70" i="3" s="1"/>
  <c r="CP70" i="3" s="1"/>
  <c r="AT67" i="3"/>
  <c r="BF67" i="3" s="1"/>
  <c r="BR67" i="3" s="1"/>
  <c r="CD67" i="3" s="1"/>
  <c r="CP67" i="3" s="1"/>
  <c r="BE66" i="3"/>
  <c r="BQ66" i="3" s="1"/>
  <c r="CC66" i="3" s="1"/>
  <c r="CO66" i="3" s="1"/>
  <c r="AT66" i="3"/>
  <c r="BF66" i="3" s="1"/>
  <c r="BR66" i="3" s="1"/>
  <c r="CD66" i="3" s="1"/>
  <c r="CP66" i="3" s="1"/>
  <c r="AT68" i="3"/>
  <c r="BF68" i="3" s="1"/>
  <c r="BR68" i="3" s="1"/>
  <c r="CD68" i="3" s="1"/>
  <c r="CP68" i="3" s="1"/>
  <c r="AT65" i="3"/>
  <c r="BF65" i="3" s="1"/>
  <c r="BR65" i="3" s="1"/>
  <c r="CD65" i="3" s="1"/>
  <c r="CP65" i="3" s="1"/>
  <c r="BE65" i="3"/>
  <c r="BQ65" i="3" s="1"/>
  <c r="CC65" i="3" s="1"/>
  <c r="CO65" i="3" s="1"/>
  <c r="J5" i="8"/>
  <c r="J6" i="8" s="1"/>
  <c r="K5" i="8"/>
  <c r="L5" i="8"/>
  <c r="U4" i="1"/>
  <c r="X4" i="3"/>
  <c r="W4" i="1" s="1"/>
  <c r="V4" i="1"/>
  <c r="K6" i="8" l="1"/>
  <c r="L6" i="8" s="1"/>
  <c r="Y4" i="3"/>
  <c r="X4" i="1" s="1"/>
  <c r="Z4" i="3" l="1"/>
  <c r="Y4" i="1" s="1"/>
  <c r="AA4" i="3" l="1"/>
  <c r="AB4" i="3" s="1"/>
  <c r="Z4" i="1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I65" i="3" l="1"/>
  <c r="AJ65" i="3" s="1"/>
  <c r="AK65" i="3" s="1"/>
  <c r="AL65" i="3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BA66" i="2"/>
  <c r="BM66" i="2" s="1"/>
  <c r="BY66" i="2" s="1"/>
  <c r="CK66" i="2" s="1"/>
  <c r="BB66" i="2"/>
  <c r="BN66" i="2" s="1"/>
  <c r="BZ66" i="2" s="1"/>
  <c r="CL66" i="2" s="1"/>
  <c r="AO67" i="2"/>
  <c r="BA67" i="2" s="1"/>
  <c r="BM67" i="2" s="1"/>
  <c r="BY67" i="2" s="1"/>
  <c r="CK67" i="2" s="1"/>
  <c r="AP67" i="2"/>
  <c r="BB67" i="2" s="1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O69" i="2"/>
  <c r="BA69" i="2" s="1"/>
  <c r="BM69" i="2" s="1"/>
  <c r="BY69" i="2" s="1"/>
  <c r="CK69" i="2" s="1"/>
  <c r="AP69" i="2"/>
  <c r="BB69" i="2" s="1"/>
  <c r="BN69" i="2" s="1"/>
  <c r="BZ69" i="2" s="1"/>
  <c r="CL69" i="2" s="1"/>
  <c r="AO70" i="2"/>
  <c r="BA70" i="2" s="1"/>
  <c r="BM70" i="2" s="1"/>
  <c r="BY70" i="2" s="1"/>
  <c r="CK70" i="2" s="1"/>
  <c r="AP70" i="2"/>
  <c r="BB70" i="2" s="1"/>
  <c r="BN70" i="2" s="1"/>
  <c r="BZ70" i="2" s="1"/>
  <c r="CL70" i="2" s="1"/>
  <c r="AO71" i="2"/>
  <c r="BA71" i="2" s="1"/>
  <c r="BM71" i="2" s="1"/>
  <c r="BY71" i="2" s="1"/>
  <c r="CK71" i="2" s="1"/>
  <c r="AP71" i="2"/>
  <c r="BB71" i="2" s="1"/>
  <c r="BN71" i="2" s="1"/>
  <c r="BZ71" i="2" s="1"/>
  <c r="CL71" i="2" s="1"/>
  <c r="BD66" i="2"/>
  <c r="BP66" i="2" s="1"/>
  <c r="CB66" i="2" s="1"/>
  <c r="CN66" i="2" s="1"/>
  <c r="AX67" i="2"/>
  <c r="AQ69" i="2"/>
  <c r="BC69" i="2" s="1"/>
  <c r="BO69" i="2" s="1"/>
  <c r="CA69" i="2" s="1"/>
  <c r="CM69" i="2" s="1"/>
  <c r="AR70" i="2"/>
  <c r="BD70" i="2" s="1"/>
  <c r="BP70" i="2" s="1"/>
  <c r="CB70" i="2" s="1"/>
  <c r="CN70" i="2" s="1"/>
  <c r="AR71" i="2"/>
  <c r="BD71" i="2" s="1"/>
  <c r="BP71" i="2" s="1"/>
  <c r="CB71" i="2" s="1"/>
  <c r="CN71" i="2" s="1"/>
  <c r="AR65" i="2"/>
  <c r="BD65" i="2" s="1"/>
  <c r="BP65" i="2" s="1"/>
  <c r="CB65" i="2" s="1"/>
  <c r="CN65" i="2" s="1"/>
  <c r="BJ67" i="2" l="1"/>
  <c r="BV67" i="2" s="1"/>
  <c r="CH67" i="2" s="1"/>
  <c r="CT67" i="2" s="1"/>
  <c r="AX71" i="2"/>
  <c r="AR67" i="2"/>
  <c r="BD67" i="2" s="1"/>
  <c r="BP67" i="2" s="1"/>
  <c r="CB67" i="2" s="1"/>
  <c r="CN67" i="2" s="1"/>
  <c r="BC66" i="2"/>
  <c r="BO66" i="2" s="1"/>
  <c r="CA66" i="2" s="1"/>
  <c r="CM66" i="2" s="1"/>
  <c r="AQ70" i="2"/>
  <c r="BC70" i="2" s="1"/>
  <c r="BO70" i="2" s="1"/>
  <c r="CA70" i="2" s="1"/>
  <c r="CM70" i="2" s="1"/>
  <c r="AS68" i="2"/>
  <c r="AQ71" i="2"/>
  <c r="BC71" i="2" s="1"/>
  <c r="BO71" i="2" s="1"/>
  <c r="CA71" i="2" s="1"/>
  <c r="CM71" i="2" s="1"/>
  <c r="AR68" i="2"/>
  <c r="BD68" i="2" s="1"/>
  <c r="BP68" i="2" s="1"/>
  <c r="CB68" i="2" s="1"/>
  <c r="CN68" i="2" s="1"/>
  <c r="AU67" i="2"/>
  <c r="AQ67" i="2"/>
  <c r="BC67" i="2" s="1"/>
  <c r="BO67" i="2" s="1"/>
  <c r="CA67" i="2" s="1"/>
  <c r="CM67" i="2" s="1"/>
  <c r="AV67" i="2"/>
  <c r="AQ68" i="2"/>
  <c r="BC68" i="2" s="1"/>
  <c r="BO68" i="2" s="1"/>
  <c r="CA68" i="2" s="1"/>
  <c r="CM68" i="2" s="1"/>
  <c r="AT67" i="2"/>
  <c r="AW67" i="2"/>
  <c r="AS67" i="2"/>
  <c r="AQ65" i="2"/>
  <c r="BC65" i="2" s="1"/>
  <c r="BO65" i="2" s="1"/>
  <c r="CA65" i="2" s="1"/>
  <c r="CM65" i="2" s="1"/>
  <c r="AM104" i="3"/>
  <c r="AS71" i="2" l="1"/>
  <c r="BE71" i="2" s="1"/>
  <c r="BQ71" i="2" s="1"/>
  <c r="CC71" i="2" s="1"/>
  <c r="CO71" i="2" s="1"/>
  <c r="AT71" i="2"/>
  <c r="AW71" i="2"/>
  <c r="BI71" i="2" s="1"/>
  <c r="BU71" i="2" s="1"/>
  <c r="CG71" i="2" s="1"/>
  <c r="CS71" i="2" s="1"/>
  <c r="AU71" i="2"/>
  <c r="BG71" i="2" s="1"/>
  <c r="BS71" i="2" s="1"/>
  <c r="CE71" i="2" s="1"/>
  <c r="CQ71" i="2" s="1"/>
  <c r="AV71" i="2"/>
  <c r="BH71" i="2" s="1"/>
  <c r="BT71" i="2" s="1"/>
  <c r="BE67" i="2"/>
  <c r="BQ67" i="2" s="1"/>
  <c r="CC67" i="2" s="1"/>
  <c r="CO67" i="2" s="1"/>
  <c r="BI67" i="2"/>
  <c r="BU67" i="2" s="1"/>
  <c r="CG67" i="2" s="1"/>
  <c r="CS67" i="2" s="1"/>
  <c r="BF67" i="2"/>
  <c r="BR67" i="2" s="1"/>
  <c r="CD67" i="2" s="1"/>
  <c r="CP67" i="2" s="1"/>
  <c r="BH67" i="2"/>
  <c r="BT67" i="2" s="1"/>
  <c r="BE68" i="2"/>
  <c r="BQ68" i="2" s="1"/>
  <c r="CC68" i="2" s="1"/>
  <c r="CO68" i="2" s="1"/>
  <c r="BF71" i="2"/>
  <c r="BR71" i="2" s="1"/>
  <c r="CD71" i="2" s="1"/>
  <c r="CP71" i="2" s="1"/>
  <c r="BG67" i="2"/>
  <c r="BS67" i="2" s="1"/>
  <c r="CE67" i="2" s="1"/>
  <c r="CQ67" i="2" s="1"/>
  <c r="BJ71" i="2"/>
  <c r="BV71" i="2" s="1"/>
  <c r="CH71" i="2" s="1"/>
  <c r="CT71" i="2" s="1"/>
  <c r="AS70" i="2"/>
  <c r="AS65" i="2"/>
  <c r="AR69" i="2"/>
  <c r="BD69" i="2" s="1"/>
  <c r="BP69" i="2" s="1"/>
  <c r="CB69" i="2" s="1"/>
  <c r="CN69" i="2" s="1"/>
  <c r="AT68" i="2"/>
  <c r="AN101" i="3"/>
  <c r="AM106" i="3"/>
  <c r="AM105" i="3"/>
  <c r="AN104" i="3"/>
  <c r="AN103" i="3"/>
  <c r="AN102" i="3"/>
  <c r="AO102" i="3" s="1"/>
  <c r="AP102" i="3" s="1"/>
  <c r="U7" i="3"/>
  <c r="U17" i="3" s="1"/>
  <c r="U16" i="3" l="1"/>
  <c r="CF67" i="2"/>
  <c r="CR67" i="2" s="1"/>
  <c r="CF71" i="2"/>
  <c r="CR71" i="2" s="1"/>
  <c r="BE65" i="2"/>
  <c r="BQ65" i="2" s="1"/>
  <c r="CC65" i="2" s="1"/>
  <c r="CO65" i="2" s="1"/>
  <c r="BF66" i="2"/>
  <c r="BR66" i="2" s="1"/>
  <c r="CD66" i="2" s="1"/>
  <c r="CP66" i="2" s="1"/>
  <c r="BE70" i="2"/>
  <c r="BQ70" i="2" s="1"/>
  <c r="CC70" i="2" s="1"/>
  <c r="CO70" i="2" s="1"/>
  <c r="BG66" i="2"/>
  <c r="BS66" i="2" s="1"/>
  <c r="CE66" i="2" s="1"/>
  <c r="CQ66" i="2" s="1"/>
  <c r="BF68" i="2"/>
  <c r="BR68" i="2" s="1"/>
  <c r="CD68" i="2" s="1"/>
  <c r="CP68" i="2" s="1"/>
  <c r="BE66" i="2"/>
  <c r="BQ66" i="2" s="1"/>
  <c r="CC66" i="2" s="1"/>
  <c r="CO66" i="2" s="1"/>
  <c r="AU65" i="3"/>
  <c r="AU68" i="2"/>
  <c r="AS69" i="2"/>
  <c r="AT70" i="2"/>
  <c r="AN107" i="3"/>
  <c r="AO107" i="3" s="1"/>
  <c r="AN105" i="3"/>
  <c r="AO105" i="3" s="1"/>
  <c r="AN106" i="3"/>
  <c r="AO101" i="3"/>
  <c r="AQ102" i="3"/>
  <c r="AO103" i="3"/>
  <c r="AO104" i="3"/>
  <c r="Q14" i="2"/>
  <c r="R14" i="2"/>
  <c r="S14" i="2"/>
  <c r="T14" i="2"/>
  <c r="BG65" i="3" l="1"/>
  <c r="BS65" i="3" s="1"/>
  <c r="CE65" i="3" s="1"/>
  <c r="CQ65" i="3" s="1"/>
  <c r="AV65" i="3"/>
  <c r="BH65" i="3" s="1"/>
  <c r="BE69" i="2"/>
  <c r="BQ69" i="2" s="1"/>
  <c r="CC69" i="2" s="1"/>
  <c r="CO69" i="2" s="1"/>
  <c r="BG68" i="2"/>
  <c r="BS68" i="2" s="1"/>
  <c r="CE68" i="2" s="1"/>
  <c r="CQ68" i="2" s="1"/>
  <c r="BF70" i="2"/>
  <c r="BR70" i="2" s="1"/>
  <c r="CD70" i="2" s="1"/>
  <c r="CP70" i="2" s="1"/>
  <c r="BH66" i="2"/>
  <c r="BT66" i="2" s="1"/>
  <c r="AU67" i="3"/>
  <c r="AU66" i="3"/>
  <c r="AU69" i="3"/>
  <c r="AU70" i="3"/>
  <c r="AU68" i="3"/>
  <c r="AU71" i="3"/>
  <c r="AU70" i="2"/>
  <c r="AT69" i="2"/>
  <c r="AV68" i="2"/>
  <c r="AO106" i="3"/>
  <c r="AP106" i="3" s="1"/>
  <c r="AP101" i="3"/>
  <c r="AP103" i="3"/>
  <c r="AP105" i="3"/>
  <c r="AP104" i="3"/>
  <c r="AP107" i="3"/>
  <c r="AR102" i="3"/>
  <c r="CF66" i="2" l="1"/>
  <c r="CR66" i="2" s="1"/>
  <c r="BG66" i="3"/>
  <c r="BS66" i="3" s="1"/>
  <c r="CE66" i="3" s="1"/>
  <c r="CQ66" i="3" s="1"/>
  <c r="AV66" i="3"/>
  <c r="BH66" i="3" s="1"/>
  <c r="BG70" i="3"/>
  <c r="AV70" i="3"/>
  <c r="BH70" i="3" s="1"/>
  <c r="BJ66" i="2"/>
  <c r="BV66" i="2" s="1"/>
  <c r="CH66" i="2" s="1"/>
  <c r="CT66" i="2" s="1"/>
  <c r="BG68" i="3"/>
  <c r="BS68" i="3" s="1"/>
  <c r="CE68" i="3" s="1"/>
  <c r="CQ68" i="3" s="1"/>
  <c r="AV68" i="3"/>
  <c r="BH68" i="3" s="1"/>
  <c r="BH68" i="2"/>
  <c r="BT68" i="2" s="1"/>
  <c r="BI66" i="2"/>
  <c r="BU66" i="2" s="1"/>
  <c r="CG66" i="2" s="1"/>
  <c r="CS66" i="2" s="1"/>
  <c r="BG67" i="3"/>
  <c r="BS67" i="3" s="1"/>
  <c r="CE67" i="3" s="1"/>
  <c r="CQ67" i="3" s="1"/>
  <c r="AV67" i="3"/>
  <c r="BH67" i="3" s="1"/>
  <c r="BF69" i="2"/>
  <c r="BR69" i="2" s="1"/>
  <c r="CD69" i="2" s="1"/>
  <c r="CP69" i="2" s="1"/>
  <c r="BG70" i="2"/>
  <c r="BS70" i="2" s="1"/>
  <c r="CE70" i="2" s="1"/>
  <c r="CQ70" i="2" s="1"/>
  <c r="BG71" i="3"/>
  <c r="BS71" i="3" s="1"/>
  <c r="CE71" i="3" s="1"/>
  <c r="CQ71" i="3" s="1"/>
  <c r="AV71" i="3"/>
  <c r="BH71" i="3" s="1"/>
  <c r="BG69" i="3"/>
  <c r="BS69" i="3" s="1"/>
  <c r="CE69" i="3" s="1"/>
  <c r="CQ69" i="3" s="1"/>
  <c r="AV69" i="3"/>
  <c r="BH69" i="3" s="1"/>
  <c r="AW65" i="3"/>
  <c r="BI65" i="3" s="1"/>
  <c r="BT65" i="3"/>
  <c r="CF65" i="3" s="1"/>
  <c r="CR65" i="3" s="1"/>
  <c r="BS70" i="3"/>
  <c r="CE70" i="3" s="1"/>
  <c r="CQ70" i="3" s="1"/>
  <c r="AX68" i="2"/>
  <c r="AW68" i="2"/>
  <c r="AU69" i="2"/>
  <c r="AV70" i="2"/>
  <c r="AQ101" i="3"/>
  <c r="AR101" i="3" s="1"/>
  <c r="AS102" i="3"/>
  <c r="AQ107" i="3"/>
  <c r="AQ106" i="3"/>
  <c r="AQ105" i="3"/>
  <c r="AQ104" i="3"/>
  <c r="AQ103" i="3"/>
  <c r="CF68" i="2" l="1"/>
  <c r="CR68" i="2" s="1"/>
  <c r="BG69" i="2"/>
  <c r="BS69" i="2" s="1"/>
  <c r="CE69" i="2" s="1"/>
  <c r="CQ69" i="2" s="1"/>
  <c r="BI68" i="2"/>
  <c r="BU68" i="2" s="1"/>
  <c r="CG68" i="2" s="1"/>
  <c r="CS68" i="2" s="1"/>
  <c r="BJ68" i="2"/>
  <c r="BV68" i="2" s="1"/>
  <c r="CH68" i="2" s="1"/>
  <c r="CT68" i="2" s="1"/>
  <c r="BH70" i="2"/>
  <c r="BT70" i="2" s="1"/>
  <c r="AW69" i="3"/>
  <c r="BI69" i="3" s="1"/>
  <c r="BT69" i="3"/>
  <c r="CF69" i="3" s="1"/>
  <c r="CR69" i="3" s="1"/>
  <c r="AW71" i="3"/>
  <c r="BI71" i="3" s="1"/>
  <c r="BT71" i="3"/>
  <c r="CF71" i="3" s="1"/>
  <c r="CR71" i="3" s="1"/>
  <c r="AX65" i="3"/>
  <c r="BJ65" i="3" s="1"/>
  <c r="BU65" i="3"/>
  <c r="CG65" i="3" s="1"/>
  <c r="CS65" i="3" s="1"/>
  <c r="AW67" i="3"/>
  <c r="BI67" i="3" s="1"/>
  <c r="BT67" i="3"/>
  <c r="CF67" i="3" s="1"/>
  <c r="CR67" i="3" s="1"/>
  <c r="AW70" i="3"/>
  <c r="BI70" i="3" s="1"/>
  <c r="BT70" i="3"/>
  <c r="CF70" i="3" s="1"/>
  <c r="CR70" i="3" s="1"/>
  <c r="AW66" i="3"/>
  <c r="BI66" i="3" s="1"/>
  <c r="BT66" i="3"/>
  <c r="CF66" i="3" s="1"/>
  <c r="CR66" i="3" s="1"/>
  <c r="AW68" i="3"/>
  <c r="BI68" i="3" s="1"/>
  <c r="BT68" i="3"/>
  <c r="CF68" i="3" s="1"/>
  <c r="CR68" i="3" s="1"/>
  <c r="AX70" i="2"/>
  <c r="AW70" i="2"/>
  <c r="AV69" i="2"/>
  <c r="AR106" i="3"/>
  <c r="AR107" i="3"/>
  <c r="AS101" i="3"/>
  <c r="AT102" i="3"/>
  <c r="AR103" i="3"/>
  <c r="AR104" i="3"/>
  <c r="AR105" i="3"/>
  <c r="CF70" i="2" l="1"/>
  <c r="CR70" i="2" s="1"/>
  <c r="BJ70" i="2"/>
  <c r="BV70" i="2" s="1"/>
  <c r="CH70" i="2" s="1"/>
  <c r="CT70" i="2" s="1"/>
  <c r="BH69" i="2"/>
  <c r="BT69" i="2" s="1"/>
  <c r="BI70" i="2"/>
  <c r="BU70" i="2" s="1"/>
  <c r="CG70" i="2" s="1"/>
  <c r="CS70" i="2" s="1"/>
  <c r="BV65" i="3"/>
  <c r="CH65" i="3" s="1"/>
  <c r="CT65" i="3" s="1"/>
  <c r="AX66" i="3"/>
  <c r="BJ66" i="3" s="1"/>
  <c r="BU66" i="3"/>
  <c r="CG66" i="3" s="1"/>
  <c r="CS66" i="3" s="1"/>
  <c r="AX67" i="3"/>
  <c r="BJ67" i="3" s="1"/>
  <c r="BU67" i="3"/>
  <c r="CG67" i="3" s="1"/>
  <c r="CS67" i="3" s="1"/>
  <c r="AX71" i="3"/>
  <c r="BJ71" i="3" s="1"/>
  <c r="BU71" i="3"/>
  <c r="CG71" i="3" s="1"/>
  <c r="CS71" i="3" s="1"/>
  <c r="AX68" i="3"/>
  <c r="BJ68" i="3" s="1"/>
  <c r="BU68" i="3"/>
  <c r="CG68" i="3" s="1"/>
  <c r="CS68" i="3" s="1"/>
  <c r="AX70" i="3"/>
  <c r="BJ70" i="3" s="1"/>
  <c r="BU70" i="3"/>
  <c r="CG70" i="3" s="1"/>
  <c r="CS70" i="3" s="1"/>
  <c r="AX69" i="3"/>
  <c r="BJ69" i="3" s="1"/>
  <c r="BU69" i="3"/>
  <c r="CG69" i="3" s="1"/>
  <c r="CS69" i="3" s="1"/>
  <c r="AX69" i="2"/>
  <c r="AW69" i="2"/>
  <c r="AS103" i="3"/>
  <c r="AT101" i="3"/>
  <c r="AS104" i="3"/>
  <c r="AU102" i="3"/>
  <c r="AS105" i="3"/>
  <c r="AS107" i="3"/>
  <c r="AS106" i="3"/>
  <c r="AG113" i="3"/>
  <c r="CF69" i="2" l="1"/>
  <c r="CR69" i="2" s="1"/>
  <c r="BJ69" i="2"/>
  <c r="BV69" i="2" s="1"/>
  <c r="CH69" i="2" s="1"/>
  <c r="CT69" i="2" s="1"/>
  <c r="BI69" i="2"/>
  <c r="BU69" i="2" s="1"/>
  <c r="CG69" i="2" s="1"/>
  <c r="CS69" i="2" s="1"/>
  <c r="BV69" i="3"/>
  <c r="CH69" i="3" s="1"/>
  <c r="CT69" i="3" s="1"/>
  <c r="BV67" i="3"/>
  <c r="CH67" i="3" s="1"/>
  <c r="CT67" i="3" s="1"/>
  <c r="BV70" i="3"/>
  <c r="CH70" i="3" s="1"/>
  <c r="CT70" i="3" s="1"/>
  <c r="BV71" i="3"/>
  <c r="CH71" i="3" s="1"/>
  <c r="CT71" i="3" s="1"/>
  <c r="BV66" i="3"/>
  <c r="CH66" i="3" s="1"/>
  <c r="CT66" i="3" s="1"/>
  <c r="BV68" i="3"/>
  <c r="CH68" i="3" s="1"/>
  <c r="CT68" i="3" s="1"/>
  <c r="AT104" i="3"/>
  <c r="AV102" i="3"/>
  <c r="AT106" i="3"/>
  <c r="AT103" i="3"/>
  <c r="AT107" i="3"/>
  <c r="AT105" i="3"/>
  <c r="AU101" i="3"/>
  <c r="AH125" i="3"/>
  <c r="AH113" i="3" l="1"/>
  <c r="AV101" i="3"/>
  <c r="AU107" i="3"/>
  <c r="AW102" i="3"/>
  <c r="AU105" i="3"/>
  <c r="AU103" i="3"/>
  <c r="AU106" i="3"/>
  <c r="AU104" i="3"/>
  <c r="AI53" i="3"/>
  <c r="AI77" i="3" s="1"/>
  <c r="AI22" i="3" s="1"/>
  <c r="AI125" i="3" s="1"/>
  <c r="AI113" i="3" l="1"/>
  <c r="AV107" i="3"/>
  <c r="AV105" i="3"/>
  <c r="AV104" i="3"/>
  <c r="AX102" i="3"/>
  <c r="AY102" i="3" s="1"/>
  <c r="AV106" i="3"/>
  <c r="AV103" i="3"/>
  <c r="AW101" i="3"/>
  <c r="AJ53" i="3"/>
  <c r="AJ77" i="3" s="1"/>
  <c r="AJ22" i="3" s="1"/>
  <c r="AJ125" i="3" s="1"/>
  <c r="AJ113" i="3" l="1"/>
  <c r="AW106" i="3"/>
  <c r="AW105" i="3"/>
  <c r="AX101" i="3"/>
  <c r="AY101" i="3" s="1"/>
  <c r="AW103" i="3"/>
  <c r="AZ102" i="3"/>
  <c r="AW104" i="3"/>
  <c r="AW107" i="3"/>
  <c r="AK53" i="3" l="1"/>
  <c r="AZ101" i="3"/>
  <c r="BA102" i="3"/>
  <c r="AX105" i="3"/>
  <c r="AY105" i="3" s="1"/>
  <c r="AX107" i="3"/>
  <c r="AY107" i="3" s="1"/>
  <c r="AX104" i="3"/>
  <c r="AY104" i="3" s="1"/>
  <c r="AX103" i="3"/>
  <c r="AY103" i="3" s="1"/>
  <c r="AX106" i="3"/>
  <c r="AY106" i="3" s="1"/>
  <c r="AL53" i="3"/>
  <c r="AL77" i="3" s="1"/>
  <c r="AL22" i="3" s="1"/>
  <c r="AL125" i="3" s="1"/>
  <c r="AK77" i="3" l="1"/>
  <c r="AK22" i="3" s="1"/>
  <c r="AK125" i="3" s="1"/>
  <c r="AL113" i="3"/>
  <c r="BB102" i="3"/>
  <c r="BA101" i="3"/>
  <c r="AM53" i="3"/>
  <c r="AM77" i="3" s="1"/>
  <c r="AM22" i="3" s="1"/>
  <c r="AM113" i="3" l="1"/>
  <c r="AM125" i="3"/>
  <c r="AK113" i="3"/>
  <c r="BB101" i="3"/>
  <c r="AZ107" i="3"/>
  <c r="AZ104" i="3"/>
  <c r="BC102" i="3"/>
  <c r="AZ106" i="3"/>
  <c r="AZ105" i="3"/>
  <c r="AZ103" i="3"/>
  <c r="AN53" i="3"/>
  <c r="AN77" i="3" s="1"/>
  <c r="AN22" i="3" s="1"/>
  <c r="AN113" i="3" l="1"/>
  <c r="AN125" i="3"/>
  <c r="BA105" i="3"/>
  <c r="BA106" i="3"/>
  <c r="BA103" i="3"/>
  <c r="BA104" i="3"/>
  <c r="BD102" i="3"/>
  <c r="BA107" i="3"/>
  <c r="BC101" i="3"/>
  <c r="AO53" i="3"/>
  <c r="AO77" i="3" s="1"/>
  <c r="AO22" i="3" s="1"/>
  <c r="AO113" i="3" l="1"/>
  <c r="AO125" i="3"/>
  <c r="BB104" i="3"/>
  <c r="BE102" i="3"/>
  <c r="BB106" i="3"/>
  <c r="BB107" i="3"/>
  <c r="BD101" i="3"/>
  <c r="BB103" i="3"/>
  <c r="BB105" i="3"/>
  <c r="AP53" i="3"/>
  <c r="AP77" i="3" s="1"/>
  <c r="AP22" i="3" s="1"/>
  <c r="AP113" i="3" l="1"/>
  <c r="AP125" i="3"/>
  <c r="BC105" i="3"/>
  <c r="BF102" i="3"/>
  <c r="BC107" i="3"/>
  <c r="BE101" i="3"/>
  <c r="BC103" i="3"/>
  <c r="BC106" i="3"/>
  <c r="BC104" i="3"/>
  <c r="AQ53" i="3"/>
  <c r="AQ77" i="3" s="1"/>
  <c r="AQ22" i="3" s="1"/>
  <c r="AQ113" i="3" l="1"/>
  <c r="AQ125" i="3"/>
  <c r="BF101" i="3"/>
  <c r="BG102" i="3"/>
  <c r="BD106" i="3"/>
  <c r="BD104" i="3"/>
  <c r="BD103" i="3"/>
  <c r="BD107" i="3"/>
  <c r="BD105" i="3"/>
  <c r="AR53" i="3"/>
  <c r="AR77" i="3" s="1"/>
  <c r="AR22" i="3" s="1"/>
  <c r="AR113" i="3" l="1"/>
  <c r="AR125" i="3"/>
  <c r="BE106" i="3"/>
  <c r="BE105" i="3"/>
  <c r="BE103" i="3"/>
  <c r="BE104" i="3"/>
  <c r="BG101" i="3"/>
  <c r="BE107" i="3"/>
  <c r="BH102" i="3"/>
  <c r="AS53" i="3"/>
  <c r="AS77" i="3" s="1"/>
  <c r="AS22" i="3" s="1"/>
  <c r="AS113" i="3" l="1"/>
  <c r="AS125" i="3"/>
  <c r="BF105" i="3"/>
  <c r="BF103" i="3"/>
  <c r="BI102" i="3"/>
  <c r="BF107" i="3"/>
  <c r="BF104" i="3"/>
  <c r="BF106" i="3"/>
  <c r="BH101" i="3"/>
  <c r="AT53" i="3"/>
  <c r="AT77" i="3" s="1"/>
  <c r="AT22" i="3" s="1"/>
  <c r="AT113" i="3" l="1"/>
  <c r="AT125" i="3"/>
  <c r="BI101" i="3"/>
  <c r="BG107" i="3"/>
  <c r="BG103" i="3"/>
  <c r="BG106" i="3"/>
  <c r="BG104" i="3"/>
  <c r="BJ102" i="3"/>
  <c r="BK102" i="3" s="1"/>
  <c r="BG105" i="3"/>
  <c r="AU53" i="3"/>
  <c r="AU77" i="3" s="1"/>
  <c r="AU22" i="3" s="1"/>
  <c r="AU113" i="3" l="1"/>
  <c r="AU125" i="3"/>
  <c r="BH106" i="3"/>
  <c r="BJ101" i="3"/>
  <c r="BK101" i="3" s="1"/>
  <c r="BH103" i="3"/>
  <c r="BH107" i="3"/>
  <c r="BH105" i="3"/>
  <c r="BH104" i="3"/>
  <c r="AV53" i="3"/>
  <c r="AV77" i="3" s="1"/>
  <c r="AV22" i="3" s="1"/>
  <c r="AV113" i="3" l="1"/>
  <c r="AV125" i="3"/>
  <c r="BI107" i="3"/>
  <c r="BI103" i="3"/>
  <c r="BI106" i="3"/>
  <c r="BI105" i="3"/>
  <c r="BL102" i="3"/>
  <c r="BI104" i="3"/>
  <c r="AW53" i="3"/>
  <c r="AW77" i="3" s="1"/>
  <c r="AW22" i="3" s="1"/>
  <c r="AW113" i="3" l="1"/>
  <c r="AW125" i="3"/>
  <c r="BJ104" i="3"/>
  <c r="BK104" i="3" s="1"/>
  <c r="BJ105" i="3"/>
  <c r="BK105" i="3" s="1"/>
  <c r="BJ103" i="3"/>
  <c r="BK103" i="3" s="1"/>
  <c r="BL101" i="3"/>
  <c r="BM102" i="3"/>
  <c r="BJ106" i="3"/>
  <c r="BK106" i="3" s="1"/>
  <c r="BJ107" i="3"/>
  <c r="BK107" i="3" s="1"/>
  <c r="AX53" i="3"/>
  <c r="AX77" i="3" s="1"/>
  <c r="AX22" i="3" s="1"/>
  <c r="AX113" i="3" l="1"/>
  <c r="AX125" i="3"/>
  <c r="BM101" i="3"/>
  <c r="BN102" i="3"/>
  <c r="AY53" i="3"/>
  <c r="AY77" i="3" s="1"/>
  <c r="AY22" i="3" s="1"/>
  <c r="AY113" i="3" l="1"/>
  <c r="AY125" i="3"/>
  <c r="BN101" i="3"/>
  <c r="BL103" i="3"/>
  <c r="BL107" i="3"/>
  <c r="BO102" i="3"/>
  <c r="BL105" i="3"/>
  <c r="BL106" i="3"/>
  <c r="BL104" i="3"/>
  <c r="AZ34" i="3"/>
  <c r="AZ53" i="3" s="1"/>
  <c r="AZ77" i="3" s="1"/>
  <c r="AZ22" i="3" s="1"/>
  <c r="AZ113" i="3" l="1"/>
  <c r="AZ125" i="3"/>
  <c r="BM105" i="3"/>
  <c r="BM107" i="3"/>
  <c r="BP102" i="3"/>
  <c r="BO101" i="3"/>
  <c r="BM106" i="3"/>
  <c r="BM103" i="3"/>
  <c r="BM104" i="3"/>
  <c r="BA34" i="3"/>
  <c r="BA53" i="3" s="1"/>
  <c r="BA77" i="3" s="1"/>
  <c r="BA22" i="3" s="1"/>
  <c r="BA113" i="3" l="1"/>
  <c r="BA125" i="3"/>
  <c r="BN106" i="3"/>
  <c r="BN105" i="3"/>
  <c r="BN104" i="3"/>
  <c r="BQ102" i="3"/>
  <c r="BN103" i="3"/>
  <c r="BP101" i="3"/>
  <c r="BN107" i="3"/>
  <c r="BB34" i="3"/>
  <c r="BB53" i="3" s="1"/>
  <c r="BB77" i="3" s="1"/>
  <c r="BB22" i="3" s="1"/>
  <c r="BB113" i="3" l="1"/>
  <c r="BB125" i="3"/>
  <c r="BO103" i="3"/>
  <c r="BR102" i="3"/>
  <c r="BO105" i="3"/>
  <c r="BQ101" i="3"/>
  <c r="BO104" i="3"/>
  <c r="BO106" i="3"/>
  <c r="BO107" i="3"/>
  <c r="BC34" i="3"/>
  <c r="BC53" i="3" s="1"/>
  <c r="BC77" i="3" s="1"/>
  <c r="BC22" i="3" s="1"/>
  <c r="BC113" i="3" l="1"/>
  <c r="BC125" i="3"/>
  <c r="BS102" i="3"/>
  <c r="BP107" i="3"/>
  <c r="BP105" i="3"/>
  <c r="BP103" i="3"/>
  <c r="BR101" i="3"/>
  <c r="BP106" i="3"/>
  <c r="BP104" i="3"/>
  <c r="BD34" i="3"/>
  <c r="BD53" i="3" s="1"/>
  <c r="BD77" i="3" s="1"/>
  <c r="BD22" i="3" s="1"/>
  <c r="BD113" i="3" l="1"/>
  <c r="BD125" i="3"/>
  <c r="BS101" i="3"/>
  <c r="BQ105" i="3"/>
  <c r="BQ107" i="3"/>
  <c r="BQ106" i="3"/>
  <c r="BQ104" i="3"/>
  <c r="BQ103" i="3"/>
  <c r="BT102" i="3"/>
  <c r="BE34" i="3"/>
  <c r="BE53" i="3" s="1"/>
  <c r="BE77" i="3" s="1"/>
  <c r="BE22" i="3" s="1"/>
  <c r="BE113" i="3" l="1"/>
  <c r="BE125" i="3"/>
  <c r="BU102" i="3"/>
  <c r="BR105" i="3"/>
  <c r="BT101" i="3"/>
  <c r="BR106" i="3"/>
  <c r="BR107" i="3"/>
  <c r="BR103" i="3"/>
  <c r="BR104" i="3"/>
  <c r="BF34" i="3"/>
  <c r="BF53" i="3" s="1"/>
  <c r="BF77" i="3" s="1"/>
  <c r="BF22" i="3" s="1"/>
  <c r="BF113" i="3" l="1"/>
  <c r="BF125" i="3"/>
  <c r="BS104" i="3"/>
  <c r="BU101" i="3"/>
  <c r="BS105" i="3"/>
  <c r="BS103" i="3"/>
  <c r="BS106" i="3"/>
  <c r="BS107" i="3"/>
  <c r="BV102" i="3"/>
  <c r="BW102" i="3" s="1"/>
  <c r="BG34" i="3"/>
  <c r="BG53" i="3" s="1"/>
  <c r="BG77" i="3" s="1"/>
  <c r="BG22" i="3" s="1"/>
  <c r="BG113" i="3" l="1"/>
  <c r="BG125" i="3"/>
  <c r="BT107" i="3"/>
  <c r="BT103" i="3"/>
  <c r="BV101" i="3"/>
  <c r="BW101" i="3" s="1"/>
  <c r="BT106" i="3"/>
  <c r="BT105" i="3"/>
  <c r="BT104" i="3"/>
  <c r="BH34" i="3"/>
  <c r="BH53" i="3" s="1"/>
  <c r="BH77" i="3" s="1"/>
  <c r="BH22" i="3" s="1"/>
  <c r="BH113" i="3" l="1"/>
  <c r="BH125" i="3"/>
  <c r="BU107" i="3"/>
  <c r="BX102" i="3"/>
  <c r="BU104" i="3"/>
  <c r="BU105" i="3"/>
  <c r="BU106" i="3"/>
  <c r="BU103" i="3"/>
  <c r="BI34" i="3"/>
  <c r="BI53" i="3" s="1"/>
  <c r="BI77" i="3" s="1"/>
  <c r="BI22" i="3" s="1"/>
  <c r="BI113" i="3" l="1"/>
  <c r="BI125" i="3"/>
  <c r="BV106" i="3"/>
  <c r="BW106" i="3" s="1"/>
  <c r="BV107" i="3"/>
  <c r="BW107" i="3" s="1"/>
  <c r="BX101" i="3"/>
  <c r="BY102" i="3"/>
  <c r="BV104" i="3"/>
  <c r="BW104" i="3" s="1"/>
  <c r="BV103" i="3"/>
  <c r="BW103" i="3" s="1"/>
  <c r="BV105" i="3"/>
  <c r="BW105" i="3" s="1"/>
  <c r="BJ34" i="3"/>
  <c r="BJ53" i="3" s="1"/>
  <c r="BJ77" i="3" s="1"/>
  <c r="BJ22" i="3" s="1"/>
  <c r="BJ113" i="3" l="1"/>
  <c r="BJ125" i="3"/>
  <c r="BY101" i="3"/>
  <c r="BZ102" i="3"/>
  <c r="BK53" i="3"/>
  <c r="BK77" i="3" s="1"/>
  <c r="BK22" i="3" s="1"/>
  <c r="BK113" i="3" l="1"/>
  <c r="BK125" i="3"/>
  <c r="BX104" i="3"/>
  <c r="BX106" i="3"/>
  <c r="CA102" i="3"/>
  <c r="BX107" i="3"/>
  <c r="BX105" i="3"/>
  <c r="BZ101" i="3"/>
  <c r="BX103" i="3"/>
  <c r="BL34" i="3"/>
  <c r="BL53" i="3" s="1"/>
  <c r="BL77" i="3" s="1"/>
  <c r="BL22" i="3" s="1"/>
  <c r="BL113" i="3" l="1"/>
  <c r="BL125" i="3"/>
  <c r="CB102" i="3"/>
  <c r="BY103" i="3"/>
  <c r="BY105" i="3"/>
  <c r="BY107" i="3"/>
  <c r="BY106" i="3"/>
  <c r="CA101" i="3"/>
  <c r="BY104" i="3"/>
  <c r="BM34" i="3"/>
  <c r="BM53" i="3" s="1"/>
  <c r="BM77" i="3" s="1"/>
  <c r="BM22" i="3" s="1"/>
  <c r="BM113" i="3" l="1"/>
  <c r="BM125" i="3"/>
  <c r="BZ104" i="3"/>
  <c r="BZ107" i="3"/>
  <c r="BZ103" i="3"/>
  <c r="CB101" i="3"/>
  <c r="CC102" i="3"/>
  <c r="BZ106" i="3"/>
  <c r="BZ105" i="3"/>
  <c r="BN34" i="3"/>
  <c r="BN53" i="3" s="1"/>
  <c r="BN77" i="3" s="1"/>
  <c r="BN22" i="3" s="1"/>
  <c r="BN113" i="3" l="1"/>
  <c r="BN125" i="3"/>
  <c r="CA104" i="3"/>
  <c r="CD102" i="3"/>
  <c r="CA107" i="3"/>
  <c r="CA105" i="3"/>
  <c r="CC101" i="3"/>
  <c r="CA106" i="3"/>
  <c r="CA103" i="3"/>
  <c r="BO34" i="3"/>
  <c r="BO53" i="3" s="1"/>
  <c r="BO77" i="3" s="1"/>
  <c r="BO22" i="3" s="1"/>
  <c r="BO113" i="3" l="1"/>
  <c r="BO125" i="3"/>
  <c r="CB107" i="3"/>
  <c r="CB103" i="3"/>
  <c r="CB105" i="3"/>
  <c r="CB104" i="3"/>
  <c r="CB106" i="3"/>
  <c r="CD101" i="3"/>
  <c r="CE102" i="3"/>
  <c r="BP34" i="3"/>
  <c r="BP53" i="3" s="1"/>
  <c r="BP77" i="3" s="1"/>
  <c r="BP22" i="3" s="1"/>
  <c r="BP113" i="3" l="1"/>
  <c r="BP125" i="3"/>
  <c r="CE101" i="3"/>
  <c r="CC104" i="3"/>
  <c r="CC105" i="3"/>
  <c r="CF102" i="3"/>
  <c r="CC103" i="3"/>
  <c r="CC106" i="3"/>
  <c r="CC107" i="3"/>
  <c r="BQ34" i="3"/>
  <c r="BQ53" i="3" s="1"/>
  <c r="BQ77" i="3" s="1"/>
  <c r="BQ22" i="3" s="1"/>
  <c r="BQ113" i="3" l="1"/>
  <c r="BQ125" i="3"/>
  <c r="CG102" i="3"/>
  <c r="CD106" i="3"/>
  <c r="CD107" i="3"/>
  <c r="CD103" i="3"/>
  <c r="CD104" i="3"/>
  <c r="CD105" i="3"/>
  <c r="CF101" i="3"/>
  <c r="BR34" i="3"/>
  <c r="BR53" i="3" s="1"/>
  <c r="BR77" i="3" s="1"/>
  <c r="BR22" i="3" s="1"/>
  <c r="BR113" i="3" l="1"/>
  <c r="BR125" i="3"/>
  <c r="CG101" i="3"/>
  <c r="CE106" i="3"/>
  <c r="CE104" i="3"/>
  <c r="CE107" i="3"/>
  <c r="CE105" i="3"/>
  <c r="CE103" i="3"/>
  <c r="CH102" i="3"/>
  <c r="CI102" i="3" s="1"/>
  <c r="BS34" i="3"/>
  <c r="BS53" i="3" s="1"/>
  <c r="BS77" i="3" s="1"/>
  <c r="BS22" i="3" s="1"/>
  <c r="BS113" i="3" l="1"/>
  <c r="BS125" i="3"/>
  <c r="CF107" i="3"/>
  <c r="CH101" i="3"/>
  <c r="CI101" i="3" s="1"/>
  <c r="CF103" i="3"/>
  <c r="CF104" i="3"/>
  <c r="CF105" i="3"/>
  <c r="CF106" i="3"/>
  <c r="BT34" i="3"/>
  <c r="BT53" i="3" s="1"/>
  <c r="BT77" i="3" s="1"/>
  <c r="BT22" i="3" s="1"/>
  <c r="BT113" i="3" l="1"/>
  <c r="BT125" i="3"/>
  <c r="CG104" i="3"/>
  <c r="CJ102" i="3"/>
  <c r="CG103" i="3"/>
  <c r="CG105" i="3"/>
  <c r="CG107" i="3"/>
  <c r="CG106" i="3"/>
  <c r="BU34" i="3"/>
  <c r="BU53" i="3" s="1"/>
  <c r="BU77" i="3" s="1"/>
  <c r="BU22" i="3" s="1"/>
  <c r="BU113" i="3" l="1"/>
  <c r="BU125" i="3"/>
  <c r="CJ101" i="3"/>
  <c r="CK102" i="3"/>
  <c r="CH106" i="3"/>
  <c r="CI106" i="3" s="1"/>
  <c r="CH103" i="3"/>
  <c r="CI103" i="3" s="1"/>
  <c r="CH107" i="3"/>
  <c r="CI107" i="3" s="1"/>
  <c r="CH105" i="3"/>
  <c r="CI105" i="3" s="1"/>
  <c r="CH104" i="3"/>
  <c r="CI104" i="3" s="1"/>
  <c r="BV34" i="3"/>
  <c r="BV53" i="3" s="1"/>
  <c r="BV77" i="3" s="1"/>
  <c r="BV22" i="3" s="1"/>
  <c r="BV113" i="3" l="1"/>
  <c r="BV125" i="3"/>
  <c r="CK101" i="3"/>
  <c r="CL102" i="3"/>
  <c r="BW53" i="3"/>
  <c r="BW77" i="3" s="1"/>
  <c r="BW22" i="3" s="1"/>
  <c r="BW113" i="3" l="1"/>
  <c r="BW125" i="3"/>
  <c r="CJ107" i="3"/>
  <c r="CM102" i="3"/>
  <c r="CJ103" i="3"/>
  <c r="CJ104" i="3"/>
  <c r="CJ106" i="3"/>
  <c r="CJ105" i="3"/>
  <c r="CL101" i="3"/>
  <c r="BX34" i="3"/>
  <c r="BX53" i="3" s="1"/>
  <c r="BX77" i="3" s="1"/>
  <c r="BX22" i="3" s="1"/>
  <c r="BX113" i="3" l="1"/>
  <c r="BX125" i="3"/>
  <c r="CM101" i="3"/>
  <c r="CK106" i="3"/>
  <c r="CK103" i="3"/>
  <c r="CN102" i="3"/>
  <c r="CK105" i="3"/>
  <c r="CK104" i="3"/>
  <c r="CK107" i="3"/>
  <c r="BY34" i="3"/>
  <c r="BY53" i="3" s="1"/>
  <c r="BY77" i="3" s="1"/>
  <c r="BY22" i="3" s="1"/>
  <c r="BY113" i="3" l="1"/>
  <c r="BY125" i="3"/>
  <c r="CL105" i="3"/>
  <c r="CL107" i="3"/>
  <c r="CL103" i="3"/>
  <c r="CL106" i="3"/>
  <c r="CL104" i="3"/>
  <c r="CO102" i="3"/>
  <c r="CN101" i="3"/>
  <c r="BZ34" i="3"/>
  <c r="BZ53" i="3" s="1"/>
  <c r="BZ77" i="3" s="1"/>
  <c r="BZ22" i="3" s="1"/>
  <c r="BZ113" i="3" l="1"/>
  <c r="BZ125" i="3"/>
  <c r="CP102" i="3"/>
  <c r="CM106" i="3"/>
  <c r="CM107" i="3"/>
  <c r="CO101" i="3"/>
  <c r="CM104" i="3"/>
  <c r="CM103" i="3"/>
  <c r="CM105" i="3"/>
  <c r="CA34" i="3"/>
  <c r="CA53" i="3" s="1"/>
  <c r="CA77" i="3" s="1"/>
  <c r="CA22" i="3" s="1"/>
  <c r="CA113" i="3" l="1"/>
  <c r="CA125" i="3"/>
  <c r="CN103" i="3"/>
  <c r="CN106" i="3"/>
  <c r="CN105" i="3"/>
  <c r="CP101" i="3"/>
  <c r="CN107" i="3"/>
  <c r="CN104" i="3"/>
  <c r="CQ102" i="3"/>
  <c r="CB34" i="3"/>
  <c r="CB53" i="3" s="1"/>
  <c r="CB77" i="3" s="1"/>
  <c r="CB22" i="3" s="1"/>
  <c r="CB113" i="3" l="1"/>
  <c r="CB125" i="3"/>
  <c r="CO104" i="3"/>
  <c r="CO105" i="3"/>
  <c r="CO107" i="3"/>
  <c r="CO106" i="3"/>
  <c r="CQ101" i="3"/>
  <c r="CR102" i="3"/>
  <c r="CO103" i="3"/>
  <c r="CC34" i="3"/>
  <c r="CC53" i="3" s="1"/>
  <c r="CC77" i="3" s="1"/>
  <c r="CC22" i="3" s="1"/>
  <c r="CC113" i="3" l="1"/>
  <c r="CC125" i="3"/>
  <c r="CS102" i="3"/>
  <c r="CP106" i="3"/>
  <c r="CP103" i="3"/>
  <c r="CR101" i="3"/>
  <c r="CP107" i="3"/>
  <c r="CP105" i="3"/>
  <c r="CP104" i="3"/>
  <c r="CD34" i="3"/>
  <c r="CD53" i="3" s="1"/>
  <c r="CD77" i="3" s="1"/>
  <c r="CD22" i="3" s="1"/>
  <c r="CD113" i="3" l="1"/>
  <c r="CD125" i="3"/>
  <c r="CQ104" i="3"/>
  <c r="CQ105" i="3"/>
  <c r="CS101" i="3"/>
  <c r="CQ106" i="3"/>
  <c r="CQ107" i="3"/>
  <c r="CQ103" i="3"/>
  <c r="CT102" i="3"/>
  <c r="CE34" i="3"/>
  <c r="CE53" i="3" s="1"/>
  <c r="CE77" i="3" s="1"/>
  <c r="CE22" i="3" s="1"/>
  <c r="CE113" i="3" l="1"/>
  <c r="CE125" i="3"/>
  <c r="CR105" i="3"/>
  <c r="CR103" i="3"/>
  <c r="CR106" i="3"/>
  <c r="CR104" i="3"/>
  <c r="CR107" i="3"/>
  <c r="CT101" i="3"/>
  <c r="CF34" i="3"/>
  <c r="CF53" i="3" s="1"/>
  <c r="CF77" i="3" s="1"/>
  <c r="CF22" i="3" s="1"/>
  <c r="CF113" i="3" l="1"/>
  <c r="CF125" i="3"/>
  <c r="CS107" i="3"/>
  <c r="CS105" i="3"/>
  <c r="CS104" i="3"/>
  <c r="CS103" i="3"/>
  <c r="CS106" i="3"/>
  <c r="CG34" i="3"/>
  <c r="CG53" i="3" s="1"/>
  <c r="CG77" i="3" s="1"/>
  <c r="CG22" i="3" s="1"/>
  <c r="CG113" i="3" l="1"/>
  <c r="CG125" i="3"/>
  <c r="CT106" i="3"/>
  <c r="CT105" i="3"/>
  <c r="CT104" i="3"/>
  <c r="CT103" i="3"/>
  <c r="CT107" i="3"/>
  <c r="CH34" i="3"/>
  <c r="CH53" i="3" s="1"/>
  <c r="CH77" i="3" s="1"/>
  <c r="CH22" i="3" s="1"/>
  <c r="CH113" i="3" l="1"/>
  <c r="CH125" i="3"/>
  <c r="CI53" i="3"/>
  <c r="CI77" i="3" s="1"/>
  <c r="CI22" i="3" s="1"/>
  <c r="CI113" i="3" l="1"/>
  <c r="CI125" i="3"/>
  <c r="CJ34" i="3"/>
  <c r="CJ53" i="3" s="1"/>
  <c r="CJ77" i="3" s="1"/>
  <c r="CJ22" i="3" s="1"/>
  <c r="CJ113" i="3" l="1"/>
  <c r="CJ125" i="3"/>
  <c r="CK34" i="3"/>
  <c r="CK53" i="3" s="1"/>
  <c r="CK77" i="3" s="1"/>
  <c r="CK22" i="3" s="1"/>
  <c r="CK113" i="3" l="1"/>
  <c r="CK125" i="3"/>
  <c r="CL34" i="3"/>
  <c r="CL53" i="3" s="1"/>
  <c r="CL77" i="3" s="1"/>
  <c r="CL22" i="3" s="1"/>
  <c r="CL113" i="3" l="1"/>
  <c r="CL125" i="3"/>
  <c r="CM34" i="3"/>
  <c r="CM53" i="3" s="1"/>
  <c r="CM77" i="3" s="1"/>
  <c r="CM22" i="3" s="1"/>
  <c r="CM113" i="3" l="1"/>
  <c r="CM125" i="3"/>
  <c r="CN34" i="3"/>
  <c r="CN53" i="3" s="1"/>
  <c r="CN77" i="3" s="1"/>
  <c r="CN22" i="3" s="1"/>
  <c r="CN113" i="3" l="1"/>
  <c r="CN125" i="3"/>
  <c r="CO34" i="3"/>
  <c r="CO53" i="3" s="1"/>
  <c r="CO77" i="3" s="1"/>
  <c r="CO22" i="3" s="1"/>
  <c r="CO113" i="3" l="1"/>
  <c r="CO125" i="3"/>
  <c r="CP34" i="3"/>
  <c r="CP53" i="3" s="1"/>
  <c r="CP77" i="3" s="1"/>
  <c r="CP22" i="3" s="1"/>
  <c r="CP113" i="3" l="1"/>
  <c r="CP125" i="3"/>
  <c r="CQ34" i="3"/>
  <c r="CQ53" i="3" s="1"/>
  <c r="CQ77" i="3" s="1"/>
  <c r="CQ22" i="3" s="1"/>
  <c r="CQ113" i="3" l="1"/>
  <c r="CQ125" i="3"/>
  <c r="CR34" i="3"/>
  <c r="CR53" i="3" s="1"/>
  <c r="CR77" i="3" s="1"/>
  <c r="CR22" i="3" s="1"/>
  <c r="CR113" i="3" l="1"/>
  <c r="CR125" i="3"/>
  <c r="CS34" i="3"/>
  <c r="CS53" i="3" s="1"/>
  <c r="CS77" i="3" s="1"/>
  <c r="CS22" i="3" s="1"/>
  <c r="CS113" i="3" l="1"/>
  <c r="CS125" i="3"/>
  <c r="CT34" i="3"/>
  <c r="CT53" i="3" s="1"/>
  <c r="CT77" i="3" s="1"/>
  <c r="CT22" i="3" s="1"/>
  <c r="CT113" i="3" l="1"/>
  <c r="CT125" i="3"/>
  <c r="B43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AE10" i="11" s="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60" i="1" s="1"/>
  <c r="X21" i="1"/>
  <c r="Y21" i="1"/>
  <c r="Y48" i="1" s="1"/>
  <c r="Z21" i="1"/>
  <c r="AA21" i="1"/>
  <c r="AB21" i="1"/>
  <c r="AC21" i="1"/>
  <c r="AD21" i="1"/>
  <c r="AD48" i="1" s="1"/>
  <c r="AD107" i="1" s="1"/>
  <c r="AE21" i="1"/>
  <c r="AE60" i="1" s="1"/>
  <c r="AF21" i="1"/>
  <c r="AG21" i="1"/>
  <c r="AH21" i="1"/>
  <c r="AH32" i="1" s="1"/>
  <c r="AI21" i="1"/>
  <c r="AI60" i="1" s="1"/>
  <c r="AJ21" i="1"/>
  <c r="AK21" i="1"/>
  <c r="AK32" i="1" s="1"/>
  <c r="AL21" i="1"/>
  <c r="AM21" i="1"/>
  <c r="AM60" i="1" s="1"/>
  <c r="AN21" i="1"/>
  <c r="AO21" i="1"/>
  <c r="AO32" i="1" s="1"/>
  <c r="AP21" i="1"/>
  <c r="AP60" i="1" s="1"/>
  <c r="AQ21" i="1"/>
  <c r="AR21" i="1"/>
  <c r="AS21" i="1"/>
  <c r="AT21" i="1"/>
  <c r="AT48" i="1" s="1"/>
  <c r="AT107" i="1" s="1"/>
  <c r="AU21" i="1"/>
  <c r="AU60" i="1" s="1"/>
  <c r="AV21" i="1"/>
  <c r="AW21" i="1"/>
  <c r="AX21" i="1"/>
  <c r="AY21" i="1"/>
  <c r="AY60" i="1" s="1"/>
  <c r="AZ21" i="1"/>
  <c r="BA21" i="1"/>
  <c r="BA48" i="1" s="1"/>
  <c r="BA83" i="1" s="1"/>
  <c r="BB21" i="1"/>
  <c r="BC21" i="1"/>
  <c r="BC60" i="1" s="1"/>
  <c r="BD21" i="1"/>
  <c r="BE21" i="1"/>
  <c r="BE32" i="1" s="1"/>
  <c r="BF21" i="1"/>
  <c r="BG21" i="1"/>
  <c r="BH21" i="1"/>
  <c r="BI21" i="1"/>
  <c r="BI32" i="1" s="1"/>
  <c r="BJ21" i="1"/>
  <c r="BJ48" i="1" s="1"/>
  <c r="BJ107" i="1" s="1"/>
  <c r="BK21" i="1"/>
  <c r="BL21" i="1"/>
  <c r="BM21" i="1"/>
  <c r="BM32" i="1" s="1"/>
  <c r="BN21" i="1"/>
  <c r="BO21" i="1"/>
  <c r="BP21" i="1"/>
  <c r="BQ21" i="1"/>
  <c r="BQ48" i="1" s="1"/>
  <c r="BQ83" i="1" s="1"/>
  <c r="BR21" i="1"/>
  <c r="BS21" i="1"/>
  <c r="BT21" i="1"/>
  <c r="BU21" i="1"/>
  <c r="BU48" i="1" s="1"/>
  <c r="BU83" i="1" s="1"/>
  <c r="BV21" i="1"/>
  <c r="BV60" i="1" s="1"/>
  <c r="BW21" i="1"/>
  <c r="BX21" i="1"/>
  <c r="BY21" i="1"/>
  <c r="BY32" i="1" s="1"/>
  <c r="BZ21" i="1"/>
  <c r="BZ48" i="1" s="1"/>
  <c r="BZ107" i="1" s="1"/>
  <c r="CA21" i="1"/>
  <c r="CB21" i="1"/>
  <c r="CC21" i="1"/>
  <c r="CC32" i="1" s="1"/>
  <c r="CD21" i="1"/>
  <c r="CE21" i="1"/>
  <c r="CF21" i="1"/>
  <c r="CG21" i="1"/>
  <c r="CG48" i="1" s="1"/>
  <c r="CG83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8" i="1" s="1"/>
  <c r="CP83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4" i="3" s="1"/>
  <c r="AL124" i="3" s="1"/>
  <c r="AK21" i="3"/>
  <c r="AJ21" i="3"/>
  <c r="AI21" i="3"/>
  <c r="AH21" i="3"/>
  <c r="AG21" i="3"/>
  <c r="AF21" i="3"/>
  <c r="AE21" i="3"/>
  <c r="AD21" i="3"/>
  <c r="AC21" i="3"/>
  <c r="AB21" i="3"/>
  <c r="AA21" i="3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13" i="2"/>
  <c r="C126" i="2"/>
  <c r="C127" i="2"/>
  <c r="C128" i="2"/>
  <c r="C129" i="2"/>
  <c r="C130" i="2"/>
  <c r="C131" i="2"/>
  <c r="C125" i="2"/>
  <c r="CT33" i="2"/>
  <c r="CS33" i="2"/>
  <c r="CR33" i="2"/>
  <c r="CQ33" i="2"/>
  <c r="CP33" i="2"/>
  <c r="CP64" i="2" s="1"/>
  <c r="CO33" i="2"/>
  <c r="CN33" i="2"/>
  <c r="CN100" i="2" s="1"/>
  <c r="CM33" i="2"/>
  <c r="CL33" i="2"/>
  <c r="CK33" i="2"/>
  <c r="CJ33" i="2"/>
  <c r="CJ100" i="2" s="1"/>
  <c r="CI33" i="2"/>
  <c r="CH33" i="2"/>
  <c r="CH52" i="2" s="1"/>
  <c r="CG33" i="2"/>
  <c r="CF33" i="2"/>
  <c r="CE33" i="2"/>
  <c r="CD33" i="2"/>
  <c r="CC33" i="2"/>
  <c r="CB33" i="2"/>
  <c r="CA33" i="2"/>
  <c r="BZ33" i="2"/>
  <c r="BZ52" i="2" s="1"/>
  <c r="BY33" i="2"/>
  <c r="BX33" i="2"/>
  <c r="BX100" i="2" s="1"/>
  <c r="BW33" i="2"/>
  <c r="BV33" i="2"/>
  <c r="BU33" i="2"/>
  <c r="BT33" i="2"/>
  <c r="BT100" i="2" s="1"/>
  <c r="BS33" i="2"/>
  <c r="BR33" i="2"/>
  <c r="BR76" i="2" s="1"/>
  <c r="BQ33" i="2"/>
  <c r="BP33" i="2"/>
  <c r="BO33" i="2"/>
  <c r="BN33" i="2"/>
  <c r="BM33" i="2"/>
  <c r="BL33" i="2"/>
  <c r="BK33" i="2"/>
  <c r="BJ33" i="2"/>
  <c r="BJ64" i="2" s="1"/>
  <c r="BI33" i="2"/>
  <c r="BH33" i="2"/>
  <c r="BH100" i="2" s="1"/>
  <c r="BG33" i="2"/>
  <c r="BF33" i="2"/>
  <c r="BE33" i="2"/>
  <c r="BD33" i="2"/>
  <c r="BD100" i="2" s="1"/>
  <c r="BC33" i="2"/>
  <c r="BB33" i="2"/>
  <c r="BB76" i="2" s="1"/>
  <c r="BA33" i="2"/>
  <c r="AZ33" i="2"/>
  <c r="AY33" i="2"/>
  <c r="AX33" i="2"/>
  <c r="AW33" i="2"/>
  <c r="AV33" i="2"/>
  <c r="AU33" i="2"/>
  <c r="AT33" i="2"/>
  <c r="AT64" i="2" s="1"/>
  <c r="AS33" i="2"/>
  <c r="AR33" i="2"/>
  <c r="AR100" i="2" s="1"/>
  <c r="AQ33" i="2"/>
  <c r="AP33" i="2"/>
  <c r="AO33" i="2"/>
  <c r="AN33" i="2"/>
  <c r="AN100" i="2" s="1"/>
  <c r="AM33" i="2"/>
  <c r="AL33" i="2"/>
  <c r="AL76" i="2" s="1"/>
  <c r="AK33" i="2"/>
  <c r="AJ33" i="2"/>
  <c r="AI33" i="2"/>
  <c r="AH33" i="2"/>
  <c r="AG33" i="2"/>
  <c r="AF33" i="2"/>
  <c r="AE33" i="2"/>
  <c r="AD33" i="2"/>
  <c r="AD64" i="2" s="1"/>
  <c r="AC33" i="2"/>
  <c r="AB33" i="2"/>
  <c r="AB100" i="2" s="1"/>
  <c r="AA33" i="2"/>
  <c r="Z33" i="2"/>
  <c r="Y33" i="2"/>
  <c r="X33" i="2"/>
  <c r="W33" i="2"/>
  <c r="V33" i="2"/>
  <c r="V88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71" i="1" s="1"/>
  <c r="BQ32" i="1"/>
  <c r="BA32" i="1"/>
  <c r="AN32" i="1"/>
  <c r="AN71" i="1" s="1"/>
  <c r="Y32" i="1"/>
  <c r="CK48" i="1"/>
  <c r="CK83" i="1" s="1"/>
  <c r="CB48" i="1"/>
  <c r="CB107" i="1" s="1"/>
  <c r="BE48" i="1"/>
  <c r="BE107" i="1" s="1"/>
  <c r="AV48" i="1"/>
  <c r="AK48" i="1"/>
  <c r="AK83" i="1" s="1"/>
  <c r="CJ60" i="1"/>
  <c r="CJ95" i="1" s="1"/>
  <c r="BT60" i="1"/>
  <c r="BT95" i="1" s="1"/>
  <c r="BD60" i="1"/>
  <c r="AN60" i="1"/>
  <c r="AN119" i="1" s="1"/>
  <c r="X60" i="1"/>
  <c r="X95" i="1" s="1"/>
  <c r="CN32" i="1"/>
  <c r="CN71" i="1" s="1"/>
  <c r="CF32" i="1"/>
  <c r="CF71" i="1" s="1"/>
  <c r="BX32" i="1"/>
  <c r="BP32" i="1"/>
  <c r="BP71" i="1" s="1"/>
  <c r="BH32" i="1"/>
  <c r="BH71" i="1" s="1"/>
  <c r="AZ32" i="1"/>
  <c r="AZ71" i="1" s="1"/>
  <c r="X32" i="1"/>
  <c r="CJ48" i="1"/>
  <c r="CJ83" i="1" s="1"/>
  <c r="CA48" i="1"/>
  <c r="CA107" i="1" s="1"/>
  <c r="BP48" i="1"/>
  <c r="BP83" i="1" s="1"/>
  <c r="BD48" i="1"/>
  <c r="BD107" i="1" s="1"/>
  <c r="AU48" i="1"/>
  <c r="AU107" i="1" s="1"/>
  <c r="AJ48" i="1"/>
  <c r="AJ83" i="1" s="1"/>
  <c r="X48" i="1"/>
  <c r="X107" i="1" s="1"/>
  <c r="CF60" i="1"/>
  <c r="BP60" i="1"/>
  <c r="BP119" i="1" s="1"/>
  <c r="AZ60" i="1"/>
  <c r="AZ95" i="1" s="1"/>
  <c r="AJ60" i="1"/>
  <c r="BU32" i="1"/>
  <c r="BU71" i="1" s="1"/>
  <c r="AV32" i="1"/>
  <c r="AV71" i="1" s="1"/>
  <c r="AJ32" i="1"/>
  <c r="AJ71" i="1" s="1"/>
  <c r="CR48" i="1"/>
  <c r="CR107" i="1" s="1"/>
  <c r="BL48" i="1"/>
  <c r="BL107" i="1" s="1"/>
  <c r="AO48" i="1"/>
  <c r="AO83" i="1" s="1"/>
  <c r="AF48" i="1"/>
  <c r="AF83" i="1" s="1"/>
  <c r="CR60" i="1"/>
  <c r="CR95" i="1" s="1"/>
  <c r="CB60" i="1"/>
  <c r="BL60" i="1"/>
  <c r="BL95" i="1" s="1"/>
  <c r="AV60" i="1"/>
  <c r="AV119" i="1" s="1"/>
  <c r="AF60" i="1"/>
  <c r="AF95" i="1" s="1"/>
  <c r="CR32" i="1"/>
  <c r="CR71" i="1" s="1"/>
  <c r="CJ32" i="1"/>
  <c r="CJ71" i="1" s="1"/>
  <c r="CB32" i="1"/>
  <c r="CB71" i="1" s="1"/>
  <c r="BT32" i="1"/>
  <c r="BT71" i="1" s="1"/>
  <c r="BL32" i="1"/>
  <c r="BL71" i="1" s="1"/>
  <c r="BD32" i="1"/>
  <c r="BD71" i="1" s="1"/>
  <c r="AF32" i="1"/>
  <c r="AF71" i="1" s="1"/>
  <c r="CQ48" i="1"/>
  <c r="CQ83" i="1" s="1"/>
  <c r="CF48" i="1"/>
  <c r="BT48" i="1"/>
  <c r="BT83" i="1" s="1"/>
  <c r="BK48" i="1"/>
  <c r="BK107" i="1" s="1"/>
  <c r="AZ48" i="1"/>
  <c r="AZ107" i="1" s="1"/>
  <c r="AN48" i="1"/>
  <c r="AN107" i="1" s="1"/>
  <c r="AE48" i="1"/>
  <c r="AE107" i="1" s="1"/>
  <c r="CQ60" i="1"/>
  <c r="CQ119" i="1" s="1"/>
  <c r="CA60" i="1"/>
  <c r="CA95" i="1" s="1"/>
  <c r="BK60" i="1"/>
  <c r="BA71" i="1"/>
  <c r="AK71" i="1"/>
  <c r="BL83" i="1"/>
  <c r="BC119" i="1"/>
  <c r="BC95" i="1"/>
  <c r="AY119" i="1"/>
  <c r="AY95" i="1"/>
  <c r="AM119" i="1"/>
  <c r="AM95" i="1"/>
  <c r="AI119" i="1"/>
  <c r="AI95" i="1"/>
  <c r="W119" i="1"/>
  <c r="W95" i="1"/>
  <c r="BV95" i="1"/>
  <c r="BV119" i="1"/>
  <c r="AP95" i="1"/>
  <c r="AP119" i="1"/>
  <c r="AH71" i="1"/>
  <c r="CL48" i="1"/>
  <c r="BR48" i="1"/>
  <c r="BN48" i="1"/>
  <c r="BF48" i="1"/>
  <c r="BB48" i="1"/>
  <c r="AX48" i="1"/>
  <c r="AD32" i="1"/>
  <c r="CK107" i="1"/>
  <c r="CA119" i="1"/>
  <c r="AU119" i="1"/>
  <c r="AU95" i="1"/>
  <c r="AE119" i="1"/>
  <c r="AE95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BX71" i="1"/>
  <c r="AX32" i="1"/>
  <c r="AS32" i="1"/>
  <c r="AC32" i="1"/>
  <c r="X71" i="1"/>
  <c r="CO48" i="1"/>
  <c r="CE48" i="1"/>
  <c r="BY48" i="1"/>
  <c r="BO48" i="1"/>
  <c r="BI48" i="1"/>
  <c r="BD83" i="1"/>
  <c r="AY48" i="1"/>
  <c r="AS48" i="1"/>
  <c r="AI48" i="1"/>
  <c r="AC48" i="1"/>
  <c r="CP60" i="1"/>
  <c r="CE60" i="1"/>
  <c r="BZ60" i="1"/>
  <c r="BO60" i="1"/>
  <c r="BJ60" i="1"/>
  <c r="AT60" i="1"/>
  <c r="AD60" i="1"/>
  <c r="CK71" i="1"/>
  <c r="BE71" i="1"/>
  <c r="AO71" i="1"/>
  <c r="Y71" i="1"/>
  <c r="CF83" i="1"/>
  <c r="BZ83" i="1"/>
  <c r="BJ83" i="1"/>
  <c r="AT83" i="1"/>
  <c r="AD83" i="1"/>
  <c r="CF107" i="1"/>
  <c r="AJ119" i="1"/>
  <c r="CF119" i="1"/>
  <c r="CP107" i="1"/>
  <c r="CH48" i="1"/>
  <c r="CD48" i="1"/>
  <c r="AP48" i="1"/>
  <c r="AL48" i="1"/>
  <c r="AH48" i="1"/>
  <c r="Z48" i="1"/>
  <c r="AT32" i="1"/>
  <c r="BU107" i="1"/>
  <c r="AZ83" i="1"/>
  <c r="Y107" i="1"/>
  <c r="CL60" i="1"/>
  <c r="BK119" i="1"/>
  <c r="BK95" i="1"/>
  <c r="BF60" i="1"/>
  <c r="Z60" i="1"/>
  <c r="BQ71" i="1"/>
  <c r="Y83" i="1"/>
  <c r="CF95" i="1"/>
  <c r="AJ95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8" i="1"/>
  <c r="CN48" i="1"/>
  <c r="CI48" i="1"/>
  <c r="CC48" i="1"/>
  <c r="BX48" i="1"/>
  <c r="BS48" i="1"/>
  <c r="BM48" i="1"/>
  <c r="BH48" i="1"/>
  <c r="BC48" i="1"/>
  <c r="AW48" i="1"/>
  <c r="AR48" i="1"/>
  <c r="AM48" i="1"/>
  <c r="AG48" i="1"/>
  <c r="AB48" i="1"/>
  <c r="W48" i="1"/>
  <c r="CN60" i="1"/>
  <c r="CI60" i="1"/>
  <c r="CD60" i="1"/>
  <c r="BX60" i="1"/>
  <c r="BS60" i="1"/>
  <c r="BN60" i="1"/>
  <c r="BH60" i="1"/>
  <c r="AX60" i="1"/>
  <c r="AR60" i="1"/>
  <c r="AH60" i="1"/>
  <c r="AB60" i="1"/>
  <c r="CO71" i="1"/>
  <c r="BY71" i="1"/>
  <c r="BI71" i="1"/>
  <c r="CB95" i="1"/>
  <c r="BD95" i="1"/>
  <c r="BV48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8" i="1"/>
  <c r="CG107" i="1"/>
  <c r="BW48" i="1"/>
  <c r="BQ107" i="1"/>
  <c r="BG48" i="1"/>
  <c r="BA107" i="1"/>
  <c r="AV83" i="1"/>
  <c r="AQ48" i="1"/>
  <c r="AK107" i="1"/>
  <c r="AA48" i="1"/>
  <c r="CM60" i="1"/>
  <c r="CH60" i="1"/>
  <c r="BW60" i="1"/>
  <c r="BR60" i="1"/>
  <c r="BG60" i="1"/>
  <c r="BB60" i="1"/>
  <c r="AQ60" i="1"/>
  <c r="AL60" i="1"/>
  <c r="AA60" i="1"/>
  <c r="CS71" i="1"/>
  <c r="CC71" i="1"/>
  <c r="BM71" i="1"/>
  <c r="AV107" i="1"/>
  <c r="CB119" i="1"/>
  <c r="AL100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2" i="3"/>
  <c r="AF52" i="3"/>
  <c r="AJ52" i="3"/>
  <c r="AN52" i="3"/>
  <c r="AR52" i="3"/>
  <c r="AV52" i="3"/>
  <c r="AZ52" i="3"/>
  <c r="BD52" i="3"/>
  <c r="BH52" i="3"/>
  <c r="BL52" i="3"/>
  <c r="BP52" i="3"/>
  <c r="BT52" i="3"/>
  <c r="BX52" i="3"/>
  <c r="CB52" i="3"/>
  <c r="CF52" i="3"/>
  <c r="CJ52" i="3"/>
  <c r="CN52" i="3"/>
  <c r="CR52" i="3"/>
  <c r="AB64" i="3"/>
  <c r="AB124" i="3" s="1"/>
  <c r="AF64" i="3"/>
  <c r="AF124" i="3" s="1"/>
  <c r="AJ64" i="3"/>
  <c r="AJ124" i="3" s="1"/>
  <c r="AN64" i="3"/>
  <c r="AN124" i="3" s="1"/>
  <c r="AR64" i="3"/>
  <c r="AR124" i="3" s="1"/>
  <c r="AV64" i="3"/>
  <c r="AV124" i="3" s="1"/>
  <c r="AZ64" i="3"/>
  <c r="AZ124" i="3" s="1"/>
  <c r="BD64" i="3"/>
  <c r="BD124" i="3" s="1"/>
  <c r="BH64" i="3"/>
  <c r="BH124" i="3" s="1"/>
  <c r="BL64" i="3"/>
  <c r="BL124" i="3" s="1"/>
  <c r="BP64" i="3"/>
  <c r="BP124" i="3" s="1"/>
  <c r="BT64" i="3"/>
  <c r="BT124" i="3" s="1"/>
  <c r="BX64" i="3"/>
  <c r="BX124" i="3" s="1"/>
  <c r="CB64" i="3"/>
  <c r="CB124" i="3" s="1"/>
  <c r="CF64" i="3"/>
  <c r="CF124" i="3" s="1"/>
  <c r="CJ64" i="3"/>
  <c r="CJ124" i="3" s="1"/>
  <c r="CN64" i="3"/>
  <c r="CN124" i="3" s="1"/>
  <c r="CR64" i="3"/>
  <c r="CR124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2" i="3"/>
  <c r="AG52" i="3"/>
  <c r="AK52" i="3"/>
  <c r="AO52" i="3"/>
  <c r="AS52" i="3"/>
  <c r="AW52" i="3"/>
  <c r="BA52" i="3"/>
  <c r="BE52" i="3"/>
  <c r="BI52" i="3"/>
  <c r="BM52" i="3"/>
  <c r="BQ52" i="3"/>
  <c r="BU52" i="3"/>
  <c r="BY52" i="3"/>
  <c r="CC52" i="3"/>
  <c r="CG52" i="3"/>
  <c r="CK52" i="3"/>
  <c r="CO52" i="3"/>
  <c r="CS52" i="3"/>
  <c r="AC64" i="3"/>
  <c r="AC124" i="3" s="1"/>
  <c r="AG64" i="3"/>
  <c r="AG124" i="3" s="1"/>
  <c r="AK64" i="3"/>
  <c r="AK124" i="3" s="1"/>
  <c r="AO64" i="3"/>
  <c r="AO124" i="3" s="1"/>
  <c r="AS64" i="3"/>
  <c r="AS124" i="3" s="1"/>
  <c r="AW64" i="3"/>
  <c r="AW124" i="3" s="1"/>
  <c r="BA64" i="3"/>
  <c r="BA124" i="3" s="1"/>
  <c r="BE64" i="3"/>
  <c r="BE124" i="3" s="1"/>
  <c r="BI64" i="3"/>
  <c r="BI124" i="3" s="1"/>
  <c r="BM64" i="3"/>
  <c r="BM124" i="3" s="1"/>
  <c r="BQ64" i="3"/>
  <c r="BQ124" i="3" s="1"/>
  <c r="BU64" i="3"/>
  <c r="BU124" i="3" s="1"/>
  <c r="BY64" i="3"/>
  <c r="BY124" i="3" s="1"/>
  <c r="CC64" i="3"/>
  <c r="CC124" i="3" s="1"/>
  <c r="CG64" i="3"/>
  <c r="CG124" i="3" s="1"/>
  <c r="CK64" i="3"/>
  <c r="CK124" i="3" s="1"/>
  <c r="CO64" i="3"/>
  <c r="CO124" i="3" s="1"/>
  <c r="CS64" i="3"/>
  <c r="CS124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2" i="3"/>
  <c r="AH52" i="3"/>
  <c r="AL52" i="3"/>
  <c r="AP52" i="3"/>
  <c r="AT52" i="3"/>
  <c r="AX52" i="3"/>
  <c r="BB52" i="3"/>
  <c r="BF52" i="3"/>
  <c r="BJ52" i="3"/>
  <c r="BN52" i="3"/>
  <c r="BR52" i="3"/>
  <c r="BV52" i="3"/>
  <c r="BZ52" i="3"/>
  <c r="CD52" i="3"/>
  <c r="CH52" i="3"/>
  <c r="CL52" i="3"/>
  <c r="CP52" i="3"/>
  <c r="CT52" i="3"/>
  <c r="AD64" i="3"/>
  <c r="AD124" i="3" s="1"/>
  <c r="AH64" i="3"/>
  <c r="AH124" i="3" s="1"/>
  <c r="AP64" i="3"/>
  <c r="AP124" i="3" s="1"/>
  <c r="AT64" i="3"/>
  <c r="AT124" i="3" s="1"/>
  <c r="AX64" i="3"/>
  <c r="AX124" i="3" s="1"/>
  <c r="BB64" i="3"/>
  <c r="BB124" i="3" s="1"/>
  <c r="BF64" i="3"/>
  <c r="BF124" i="3" s="1"/>
  <c r="BJ64" i="3"/>
  <c r="BJ124" i="3" s="1"/>
  <c r="BN64" i="3"/>
  <c r="BN124" i="3" s="1"/>
  <c r="BR64" i="3"/>
  <c r="BR124" i="3" s="1"/>
  <c r="BV64" i="3"/>
  <c r="BV124" i="3" s="1"/>
  <c r="BZ64" i="3"/>
  <c r="BZ124" i="3" s="1"/>
  <c r="CD64" i="3"/>
  <c r="CD124" i="3" s="1"/>
  <c r="CH64" i="3"/>
  <c r="CH124" i="3" s="1"/>
  <c r="CL64" i="3"/>
  <c r="CL124" i="3" s="1"/>
  <c r="CP64" i="3"/>
  <c r="CP124" i="3" s="1"/>
  <c r="CT64" i="3"/>
  <c r="CT124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2" i="3"/>
  <c r="AE52" i="3"/>
  <c r="AI52" i="3"/>
  <c r="AM52" i="3"/>
  <c r="AQ52" i="3"/>
  <c r="AU52" i="3"/>
  <c r="AY52" i="3"/>
  <c r="BC52" i="3"/>
  <c r="BG52" i="3"/>
  <c r="BK52" i="3"/>
  <c r="BO52" i="3"/>
  <c r="BS52" i="3"/>
  <c r="BW52" i="3"/>
  <c r="CA52" i="3"/>
  <c r="CE52" i="3"/>
  <c r="CI52" i="3"/>
  <c r="CM52" i="3"/>
  <c r="CQ52" i="3"/>
  <c r="AA64" i="3"/>
  <c r="AA124" i="3" s="1"/>
  <c r="AE64" i="3"/>
  <c r="AE124" i="3" s="1"/>
  <c r="AI64" i="3"/>
  <c r="AI124" i="3" s="1"/>
  <c r="AM64" i="3"/>
  <c r="AM124" i="3" s="1"/>
  <c r="AQ64" i="3"/>
  <c r="AQ124" i="3" s="1"/>
  <c r="AU64" i="3"/>
  <c r="AU124" i="3" s="1"/>
  <c r="AY64" i="3"/>
  <c r="AY124" i="3" s="1"/>
  <c r="BC64" i="3"/>
  <c r="BC124" i="3" s="1"/>
  <c r="BG64" i="3"/>
  <c r="BG124" i="3" s="1"/>
  <c r="BK64" i="3"/>
  <c r="BK124" i="3" s="1"/>
  <c r="BO64" i="3"/>
  <c r="BO124" i="3" s="1"/>
  <c r="BS64" i="3"/>
  <c r="BS124" i="3" s="1"/>
  <c r="BW64" i="3"/>
  <c r="BW124" i="3" s="1"/>
  <c r="CA64" i="3"/>
  <c r="CA124" i="3" s="1"/>
  <c r="CE64" i="3"/>
  <c r="CE124" i="3" s="1"/>
  <c r="CI64" i="3"/>
  <c r="CI124" i="3" s="1"/>
  <c r="CM64" i="3"/>
  <c r="CM124" i="3" s="1"/>
  <c r="CQ64" i="3"/>
  <c r="CQ124" i="3" s="1"/>
  <c r="CP52" i="2"/>
  <c r="CP112" i="2" s="1"/>
  <c r="BZ64" i="2"/>
  <c r="AL52" i="2"/>
  <c r="AL112" i="2" s="1"/>
  <c r="BR52" i="2"/>
  <c r="CH76" i="2"/>
  <c r="AT52" i="2"/>
  <c r="AT112" i="2" s="1"/>
  <c r="BJ52" i="2"/>
  <c r="BB52" i="2"/>
  <c r="AD88" i="2"/>
  <c r="AD100" i="2"/>
  <c r="AH100" i="2"/>
  <c r="AH88" i="2"/>
  <c r="AL100" i="2"/>
  <c r="AL88" i="2"/>
  <c r="AP100" i="2"/>
  <c r="AP88" i="2"/>
  <c r="AT88" i="2"/>
  <c r="AT100" i="2"/>
  <c r="AX100" i="2"/>
  <c r="AX88" i="2"/>
  <c r="BB100" i="2"/>
  <c r="BB88" i="2"/>
  <c r="BF100" i="2"/>
  <c r="BF88" i="2"/>
  <c r="BJ100" i="2"/>
  <c r="BJ88" i="2"/>
  <c r="BN88" i="2"/>
  <c r="BN100" i="2"/>
  <c r="BR100" i="2"/>
  <c r="BR88" i="2"/>
  <c r="BV100" i="2"/>
  <c r="BV88" i="2"/>
  <c r="BZ88" i="2"/>
  <c r="BZ100" i="2"/>
  <c r="CD100" i="2"/>
  <c r="CD88" i="2"/>
  <c r="CH100" i="2"/>
  <c r="CH88" i="2"/>
  <c r="CL100" i="2"/>
  <c r="CL88" i="2"/>
  <c r="CP88" i="2"/>
  <c r="CP100" i="2"/>
  <c r="CP76" i="2"/>
  <c r="CT100" i="2"/>
  <c r="CT88" i="2"/>
  <c r="CT76" i="2"/>
  <c r="AP52" i="2"/>
  <c r="BF52" i="2"/>
  <c r="BV52" i="2"/>
  <c r="CL52" i="2"/>
  <c r="AH64" i="2"/>
  <c r="AX64" i="2"/>
  <c r="BN64" i="2"/>
  <c r="CD64" i="2"/>
  <c r="CT64" i="2"/>
  <c r="AP76" i="2"/>
  <c r="BF76" i="2"/>
  <c r="BV76" i="2"/>
  <c r="CL76" i="2"/>
  <c r="AD52" i="2"/>
  <c r="BJ112" i="2"/>
  <c r="BZ112" i="2"/>
  <c r="AL64" i="2"/>
  <c r="BB64" i="2"/>
  <c r="BR64" i="2"/>
  <c r="CH64" i="2"/>
  <c r="AD76" i="2"/>
  <c r="AT76" i="2"/>
  <c r="BJ76" i="2"/>
  <c r="BZ76" i="2"/>
  <c r="CH112" i="2"/>
  <c r="AH52" i="2"/>
  <c r="AX52" i="2"/>
  <c r="BN52" i="2"/>
  <c r="CD52" i="2"/>
  <c r="CT52" i="2"/>
  <c r="AP64" i="2"/>
  <c r="BF64" i="2"/>
  <c r="BV64" i="2"/>
  <c r="CL64" i="2"/>
  <c r="AH76" i="2"/>
  <c r="AX76" i="2"/>
  <c r="BN76" i="2"/>
  <c r="CD76" i="2"/>
  <c r="AI52" i="2"/>
  <c r="AU52" i="2"/>
  <c r="BG52" i="2"/>
  <c r="BS52" i="2"/>
  <c r="CE52" i="2"/>
  <c r="CQ52" i="2"/>
  <c r="AI64" i="2"/>
  <c r="AU64" i="2"/>
  <c r="BG64" i="2"/>
  <c r="BS64" i="2"/>
  <c r="CE64" i="2"/>
  <c r="CQ64" i="2"/>
  <c r="AI76" i="2"/>
  <c r="AU76" i="2"/>
  <c r="BG76" i="2"/>
  <c r="CA76" i="2"/>
  <c r="CM76" i="2"/>
  <c r="AE88" i="2"/>
  <c r="AQ88" i="2"/>
  <c r="BC88" i="2"/>
  <c r="BO88" i="2"/>
  <c r="CA88" i="2"/>
  <c r="CM88" i="2"/>
  <c r="AE100" i="2"/>
  <c r="AQ100" i="2"/>
  <c r="BC100" i="2"/>
  <c r="BO100" i="2"/>
  <c r="CE100" i="2"/>
  <c r="CQ100" i="2"/>
  <c r="AE52" i="2"/>
  <c r="AQ52" i="2"/>
  <c r="BC52" i="2"/>
  <c r="BO52" i="2"/>
  <c r="CA52" i="2"/>
  <c r="CM52" i="2"/>
  <c r="AE64" i="2"/>
  <c r="AQ64" i="2"/>
  <c r="BC64" i="2"/>
  <c r="BO64" i="2"/>
  <c r="CA64" i="2"/>
  <c r="CM64" i="2"/>
  <c r="AE76" i="2"/>
  <c r="AQ76" i="2"/>
  <c r="BC76" i="2"/>
  <c r="BO76" i="2"/>
  <c r="BW76" i="2"/>
  <c r="CI76" i="2"/>
  <c r="AA88" i="2"/>
  <c r="AM88" i="2"/>
  <c r="AY88" i="2"/>
  <c r="BK88" i="2"/>
  <c r="BW88" i="2"/>
  <c r="CI88" i="2"/>
  <c r="AA100" i="2"/>
  <c r="AM100" i="2"/>
  <c r="AY100" i="2"/>
  <c r="BK100" i="2"/>
  <c r="BW100" i="2"/>
  <c r="CM100" i="2"/>
  <c r="AB52" i="2"/>
  <c r="AF52" i="2"/>
  <c r="AJ52" i="2"/>
  <c r="AN52" i="2"/>
  <c r="AR52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CR52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CN64" i="2"/>
  <c r="CR64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CN76" i="2"/>
  <c r="CR76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CN88" i="2"/>
  <c r="CR88" i="2"/>
  <c r="AF100" i="2"/>
  <c r="AJ100" i="2"/>
  <c r="AV100" i="2"/>
  <c r="AZ100" i="2"/>
  <c r="BL100" i="2"/>
  <c r="BP100" i="2"/>
  <c r="CB100" i="2"/>
  <c r="CF100" i="2"/>
  <c r="CR100" i="2"/>
  <c r="AA52" i="2"/>
  <c r="AM52" i="2"/>
  <c r="AY52" i="2"/>
  <c r="BK52" i="2"/>
  <c r="BW52" i="2"/>
  <c r="CI52" i="2"/>
  <c r="AA64" i="2"/>
  <c r="AM64" i="2"/>
  <c r="AY64" i="2"/>
  <c r="BK64" i="2"/>
  <c r="BW64" i="2"/>
  <c r="CI64" i="2"/>
  <c r="AA76" i="2"/>
  <c r="AM76" i="2"/>
  <c r="AY76" i="2"/>
  <c r="BK76" i="2"/>
  <c r="BS76" i="2"/>
  <c r="CE76" i="2"/>
  <c r="CQ76" i="2"/>
  <c r="AI88" i="2"/>
  <c r="AU88" i="2"/>
  <c r="BG88" i="2"/>
  <c r="BS88" i="2"/>
  <c r="CE88" i="2"/>
  <c r="CQ88" i="2"/>
  <c r="AI100" i="2"/>
  <c r="AU100" i="2"/>
  <c r="BG100" i="2"/>
  <c r="BS100" i="2"/>
  <c r="CA100" i="2"/>
  <c r="CI100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CS52" i="2"/>
  <c r="AC64" i="2"/>
  <c r="AG64" i="2"/>
  <c r="AK64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CO64" i="2"/>
  <c r="CS64" i="2"/>
  <c r="AC76" i="2"/>
  <c r="AG76" i="2"/>
  <c r="AK76" i="2"/>
  <c r="AO76" i="2"/>
  <c r="AS76" i="2"/>
  <c r="AW76" i="2"/>
  <c r="BA76" i="2"/>
  <c r="BE76" i="2"/>
  <c r="BI76" i="2"/>
  <c r="BM76" i="2"/>
  <c r="BQ76" i="2"/>
  <c r="BU76" i="2"/>
  <c r="BY76" i="2"/>
  <c r="CC76" i="2"/>
  <c r="CG76" i="2"/>
  <c r="CK76" i="2"/>
  <c r="CO76" i="2"/>
  <c r="CS76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BY88" i="2"/>
  <c r="CC88" i="2"/>
  <c r="CG88" i="2"/>
  <c r="CK88" i="2"/>
  <c r="CO88" i="2"/>
  <c r="CS88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CR119" i="1" l="1"/>
  <c r="CQ107" i="1"/>
  <c r="BP107" i="1"/>
  <c r="AF119" i="1"/>
  <c r="X83" i="1"/>
  <c r="BP95" i="1"/>
  <c r="AO107" i="1"/>
  <c r="AV95" i="1"/>
  <c r="CQ95" i="1"/>
  <c r="AZ119" i="1"/>
  <c r="AU83" i="1"/>
  <c r="CA83" i="1"/>
  <c r="AF107" i="1"/>
  <c r="BE83" i="1"/>
  <c r="BL119" i="1"/>
  <c r="BK83" i="1"/>
  <c r="AJ107" i="1"/>
  <c r="AN95" i="1"/>
  <c r="AE83" i="1"/>
  <c r="AN83" i="1"/>
  <c r="BD119" i="1"/>
  <c r="X119" i="1"/>
  <c r="BT119" i="1"/>
  <c r="BT107" i="1"/>
  <c r="CJ107" i="1"/>
  <c r="CJ119" i="1"/>
  <c r="CB83" i="1"/>
  <c r="CR83" i="1"/>
  <c r="AQ83" i="1"/>
  <c r="AQ107" i="1"/>
  <c r="BW83" i="1"/>
  <c r="BW107" i="1"/>
  <c r="BN71" i="1"/>
  <c r="AE71" i="1"/>
  <c r="AX95" i="1"/>
  <c r="AX119" i="1"/>
  <c r="BM107" i="1"/>
  <c r="BM83" i="1"/>
  <c r="BB71" i="1"/>
  <c r="Z107" i="1"/>
  <c r="Z83" i="1"/>
  <c r="BB107" i="1"/>
  <c r="BB83" i="1"/>
  <c r="BN107" i="1"/>
  <c r="BN83" i="1"/>
  <c r="BB95" i="1"/>
  <c r="BB119" i="1"/>
  <c r="CH95" i="1"/>
  <c r="CH119" i="1"/>
  <c r="BG83" i="1"/>
  <c r="BG107" i="1"/>
  <c r="BR71" i="1"/>
  <c r="CH71" i="1"/>
  <c r="AB119" i="1"/>
  <c r="AB95" i="1"/>
  <c r="BH119" i="1"/>
  <c r="BH95" i="1"/>
  <c r="CD95" i="1"/>
  <c r="CD119" i="1"/>
  <c r="AB83" i="1"/>
  <c r="AB107" i="1"/>
  <c r="AW107" i="1"/>
  <c r="AW83" i="1"/>
  <c r="BS83" i="1"/>
  <c r="BS107" i="1"/>
  <c r="CN83" i="1"/>
  <c r="CN107" i="1"/>
  <c r="AL71" i="1"/>
  <c r="BG71" i="1"/>
  <c r="BW71" i="1"/>
  <c r="CM71" i="1"/>
  <c r="Z95" i="1"/>
  <c r="Z119" i="1"/>
  <c r="AP107" i="1"/>
  <c r="AP83" i="1"/>
  <c r="BO119" i="1"/>
  <c r="BO95" i="1"/>
  <c r="BY107" i="1"/>
  <c r="BY83" i="1"/>
  <c r="AS71" i="1"/>
  <c r="Y119" i="1"/>
  <c r="Y95" i="1"/>
  <c r="AG95" i="1"/>
  <c r="AG119" i="1"/>
  <c r="AO119" i="1"/>
  <c r="AO95" i="1"/>
  <c r="AW95" i="1"/>
  <c r="AW119" i="1"/>
  <c r="BE95" i="1"/>
  <c r="BE119" i="1"/>
  <c r="BM119" i="1"/>
  <c r="BM95" i="1"/>
  <c r="BU119" i="1"/>
  <c r="BU95" i="1"/>
  <c r="CC95" i="1"/>
  <c r="CC119" i="1"/>
  <c r="CK119" i="1"/>
  <c r="CK95" i="1"/>
  <c r="CS95" i="1"/>
  <c r="CS119" i="1"/>
  <c r="BF107" i="1"/>
  <c r="BF83" i="1"/>
  <c r="BW119" i="1"/>
  <c r="BW95" i="1"/>
  <c r="W71" i="1"/>
  <c r="AU71" i="1"/>
  <c r="BC71" i="1"/>
  <c r="W83" i="1"/>
  <c r="W107" i="1"/>
  <c r="CI83" i="1"/>
  <c r="CI107" i="1"/>
  <c r="BS71" i="1"/>
  <c r="CI71" i="1"/>
  <c r="AL107" i="1"/>
  <c r="AL83" i="1"/>
  <c r="AI83" i="1"/>
  <c r="AI107" i="1"/>
  <c r="BO83" i="1"/>
  <c r="BO107" i="1"/>
  <c r="AA119" i="1"/>
  <c r="AA95" i="1"/>
  <c r="BG119" i="1"/>
  <c r="BG95" i="1"/>
  <c r="CM119" i="1"/>
  <c r="CM95" i="1"/>
  <c r="BF71" i="1"/>
  <c r="BV71" i="1"/>
  <c r="CL71" i="1"/>
  <c r="AA71" i="1"/>
  <c r="AI71" i="1"/>
  <c r="AQ71" i="1"/>
  <c r="AY71" i="1"/>
  <c r="BV107" i="1"/>
  <c r="BV83" i="1"/>
  <c r="AH95" i="1"/>
  <c r="AH119" i="1"/>
  <c r="BN95" i="1"/>
  <c r="BN119" i="1"/>
  <c r="CI119" i="1"/>
  <c r="CI95" i="1"/>
  <c r="AG107" i="1"/>
  <c r="AG83" i="1"/>
  <c r="BC83" i="1"/>
  <c r="BC107" i="1"/>
  <c r="BX83" i="1"/>
  <c r="BX107" i="1"/>
  <c r="CS107" i="1"/>
  <c r="CS83" i="1"/>
  <c r="AR71" i="1"/>
  <c r="BK71" i="1"/>
  <c r="CA71" i="1"/>
  <c r="CQ71" i="1"/>
  <c r="BF95" i="1"/>
  <c r="BF119" i="1"/>
  <c r="CL95" i="1"/>
  <c r="CL119" i="1"/>
  <c r="AH107" i="1"/>
  <c r="AH83" i="1"/>
  <c r="CH107" i="1"/>
  <c r="CH83" i="1"/>
  <c r="AD95" i="1"/>
  <c r="AD119" i="1"/>
  <c r="BZ95" i="1"/>
  <c r="BZ119" i="1"/>
  <c r="CE83" i="1"/>
  <c r="CE107" i="1"/>
  <c r="AC71" i="1"/>
  <c r="AX71" i="1"/>
  <c r="AD71" i="1"/>
  <c r="AX107" i="1"/>
  <c r="AX83" i="1"/>
  <c r="BR107" i="1"/>
  <c r="BR83" i="1"/>
  <c r="AQ119" i="1"/>
  <c r="AQ95" i="1"/>
  <c r="Z71" i="1"/>
  <c r="CD71" i="1"/>
  <c r="AM71" i="1"/>
  <c r="BX119" i="1"/>
  <c r="BX95" i="1"/>
  <c r="AR83" i="1"/>
  <c r="AR107" i="1"/>
  <c r="AG71" i="1"/>
  <c r="AT71" i="1"/>
  <c r="CD107" i="1"/>
  <c r="CD83" i="1"/>
  <c r="BJ95" i="1"/>
  <c r="BJ119" i="1"/>
  <c r="CP95" i="1"/>
  <c r="CP119" i="1"/>
  <c r="AY83" i="1"/>
  <c r="AY107" i="1"/>
  <c r="AL95" i="1"/>
  <c r="AL119" i="1"/>
  <c r="BR95" i="1"/>
  <c r="BR119" i="1"/>
  <c r="AA83" i="1"/>
  <c r="AA107" i="1"/>
  <c r="CM83" i="1"/>
  <c r="CM107" i="1"/>
  <c r="AP71" i="1"/>
  <c r="BJ71" i="1"/>
  <c r="BZ71" i="1"/>
  <c r="CP71" i="1"/>
  <c r="AR119" i="1"/>
  <c r="AR95" i="1"/>
  <c r="BS119" i="1"/>
  <c r="BS95" i="1"/>
  <c r="CN119" i="1"/>
  <c r="CN95" i="1"/>
  <c r="AM83" i="1"/>
  <c r="AM107" i="1"/>
  <c r="BH83" i="1"/>
  <c r="BH107" i="1"/>
  <c r="CC107" i="1"/>
  <c r="CC83" i="1"/>
  <c r="AB71" i="1"/>
  <c r="AW71" i="1"/>
  <c r="BO71" i="1"/>
  <c r="CE71" i="1"/>
  <c r="AT95" i="1"/>
  <c r="AT119" i="1"/>
  <c r="CE119" i="1"/>
  <c r="CE95" i="1"/>
  <c r="AC107" i="1"/>
  <c r="AC83" i="1"/>
  <c r="AS107" i="1"/>
  <c r="AS83" i="1"/>
  <c r="BI107" i="1"/>
  <c r="BI83" i="1"/>
  <c r="CO107" i="1"/>
  <c r="CO83" i="1"/>
  <c r="AC95" i="1"/>
  <c r="AC119" i="1"/>
  <c r="AK95" i="1"/>
  <c r="AK119" i="1"/>
  <c r="AS95" i="1"/>
  <c r="AS119" i="1"/>
  <c r="BA95" i="1"/>
  <c r="BA119" i="1"/>
  <c r="BI95" i="1"/>
  <c r="BI119" i="1"/>
  <c r="BQ95" i="1"/>
  <c r="BQ119" i="1"/>
  <c r="BY95" i="1"/>
  <c r="BY119" i="1"/>
  <c r="CG95" i="1"/>
  <c r="CG119" i="1"/>
  <c r="CO95" i="1"/>
  <c r="CO119" i="1"/>
  <c r="CL107" i="1"/>
  <c r="CL83" i="1"/>
  <c r="BB112" i="2"/>
  <c r="CI100" i="3"/>
  <c r="BS100" i="3"/>
  <c r="BC100" i="3"/>
  <c r="AM100" i="3"/>
  <c r="CQ112" i="3"/>
  <c r="CQ88" i="3"/>
  <c r="CA112" i="3"/>
  <c r="CA88" i="3"/>
  <c r="BK112" i="3"/>
  <c r="BK88" i="3"/>
  <c r="AU112" i="3"/>
  <c r="AU88" i="3"/>
  <c r="AE112" i="3"/>
  <c r="AE88" i="3"/>
  <c r="CI76" i="3"/>
  <c r="BS76" i="3"/>
  <c r="BC76" i="3"/>
  <c r="AM76" i="3"/>
  <c r="CT100" i="3"/>
  <c r="CD100" i="3"/>
  <c r="BN100" i="3"/>
  <c r="AX100" i="3"/>
  <c r="AD100" i="3"/>
  <c r="CH112" i="3"/>
  <c r="CH88" i="3"/>
  <c r="BR112" i="3"/>
  <c r="BR88" i="3"/>
  <c r="BB112" i="3"/>
  <c r="BB88" i="3"/>
  <c r="AL112" i="3"/>
  <c r="AL88" i="3"/>
  <c r="CP76" i="3"/>
  <c r="BZ76" i="3"/>
  <c r="BJ76" i="3"/>
  <c r="AT76" i="3"/>
  <c r="AD76" i="3"/>
  <c r="CG100" i="3"/>
  <c r="BQ100" i="3"/>
  <c r="BA100" i="3"/>
  <c r="AK100" i="3"/>
  <c r="CO112" i="3"/>
  <c r="CO88" i="3"/>
  <c r="BY112" i="3"/>
  <c r="BY88" i="3"/>
  <c r="BI112" i="3"/>
  <c r="BI88" i="3"/>
  <c r="AS112" i="3"/>
  <c r="AS88" i="3"/>
  <c r="AC112" i="3"/>
  <c r="AC88" i="3"/>
  <c r="CG76" i="3"/>
  <c r="BQ76" i="3"/>
  <c r="BA76" i="3"/>
  <c r="AK76" i="3"/>
  <c r="CR100" i="3"/>
  <c r="CB100" i="3"/>
  <c r="BL100" i="3"/>
  <c r="AV100" i="3"/>
  <c r="AF100" i="3"/>
  <c r="CJ112" i="3"/>
  <c r="CJ88" i="3"/>
  <c r="BT112" i="3"/>
  <c r="BT88" i="3"/>
  <c r="BD112" i="3"/>
  <c r="BD88" i="3"/>
  <c r="AN112" i="3"/>
  <c r="AN88" i="3"/>
  <c r="CR76" i="3"/>
  <c r="CB76" i="3"/>
  <c r="BL76" i="3"/>
  <c r="AV76" i="3"/>
  <c r="AF76" i="3"/>
  <c r="CE100" i="3"/>
  <c r="BO100" i="3"/>
  <c r="AY100" i="3"/>
  <c r="AI100" i="3"/>
  <c r="CM112" i="3"/>
  <c r="CM88" i="3"/>
  <c r="BW112" i="3"/>
  <c r="BW88" i="3"/>
  <c r="BG112" i="3"/>
  <c r="BG88" i="3"/>
  <c r="AQ112" i="3"/>
  <c r="AQ88" i="3"/>
  <c r="AA112" i="3"/>
  <c r="AA88" i="3"/>
  <c r="CE76" i="3"/>
  <c r="BO76" i="3"/>
  <c r="AY76" i="3"/>
  <c r="AI76" i="3"/>
  <c r="CP100" i="3"/>
  <c r="BZ100" i="3"/>
  <c r="BJ100" i="3"/>
  <c r="AT100" i="3"/>
  <c r="CT112" i="3"/>
  <c r="CT88" i="3"/>
  <c r="CD112" i="3"/>
  <c r="CD88" i="3"/>
  <c r="BN112" i="3"/>
  <c r="BN88" i="3"/>
  <c r="AX112" i="3"/>
  <c r="AX88" i="3"/>
  <c r="AH112" i="3"/>
  <c r="AH88" i="3"/>
  <c r="CL76" i="3"/>
  <c r="BV76" i="3"/>
  <c r="BF76" i="3"/>
  <c r="AP76" i="3"/>
  <c r="CS100" i="3"/>
  <c r="CC100" i="3"/>
  <c r="BM100" i="3"/>
  <c r="AW100" i="3"/>
  <c r="AG100" i="3"/>
  <c r="CK112" i="3"/>
  <c r="CK88" i="3"/>
  <c r="BU112" i="3"/>
  <c r="BU88" i="3"/>
  <c r="BE112" i="3"/>
  <c r="BE88" i="3"/>
  <c r="AO112" i="3"/>
  <c r="AO88" i="3"/>
  <c r="CS76" i="3"/>
  <c r="CC76" i="3"/>
  <c r="BM76" i="3"/>
  <c r="AW76" i="3"/>
  <c r="AG76" i="3"/>
  <c r="CN100" i="3"/>
  <c r="BX100" i="3"/>
  <c r="BH100" i="3"/>
  <c r="AR100" i="3"/>
  <c r="AB100" i="3"/>
  <c r="CF112" i="3"/>
  <c r="CF88" i="3"/>
  <c r="BP112" i="3"/>
  <c r="BP88" i="3"/>
  <c r="AZ112" i="3"/>
  <c r="AZ88" i="3"/>
  <c r="AJ112" i="3"/>
  <c r="AJ88" i="3"/>
  <c r="CN76" i="3"/>
  <c r="BX76" i="3"/>
  <c r="BH76" i="3"/>
  <c r="AR76" i="3"/>
  <c r="AB76" i="3"/>
  <c r="CQ100" i="3"/>
  <c r="CA100" i="3"/>
  <c r="BK100" i="3"/>
  <c r="AU100" i="3"/>
  <c r="AE100" i="3"/>
  <c r="CI112" i="3"/>
  <c r="CI88" i="3"/>
  <c r="BS112" i="3"/>
  <c r="BS88" i="3"/>
  <c r="BC112" i="3"/>
  <c r="BC88" i="3"/>
  <c r="AM112" i="3"/>
  <c r="AM88" i="3"/>
  <c r="CQ76" i="3"/>
  <c r="CA76" i="3"/>
  <c r="BK76" i="3"/>
  <c r="AU76" i="3"/>
  <c r="AE76" i="3"/>
  <c r="CL100" i="3"/>
  <c r="BV100" i="3"/>
  <c r="BF100" i="3"/>
  <c r="AP100" i="3"/>
  <c r="CP112" i="3"/>
  <c r="CP88" i="3"/>
  <c r="BZ112" i="3"/>
  <c r="BZ88" i="3"/>
  <c r="BJ112" i="3"/>
  <c r="BJ88" i="3"/>
  <c r="AT112" i="3"/>
  <c r="AT88" i="3"/>
  <c r="AD112" i="3"/>
  <c r="AD88" i="3"/>
  <c r="CH76" i="3"/>
  <c r="BR76" i="3"/>
  <c r="BB76" i="3"/>
  <c r="AL76" i="3"/>
  <c r="CO100" i="3"/>
  <c r="BY100" i="3"/>
  <c r="BI100" i="3"/>
  <c r="AS100" i="3"/>
  <c r="AC100" i="3"/>
  <c r="CG112" i="3"/>
  <c r="CG88" i="3"/>
  <c r="BQ112" i="3"/>
  <c r="BQ88" i="3"/>
  <c r="BA112" i="3"/>
  <c r="BA88" i="3"/>
  <c r="AK112" i="3"/>
  <c r="AK88" i="3"/>
  <c r="CO76" i="3"/>
  <c r="BY76" i="3"/>
  <c r="BI76" i="3"/>
  <c r="AS76" i="3"/>
  <c r="AC76" i="3"/>
  <c r="CJ100" i="3"/>
  <c r="BT100" i="3"/>
  <c r="BD100" i="3"/>
  <c r="AN100" i="3"/>
  <c r="CR112" i="3"/>
  <c r="CR88" i="3"/>
  <c r="CB112" i="3"/>
  <c r="CB88" i="3"/>
  <c r="BL112" i="3"/>
  <c r="BL88" i="3"/>
  <c r="AV112" i="3"/>
  <c r="AV88" i="3"/>
  <c r="AF112" i="3"/>
  <c r="AF88" i="3"/>
  <c r="CJ76" i="3"/>
  <c r="BT76" i="3"/>
  <c r="BD76" i="3"/>
  <c r="AN76" i="3"/>
  <c r="CM100" i="3"/>
  <c r="BW100" i="3"/>
  <c r="BG100" i="3"/>
  <c r="AQ100" i="3"/>
  <c r="AA100" i="3"/>
  <c r="CE112" i="3"/>
  <c r="CE88" i="3"/>
  <c r="BO112" i="3"/>
  <c r="BO88" i="3"/>
  <c r="AY112" i="3"/>
  <c r="AY88" i="3"/>
  <c r="AI112" i="3"/>
  <c r="AI88" i="3"/>
  <c r="CM76" i="3"/>
  <c r="BW76" i="3"/>
  <c r="BG76" i="3"/>
  <c r="AQ76" i="3"/>
  <c r="AA76" i="3"/>
  <c r="CH100" i="3"/>
  <c r="BR100" i="3"/>
  <c r="BB100" i="3"/>
  <c r="AH100" i="3"/>
  <c r="CL112" i="3"/>
  <c r="CL88" i="3"/>
  <c r="BV112" i="3"/>
  <c r="BV88" i="3"/>
  <c r="BF112" i="3"/>
  <c r="BF88" i="3"/>
  <c r="AP112" i="3"/>
  <c r="AP88" i="3"/>
  <c r="CT76" i="3"/>
  <c r="CD76" i="3"/>
  <c r="BN76" i="3"/>
  <c r="AX76" i="3"/>
  <c r="AH76" i="3"/>
  <c r="CK100" i="3"/>
  <c r="BU100" i="3"/>
  <c r="BE100" i="3"/>
  <c r="AO100" i="3"/>
  <c r="CS112" i="3"/>
  <c r="CS88" i="3"/>
  <c r="CC112" i="3"/>
  <c r="CC88" i="3"/>
  <c r="BM112" i="3"/>
  <c r="BM88" i="3"/>
  <c r="AW112" i="3"/>
  <c r="AW88" i="3"/>
  <c r="AG112" i="3"/>
  <c r="AG88" i="3"/>
  <c r="CK76" i="3"/>
  <c r="BU76" i="3"/>
  <c r="BE76" i="3"/>
  <c r="AO76" i="3"/>
  <c r="CF100" i="3"/>
  <c r="BP100" i="3"/>
  <c r="AZ100" i="3"/>
  <c r="AJ100" i="3"/>
  <c r="CN112" i="3"/>
  <c r="CN88" i="3"/>
  <c r="BX112" i="3"/>
  <c r="BX88" i="3"/>
  <c r="BH112" i="3"/>
  <c r="BH88" i="3"/>
  <c r="AR112" i="3"/>
  <c r="AR88" i="3"/>
  <c r="AB112" i="3"/>
  <c r="AB88" i="3"/>
  <c r="CF76" i="3"/>
  <c r="BP76" i="3"/>
  <c r="AZ76" i="3"/>
  <c r="AJ76" i="3"/>
  <c r="BR112" i="2"/>
  <c r="BU112" i="2"/>
  <c r="CN112" i="2"/>
  <c r="BH112" i="2"/>
  <c r="AB112" i="2"/>
  <c r="BC112" i="2"/>
  <c r="AX112" i="2"/>
  <c r="CL112" i="2"/>
  <c r="CG112" i="2"/>
  <c r="BQ112" i="2"/>
  <c r="BA112" i="2"/>
  <c r="AK112" i="2"/>
  <c r="AY112" i="2"/>
  <c r="CJ112" i="2"/>
  <c r="BT112" i="2"/>
  <c r="BD112" i="2"/>
  <c r="AN112" i="2"/>
  <c r="CM112" i="2"/>
  <c r="AQ112" i="2"/>
  <c r="BS112" i="2"/>
  <c r="CT112" i="2"/>
  <c r="AH112" i="2"/>
  <c r="BV112" i="2"/>
  <c r="AO112" i="2"/>
  <c r="BK112" i="2"/>
  <c r="CS112" i="2"/>
  <c r="CC112" i="2"/>
  <c r="BM112" i="2"/>
  <c r="AW112" i="2"/>
  <c r="AG112" i="2"/>
  <c r="CI112" i="2"/>
  <c r="AM112" i="2"/>
  <c r="CF112" i="2"/>
  <c r="BP112" i="2"/>
  <c r="AZ112" i="2"/>
  <c r="AJ112" i="2"/>
  <c r="CA112" i="2"/>
  <c r="AE112" i="2"/>
  <c r="BG112" i="2"/>
  <c r="CD112" i="2"/>
  <c r="BF112" i="2"/>
  <c r="CK112" i="2"/>
  <c r="BE112" i="2"/>
  <c r="BX112" i="2"/>
  <c r="AR112" i="2"/>
  <c r="CE112" i="2"/>
  <c r="AI112" i="2"/>
  <c r="AD112" i="2"/>
  <c r="CO112" i="2"/>
  <c r="BY112" i="2"/>
  <c r="BI112" i="2"/>
  <c r="AS112" i="2"/>
  <c r="AC112" i="2"/>
  <c r="BW112" i="2"/>
  <c r="AA112" i="2"/>
  <c r="CR112" i="2"/>
  <c r="CB112" i="2"/>
  <c r="BL112" i="2"/>
  <c r="AV112" i="2"/>
  <c r="AF112" i="2"/>
  <c r="BO112" i="2"/>
  <c r="CQ112" i="2"/>
  <c r="AU112" i="2"/>
  <c r="BN112" i="2"/>
  <c r="AP11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3" i="2" l="1"/>
  <c r="T114" i="2"/>
  <c r="T115" i="2"/>
  <c r="T116" i="2"/>
  <c r="T117" i="2"/>
  <c r="T118" i="2"/>
  <c r="T119" i="2"/>
  <c r="T42" i="3"/>
  <c r="U47" i="3" s="1"/>
  <c r="T42" i="2"/>
  <c r="V7" i="2"/>
  <c r="V17" i="2" s="1"/>
  <c r="Z33" i="1" l="1"/>
  <c r="T133" i="2"/>
  <c r="U47" i="2"/>
  <c r="T43" i="1" s="1"/>
  <c r="C21" i="7" s="1"/>
  <c r="T9" i="1" l="1"/>
  <c r="V7" i="3"/>
  <c r="AG119" i="3"/>
  <c r="AA33" i="1"/>
  <c r="U14" i="2"/>
  <c r="S30" i="2"/>
  <c r="U127" i="2"/>
  <c r="U128" i="2"/>
  <c r="V128" i="2"/>
  <c r="U129" i="2"/>
  <c r="V129" i="2"/>
  <c r="W129" i="2"/>
  <c r="U130" i="2"/>
  <c r="V130" i="2"/>
  <c r="W130" i="2"/>
  <c r="X130" i="2"/>
  <c r="Y130" i="2"/>
  <c r="Z130" i="2"/>
  <c r="U131" i="2"/>
  <c r="W131" i="2"/>
  <c r="V125" i="2"/>
  <c r="W125" i="2"/>
  <c r="X125" i="2"/>
  <c r="Y125" i="2"/>
  <c r="Z125" i="2"/>
  <c r="U125" i="2"/>
  <c r="C113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14" i="2"/>
  <c r="C115" i="2"/>
  <c r="C116" i="2"/>
  <c r="C117" i="2"/>
  <c r="C118" i="2"/>
  <c r="C119" i="2"/>
  <c r="V17" i="3" l="1"/>
  <c r="T11" i="1"/>
  <c r="L21" i="7" s="1"/>
  <c r="T44" i="11"/>
  <c r="U42" i="3"/>
  <c r="V47" i="3" s="1"/>
  <c r="U9" i="1"/>
  <c r="U44" i="11" s="1"/>
  <c r="AB33" i="1"/>
  <c r="U7" i="1"/>
  <c r="T13" i="1"/>
  <c r="X119" i="2"/>
  <c r="X131" i="2"/>
  <c r="Z119" i="2"/>
  <c r="Z131" i="2"/>
  <c r="V119" i="2"/>
  <c r="V131" i="2"/>
  <c r="Y119" i="2"/>
  <c r="Y131" i="2"/>
  <c r="Z113" i="2"/>
  <c r="Y113" i="2"/>
  <c r="U115" i="2"/>
  <c r="X113" i="2"/>
  <c r="U119" i="2"/>
  <c r="U116" i="2"/>
  <c r="Y118" i="2"/>
  <c r="X118" i="2"/>
  <c r="V117" i="2"/>
  <c r="Z118" i="2"/>
  <c r="U117" i="2"/>
  <c r="V118" i="2"/>
  <c r="V116" i="2"/>
  <c r="W119" i="2"/>
  <c r="W118" i="2"/>
  <c r="W117" i="2"/>
  <c r="W113" i="2"/>
  <c r="V113" i="2"/>
  <c r="U113" i="2"/>
  <c r="U118" i="2"/>
  <c r="C20" i="5"/>
  <c r="U16" i="1" l="1"/>
  <c r="U48" i="3"/>
  <c r="AC33" i="1"/>
  <c r="F21" i="7"/>
  <c r="T12" i="1"/>
  <c r="G21" i="7" s="1"/>
  <c r="T15" i="1"/>
  <c r="U10" i="1"/>
  <c r="S42" i="2"/>
  <c r="R42" i="2"/>
  <c r="Q42" i="2"/>
  <c r="P42" i="2"/>
  <c r="N42" i="2"/>
  <c r="L42" i="2"/>
  <c r="K42" i="2"/>
  <c r="J42" i="2"/>
  <c r="I42" i="2"/>
  <c r="H42" i="2"/>
  <c r="G42" i="2"/>
  <c r="F42" i="2"/>
  <c r="E42" i="2"/>
  <c r="D42" i="2"/>
  <c r="C42" i="2"/>
  <c r="U11" i="1" l="1"/>
  <c r="U58" i="11"/>
  <c r="F47" i="2"/>
  <c r="F48" i="2"/>
  <c r="J47" i="2"/>
  <c r="J48" i="2"/>
  <c r="N47" i="2"/>
  <c r="N48" i="2"/>
  <c r="R47" i="2"/>
  <c r="R48" i="2"/>
  <c r="I47" i="2"/>
  <c r="I48" i="2"/>
  <c r="M47" i="2"/>
  <c r="M48" i="2"/>
  <c r="Q47" i="2"/>
  <c r="Q48" i="2"/>
  <c r="K47" i="2"/>
  <c r="K48" i="2"/>
  <c r="O47" i="2"/>
  <c r="O48" i="2"/>
  <c r="S47" i="2"/>
  <c r="S48" i="2"/>
  <c r="AD33" i="1"/>
  <c r="E47" i="2"/>
  <c r="E48" i="2"/>
  <c r="G47" i="2"/>
  <c r="G48" i="2"/>
  <c r="D47" i="2"/>
  <c r="D48" i="2"/>
  <c r="H47" i="2"/>
  <c r="H48" i="2"/>
  <c r="L47" i="2"/>
  <c r="L48" i="2"/>
  <c r="P47" i="2"/>
  <c r="P48" i="2"/>
  <c r="S133" i="2"/>
  <c r="T47" i="2"/>
  <c r="T48" i="2"/>
  <c r="E21" i="7"/>
  <c r="T14" i="1"/>
  <c r="H21" i="7" s="1"/>
  <c r="W37" i="1"/>
  <c r="U42" i="2"/>
  <c r="V47" i="2" s="1"/>
  <c r="U43" i="1" s="1"/>
  <c r="C22" i="7" s="1"/>
  <c r="V14" i="2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107" i="3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7" i="2"/>
  <c r="M107" i="2"/>
  <c r="L107" i="2"/>
  <c r="K107" i="2"/>
  <c r="J107" i="2"/>
  <c r="I107" i="2"/>
  <c r="H107" i="2"/>
  <c r="G107" i="2"/>
  <c r="F107" i="2"/>
  <c r="E107" i="2"/>
  <c r="D107" i="2"/>
  <c r="C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95" i="3"/>
  <c r="M95" i="3"/>
  <c r="L95" i="3"/>
  <c r="K95" i="3"/>
  <c r="J95" i="3"/>
  <c r="I95" i="3"/>
  <c r="H95" i="3"/>
  <c r="G95" i="3"/>
  <c r="F95" i="3"/>
  <c r="E95" i="3"/>
  <c r="D95" i="3"/>
  <c r="C95" i="3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S80" i="1"/>
  <c r="Q20" i="7" s="1"/>
  <c r="S109" i="2"/>
  <c r="Q80" i="1"/>
  <c r="Q18" i="7" s="1"/>
  <c r="P80" i="1"/>
  <c r="Q17" i="7" s="1"/>
  <c r="O80" i="1"/>
  <c r="Q16" i="7" s="1"/>
  <c r="N80" i="1"/>
  <c r="Q15" i="7" s="1"/>
  <c r="M80" i="1"/>
  <c r="L80" i="1"/>
  <c r="J80" i="1"/>
  <c r="I80" i="1"/>
  <c r="H80" i="1"/>
  <c r="F80" i="1"/>
  <c r="E80" i="1"/>
  <c r="D80" i="1"/>
  <c r="C80" i="1"/>
  <c r="B80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T109" i="3" s="1"/>
  <c r="S30" i="3"/>
  <c r="R30" i="3"/>
  <c r="Q30" i="3"/>
  <c r="P30" i="3"/>
  <c r="O30" i="3"/>
  <c r="N30" i="3"/>
  <c r="M30" i="3"/>
  <c r="L30" i="3"/>
  <c r="K30" i="3"/>
  <c r="J30" i="3"/>
  <c r="I30" i="3"/>
  <c r="I109" i="3" s="1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71" i="3"/>
  <c r="M71" i="3"/>
  <c r="L71" i="3"/>
  <c r="K71" i="3"/>
  <c r="J71" i="3"/>
  <c r="I71" i="3"/>
  <c r="H71" i="3"/>
  <c r="G71" i="3"/>
  <c r="F71" i="3"/>
  <c r="E71" i="3"/>
  <c r="D71" i="3"/>
  <c r="C71" i="3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97" i="3"/>
  <c r="T121" i="3" s="1"/>
  <c r="S97" i="3"/>
  <c r="R97" i="3"/>
  <c r="Q97" i="3"/>
  <c r="P97" i="3"/>
  <c r="N97" i="3"/>
  <c r="M97" i="3"/>
  <c r="L97" i="3"/>
  <c r="J97" i="3"/>
  <c r="I97" i="3"/>
  <c r="H97" i="3"/>
  <c r="F97" i="3"/>
  <c r="E97" i="3"/>
  <c r="D97" i="3"/>
  <c r="T121" i="2"/>
  <c r="R73" i="2"/>
  <c r="Q73" i="2"/>
  <c r="P73" i="2"/>
  <c r="O73" i="2"/>
  <c r="N73" i="2"/>
  <c r="L73" i="2"/>
  <c r="J73" i="2"/>
  <c r="H73" i="2"/>
  <c r="F73" i="2"/>
  <c r="D73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7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G47" i="3" l="1"/>
  <c r="G48" i="3"/>
  <c r="O47" i="3"/>
  <c r="N43" i="1" s="1"/>
  <c r="C15" i="7" s="1"/>
  <c r="O48" i="3"/>
  <c r="F43" i="1"/>
  <c r="K73" i="3"/>
  <c r="L47" i="3"/>
  <c r="K43" i="1" s="1"/>
  <c r="L48" i="3"/>
  <c r="S73" i="3"/>
  <c r="T47" i="3"/>
  <c r="S43" i="1" s="1"/>
  <c r="C20" i="7" s="1"/>
  <c r="T48" i="3"/>
  <c r="D73" i="3"/>
  <c r="E47" i="3"/>
  <c r="D43" i="1" s="1"/>
  <c r="E48" i="3"/>
  <c r="H73" i="3"/>
  <c r="I47" i="3"/>
  <c r="H43" i="1" s="1"/>
  <c r="I48" i="3"/>
  <c r="L73" i="3"/>
  <c r="M47" i="3"/>
  <c r="L43" i="1" s="1"/>
  <c r="M48" i="3"/>
  <c r="P73" i="3"/>
  <c r="Q47" i="3"/>
  <c r="P43" i="1" s="1"/>
  <c r="C17" i="7" s="1"/>
  <c r="Q48" i="3"/>
  <c r="K47" i="3"/>
  <c r="J43" i="1" s="1"/>
  <c r="K48" i="3"/>
  <c r="R73" i="3"/>
  <c r="S47" i="3"/>
  <c r="R43" i="1" s="1"/>
  <c r="C19" i="7" s="1"/>
  <c r="S48" i="3"/>
  <c r="C73" i="3"/>
  <c r="D47" i="3"/>
  <c r="C43" i="1" s="1"/>
  <c r="D48" i="3"/>
  <c r="G73" i="3"/>
  <c r="H47" i="3"/>
  <c r="G43" i="1" s="1"/>
  <c r="H48" i="3"/>
  <c r="O73" i="3"/>
  <c r="P47" i="3"/>
  <c r="O43" i="1" s="1"/>
  <c r="C16" i="7" s="1"/>
  <c r="P48" i="3"/>
  <c r="E73" i="3"/>
  <c r="F47" i="3"/>
  <c r="E43" i="1" s="1"/>
  <c r="F48" i="3"/>
  <c r="I73" i="3"/>
  <c r="J47" i="3"/>
  <c r="I43" i="1" s="1"/>
  <c r="J48" i="3"/>
  <c r="M73" i="3"/>
  <c r="N47" i="3"/>
  <c r="M43" i="1" s="1"/>
  <c r="N48" i="3"/>
  <c r="R47" i="3"/>
  <c r="Q43" i="1" s="1"/>
  <c r="C18" i="7" s="1"/>
  <c r="R48" i="3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28" i="3"/>
  <c r="X7" i="3"/>
  <c r="V9" i="1"/>
  <c r="V44" i="11" s="1"/>
  <c r="V36" i="1"/>
  <c r="U48" i="2"/>
  <c r="I41" i="1"/>
  <c r="Q41" i="1"/>
  <c r="M18" i="7" s="1"/>
  <c r="E41" i="1"/>
  <c r="M41" i="1"/>
  <c r="U73" i="2"/>
  <c r="C26" i="5" s="1"/>
  <c r="AE33" i="1"/>
  <c r="C97" i="2"/>
  <c r="G97" i="2"/>
  <c r="K97" i="2"/>
  <c r="O97" i="2"/>
  <c r="C41" i="1"/>
  <c r="G41" i="1"/>
  <c r="O41" i="1"/>
  <c r="M16" i="7" s="1"/>
  <c r="D86" i="1"/>
  <c r="H86" i="1"/>
  <c r="L86" i="1"/>
  <c r="P86" i="1"/>
  <c r="D88" i="1"/>
  <c r="H88" i="1"/>
  <c r="L88" i="1"/>
  <c r="P88" i="1"/>
  <c r="D90" i="1"/>
  <c r="H90" i="1"/>
  <c r="L90" i="1"/>
  <c r="P90" i="1"/>
  <c r="D41" i="1"/>
  <c r="H41" i="1"/>
  <c r="P41" i="1"/>
  <c r="M17" i="7" s="1"/>
  <c r="Z38" i="1"/>
  <c r="F41" i="1"/>
  <c r="J41" i="1"/>
  <c r="N41" i="1"/>
  <c r="R41" i="1"/>
  <c r="M19" i="7" s="1"/>
  <c r="V127" i="2"/>
  <c r="V115" i="2"/>
  <c r="D20" i="5"/>
  <c r="AF39" i="1"/>
  <c r="U13" i="1"/>
  <c r="U126" i="2"/>
  <c r="U114" i="2"/>
  <c r="C21" i="5"/>
  <c r="U30" i="2"/>
  <c r="U133" i="2" s="1"/>
  <c r="B41" i="1"/>
  <c r="V7" i="1"/>
  <c r="W128" i="2"/>
  <c r="W116" i="2"/>
  <c r="K41" i="1"/>
  <c r="V48" i="3"/>
  <c r="V71" i="1"/>
  <c r="F71" i="1"/>
  <c r="O107" i="1"/>
  <c r="G107" i="1"/>
  <c r="T95" i="1"/>
  <c r="T119" i="1"/>
  <c r="D95" i="1"/>
  <c r="D119" i="1"/>
  <c r="U71" i="1"/>
  <c r="Q71" i="1"/>
  <c r="M71" i="1"/>
  <c r="I71" i="1"/>
  <c r="E71" i="1"/>
  <c r="V107" i="1"/>
  <c r="R107" i="1"/>
  <c r="N107" i="1"/>
  <c r="J107" i="1"/>
  <c r="F107" i="1"/>
  <c r="B107" i="1"/>
  <c r="S95" i="1"/>
  <c r="S119" i="1"/>
  <c r="O95" i="1"/>
  <c r="O119" i="1"/>
  <c r="K95" i="1"/>
  <c r="K119" i="1"/>
  <c r="G95" i="1"/>
  <c r="G119" i="1"/>
  <c r="C95" i="1"/>
  <c r="C119" i="1"/>
  <c r="N71" i="1"/>
  <c r="S107" i="1"/>
  <c r="C107" i="1"/>
  <c r="L95" i="1"/>
  <c r="L119" i="1"/>
  <c r="T71" i="1"/>
  <c r="P71" i="1"/>
  <c r="L71" i="1"/>
  <c r="H71" i="1"/>
  <c r="D71" i="1"/>
  <c r="U107" i="1"/>
  <c r="Q107" i="1"/>
  <c r="M107" i="1"/>
  <c r="I107" i="1"/>
  <c r="E107" i="1"/>
  <c r="V95" i="1"/>
  <c r="V119" i="1"/>
  <c r="R95" i="1"/>
  <c r="R119" i="1"/>
  <c r="N95" i="1"/>
  <c r="N119" i="1"/>
  <c r="J95" i="1"/>
  <c r="J119" i="1"/>
  <c r="F95" i="1"/>
  <c r="F119" i="1"/>
  <c r="B95" i="1"/>
  <c r="B119" i="1"/>
  <c r="R71" i="1"/>
  <c r="J71" i="1"/>
  <c r="B71" i="1"/>
  <c r="K107" i="1"/>
  <c r="P95" i="1"/>
  <c r="P119" i="1"/>
  <c r="H95" i="1"/>
  <c r="H119" i="1"/>
  <c r="S71" i="1"/>
  <c r="O71" i="1"/>
  <c r="K71" i="1"/>
  <c r="G71" i="1"/>
  <c r="C71" i="1"/>
  <c r="T107" i="1"/>
  <c r="P107" i="1"/>
  <c r="L107" i="1"/>
  <c r="H107" i="1"/>
  <c r="D107" i="1"/>
  <c r="U95" i="1"/>
  <c r="U119" i="1"/>
  <c r="Q95" i="1"/>
  <c r="Q119" i="1"/>
  <c r="M95" i="1"/>
  <c r="M119" i="1"/>
  <c r="I95" i="1"/>
  <c r="I119" i="1"/>
  <c r="E95" i="1"/>
  <c r="E119" i="1"/>
  <c r="Z64" i="3"/>
  <c r="Z124" i="3" s="1"/>
  <c r="V64" i="3"/>
  <c r="V124" i="3" s="1"/>
  <c r="R64" i="3"/>
  <c r="R124" i="3" s="1"/>
  <c r="N64" i="3"/>
  <c r="J64" i="3"/>
  <c r="F64" i="3"/>
  <c r="D109" i="3"/>
  <c r="D121" i="3"/>
  <c r="H109" i="3"/>
  <c r="H121" i="3"/>
  <c r="L109" i="3"/>
  <c r="L121" i="3"/>
  <c r="P109" i="3"/>
  <c r="P121" i="3"/>
  <c r="E120" i="1"/>
  <c r="I120" i="1"/>
  <c r="M120" i="1"/>
  <c r="Q120" i="1"/>
  <c r="C121" i="1"/>
  <c r="G121" i="1"/>
  <c r="K121" i="1"/>
  <c r="O121" i="1"/>
  <c r="S121" i="1"/>
  <c r="E122" i="1"/>
  <c r="I122" i="1"/>
  <c r="M122" i="1"/>
  <c r="Q122" i="1"/>
  <c r="C123" i="1"/>
  <c r="G123" i="1"/>
  <c r="K123" i="1"/>
  <c r="O123" i="1"/>
  <c r="S123" i="1"/>
  <c r="E124" i="1"/>
  <c r="I124" i="1"/>
  <c r="M124" i="1"/>
  <c r="Q124" i="1"/>
  <c r="C125" i="1"/>
  <c r="G125" i="1"/>
  <c r="K125" i="1"/>
  <c r="O125" i="1"/>
  <c r="S125" i="1"/>
  <c r="E126" i="1"/>
  <c r="I126" i="1"/>
  <c r="M126" i="1"/>
  <c r="Q126" i="1"/>
  <c r="Y64" i="3"/>
  <c r="Y124" i="3" s="1"/>
  <c r="U64" i="3"/>
  <c r="U124" i="3" s="1"/>
  <c r="Q64" i="3"/>
  <c r="Q124" i="3" s="1"/>
  <c r="M64" i="3"/>
  <c r="I64" i="3"/>
  <c r="E64" i="3"/>
  <c r="E121" i="3"/>
  <c r="I121" i="3"/>
  <c r="M121" i="3"/>
  <c r="Q121" i="3"/>
  <c r="B120" i="1"/>
  <c r="F120" i="1"/>
  <c r="J120" i="1"/>
  <c r="N120" i="1"/>
  <c r="R120" i="1"/>
  <c r="D121" i="1"/>
  <c r="H121" i="1"/>
  <c r="L121" i="1"/>
  <c r="P121" i="1"/>
  <c r="B122" i="1"/>
  <c r="F122" i="1"/>
  <c r="J122" i="1"/>
  <c r="N122" i="1"/>
  <c r="R122" i="1"/>
  <c r="D123" i="1"/>
  <c r="H123" i="1"/>
  <c r="L123" i="1"/>
  <c r="P123" i="1"/>
  <c r="B124" i="1"/>
  <c r="F124" i="1"/>
  <c r="J124" i="1"/>
  <c r="N124" i="1"/>
  <c r="R124" i="1"/>
  <c r="D125" i="1"/>
  <c r="H125" i="1"/>
  <c r="L125" i="1"/>
  <c r="P125" i="1"/>
  <c r="B126" i="1"/>
  <c r="F126" i="1"/>
  <c r="J126" i="1"/>
  <c r="N126" i="1"/>
  <c r="R126" i="1"/>
  <c r="M109" i="3"/>
  <c r="T33" i="3"/>
  <c r="D33" i="3"/>
  <c r="F109" i="3"/>
  <c r="F121" i="3"/>
  <c r="J109" i="3"/>
  <c r="J121" i="3"/>
  <c r="N109" i="3"/>
  <c r="N121" i="3"/>
  <c r="R109" i="3"/>
  <c r="R121" i="3"/>
  <c r="C120" i="1"/>
  <c r="G120" i="1"/>
  <c r="K120" i="1"/>
  <c r="O120" i="1"/>
  <c r="S120" i="1"/>
  <c r="E121" i="1"/>
  <c r="I121" i="1"/>
  <c r="M121" i="1"/>
  <c r="Q121" i="1"/>
  <c r="C122" i="1"/>
  <c r="G122" i="1"/>
  <c r="K122" i="1"/>
  <c r="O122" i="1"/>
  <c r="S122" i="1"/>
  <c r="E123" i="1"/>
  <c r="I123" i="1"/>
  <c r="M123" i="1"/>
  <c r="Q123" i="1"/>
  <c r="C124" i="1"/>
  <c r="G124" i="1"/>
  <c r="K124" i="1"/>
  <c r="O124" i="1"/>
  <c r="S124" i="1"/>
  <c r="E125" i="1"/>
  <c r="I125" i="1"/>
  <c r="M125" i="1"/>
  <c r="Q125" i="1"/>
  <c r="C126" i="1"/>
  <c r="G126" i="1"/>
  <c r="K126" i="1"/>
  <c r="O126" i="1"/>
  <c r="S126" i="1"/>
  <c r="Q109" i="3"/>
  <c r="W64" i="3"/>
  <c r="W124" i="3" s="1"/>
  <c r="S64" i="3"/>
  <c r="S124" i="3" s="1"/>
  <c r="O64" i="3"/>
  <c r="O124" i="3" s="1"/>
  <c r="K64" i="3"/>
  <c r="G64" i="3"/>
  <c r="C64" i="3"/>
  <c r="C109" i="3"/>
  <c r="C121" i="3"/>
  <c r="G109" i="3"/>
  <c r="G121" i="3"/>
  <c r="K109" i="3"/>
  <c r="K121" i="3"/>
  <c r="O109" i="3"/>
  <c r="O121" i="3"/>
  <c r="S109" i="3"/>
  <c r="S121" i="3"/>
  <c r="D120" i="1"/>
  <c r="H120" i="1"/>
  <c r="L120" i="1"/>
  <c r="P120" i="1"/>
  <c r="B121" i="1"/>
  <c r="F121" i="1"/>
  <c r="J121" i="1"/>
  <c r="N121" i="1"/>
  <c r="R121" i="1"/>
  <c r="D122" i="1"/>
  <c r="H122" i="1"/>
  <c r="L122" i="1"/>
  <c r="P122" i="1"/>
  <c r="B123" i="1"/>
  <c r="F123" i="1"/>
  <c r="J123" i="1"/>
  <c r="N123" i="1"/>
  <c r="R123" i="1"/>
  <c r="D124" i="1"/>
  <c r="H124" i="1"/>
  <c r="L124" i="1"/>
  <c r="P124" i="1"/>
  <c r="B125" i="1"/>
  <c r="F125" i="1"/>
  <c r="J125" i="1"/>
  <c r="N125" i="1"/>
  <c r="R125" i="1"/>
  <c r="D126" i="1"/>
  <c r="H126" i="1"/>
  <c r="L126" i="1"/>
  <c r="P126" i="1"/>
  <c r="E109" i="3"/>
  <c r="D83" i="1"/>
  <c r="H83" i="1"/>
  <c r="L83" i="1"/>
  <c r="P83" i="1"/>
  <c r="T83" i="1"/>
  <c r="E83" i="1"/>
  <c r="I83" i="1"/>
  <c r="M83" i="1"/>
  <c r="Q83" i="1"/>
  <c r="U83" i="1"/>
  <c r="B83" i="1"/>
  <c r="F83" i="1"/>
  <c r="J83" i="1"/>
  <c r="N83" i="1"/>
  <c r="R83" i="1"/>
  <c r="V83" i="1"/>
  <c r="C83" i="1"/>
  <c r="G83" i="1"/>
  <c r="K83" i="1"/>
  <c r="O83" i="1"/>
  <c r="S83" i="1"/>
  <c r="F133" i="2"/>
  <c r="F121" i="2"/>
  <c r="J133" i="2"/>
  <c r="J121" i="2"/>
  <c r="C73" i="2"/>
  <c r="C109" i="2"/>
  <c r="C133" i="2"/>
  <c r="C121" i="2"/>
  <c r="G109" i="2"/>
  <c r="G133" i="2"/>
  <c r="G121" i="2"/>
  <c r="K109" i="2"/>
  <c r="K133" i="2"/>
  <c r="K121" i="2"/>
  <c r="O109" i="2"/>
  <c r="O133" i="2"/>
  <c r="O121" i="2"/>
  <c r="N133" i="2"/>
  <c r="N121" i="2"/>
  <c r="E97" i="2"/>
  <c r="I97" i="2"/>
  <c r="M97" i="2"/>
  <c r="D109" i="2"/>
  <c r="D133" i="2"/>
  <c r="D121" i="2"/>
  <c r="H109" i="2"/>
  <c r="H133" i="2"/>
  <c r="H121" i="2"/>
  <c r="L109" i="2"/>
  <c r="L133" i="2"/>
  <c r="L121" i="2"/>
  <c r="P109" i="2"/>
  <c r="P133" i="2"/>
  <c r="P121" i="2"/>
  <c r="S97" i="2"/>
  <c r="S121" i="2"/>
  <c r="R133" i="2"/>
  <c r="R121" i="2"/>
  <c r="S73" i="2"/>
  <c r="E133" i="2"/>
  <c r="E121" i="2"/>
  <c r="I133" i="2"/>
  <c r="I121" i="2"/>
  <c r="M133" i="2"/>
  <c r="M121" i="2"/>
  <c r="Q133" i="2"/>
  <c r="Q121" i="2"/>
  <c r="H97" i="2"/>
  <c r="L97" i="2"/>
  <c r="P97" i="2"/>
  <c r="C85" i="1"/>
  <c r="O85" i="1"/>
  <c r="O87" i="1"/>
  <c r="K85" i="1"/>
  <c r="S85" i="1"/>
  <c r="T109" i="2"/>
  <c r="T97" i="2"/>
  <c r="T73" i="2"/>
  <c r="D85" i="1"/>
  <c r="H85" i="1"/>
  <c r="L85" i="1"/>
  <c r="P85" i="1"/>
  <c r="D87" i="1"/>
  <c r="H87" i="1"/>
  <c r="L87" i="1"/>
  <c r="P87" i="1"/>
  <c r="D89" i="1"/>
  <c r="H89" i="1"/>
  <c r="L89" i="1"/>
  <c r="P89" i="1"/>
  <c r="S84" i="1"/>
  <c r="L41" i="1"/>
  <c r="E108" i="1"/>
  <c r="I108" i="1"/>
  <c r="M108" i="1"/>
  <c r="Q108" i="1"/>
  <c r="X64" i="3"/>
  <c r="X124" i="3" s="1"/>
  <c r="X52" i="3"/>
  <c r="T64" i="3"/>
  <c r="T124" i="3" s="1"/>
  <c r="T52" i="3"/>
  <c r="P64" i="3"/>
  <c r="P124" i="3" s="1"/>
  <c r="P52" i="3"/>
  <c r="L64" i="3"/>
  <c r="L52" i="3"/>
  <c r="H52" i="3"/>
  <c r="H64" i="3"/>
  <c r="D64" i="3"/>
  <c r="D52" i="3"/>
  <c r="P33" i="3"/>
  <c r="L33" i="3"/>
  <c r="X33" i="3"/>
  <c r="H33" i="3"/>
  <c r="K97" i="1"/>
  <c r="K109" i="1"/>
  <c r="E98" i="1"/>
  <c r="E110" i="1"/>
  <c r="Q98" i="1"/>
  <c r="Q110" i="1"/>
  <c r="K99" i="1"/>
  <c r="K111" i="1"/>
  <c r="E100" i="1"/>
  <c r="E112" i="1"/>
  <c r="Q100" i="1"/>
  <c r="Q112" i="1"/>
  <c r="G101" i="1"/>
  <c r="G113" i="1"/>
  <c r="O101" i="1"/>
  <c r="O113" i="1"/>
  <c r="I102" i="1"/>
  <c r="I114" i="1"/>
  <c r="W33" i="3"/>
  <c r="S33" i="3"/>
  <c r="O33" i="3"/>
  <c r="K33" i="3"/>
  <c r="G33" i="3"/>
  <c r="C33" i="3"/>
  <c r="W52" i="3"/>
  <c r="S52" i="3"/>
  <c r="O52" i="3"/>
  <c r="K52" i="3"/>
  <c r="G52" i="3"/>
  <c r="C52" i="3"/>
  <c r="B30" i="1"/>
  <c r="B108" i="1"/>
  <c r="F30" i="1"/>
  <c r="F108" i="1"/>
  <c r="J30" i="1"/>
  <c r="J108" i="1"/>
  <c r="N30" i="1"/>
  <c r="S15" i="7" s="1"/>
  <c r="N108" i="1"/>
  <c r="R30" i="1"/>
  <c r="R108" i="1"/>
  <c r="D97" i="1"/>
  <c r="D109" i="1"/>
  <c r="H97" i="1"/>
  <c r="H109" i="1"/>
  <c r="L97" i="1"/>
  <c r="L109" i="1"/>
  <c r="P97" i="1"/>
  <c r="P109" i="1"/>
  <c r="B110" i="1"/>
  <c r="F110" i="1"/>
  <c r="J110" i="1"/>
  <c r="N110" i="1"/>
  <c r="R110" i="1"/>
  <c r="D99" i="1"/>
  <c r="D111" i="1"/>
  <c r="H99" i="1"/>
  <c r="H111" i="1"/>
  <c r="L99" i="1"/>
  <c r="L111" i="1"/>
  <c r="P99" i="1"/>
  <c r="P111" i="1"/>
  <c r="B112" i="1"/>
  <c r="F112" i="1"/>
  <c r="J112" i="1"/>
  <c r="N112" i="1"/>
  <c r="R112" i="1"/>
  <c r="D101" i="1"/>
  <c r="D113" i="1"/>
  <c r="H101" i="1"/>
  <c r="H113" i="1"/>
  <c r="L101" i="1"/>
  <c r="L113" i="1"/>
  <c r="P101" i="1"/>
  <c r="P113" i="1"/>
  <c r="B114" i="1"/>
  <c r="F114" i="1"/>
  <c r="J114" i="1"/>
  <c r="N114" i="1"/>
  <c r="R114" i="1"/>
  <c r="N85" i="1"/>
  <c r="R85" i="1"/>
  <c r="N87" i="1"/>
  <c r="R87" i="1"/>
  <c r="N89" i="1"/>
  <c r="R89" i="1"/>
  <c r="C97" i="1"/>
  <c r="C109" i="1"/>
  <c r="O97" i="1"/>
  <c r="O109" i="1"/>
  <c r="M98" i="1"/>
  <c r="M110" i="1"/>
  <c r="C99" i="1"/>
  <c r="C111" i="1"/>
  <c r="O99" i="1"/>
  <c r="O111" i="1"/>
  <c r="M100" i="1"/>
  <c r="M112" i="1"/>
  <c r="K101" i="1"/>
  <c r="K113" i="1"/>
  <c r="E102" i="1"/>
  <c r="E114" i="1"/>
  <c r="Q102" i="1"/>
  <c r="Q114" i="1"/>
  <c r="Z33" i="3"/>
  <c r="V33" i="3"/>
  <c r="R33" i="3"/>
  <c r="N33" i="3"/>
  <c r="J33" i="3"/>
  <c r="F33" i="3"/>
  <c r="Z52" i="3"/>
  <c r="V52" i="3"/>
  <c r="R52" i="3"/>
  <c r="N52" i="3"/>
  <c r="J52" i="3"/>
  <c r="F52" i="3"/>
  <c r="C108" i="1"/>
  <c r="G108" i="1"/>
  <c r="K108" i="1"/>
  <c r="O108" i="1"/>
  <c r="S108" i="1"/>
  <c r="E97" i="1"/>
  <c r="E109" i="1"/>
  <c r="I97" i="1"/>
  <c r="I109" i="1"/>
  <c r="M97" i="1"/>
  <c r="M109" i="1"/>
  <c r="Q97" i="1"/>
  <c r="Q109" i="1"/>
  <c r="C98" i="1"/>
  <c r="C110" i="1"/>
  <c r="G98" i="1"/>
  <c r="G110" i="1"/>
  <c r="K98" i="1"/>
  <c r="K110" i="1"/>
  <c r="O98" i="1"/>
  <c r="O110" i="1"/>
  <c r="S98" i="1"/>
  <c r="S110" i="1"/>
  <c r="E99" i="1"/>
  <c r="E111" i="1"/>
  <c r="I99" i="1"/>
  <c r="I111" i="1"/>
  <c r="M99" i="1"/>
  <c r="M111" i="1"/>
  <c r="Q99" i="1"/>
  <c r="Q111" i="1"/>
  <c r="C100" i="1"/>
  <c r="C112" i="1"/>
  <c r="G100" i="1"/>
  <c r="G112" i="1"/>
  <c r="K100" i="1"/>
  <c r="K112" i="1"/>
  <c r="O100" i="1"/>
  <c r="O112" i="1"/>
  <c r="S100" i="1"/>
  <c r="S112" i="1"/>
  <c r="E101" i="1"/>
  <c r="E113" i="1"/>
  <c r="I101" i="1"/>
  <c r="I113" i="1"/>
  <c r="M101" i="1"/>
  <c r="M113" i="1"/>
  <c r="Q101" i="1"/>
  <c r="Q113" i="1"/>
  <c r="C102" i="1"/>
  <c r="C114" i="1"/>
  <c r="G102" i="1"/>
  <c r="G114" i="1"/>
  <c r="K102" i="1"/>
  <c r="K114" i="1"/>
  <c r="O102" i="1"/>
  <c r="O114" i="1"/>
  <c r="S102" i="1"/>
  <c r="S114" i="1"/>
  <c r="G97" i="1"/>
  <c r="G109" i="1"/>
  <c r="S97" i="1"/>
  <c r="S109" i="1"/>
  <c r="I98" i="1"/>
  <c r="I110" i="1"/>
  <c r="G99" i="1"/>
  <c r="G111" i="1"/>
  <c r="S99" i="1"/>
  <c r="S111" i="1"/>
  <c r="I100" i="1"/>
  <c r="I112" i="1"/>
  <c r="C101" i="1"/>
  <c r="C113" i="1"/>
  <c r="S101" i="1"/>
  <c r="S113" i="1"/>
  <c r="M102" i="1"/>
  <c r="M114" i="1"/>
  <c r="Y33" i="3"/>
  <c r="U33" i="3"/>
  <c r="Q33" i="3"/>
  <c r="M33" i="3"/>
  <c r="I33" i="3"/>
  <c r="E33" i="3"/>
  <c r="Y52" i="3"/>
  <c r="U52" i="3"/>
  <c r="Q52" i="3"/>
  <c r="M52" i="3"/>
  <c r="I52" i="3"/>
  <c r="E52" i="3"/>
  <c r="C84" i="1"/>
  <c r="G84" i="1"/>
  <c r="K84" i="1"/>
  <c r="G86" i="1"/>
  <c r="O86" i="1"/>
  <c r="G88" i="1"/>
  <c r="D108" i="1"/>
  <c r="H108" i="1"/>
  <c r="L108" i="1"/>
  <c r="P108" i="1"/>
  <c r="B109" i="1"/>
  <c r="F109" i="1"/>
  <c r="J109" i="1"/>
  <c r="N109" i="1"/>
  <c r="R109" i="1"/>
  <c r="D98" i="1"/>
  <c r="D110" i="1"/>
  <c r="H98" i="1"/>
  <c r="H110" i="1"/>
  <c r="L98" i="1"/>
  <c r="L110" i="1"/>
  <c r="P98" i="1"/>
  <c r="P110" i="1"/>
  <c r="B111" i="1"/>
  <c r="F111" i="1"/>
  <c r="J111" i="1"/>
  <c r="N111" i="1"/>
  <c r="R111" i="1"/>
  <c r="D100" i="1"/>
  <c r="D112" i="1"/>
  <c r="H100" i="1"/>
  <c r="H112" i="1"/>
  <c r="L100" i="1"/>
  <c r="L112" i="1"/>
  <c r="P100" i="1"/>
  <c r="P112" i="1"/>
  <c r="B113" i="1"/>
  <c r="F113" i="1"/>
  <c r="J113" i="1"/>
  <c r="N113" i="1"/>
  <c r="R113" i="1"/>
  <c r="D102" i="1"/>
  <c r="D114" i="1"/>
  <c r="H102" i="1"/>
  <c r="H114" i="1"/>
  <c r="L102" i="1"/>
  <c r="L114" i="1"/>
  <c r="P102" i="1"/>
  <c r="P114" i="1"/>
  <c r="N84" i="1"/>
  <c r="R84" i="1"/>
  <c r="N86" i="1"/>
  <c r="R86" i="1"/>
  <c r="N88" i="1"/>
  <c r="N90" i="1"/>
  <c r="T41" i="1"/>
  <c r="M21" i="7" s="1"/>
  <c r="T73" i="3"/>
  <c r="S41" i="1"/>
  <c r="C97" i="3"/>
  <c r="R80" i="1"/>
  <c r="Q19" i="7" s="1"/>
  <c r="G97" i="3"/>
  <c r="K97" i="3"/>
  <c r="O97" i="3"/>
  <c r="F97" i="2"/>
  <c r="J97" i="2"/>
  <c r="N97" i="2"/>
  <c r="R97" i="2"/>
  <c r="B97" i="1"/>
  <c r="F97" i="1"/>
  <c r="N97" i="1"/>
  <c r="R97" i="1"/>
  <c r="F98" i="1"/>
  <c r="J98" i="1"/>
  <c r="N98" i="1"/>
  <c r="R98" i="1"/>
  <c r="B99" i="1"/>
  <c r="F99" i="1"/>
  <c r="N99" i="1"/>
  <c r="R99" i="1"/>
  <c r="F100" i="1"/>
  <c r="J100" i="1"/>
  <c r="N100" i="1"/>
  <c r="B101" i="1"/>
  <c r="F101" i="1"/>
  <c r="J101" i="1"/>
  <c r="N101" i="1"/>
  <c r="R101" i="1"/>
  <c r="F102" i="1"/>
  <c r="J102" i="1"/>
  <c r="N102" i="1"/>
  <c r="D97" i="2"/>
  <c r="G80" i="1"/>
  <c r="K80" i="1"/>
  <c r="J89" i="1"/>
  <c r="E109" i="2"/>
  <c r="I109" i="2"/>
  <c r="M109" i="2"/>
  <c r="Q109" i="2"/>
  <c r="F109" i="2"/>
  <c r="J109" i="2"/>
  <c r="N109" i="2"/>
  <c r="R109" i="2"/>
  <c r="R100" i="1"/>
  <c r="B102" i="1"/>
  <c r="R102" i="1"/>
  <c r="B96" i="1"/>
  <c r="Q73" i="3"/>
  <c r="Q97" i="2"/>
  <c r="F73" i="3"/>
  <c r="J73" i="3"/>
  <c r="N73" i="3"/>
  <c r="J84" i="1"/>
  <c r="F85" i="1"/>
  <c r="F86" i="1"/>
  <c r="F87" i="1"/>
  <c r="J87" i="1"/>
  <c r="F88" i="1"/>
  <c r="J88" i="1"/>
  <c r="B89" i="1"/>
  <c r="F89" i="1"/>
  <c r="F90" i="1"/>
  <c r="J90" i="1"/>
  <c r="E73" i="2"/>
  <c r="I73" i="2"/>
  <c r="M73" i="2"/>
  <c r="F84" i="1"/>
  <c r="B85" i="1"/>
  <c r="B86" i="1"/>
  <c r="B87" i="1"/>
  <c r="B84" i="1"/>
  <c r="J85" i="1"/>
  <c r="J86" i="1"/>
  <c r="B88" i="1"/>
  <c r="G73" i="2"/>
  <c r="K73" i="2"/>
  <c r="H61" i="1"/>
  <c r="D57" i="1"/>
  <c r="D84" i="1"/>
  <c r="L57" i="1"/>
  <c r="L84" i="1"/>
  <c r="P62" i="1"/>
  <c r="P64" i="1"/>
  <c r="P66" i="1"/>
  <c r="E57" i="1"/>
  <c r="E84" i="1"/>
  <c r="I57" i="1"/>
  <c r="I84" i="1"/>
  <c r="I61" i="1"/>
  <c r="M57" i="1"/>
  <c r="M84" i="1"/>
  <c r="M61" i="1"/>
  <c r="Q57" i="1"/>
  <c r="N18" i="7" s="1"/>
  <c r="Q84" i="1"/>
  <c r="Q61" i="1"/>
  <c r="E85" i="1"/>
  <c r="E62" i="1"/>
  <c r="I85" i="1"/>
  <c r="I62" i="1"/>
  <c r="M85" i="1"/>
  <c r="M62" i="1"/>
  <c r="Q85" i="1"/>
  <c r="Q62" i="1"/>
  <c r="E86" i="1"/>
  <c r="E63" i="1"/>
  <c r="I86" i="1"/>
  <c r="I63" i="1"/>
  <c r="M86" i="1"/>
  <c r="M63" i="1"/>
  <c r="Q86" i="1"/>
  <c r="Q63" i="1"/>
  <c r="E87" i="1"/>
  <c r="E64" i="1"/>
  <c r="I87" i="1"/>
  <c r="I64" i="1"/>
  <c r="M87" i="1"/>
  <c r="M64" i="1"/>
  <c r="Q87" i="1"/>
  <c r="Q64" i="1"/>
  <c r="E88" i="1"/>
  <c r="E65" i="1"/>
  <c r="I88" i="1"/>
  <c r="I65" i="1"/>
  <c r="M88" i="1"/>
  <c r="M65" i="1"/>
  <c r="Q88" i="1"/>
  <c r="Q65" i="1"/>
  <c r="E89" i="1"/>
  <c r="E66" i="1"/>
  <c r="I89" i="1"/>
  <c r="I66" i="1"/>
  <c r="M89" i="1"/>
  <c r="M66" i="1"/>
  <c r="Q89" i="1"/>
  <c r="Q66" i="1"/>
  <c r="E90" i="1"/>
  <c r="E67" i="1"/>
  <c r="I90" i="1"/>
  <c r="I67" i="1"/>
  <c r="M90" i="1"/>
  <c r="M67" i="1"/>
  <c r="Q90" i="1"/>
  <c r="Q67" i="1"/>
  <c r="L61" i="1"/>
  <c r="D62" i="1"/>
  <c r="L63" i="1"/>
  <c r="D64" i="1"/>
  <c r="L65" i="1"/>
  <c r="D66" i="1"/>
  <c r="L67" i="1"/>
  <c r="C30" i="1"/>
  <c r="C96" i="1"/>
  <c r="G30" i="1"/>
  <c r="G96" i="1"/>
  <c r="K30" i="1"/>
  <c r="K96" i="1"/>
  <c r="O30" i="1"/>
  <c r="O96" i="1"/>
  <c r="S30" i="1"/>
  <c r="S20" i="7" s="1"/>
  <c r="S96" i="1"/>
  <c r="B90" i="1"/>
  <c r="R96" i="1"/>
  <c r="J99" i="1"/>
  <c r="P57" i="1"/>
  <c r="N17" i="7" s="1"/>
  <c r="P84" i="1"/>
  <c r="H67" i="1"/>
  <c r="B57" i="1"/>
  <c r="B61" i="1"/>
  <c r="F57" i="1"/>
  <c r="F61" i="1"/>
  <c r="J57" i="1"/>
  <c r="J61" i="1"/>
  <c r="N57" i="1"/>
  <c r="N61" i="1"/>
  <c r="R57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D61" i="1"/>
  <c r="P61" i="1"/>
  <c r="H62" i="1"/>
  <c r="P63" i="1"/>
  <c r="H64" i="1"/>
  <c r="P65" i="1"/>
  <c r="H66" i="1"/>
  <c r="P67" i="1"/>
  <c r="R90" i="1"/>
  <c r="J97" i="1"/>
  <c r="B100" i="1"/>
  <c r="H57" i="1"/>
  <c r="H84" i="1"/>
  <c r="H63" i="1"/>
  <c r="H65" i="1"/>
  <c r="C57" i="1"/>
  <c r="C61" i="1"/>
  <c r="G57" i="1"/>
  <c r="G61" i="1"/>
  <c r="K57" i="1"/>
  <c r="K61" i="1"/>
  <c r="O57" i="1"/>
  <c r="N16" i="7" s="1"/>
  <c r="O61" i="1"/>
  <c r="S57" i="1"/>
  <c r="N20" i="7" s="1"/>
  <c r="S61" i="1"/>
  <c r="C62" i="1"/>
  <c r="G62" i="1"/>
  <c r="K62" i="1"/>
  <c r="O62" i="1"/>
  <c r="S62" i="1"/>
  <c r="C63" i="1"/>
  <c r="C86" i="1"/>
  <c r="G63" i="1"/>
  <c r="K63" i="1"/>
  <c r="K86" i="1"/>
  <c r="O63" i="1"/>
  <c r="S63" i="1"/>
  <c r="S86" i="1"/>
  <c r="C64" i="1"/>
  <c r="C87" i="1"/>
  <c r="G64" i="1"/>
  <c r="K64" i="1"/>
  <c r="K87" i="1"/>
  <c r="O64" i="1"/>
  <c r="S64" i="1"/>
  <c r="S87" i="1"/>
  <c r="C65" i="1"/>
  <c r="C88" i="1"/>
  <c r="G65" i="1"/>
  <c r="K65" i="1"/>
  <c r="K88" i="1"/>
  <c r="O88" i="1"/>
  <c r="O65" i="1"/>
  <c r="S88" i="1"/>
  <c r="S65" i="1"/>
  <c r="C89" i="1"/>
  <c r="C66" i="1"/>
  <c r="G89" i="1"/>
  <c r="G66" i="1"/>
  <c r="K89" i="1"/>
  <c r="K66" i="1"/>
  <c r="O89" i="1"/>
  <c r="O66" i="1"/>
  <c r="S89" i="1"/>
  <c r="S66" i="1"/>
  <c r="C90" i="1"/>
  <c r="C67" i="1"/>
  <c r="G90" i="1"/>
  <c r="G67" i="1"/>
  <c r="K90" i="1"/>
  <c r="K67" i="1"/>
  <c r="O90" i="1"/>
  <c r="O67" i="1"/>
  <c r="S90" i="1"/>
  <c r="S67" i="1"/>
  <c r="E61" i="1"/>
  <c r="L62" i="1"/>
  <c r="D63" i="1"/>
  <c r="L64" i="1"/>
  <c r="D65" i="1"/>
  <c r="L66" i="1"/>
  <c r="D67" i="1"/>
  <c r="O84" i="1"/>
  <c r="G85" i="1"/>
  <c r="G87" i="1"/>
  <c r="R88" i="1"/>
  <c r="B98" i="1"/>
  <c r="D30" i="1"/>
  <c r="D96" i="1"/>
  <c r="H30" i="1"/>
  <c r="H96" i="1"/>
  <c r="L30" i="1"/>
  <c r="L96" i="1"/>
  <c r="P30" i="1"/>
  <c r="P96" i="1"/>
  <c r="F96" i="1"/>
  <c r="E30" i="1"/>
  <c r="E96" i="1"/>
  <c r="I30" i="1"/>
  <c r="I96" i="1"/>
  <c r="M30" i="1"/>
  <c r="M96" i="1"/>
  <c r="Q30" i="1"/>
  <c r="Q96" i="1"/>
  <c r="J96" i="1"/>
  <c r="N96" i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H119" i="3" l="1"/>
  <c r="AH131" i="3"/>
  <c r="H44" i="1"/>
  <c r="X17" i="3"/>
  <c r="G44" i="1"/>
  <c r="G45" i="1" s="1"/>
  <c r="M44" i="1"/>
  <c r="M45" i="1" s="1"/>
  <c r="E44" i="1"/>
  <c r="E45" i="1" s="1"/>
  <c r="E128" i="1"/>
  <c r="P44" i="1"/>
  <c r="P45" i="1" s="1"/>
  <c r="K17" i="7" s="1"/>
  <c r="H45" i="1"/>
  <c r="B68" i="1"/>
  <c r="Q44" i="1"/>
  <c r="Q45" i="1" s="1"/>
  <c r="K18" i="7" s="1"/>
  <c r="R44" i="1"/>
  <c r="J19" i="7" s="1"/>
  <c r="I128" i="1"/>
  <c r="C35" i="9"/>
  <c r="C39" i="9" s="1"/>
  <c r="E24" i="8" s="1"/>
  <c r="C128" i="1"/>
  <c r="D128" i="1"/>
  <c r="C44" i="1"/>
  <c r="C45" i="1" s="1"/>
  <c r="I44" i="1"/>
  <c r="I45" i="1" s="1"/>
  <c r="Y7" i="3"/>
  <c r="Y17" i="3" s="1"/>
  <c r="U97" i="2"/>
  <c r="C27" i="5" s="1"/>
  <c r="M128" i="1"/>
  <c r="F44" i="1"/>
  <c r="F45" i="1" s="1"/>
  <c r="N44" i="1"/>
  <c r="N45" i="1" s="1"/>
  <c r="K15" i="7" s="1"/>
  <c r="F68" i="1"/>
  <c r="G128" i="1"/>
  <c r="H128" i="1"/>
  <c r="AF33" i="1"/>
  <c r="K44" i="1"/>
  <c r="K45" i="1" s="1"/>
  <c r="D44" i="1"/>
  <c r="D45" i="1" s="1"/>
  <c r="F22" i="7"/>
  <c r="U12" i="1"/>
  <c r="G22" i="7" s="1"/>
  <c r="N68" i="1"/>
  <c r="O15" i="7" s="1"/>
  <c r="N15" i="7"/>
  <c r="O128" i="1"/>
  <c r="U16" i="7" s="1"/>
  <c r="S16" i="7"/>
  <c r="S44" i="1"/>
  <c r="M20" i="7"/>
  <c r="J44" i="1"/>
  <c r="J45" i="1" s="1"/>
  <c r="C22" i="5"/>
  <c r="U15" i="1"/>
  <c r="Q128" i="1"/>
  <c r="U18" i="7" s="1"/>
  <c r="S18" i="7"/>
  <c r="P128" i="1"/>
  <c r="U17" i="7" s="1"/>
  <c r="S17" i="7"/>
  <c r="X129" i="2"/>
  <c r="X117" i="2"/>
  <c r="U121" i="2"/>
  <c r="AF55" i="1"/>
  <c r="AF67" i="1" s="1"/>
  <c r="X7" i="2"/>
  <c r="X17" i="2" s="1"/>
  <c r="V10" i="1"/>
  <c r="R68" i="1"/>
  <c r="O19" i="7" s="1"/>
  <c r="N19" i="7"/>
  <c r="J68" i="1"/>
  <c r="K128" i="1"/>
  <c r="R128" i="1"/>
  <c r="U19" i="7" s="1"/>
  <c r="S19" i="7"/>
  <c r="O44" i="1"/>
  <c r="M15" i="7"/>
  <c r="T44" i="1"/>
  <c r="L44" i="1"/>
  <c r="L45" i="1" s="1"/>
  <c r="S128" i="1"/>
  <c r="U20" i="7" s="1"/>
  <c r="L128" i="1"/>
  <c r="Q76" i="3"/>
  <c r="B104" i="1"/>
  <c r="B128" i="1"/>
  <c r="G76" i="3"/>
  <c r="W76" i="3"/>
  <c r="X76" i="3"/>
  <c r="D100" i="3"/>
  <c r="L100" i="3"/>
  <c r="T100" i="3"/>
  <c r="C100" i="3"/>
  <c r="K100" i="3"/>
  <c r="S100" i="3"/>
  <c r="I100" i="3"/>
  <c r="Q100" i="3"/>
  <c r="Y100" i="3"/>
  <c r="E76" i="3"/>
  <c r="U76" i="3"/>
  <c r="R76" i="3"/>
  <c r="K76" i="3"/>
  <c r="L76" i="3"/>
  <c r="H100" i="3"/>
  <c r="D76" i="3"/>
  <c r="F100" i="3"/>
  <c r="N100" i="3"/>
  <c r="V100" i="3"/>
  <c r="N76" i="3"/>
  <c r="J104" i="1"/>
  <c r="J128" i="1"/>
  <c r="I76" i="3"/>
  <c r="Y76" i="3"/>
  <c r="F76" i="3"/>
  <c r="V76" i="3"/>
  <c r="N104" i="1"/>
  <c r="R15" i="7" s="1"/>
  <c r="N128" i="1"/>
  <c r="U15" i="7" s="1"/>
  <c r="F104" i="1"/>
  <c r="F128" i="1"/>
  <c r="O76" i="3"/>
  <c r="P76" i="3"/>
  <c r="P100" i="3"/>
  <c r="X100" i="3"/>
  <c r="G100" i="3"/>
  <c r="O100" i="3"/>
  <c r="W100" i="3"/>
  <c r="E100" i="3"/>
  <c r="M100" i="3"/>
  <c r="U100" i="3"/>
  <c r="M76" i="3"/>
  <c r="J76" i="3"/>
  <c r="Z76" i="3"/>
  <c r="C76" i="3"/>
  <c r="S76" i="3"/>
  <c r="H76" i="3"/>
  <c r="T76" i="3"/>
  <c r="J100" i="3"/>
  <c r="R100" i="3"/>
  <c r="Z100" i="3"/>
  <c r="S112" i="2"/>
  <c r="G112" i="2"/>
  <c r="W124" i="2"/>
  <c r="O124" i="2"/>
  <c r="G124" i="2"/>
  <c r="Z112" i="2"/>
  <c r="V112" i="2"/>
  <c r="R112" i="2"/>
  <c r="N112" i="2"/>
  <c r="J112" i="2"/>
  <c r="F112" i="2"/>
  <c r="Z124" i="2"/>
  <c r="V124" i="2"/>
  <c r="R124" i="2"/>
  <c r="N124" i="2"/>
  <c r="J124" i="2"/>
  <c r="F124" i="2"/>
  <c r="W112" i="2"/>
  <c r="O112" i="2"/>
  <c r="C112" i="2"/>
  <c r="K124" i="2"/>
  <c r="C124" i="2"/>
  <c r="Y112" i="2"/>
  <c r="U112" i="2"/>
  <c r="M112" i="2"/>
  <c r="E112" i="2"/>
  <c r="U124" i="2"/>
  <c r="M124" i="2"/>
  <c r="E124" i="2"/>
  <c r="R104" i="1"/>
  <c r="R19" i="7" s="1"/>
  <c r="K112" i="2"/>
  <c r="S124" i="2"/>
  <c r="Q112" i="2"/>
  <c r="I112" i="2"/>
  <c r="Y124" i="2"/>
  <c r="Q124" i="2"/>
  <c r="I124" i="2"/>
  <c r="X112" i="2"/>
  <c r="T112" i="2"/>
  <c r="P112" i="2"/>
  <c r="L112" i="2"/>
  <c r="H112" i="2"/>
  <c r="D112" i="2"/>
  <c r="X124" i="2"/>
  <c r="T124" i="2"/>
  <c r="P124" i="2"/>
  <c r="L124" i="2"/>
  <c r="H124" i="2"/>
  <c r="D124" i="2"/>
  <c r="U112" i="3"/>
  <c r="U88" i="3"/>
  <c r="K112" i="3"/>
  <c r="K88" i="3"/>
  <c r="D112" i="3"/>
  <c r="D88" i="3"/>
  <c r="L112" i="3"/>
  <c r="L88" i="3"/>
  <c r="T112" i="3"/>
  <c r="T88" i="3"/>
  <c r="P104" i="1"/>
  <c r="R17" i="7" s="1"/>
  <c r="P116" i="1"/>
  <c r="T17" i="7" s="1"/>
  <c r="H104" i="1"/>
  <c r="H116" i="1"/>
  <c r="J92" i="1"/>
  <c r="B92" i="1"/>
  <c r="R92" i="1"/>
  <c r="P19" i="7" s="1"/>
  <c r="S104" i="1"/>
  <c r="R20" i="7" s="1"/>
  <c r="S116" i="1"/>
  <c r="T20" i="7" s="1"/>
  <c r="K116" i="1"/>
  <c r="C104" i="1"/>
  <c r="C116" i="1"/>
  <c r="I112" i="3"/>
  <c r="I88" i="3"/>
  <c r="Y112" i="3"/>
  <c r="Y88" i="3"/>
  <c r="F112" i="3"/>
  <c r="F88" i="3"/>
  <c r="V112" i="3"/>
  <c r="V88" i="3"/>
  <c r="R116" i="1"/>
  <c r="T19" i="7" s="1"/>
  <c r="J116" i="1"/>
  <c r="B116" i="1"/>
  <c r="O112" i="3"/>
  <c r="O88" i="3"/>
  <c r="Q104" i="1"/>
  <c r="R18" i="7" s="1"/>
  <c r="Q116" i="1"/>
  <c r="T18" i="7" s="1"/>
  <c r="M104" i="1"/>
  <c r="M116" i="1"/>
  <c r="M112" i="3"/>
  <c r="M88" i="3"/>
  <c r="J112" i="3"/>
  <c r="J88" i="3"/>
  <c r="Z112" i="3"/>
  <c r="Z88" i="3"/>
  <c r="C112" i="3"/>
  <c r="C88" i="3"/>
  <c r="S112" i="3"/>
  <c r="S88" i="3"/>
  <c r="P112" i="3"/>
  <c r="P88" i="3"/>
  <c r="X112" i="3"/>
  <c r="X88" i="3"/>
  <c r="I104" i="1"/>
  <c r="I116" i="1"/>
  <c r="E112" i="3"/>
  <c r="E88" i="3"/>
  <c r="R112" i="3"/>
  <c r="R88" i="3"/>
  <c r="E104" i="1"/>
  <c r="E116" i="1"/>
  <c r="L104" i="1"/>
  <c r="L116" i="1"/>
  <c r="D104" i="1"/>
  <c r="D116" i="1"/>
  <c r="O104" i="1"/>
  <c r="R16" i="7" s="1"/>
  <c r="O116" i="1"/>
  <c r="T16" i="7" s="1"/>
  <c r="G116" i="1"/>
  <c r="Q112" i="3"/>
  <c r="Q88" i="3"/>
  <c r="N112" i="3"/>
  <c r="N88" i="3"/>
  <c r="N116" i="1"/>
  <c r="T15" i="7" s="1"/>
  <c r="F116" i="1"/>
  <c r="G112" i="3"/>
  <c r="G88" i="3"/>
  <c r="W112" i="3"/>
  <c r="W88" i="3"/>
  <c r="H112" i="3"/>
  <c r="H88" i="3"/>
  <c r="G104" i="1"/>
  <c r="K104" i="1"/>
  <c r="S92" i="1"/>
  <c r="P20" i="7" s="1"/>
  <c r="S68" i="1"/>
  <c r="O20" i="7" s="1"/>
  <c r="P92" i="1"/>
  <c r="P17" i="7" s="1"/>
  <c r="P68" i="1"/>
  <c r="O17" i="7" s="1"/>
  <c r="I92" i="1"/>
  <c r="I68" i="1"/>
  <c r="F92" i="1"/>
  <c r="L92" i="1"/>
  <c r="L68" i="1"/>
  <c r="C92" i="1"/>
  <c r="C68" i="1"/>
  <c r="O92" i="1"/>
  <c r="P16" i="7" s="1"/>
  <c r="O68" i="1"/>
  <c r="O16" i="7" s="1"/>
  <c r="G92" i="1"/>
  <c r="G68" i="1"/>
  <c r="M92" i="1"/>
  <c r="M68" i="1"/>
  <c r="K92" i="1"/>
  <c r="K68" i="1"/>
  <c r="H92" i="1"/>
  <c r="H68" i="1"/>
  <c r="N92" i="1"/>
  <c r="P15" i="7" s="1"/>
  <c r="Q92" i="1"/>
  <c r="P18" i="7" s="1"/>
  <c r="Q68" i="1"/>
  <c r="O18" i="7" s="1"/>
  <c r="E92" i="1"/>
  <c r="E68" i="1"/>
  <c r="D92" i="1"/>
  <c r="D68" i="1"/>
  <c r="R45" i="1" l="1"/>
  <c r="K19" i="7" s="1"/>
  <c r="AM106" i="2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M105" i="2"/>
  <c r="J17" i="7"/>
  <c r="AA119" i="2"/>
  <c r="AA131" i="2"/>
  <c r="J18" i="7"/>
  <c r="AA113" i="2"/>
  <c r="AA125" i="2"/>
  <c r="AM102" i="2"/>
  <c r="AM103" i="2"/>
  <c r="AI59" i="3"/>
  <c r="AI83" i="3" s="1"/>
  <c r="AI28" i="3" s="1"/>
  <c r="V11" i="1"/>
  <c r="V58" i="11"/>
  <c r="J15" i="7"/>
  <c r="C43" i="9"/>
  <c r="C17" i="9"/>
  <c r="C15" i="9" s="1"/>
  <c r="C42" i="9"/>
  <c r="C40" i="9"/>
  <c r="C45" i="9"/>
  <c r="C44" i="9"/>
  <c r="C41" i="9"/>
  <c r="W42" i="3"/>
  <c r="X47" i="3" s="1"/>
  <c r="AG33" i="1"/>
  <c r="AF49" i="1"/>
  <c r="AF78" i="1"/>
  <c r="AF90" i="1" s="1"/>
  <c r="J20" i="7"/>
  <c r="S45" i="1"/>
  <c r="K20" i="7" s="1"/>
  <c r="V42" i="2"/>
  <c r="V48" i="2" s="1"/>
  <c r="U34" i="1"/>
  <c r="J16" i="7"/>
  <c r="O45" i="1"/>
  <c r="K16" i="7" s="1"/>
  <c r="C23" i="5"/>
  <c r="W9" i="1"/>
  <c r="W44" i="11" s="1"/>
  <c r="W14" i="2"/>
  <c r="E22" i="7"/>
  <c r="U14" i="1"/>
  <c r="H22" i="7" s="1"/>
  <c r="J21" i="7"/>
  <c r="T45" i="1"/>
  <c r="K21" i="7" s="1"/>
  <c r="U109" i="2"/>
  <c r="C28" i="5" s="1"/>
  <c r="T53" i="1"/>
  <c r="W53" i="1"/>
  <c r="X54" i="1"/>
  <c r="W55" i="1"/>
  <c r="V55" i="1"/>
  <c r="T55" i="1"/>
  <c r="T50" i="1"/>
  <c r="V53" i="1"/>
  <c r="V49" i="1"/>
  <c r="U53" i="1"/>
  <c r="T51" i="1"/>
  <c r="Y55" i="1"/>
  <c r="V54" i="1"/>
  <c r="W49" i="1"/>
  <c r="V52" i="1"/>
  <c r="W54" i="1"/>
  <c r="U55" i="1"/>
  <c r="U54" i="1"/>
  <c r="AI119" i="3" l="1"/>
  <c r="AI131" i="3"/>
  <c r="AF61" i="1"/>
  <c r="AN105" i="2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N103" i="2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4" i="2"/>
  <c r="AN102" i="2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B119" i="2"/>
  <c r="AB131" i="2"/>
  <c r="AY106" i="2"/>
  <c r="AB113" i="2"/>
  <c r="AB125" i="2"/>
  <c r="AJ59" i="3"/>
  <c r="AJ83" i="3" s="1"/>
  <c r="AJ28" i="3" s="1"/>
  <c r="L23" i="7"/>
  <c r="V22" i="11"/>
  <c r="V55" i="11"/>
  <c r="V54" i="11"/>
  <c r="V57" i="11"/>
  <c r="V53" i="11"/>
  <c r="V56" i="11"/>
  <c r="X42" i="3"/>
  <c r="W48" i="3"/>
  <c r="AF72" i="1"/>
  <c r="AF84" i="1" s="1"/>
  <c r="AH33" i="1"/>
  <c r="I22" i="7"/>
  <c r="U41" i="1"/>
  <c r="U44" i="1" s="1"/>
  <c r="AH59" i="2"/>
  <c r="AG39" i="1"/>
  <c r="W47" i="2"/>
  <c r="V43" i="1" s="1"/>
  <c r="C23" i="7" s="1"/>
  <c r="W10" i="1"/>
  <c r="W58" i="11" s="1"/>
  <c r="W7" i="1"/>
  <c r="V35" i="1"/>
  <c r="AA38" i="1"/>
  <c r="X37" i="1"/>
  <c r="V13" i="1"/>
  <c r="W36" i="1"/>
  <c r="AA118" i="2"/>
  <c r="AA130" i="2"/>
  <c r="T63" i="1"/>
  <c r="U65" i="1"/>
  <c r="V61" i="1"/>
  <c r="V64" i="1"/>
  <c r="T49" i="1"/>
  <c r="T52" i="1"/>
  <c r="X49" i="1"/>
  <c r="V66" i="1"/>
  <c r="V65" i="1"/>
  <c r="T67" i="1"/>
  <c r="U67" i="1"/>
  <c r="U49" i="1"/>
  <c r="U51" i="1"/>
  <c r="V67" i="1"/>
  <c r="X66" i="1"/>
  <c r="Y67" i="1"/>
  <c r="T65" i="1"/>
  <c r="U66" i="1"/>
  <c r="U50" i="1"/>
  <c r="W66" i="1"/>
  <c r="U52" i="1"/>
  <c r="T54" i="1"/>
  <c r="W65" i="1"/>
  <c r="W67" i="1"/>
  <c r="W61" i="1"/>
  <c r="Y54" i="1"/>
  <c r="T62" i="1"/>
  <c r="X55" i="1"/>
  <c r="Y49" i="1"/>
  <c r="AJ119" i="3" l="1"/>
  <c r="AJ131" i="3"/>
  <c r="AY105" i="2"/>
  <c r="AZ105" i="2" s="1"/>
  <c r="BA105" i="2" s="1"/>
  <c r="BB105" i="2" s="1"/>
  <c r="BC105" i="2" s="1"/>
  <c r="BD105" i="2" s="1"/>
  <c r="BE105" i="2" s="1"/>
  <c r="BF105" i="2" s="1"/>
  <c r="AZ106" i="2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AY102" i="2"/>
  <c r="AC125" i="2"/>
  <c r="AC113" i="2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AC119" i="2"/>
  <c r="AC131" i="2"/>
  <c r="AY103" i="2"/>
  <c r="AK59" i="3"/>
  <c r="AK83" i="3" s="1"/>
  <c r="AK28" i="3" s="1"/>
  <c r="X48" i="3"/>
  <c r="W57" i="11"/>
  <c r="W56" i="11"/>
  <c r="W53" i="11"/>
  <c r="W55" i="11"/>
  <c r="W54" i="11"/>
  <c r="Y47" i="3"/>
  <c r="Z7" i="3"/>
  <c r="Y42" i="3"/>
  <c r="Y48" i="3" s="1"/>
  <c r="AI33" i="1"/>
  <c r="F23" i="7"/>
  <c r="V12" i="1"/>
  <c r="G23" i="7" s="1"/>
  <c r="V97" i="2"/>
  <c r="D27" i="5" s="1"/>
  <c r="W127" i="2"/>
  <c r="E20" i="5"/>
  <c r="I20" i="5" s="1"/>
  <c r="W115" i="2"/>
  <c r="M22" i="7"/>
  <c r="V73" i="2"/>
  <c r="D26" i="5" s="1"/>
  <c r="J22" i="7"/>
  <c r="U45" i="1"/>
  <c r="K22" i="7" s="1"/>
  <c r="V15" i="1"/>
  <c r="W52" i="1"/>
  <c r="W64" i="1" s="1"/>
  <c r="X128" i="2"/>
  <c r="X116" i="2"/>
  <c r="V51" i="1"/>
  <c r="V63" i="1" s="1"/>
  <c r="Y129" i="2"/>
  <c r="Y117" i="2"/>
  <c r="W11" i="1"/>
  <c r="AH83" i="2"/>
  <c r="AH28" i="2" s="1"/>
  <c r="AG55" i="1"/>
  <c r="AG67" i="1" s="1"/>
  <c r="X53" i="1"/>
  <c r="X65" i="1" s="1"/>
  <c r="W73" i="3"/>
  <c r="O26" i="5" s="1"/>
  <c r="U62" i="1"/>
  <c r="X61" i="1"/>
  <c r="T57" i="1"/>
  <c r="N21" i="7" s="1"/>
  <c r="T61" i="1"/>
  <c r="X73" i="3"/>
  <c r="P26" i="5" s="1"/>
  <c r="Y66" i="1"/>
  <c r="U64" i="1"/>
  <c r="T66" i="1"/>
  <c r="V73" i="3"/>
  <c r="N26" i="5" s="1"/>
  <c r="U63" i="1"/>
  <c r="T64" i="1"/>
  <c r="U73" i="3"/>
  <c r="M26" i="5" s="1"/>
  <c r="Y61" i="1"/>
  <c r="X67" i="1"/>
  <c r="U57" i="1"/>
  <c r="N22" i="7" s="1"/>
  <c r="U61" i="1"/>
  <c r="AK119" i="3" l="1"/>
  <c r="AK131" i="3"/>
  <c r="BG105" i="2"/>
  <c r="BH105" i="2" s="1"/>
  <c r="BI105" i="2" s="1"/>
  <c r="BJ105" i="2" s="1"/>
  <c r="Z17" i="3"/>
  <c r="BK106" i="2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X14" i="2"/>
  <c r="Y7" i="2"/>
  <c r="AD119" i="2"/>
  <c r="AD131" i="2"/>
  <c r="BL104" i="2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Z102" i="2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D125" i="2"/>
  <c r="AD113" i="2"/>
  <c r="L24" i="7"/>
  <c r="W22" i="11"/>
  <c r="Y73" i="3"/>
  <c r="Q26" i="5" s="1"/>
  <c r="Z47" i="3"/>
  <c r="AJ33" i="1"/>
  <c r="E23" i="7"/>
  <c r="V14" i="1"/>
  <c r="H23" i="7" s="1"/>
  <c r="V126" i="2"/>
  <c r="V114" i="2"/>
  <c r="D21" i="5"/>
  <c r="V30" i="2"/>
  <c r="AG78" i="1"/>
  <c r="AG90" i="1" s="1"/>
  <c r="W42" i="2"/>
  <c r="W48" i="2" s="1"/>
  <c r="V34" i="1"/>
  <c r="T68" i="1"/>
  <c r="U68" i="1"/>
  <c r="T74" i="1"/>
  <c r="T86" i="1" s="1"/>
  <c r="X78" i="1"/>
  <c r="T77" i="1"/>
  <c r="W77" i="1"/>
  <c r="U78" i="1"/>
  <c r="U90" i="1" s="1"/>
  <c r="Y78" i="1"/>
  <c r="T76" i="1"/>
  <c r="U76" i="1"/>
  <c r="V78" i="1"/>
  <c r="V90" i="1" s="1"/>
  <c r="T73" i="1"/>
  <c r="T85" i="1" s="1"/>
  <c r="Y77" i="1"/>
  <c r="Y89" i="1" s="1"/>
  <c r="T75" i="1"/>
  <c r="U72" i="1"/>
  <c r="W75" i="1"/>
  <c r="W87" i="1" s="1"/>
  <c r="W76" i="1"/>
  <c r="W88" i="1" s="1"/>
  <c r="X77" i="1"/>
  <c r="X89" i="1" s="1"/>
  <c r="X72" i="1"/>
  <c r="W78" i="1"/>
  <c r="T78" i="1"/>
  <c r="V74" i="1"/>
  <c r="V86" i="1" s="1"/>
  <c r="Y72" i="1"/>
  <c r="Y84" i="1" s="1"/>
  <c r="V77" i="1"/>
  <c r="V89" i="1" s="1"/>
  <c r="V75" i="1"/>
  <c r="X76" i="1"/>
  <c r="U73" i="1"/>
  <c r="V76" i="1"/>
  <c r="V88" i="1" s="1"/>
  <c r="BK105" i="2" l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X9" i="1"/>
  <c r="X44" i="11" s="1"/>
  <c r="Y17" i="2"/>
  <c r="BW104" i="2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BX106" i="2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AE119" i="2"/>
  <c r="AE131" i="2"/>
  <c r="BA102" i="2"/>
  <c r="AE113" i="2"/>
  <c r="AE125" i="2"/>
  <c r="BK103" i="2"/>
  <c r="AA7" i="3"/>
  <c r="AA17" i="3" s="1"/>
  <c r="AK33" i="1"/>
  <c r="AB38" i="1"/>
  <c r="W35" i="1"/>
  <c r="D22" i="5"/>
  <c r="I23" i="7"/>
  <c r="V41" i="1"/>
  <c r="X36" i="1"/>
  <c r="X10" i="1"/>
  <c r="X58" i="11" s="1"/>
  <c r="X7" i="1"/>
  <c r="X47" i="2"/>
  <c r="W43" i="1" s="1"/>
  <c r="C24" i="7" s="1"/>
  <c r="AB118" i="2"/>
  <c r="AB130" i="2"/>
  <c r="AI59" i="2"/>
  <c r="AH39" i="1"/>
  <c r="Y37" i="1"/>
  <c r="V50" i="1"/>
  <c r="W13" i="1"/>
  <c r="V133" i="2"/>
  <c r="V109" i="2"/>
  <c r="D28" i="5" s="1"/>
  <c r="V121" i="2"/>
  <c r="D12" i="5"/>
  <c r="O22" i="7"/>
  <c r="C12" i="5"/>
  <c r="O21" i="7"/>
  <c r="X97" i="3"/>
  <c r="P27" i="5" s="1"/>
  <c r="X90" i="1"/>
  <c r="T90" i="1"/>
  <c r="U84" i="1"/>
  <c r="T88" i="1"/>
  <c r="W90" i="1"/>
  <c r="U88" i="1"/>
  <c r="Y90" i="1"/>
  <c r="T87" i="1"/>
  <c r="T89" i="1"/>
  <c r="W89" i="1"/>
  <c r="X84" i="1"/>
  <c r="V97" i="3"/>
  <c r="N27" i="5" s="1"/>
  <c r="X88" i="1"/>
  <c r="V87" i="1"/>
  <c r="U77" i="1"/>
  <c r="U74" i="1"/>
  <c r="V72" i="1"/>
  <c r="W97" i="3"/>
  <c r="O27" i="5" s="1"/>
  <c r="U97" i="3"/>
  <c r="M27" i="5" s="1"/>
  <c r="W72" i="1"/>
  <c r="U85" i="1"/>
  <c r="Y97" i="3"/>
  <c r="Q27" i="5" s="1"/>
  <c r="U75" i="1"/>
  <c r="T72" i="1"/>
  <c r="AF119" i="2" l="1"/>
  <c r="AF131" i="2"/>
  <c r="CI104" i="2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BB102" i="2"/>
  <c r="BC102" i="2" s="1"/>
  <c r="BD102" i="2" s="1"/>
  <c r="BE102" i="2" s="1"/>
  <c r="BF102" i="2" s="1"/>
  <c r="BG102" i="2" s="1"/>
  <c r="BH102" i="2" s="1"/>
  <c r="BI102" i="2" s="1"/>
  <c r="BJ102" i="2" s="1"/>
  <c r="BL103" i="2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CI106" i="2"/>
  <c r="CJ106" i="2" s="1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AF113" i="2"/>
  <c r="AF125" i="2"/>
  <c r="BX105" i="2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AL59" i="3"/>
  <c r="AL83" i="3" s="1"/>
  <c r="AL28" i="3" s="1"/>
  <c r="V44" i="1"/>
  <c r="V45" i="1" s="1"/>
  <c r="X53" i="11"/>
  <c r="X55" i="11"/>
  <c r="X56" i="11"/>
  <c r="X57" i="11"/>
  <c r="X54" i="11"/>
  <c r="Z48" i="3"/>
  <c r="AM53" i="2"/>
  <c r="AL33" i="1"/>
  <c r="X11" i="1"/>
  <c r="AI83" i="2"/>
  <c r="AH55" i="1"/>
  <c r="AH67" i="1" s="1"/>
  <c r="V57" i="1"/>
  <c r="V62" i="1"/>
  <c r="Y53" i="1"/>
  <c r="Y65" i="1" s="1"/>
  <c r="X52" i="1"/>
  <c r="X64" i="1" s="1"/>
  <c r="W51" i="1"/>
  <c r="F24" i="7"/>
  <c r="W12" i="1"/>
  <c r="G24" i="7" s="1"/>
  <c r="W73" i="2"/>
  <c r="E26" i="5" s="1"/>
  <c r="W15" i="1"/>
  <c r="W97" i="2"/>
  <c r="E27" i="5" s="1"/>
  <c r="V73" i="1"/>
  <c r="V85" i="1" s="1"/>
  <c r="M23" i="7"/>
  <c r="D23" i="5"/>
  <c r="U87" i="1"/>
  <c r="T80" i="1"/>
  <c r="Q21" i="7" s="1"/>
  <c r="V84" i="1"/>
  <c r="U86" i="1"/>
  <c r="U80" i="1"/>
  <c r="Q22" i="7" s="1"/>
  <c r="T84" i="1"/>
  <c r="W84" i="1"/>
  <c r="U89" i="1"/>
  <c r="AL119" i="3" l="1"/>
  <c r="AL131" i="3"/>
  <c r="BW103" i="2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Z7" i="2"/>
  <c r="AF28" i="1"/>
  <c r="AG119" i="2"/>
  <c r="AG131" i="2"/>
  <c r="CI105" i="2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AG113" i="2"/>
  <c r="AF22" i="1"/>
  <c r="AG125" i="2"/>
  <c r="BK102" i="2"/>
  <c r="V80" i="1"/>
  <c r="Q23" i="7" s="1"/>
  <c r="K23" i="7"/>
  <c r="J23" i="7"/>
  <c r="L25" i="7"/>
  <c r="X22" i="11"/>
  <c r="AA47" i="3"/>
  <c r="Z73" i="3"/>
  <c r="R26" i="5" s="1"/>
  <c r="AN53" i="2"/>
  <c r="AM33" i="1"/>
  <c r="AM77" i="2"/>
  <c r="AL49" i="1"/>
  <c r="E24" i="7"/>
  <c r="W14" i="1"/>
  <c r="H24" i="7" s="1"/>
  <c r="Y7" i="1"/>
  <c r="W74" i="1"/>
  <c r="W86" i="1" s="1"/>
  <c r="Y76" i="1"/>
  <c r="Y88" i="1" s="1"/>
  <c r="AH78" i="1"/>
  <c r="AH90" i="1" s="1"/>
  <c r="W126" i="2"/>
  <c r="E21" i="5"/>
  <c r="W114" i="2"/>
  <c r="W30" i="2"/>
  <c r="W63" i="1"/>
  <c r="X42" i="2"/>
  <c r="X48" i="2" s="1"/>
  <c r="W34" i="1"/>
  <c r="X75" i="1"/>
  <c r="X87" i="1" s="1"/>
  <c r="N23" i="7"/>
  <c r="V68" i="1"/>
  <c r="T92" i="1"/>
  <c r="U92" i="1"/>
  <c r="W113" i="3"/>
  <c r="X113" i="3"/>
  <c r="W119" i="3"/>
  <c r="Z118" i="3"/>
  <c r="W117" i="3"/>
  <c r="T27" i="1"/>
  <c r="X22" i="1"/>
  <c r="X120" i="1" s="1"/>
  <c r="X118" i="3"/>
  <c r="T28" i="1"/>
  <c r="X115" i="3"/>
  <c r="U25" i="1"/>
  <c r="U123" i="1" s="1"/>
  <c r="Z116" i="3"/>
  <c r="W118" i="3"/>
  <c r="Z115" i="3"/>
  <c r="Y119" i="3"/>
  <c r="W25" i="1"/>
  <c r="W123" i="1" s="1"/>
  <c r="W115" i="3"/>
  <c r="X27" i="1"/>
  <c r="X125" i="1" s="1"/>
  <c r="X119" i="3"/>
  <c r="Y28" i="1"/>
  <c r="Y126" i="1" s="1"/>
  <c r="U28" i="1"/>
  <c r="U126" i="1" s="1"/>
  <c r="AL61" i="1" l="1"/>
  <c r="Y10" i="1"/>
  <c r="Y58" i="11" s="1"/>
  <c r="Y56" i="11" s="1"/>
  <c r="Z17" i="2"/>
  <c r="X13" i="1"/>
  <c r="F25" i="7" s="1"/>
  <c r="Y14" i="2"/>
  <c r="AI28" i="2"/>
  <c r="AI119" i="2" s="1"/>
  <c r="AM107" i="2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Y9" i="1"/>
  <c r="Y44" i="11" s="1"/>
  <c r="V92" i="1"/>
  <c r="E13" i="5" s="1"/>
  <c r="BL102" i="2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AH119" i="2"/>
  <c r="AG28" i="1"/>
  <c r="AH131" i="2"/>
  <c r="AF114" i="1"/>
  <c r="AF126" i="1"/>
  <c r="AF102" i="1"/>
  <c r="CI103" i="2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08" i="1"/>
  <c r="AF120" i="1"/>
  <c r="AF96" i="1"/>
  <c r="AM59" i="3"/>
  <c r="AM83" i="3" s="1"/>
  <c r="AM28" i="3" s="1"/>
  <c r="Y22" i="1"/>
  <c r="Y120" i="1" s="1"/>
  <c r="Y53" i="11"/>
  <c r="AB7" i="3"/>
  <c r="AB17" i="3" s="1"/>
  <c r="R21" i="5"/>
  <c r="Z97" i="3"/>
  <c r="R27" i="5" s="1"/>
  <c r="T126" i="1"/>
  <c r="T125" i="1"/>
  <c r="X25" i="1"/>
  <c r="X123" i="1" s="1"/>
  <c r="AO53" i="2"/>
  <c r="AN33" i="1"/>
  <c r="AN77" i="2"/>
  <c r="AM49" i="1"/>
  <c r="AL72" i="1"/>
  <c r="AL84" i="1" s="1"/>
  <c r="Z37" i="1"/>
  <c r="AC118" i="2"/>
  <c r="AC130" i="2"/>
  <c r="Y128" i="2"/>
  <c r="Y116" i="2"/>
  <c r="AC38" i="1"/>
  <c r="X35" i="1"/>
  <c r="W133" i="2"/>
  <c r="W109" i="2"/>
  <c r="E28" i="5" s="1"/>
  <c r="W121" i="2"/>
  <c r="Z129" i="2"/>
  <c r="Z117" i="2"/>
  <c r="E12" i="5"/>
  <c r="O23" i="7"/>
  <c r="AJ59" i="2"/>
  <c r="AI39" i="1"/>
  <c r="I24" i="7"/>
  <c r="W41" i="1"/>
  <c r="Y36" i="1"/>
  <c r="X127" i="2"/>
  <c r="X115" i="2"/>
  <c r="F20" i="5"/>
  <c r="W50" i="1"/>
  <c r="Y47" i="2"/>
  <c r="X43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4" i="3"/>
  <c r="Q21" i="5"/>
  <c r="X114" i="3"/>
  <c r="P21" i="5"/>
  <c r="W114" i="3"/>
  <c r="O21" i="5"/>
  <c r="E5" i="5" s="1"/>
  <c r="N21" i="5"/>
  <c r="D5" i="5" s="1"/>
  <c r="Y117" i="3"/>
  <c r="Q20" i="5"/>
  <c r="X117" i="3"/>
  <c r="P20" i="5"/>
  <c r="N20" i="5"/>
  <c r="Y26" i="1"/>
  <c r="R20" i="5"/>
  <c r="T23" i="1"/>
  <c r="M21" i="5"/>
  <c r="V25" i="1"/>
  <c r="O20" i="5"/>
  <c r="U27" i="1"/>
  <c r="U101" i="1" s="1"/>
  <c r="X26" i="1"/>
  <c r="X124" i="1" s="1"/>
  <c r="V23" i="1"/>
  <c r="V26" i="1"/>
  <c r="X116" i="3"/>
  <c r="T25" i="1"/>
  <c r="V30" i="3"/>
  <c r="U23" i="1"/>
  <c r="U121" i="1" s="1"/>
  <c r="U102" i="1"/>
  <c r="U114" i="1"/>
  <c r="W99" i="1"/>
  <c r="W111" i="1"/>
  <c r="Y114" i="1"/>
  <c r="Y102" i="1"/>
  <c r="U99" i="1"/>
  <c r="U111" i="1"/>
  <c r="T102" i="1"/>
  <c r="T114" i="1"/>
  <c r="X113" i="1"/>
  <c r="X101" i="1"/>
  <c r="X96" i="1"/>
  <c r="X108" i="1"/>
  <c r="T113" i="1"/>
  <c r="T101" i="1"/>
  <c r="U26" i="1"/>
  <c r="U124" i="1" s="1"/>
  <c r="W27" i="1"/>
  <c r="W125" i="1" s="1"/>
  <c r="T26" i="1"/>
  <c r="T124" i="1" s="1"/>
  <c r="V24" i="1"/>
  <c r="V122" i="1" s="1"/>
  <c r="Z117" i="3"/>
  <c r="W24" i="1"/>
  <c r="W122" i="1" s="1"/>
  <c r="X28" i="1"/>
  <c r="X126" i="1" s="1"/>
  <c r="Y27" i="1"/>
  <c r="Y125" i="1" s="1"/>
  <c r="Y30" i="3"/>
  <c r="Y118" i="3"/>
  <c r="Y116" i="3"/>
  <c r="W28" i="1"/>
  <c r="W126" i="1" s="1"/>
  <c r="U24" i="1"/>
  <c r="Y113" i="3"/>
  <c r="Z113" i="3"/>
  <c r="V28" i="1"/>
  <c r="V126" i="1" s="1"/>
  <c r="U30" i="3"/>
  <c r="W116" i="3"/>
  <c r="U22" i="1"/>
  <c r="U120" i="1" s="1"/>
  <c r="Y115" i="3"/>
  <c r="Z119" i="3"/>
  <c r="W26" i="1"/>
  <c r="V22" i="1"/>
  <c r="X30" i="3"/>
  <c r="T22" i="1"/>
  <c r="T120" i="1" s="1"/>
  <c r="W30" i="3"/>
  <c r="W22" i="1"/>
  <c r="W120" i="1" s="1"/>
  <c r="AM119" i="3" l="1"/>
  <c r="AM131" i="3"/>
  <c r="AM61" i="1"/>
  <c r="Y55" i="11"/>
  <c r="X12" i="1"/>
  <c r="G25" i="7" s="1"/>
  <c r="Y54" i="11"/>
  <c r="Y57" i="11"/>
  <c r="AH28" i="1"/>
  <c r="AH114" i="1" s="1"/>
  <c r="AI131" i="2"/>
  <c r="P23" i="7"/>
  <c r="Y11" i="1"/>
  <c r="L26" i="7" s="1"/>
  <c r="L27" i="7" s="1"/>
  <c r="L4" i="7" s="1"/>
  <c r="D3" i="9" s="1"/>
  <c r="F8" i="8" s="1"/>
  <c r="Y108" i="1"/>
  <c r="Y96" i="1"/>
  <c r="AG102" i="1"/>
  <c r="AG114" i="1"/>
  <c r="AG126" i="1"/>
  <c r="AY107" i="2"/>
  <c r="BW102" i="2"/>
  <c r="Z30" i="3"/>
  <c r="Z109" i="3" s="1"/>
  <c r="R28" i="5" s="1"/>
  <c r="W44" i="1"/>
  <c r="J24" i="7" s="1"/>
  <c r="AC7" i="3"/>
  <c r="AC17" i="3" s="1"/>
  <c r="Z114" i="3"/>
  <c r="X111" i="1"/>
  <c r="V120" i="1"/>
  <c r="D34" i="9"/>
  <c r="AB47" i="3"/>
  <c r="AA48" i="3"/>
  <c r="D32" i="9"/>
  <c r="D33" i="9"/>
  <c r="X99" i="1"/>
  <c r="U122" i="1"/>
  <c r="W124" i="1"/>
  <c r="D31" i="9"/>
  <c r="AO77" i="2"/>
  <c r="AN49" i="1"/>
  <c r="AM72" i="1"/>
  <c r="AM84" i="1" s="1"/>
  <c r="AO33" i="1"/>
  <c r="AJ83" i="2"/>
  <c r="AI55" i="1"/>
  <c r="AI67" i="1" s="1"/>
  <c r="F4" i="5"/>
  <c r="E25" i="7"/>
  <c r="X14" i="1"/>
  <c r="H25" i="7" s="1"/>
  <c r="W62" i="1"/>
  <c r="W57" i="1"/>
  <c r="M24" i="7"/>
  <c r="X51" i="1"/>
  <c r="X63" i="1" s="1"/>
  <c r="AA7" i="2"/>
  <c r="AA18" i="2" s="1"/>
  <c r="Y42" i="2"/>
  <c r="X34" i="1"/>
  <c r="X73" i="2"/>
  <c r="F26" i="5" s="1"/>
  <c r="E23" i="5"/>
  <c r="I22" i="5"/>
  <c r="I23" i="5" s="1"/>
  <c r="W73" i="1"/>
  <c r="W85" i="1" s="1"/>
  <c r="Y52" i="1"/>
  <c r="Y64" i="1" s="1"/>
  <c r="V111" i="1"/>
  <c r="V123" i="1"/>
  <c r="Y112" i="1"/>
  <c r="Y124" i="1"/>
  <c r="V100" i="1"/>
  <c r="V124" i="1"/>
  <c r="U113" i="1"/>
  <c r="U125" i="1"/>
  <c r="T97" i="1"/>
  <c r="T121" i="1"/>
  <c r="T110" i="1"/>
  <c r="T122" i="1"/>
  <c r="T111" i="1"/>
  <c r="T123" i="1"/>
  <c r="V97" i="1"/>
  <c r="V121" i="1"/>
  <c r="V101" i="1"/>
  <c r="V125" i="1"/>
  <c r="V113" i="1"/>
  <c r="S21" i="5"/>
  <c r="S20" i="5"/>
  <c r="C5" i="5"/>
  <c r="D4" i="5"/>
  <c r="D6" i="5" s="1"/>
  <c r="T98" i="1"/>
  <c r="V112" i="1"/>
  <c r="V99" i="1"/>
  <c r="O22" i="5"/>
  <c r="O23" i="5" s="1"/>
  <c r="E4" i="5"/>
  <c r="R22" i="5"/>
  <c r="Y100" i="1"/>
  <c r="T109" i="1"/>
  <c r="P22" i="5"/>
  <c r="M22" i="5"/>
  <c r="M23" i="5" s="1"/>
  <c r="Q22" i="5"/>
  <c r="N22" i="5"/>
  <c r="N23" i="5" s="1"/>
  <c r="V109" i="1"/>
  <c r="T99" i="1"/>
  <c r="X112" i="1"/>
  <c r="X100" i="1"/>
  <c r="Y121" i="3"/>
  <c r="Y109" i="3"/>
  <c r="Q28" i="5" s="1"/>
  <c r="V121" i="3"/>
  <c r="V109" i="3"/>
  <c r="N28" i="5" s="1"/>
  <c r="W121" i="3"/>
  <c r="W109" i="3"/>
  <c r="O28" i="5" s="1"/>
  <c r="X121" i="3"/>
  <c r="X109" i="3"/>
  <c r="P28" i="5" s="1"/>
  <c r="U121" i="3"/>
  <c r="U109" i="3"/>
  <c r="M28" i="5" s="1"/>
  <c r="U109" i="1"/>
  <c r="U97" i="1"/>
  <c r="U96" i="1"/>
  <c r="U108" i="1"/>
  <c r="U30" i="1"/>
  <c r="V114" i="1"/>
  <c r="V102" i="1"/>
  <c r="W114" i="1"/>
  <c r="W102" i="1"/>
  <c r="Y113" i="1"/>
  <c r="Y101" i="1"/>
  <c r="V98" i="1"/>
  <c r="V110" i="1"/>
  <c r="V96" i="1"/>
  <c r="V30" i="1"/>
  <c r="V108" i="1"/>
  <c r="X114" i="1"/>
  <c r="X102" i="1"/>
  <c r="T108" i="1"/>
  <c r="T30" i="1"/>
  <c r="T96" i="1"/>
  <c r="U110" i="1"/>
  <c r="U98" i="1"/>
  <c r="W110" i="1"/>
  <c r="W98" i="1"/>
  <c r="T100" i="1"/>
  <c r="T112" i="1"/>
  <c r="W101" i="1"/>
  <c r="W113" i="1"/>
  <c r="W96" i="1"/>
  <c r="W108" i="1"/>
  <c r="W100" i="1"/>
  <c r="W112" i="1"/>
  <c r="U112" i="1"/>
  <c r="U100" i="1"/>
  <c r="AN61" i="1" l="1"/>
  <c r="AH102" i="1"/>
  <c r="AH126" i="1"/>
  <c r="Z9" i="1"/>
  <c r="Z44" i="11" s="1"/>
  <c r="AA17" i="2"/>
  <c r="Y22" i="11"/>
  <c r="W45" i="1"/>
  <c r="K24" i="7" s="1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Z107" i="2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Y48" i="2"/>
  <c r="Z121" i="3"/>
  <c r="AQ53" i="2"/>
  <c r="AP33" i="1"/>
  <c r="AP77" i="2"/>
  <c r="AO49" i="1"/>
  <c r="AN72" i="1"/>
  <c r="AN84" i="1" s="1"/>
  <c r="Z10" i="1"/>
  <c r="Z58" i="11" s="1"/>
  <c r="Z7" i="1"/>
  <c r="N24" i="7"/>
  <c r="W68" i="1"/>
  <c r="Y75" i="1"/>
  <c r="Y87" i="1" s="1"/>
  <c r="Y35" i="1"/>
  <c r="X126" i="2"/>
  <c r="X30" i="2"/>
  <c r="F21" i="5"/>
  <c r="X114" i="2"/>
  <c r="W23" i="1"/>
  <c r="X50" i="1"/>
  <c r="AJ28" i="2"/>
  <c r="AI78" i="1"/>
  <c r="AI90" i="1" s="1"/>
  <c r="AD38" i="1"/>
  <c r="AA37" i="1"/>
  <c r="I25" i="7"/>
  <c r="X41" i="1"/>
  <c r="Z36" i="1"/>
  <c r="X74" i="1"/>
  <c r="X86" i="1" s="1"/>
  <c r="X97" i="2"/>
  <c r="F27" i="5" s="1"/>
  <c r="W80" i="1"/>
  <c r="AK59" i="2"/>
  <c r="AJ39" i="1"/>
  <c r="Z47" i="2"/>
  <c r="Y43" i="1" s="1"/>
  <c r="C26" i="7" s="1"/>
  <c r="C27" i="7" s="1"/>
  <c r="C4" i="7" s="1"/>
  <c r="Y13" i="1"/>
  <c r="V128" i="1"/>
  <c r="U23" i="7" s="1"/>
  <c r="S23" i="7"/>
  <c r="T128" i="1"/>
  <c r="U21" i="7" s="1"/>
  <c r="S21" i="7"/>
  <c r="U128" i="1"/>
  <c r="U22" i="7" s="1"/>
  <c r="S22" i="7"/>
  <c r="D8" i="5"/>
  <c r="J4" i="6"/>
  <c r="S22" i="5"/>
  <c r="S23" i="5" s="1"/>
  <c r="C6" i="5"/>
  <c r="I5" i="5"/>
  <c r="I4" i="5"/>
  <c r="E6" i="5"/>
  <c r="V116" i="1"/>
  <c r="T23" i="7" s="1"/>
  <c r="V104" i="1"/>
  <c r="T116" i="1"/>
  <c r="T21" i="7" s="1"/>
  <c r="T104" i="1"/>
  <c r="U116" i="1"/>
  <c r="T22" i="7" s="1"/>
  <c r="U104" i="1"/>
  <c r="AO61" i="1" l="1"/>
  <c r="BK107" i="2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CI102" i="2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N59" i="3"/>
  <c r="AN83" i="3" s="1"/>
  <c r="AN28" i="3" s="1"/>
  <c r="X44" i="1"/>
  <c r="X45" i="1" s="1"/>
  <c r="Z56" i="11"/>
  <c r="Z55" i="11"/>
  <c r="Z57" i="11"/>
  <c r="Z54" i="11"/>
  <c r="Z53" i="11"/>
  <c r="AC47" i="3"/>
  <c r="AO72" i="1"/>
  <c r="AO84" i="1" s="1"/>
  <c r="AR53" i="2"/>
  <c r="AQ33" i="1"/>
  <c r="AQ77" i="2"/>
  <c r="AP49" i="1"/>
  <c r="Z11" i="1"/>
  <c r="F26" i="7"/>
  <c r="Y12" i="1"/>
  <c r="G26" i="7" s="1"/>
  <c r="AK83" i="2"/>
  <c r="AJ55" i="1"/>
  <c r="AJ67" i="1" s="1"/>
  <c r="X57" i="1"/>
  <c r="X62" i="1"/>
  <c r="Y15" i="1"/>
  <c r="W92" i="1"/>
  <c r="Q24" i="7"/>
  <c r="W121" i="1"/>
  <c r="W97" i="1"/>
  <c r="W30" i="1"/>
  <c r="W109" i="1"/>
  <c r="Y51" i="1"/>
  <c r="Y63" i="1" s="1"/>
  <c r="M25" i="7"/>
  <c r="AJ119" i="2"/>
  <c r="AI28" i="1"/>
  <c r="AJ131" i="2"/>
  <c r="Y73" i="2"/>
  <c r="G26" i="5" s="1"/>
  <c r="F22" i="5"/>
  <c r="F5" i="5"/>
  <c r="F6" i="5" s="1"/>
  <c r="AA117" i="2"/>
  <c r="AA129" i="2"/>
  <c r="Z128" i="2"/>
  <c r="Z116" i="2"/>
  <c r="Y25" i="1"/>
  <c r="D30" i="9" s="1"/>
  <c r="AD118" i="2"/>
  <c r="AD130" i="2"/>
  <c r="Y127" i="2"/>
  <c r="Y115" i="2"/>
  <c r="G20" i="5"/>
  <c r="G4" i="5" s="1"/>
  <c r="X24" i="1"/>
  <c r="X73" i="1"/>
  <c r="X85" i="1" s="1"/>
  <c r="X133" i="2"/>
  <c r="X109" i="2"/>
  <c r="F28" i="5" s="1"/>
  <c r="X121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119" i="3" l="1"/>
  <c r="AN131" i="3"/>
  <c r="AP61" i="1"/>
  <c r="BW107" i="2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AM22" i="2"/>
  <c r="J25" i="7"/>
  <c r="AO59" i="3"/>
  <c r="AO83" i="3" s="1"/>
  <c r="AO28" i="3" s="1"/>
  <c r="K25" i="7"/>
  <c r="L30" i="7"/>
  <c r="Z22" i="11"/>
  <c r="AD7" i="3"/>
  <c r="AB48" i="3"/>
  <c r="AB7" i="2"/>
  <c r="AB18" i="2" s="1"/>
  <c r="Z13" i="1"/>
  <c r="F30" i="7" s="1"/>
  <c r="AC48" i="3"/>
  <c r="AS53" i="2"/>
  <c r="AR33" i="1"/>
  <c r="AP72" i="1"/>
  <c r="AP84" i="1" s="1"/>
  <c r="AR77" i="2"/>
  <c r="AQ49" i="1"/>
  <c r="X122" i="1"/>
  <c r="X98" i="1"/>
  <c r="X110" i="1"/>
  <c r="AI114" i="1"/>
  <c r="AI102" i="1"/>
  <c r="AI126" i="1"/>
  <c r="Z42" i="2"/>
  <c r="Z48" i="2" s="1"/>
  <c r="Y34" i="1"/>
  <c r="Y123" i="1"/>
  <c r="Y111" i="1"/>
  <c r="Y99" i="1"/>
  <c r="W116" i="1"/>
  <c r="T24" i="7" s="1"/>
  <c r="S24" i="7"/>
  <c r="W128" i="1"/>
  <c r="U24" i="7" s="1"/>
  <c r="W104" i="1"/>
  <c r="E26" i="7"/>
  <c r="Y14" i="1"/>
  <c r="H26" i="7" s="1"/>
  <c r="N25" i="7"/>
  <c r="X68" i="1"/>
  <c r="AK28" i="2"/>
  <c r="AJ78" i="1"/>
  <c r="AJ90" i="1" s="1"/>
  <c r="Y97" i="2"/>
  <c r="G27" i="5" s="1"/>
  <c r="X80" i="1"/>
  <c r="Y126" i="2"/>
  <c r="Y114" i="2"/>
  <c r="Y30" i="2"/>
  <c r="G21" i="5"/>
  <c r="X23" i="1"/>
  <c r="Y74" i="1"/>
  <c r="Y86" i="1" s="1"/>
  <c r="F13" i="5"/>
  <c r="P24" i="7"/>
  <c r="F27" i="7"/>
  <c r="F4" i="7" s="1"/>
  <c r="G27" i="7"/>
  <c r="G4" i="7" s="1"/>
  <c r="D4" i="9" s="1"/>
  <c r="F9" i="8" s="1"/>
  <c r="L4" i="6"/>
  <c r="L5" i="6" s="1"/>
  <c r="AO119" i="3" l="1"/>
  <c r="AO131" i="3"/>
  <c r="AQ61" i="1"/>
  <c r="AA9" i="1"/>
  <c r="AA44" i="11" s="1"/>
  <c r="AB17" i="2"/>
  <c r="AD17" i="3"/>
  <c r="AM125" i="2"/>
  <c r="AM113" i="2"/>
  <c r="AL22" i="1"/>
  <c r="CI107" i="2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AN22" i="2"/>
  <c r="AA7" i="1"/>
  <c r="AE7" i="3"/>
  <c r="AE17" i="3" s="1"/>
  <c r="Z15" i="1"/>
  <c r="AA10" i="1"/>
  <c r="AA58" i="11" s="1"/>
  <c r="Z12" i="1"/>
  <c r="G30" i="7" s="1"/>
  <c r="AD47" i="3"/>
  <c r="AS77" i="2"/>
  <c r="AR49" i="1"/>
  <c r="AQ72" i="1"/>
  <c r="AQ84" i="1" s="1"/>
  <c r="AS33" i="1"/>
  <c r="AE38" i="1"/>
  <c r="AA47" i="2"/>
  <c r="Z43" i="1" s="1"/>
  <c r="C30" i="7" s="1"/>
  <c r="X121" i="1"/>
  <c r="X97" i="1"/>
  <c r="X30" i="1"/>
  <c r="X109" i="1"/>
  <c r="AE118" i="2"/>
  <c r="AE130" i="2"/>
  <c r="AB37" i="1"/>
  <c r="Y41" i="1"/>
  <c r="I26" i="7"/>
  <c r="Z35" i="1"/>
  <c r="AA116" i="2"/>
  <c r="AA128" i="2"/>
  <c r="AB117" i="2"/>
  <c r="AB129" i="2"/>
  <c r="G22" i="5"/>
  <c r="G5" i="5"/>
  <c r="G6" i="5" s="1"/>
  <c r="F14" i="5"/>
  <c r="R24" i="7"/>
  <c r="AL59" i="2"/>
  <c r="AK39" i="1"/>
  <c r="AA36" i="1"/>
  <c r="Z127" i="2"/>
  <c r="H20" i="5"/>
  <c r="H4" i="5" s="1"/>
  <c r="Z115" i="2"/>
  <c r="Y24" i="1"/>
  <c r="D29" i="9" s="1"/>
  <c r="O25" i="7"/>
  <c r="G12" i="5"/>
  <c r="AB47" i="2"/>
  <c r="AA43" i="1" s="1"/>
  <c r="C31" i="7" s="1"/>
  <c r="Z34" i="1"/>
  <c r="Y133" i="2"/>
  <c r="Y109" i="2"/>
  <c r="G28" i="5" s="1"/>
  <c r="Y121" i="2"/>
  <c r="Q25" i="7"/>
  <c r="X92" i="1"/>
  <c r="AK119" i="2"/>
  <c r="AJ28" i="1"/>
  <c r="AK131" i="2"/>
  <c r="Z73" i="2"/>
  <c r="H26" i="5" s="1"/>
  <c r="Y50" i="1"/>
  <c r="Z41" i="1" l="1"/>
  <c r="Z44" i="1" s="1"/>
  <c r="AR61" i="1"/>
  <c r="AL108" i="1"/>
  <c r="AL96" i="1"/>
  <c r="AL120" i="1"/>
  <c r="AM22" i="1"/>
  <c r="AN125" i="2"/>
  <c r="AN113" i="2"/>
  <c r="AO22" i="2"/>
  <c r="AA57" i="11"/>
  <c r="AA56" i="11"/>
  <c r="AA55" i="11"/>
  <c r="AA53" i="11"/>
  <c r="AA54" i="11"/>
  <c r="Y44" i="1"/>
  <c r="Y45" i="1" s="1"/>
  <c r="Z14" i="1"/>
  <c r="H30" i="7" s="1"/>
  <c r="I27" i="7"/>
  <c r="I4" i="7" s="1"/>
  <c r="D6" i="9" s="1"/>
  <c r="F12" i="8" s="1"/>
  <c r="AC7" i="2"/>
  <c r="AC18" i="2" s="1"/>
  <c r="AA11" i="1"/>
  <c r="E30" i="7"/>
  <c r="AG118" i="3"/>
  <c r="AT33" i="1"/>
  <c r="AR72" i="1"/>
  <c r="AR84" i="1" s="1"/>
  <c r="AA48" i="2"/>
  <c r="AF38" i="1"/>
  <c r="Y62" i="1"/>
  <c r="Y57" i="1"/>
  <c r="AC37" i="1"/>
  <c r="AJ126" i="1"/>
  <c r="AJ102" i="1"/>
  <c r="AJ114" i="1"/>
  <c r="AL83" i="2"/>
  <c r="AK55" i="1"/>
  <c r="AK67" i="1" s="1"/>
  <c r="X116" i="1"/>
  <c r="T25" i="7" s="1"/>
  <c r="X128" i="1"/>
  <c r="U25" i="7" s="1"/>
  <c r="X104" i="1"/>
  <c r="S25" i="7"/>
  <c r="AB36" i="1"/>
  <c r="Y73" i="1"/>
  <c r="Y85" i="1" s="1"/>
  <c r="I30" i="7"/>
  <c r="AA35" i="1"/>
  <c r="Y110" i="1"/>
  <c r="Y122" i="1"/>
  <c r="Y98" i="1"/>
  <c r="G13" i="5"/>
  <c r="P25" i="7"/>
  <c r="AA73" i="2"/>
  <c r="AM59" i="2"/>
  <c r="AL39" i="1"/>
  <c r="M26" i="7"/>
  <c r="M27" i="7" s="1"/>
  <c r="M4" i="7" s="1"/>
  <c r="X4" i="7" s="1"/>
  <c r="AB9" i="1" l="1"/>
  <c r="AB44" i="11" s="1"/>
  <c r="AC17" i="2"/>
  <c r="AA13" i="1"/>
  <c r="AO125" i="2"/>
  <c r="AN22" i="1"/>
  <c r="AO113" i="2"/>
  <c r="AP22" i="2"/>
  <c r="AM108" i="1"/>
  <c r="AM96" i="1"/>
  <c r="AM120" i="1"/>
  <c r="AP59" i="3"/>
  <c r="AP83" i="3" s="1"/>
  <c r="AP28" i="3" s="1"/>
  <c r="J26" i="7"/>
  <c r="K26" i="7"/>
  <c r="L31" i="7"/>
  <c r="AA22" i="11"/>
  <c r="AA15" i="1"/>
  <c r="AG117" i="3"/>
  <c r="AD48" i="3"/>
  <c r="D7" i="9"/>
  <c r="F13" i="8" s="1"/>
  <c r="F14" i="8" s="1"/>
  <c r="AU33" i="1"/>
  <c r="Y68" i="1"/>
  <c r="N26" i="7"/>
  <c r="N27" i="7" s="1"/>
  <c r="M30" i="7"/>
  <c r="Z114" i="2"/>
  <c r="Z30" i="2"/>
  <c r="Z126" i="2"/>
  <c r="H21" i="5"/>
  <c r="Y23" i="1"/>
  <c r="D28" i="9" s="1"/>
  <c r="D35" i="9" s="1"/>
  <c r="AL55" i="1"/>
  <c r="AL67" i="1" s="1"/>
  <c r="AM83" i="2"/>
  <c r="Z97" i="2"/>
  <c r="H27" i="5" s="1"/>
  <c r="Y80" i="1"/>
  <c r="AB7" i="1"/>
  <c r="AB10" i="1"/>
  <c r="AB58" i="11" s="1"/>
  <c r="R25" i="7"/>
  <c r="G14" i="5"/>
  <c r="Z45" i="1"/>
  <c r="K30" i="7" s="1"/>
  <c r="J30" i="7"/>
  <c r="AL28" i="2"/>
  <c r="AK78" i="1"/>
  <c r="AK90" i="1" s="1"/>
  <c r="AF54" i="1"/>
  <c r="AF66" i="1" s="1"/>
  <c r="AP119" i="3" l="1"/>
  <c r="AP131" i="3"/>
  <c r="AQ22" i="2"/>
  <c r="AN108" i="1"/>
  <c r="AN120" i="1"/>
  <c r="AN96" i="1"/>
  <c r="AP113" i="2"/>
  <c r="AO22" i="1"/>
  <c r="AP125" i="2"/>
  <c r="J27" i="7"/>
  <c r="J4" i="7" s="1"/>
  <c r="K27" i="7"/>
  <c r="K4" i="7" s="1"/>
  <c r="AB54" i="11"/>
  <c r="AB55" i="11"/>
  <c r="AB53" i="11"/>
  <c r="AB57" i="11"/>
  <c r="AB56" i="11"/>
  <c r="AF7" i="3"/>
  <c r="AF17" i="3" s="1"/>
  <c r="F31" i="7"/>
  <c r="AA12" i="1"/>
  <c r="G31" i="7" s="1"/>
  <c r="AE47" i="3"/>
  <c r="AG116" i="3"/>
  <c r="AH57" i="3"/>
  <c r="AH81" i="3" s="1"/>
  <c r="AH26" i="3" s="1"/>
  <c r="AQ59" i="3"/>
  <c r="AQ83" i="3" s="1"/>
  <c r="AQ28" i="3" s="1"/>
  <c r="D39" i="9"/>
  <c r="F24" i="8" s="1"/>
  <c r="AV33" i="1"/>
  <c r="AD7" i="2"/>
  <c r="AD18" i="2" s="1"/>
  <c r="AB11" i="1"/>
  <c r="AC129" i="2"/>
  <c r="AC117" i="2"/>
  <c r="AF77" i="1"/>
  <c r="AF89" i="1" s="1"/>
  <c r="AM28" i="2"/>
  <c r="AL78" i="1"/>
  <c r="AL90" i="1" s="1"/>
  <c r="Z133" i="2"/>
  <c r="Z121" i="2"/>
  <c r="Z109" i="2"/>
  <c r="H28" i="5" s="1"/>
  <c r="Y109" i="1"/>
  <c r="Y121" i="1"/>
  <c r="Y30" i="1"/>
  <c r="Y97" i="1"/>
  <c r="AA97" i="2"/>
  <c r="O27" i="7"/>
  <c r="O4" i="7" s="1"/>
  <c r="D9" i="9" s="1"/>
  <c r="F17" i="8" s="1"/>
  <c r="N4" i="7"/>
  <c r="D8" i="9" s="1"/>
  <c r="AB128" i="2"/>
  <c r="AB116" i="2"/>
  <c r="AF130" i="2"/>
  <c r="AF118" i="2"/>
  <c r="AL119" i="2"/>
  <c r="AK28" i="1"/>
  <c r="AL131" i="2"/>
  <c r="AA115" i="2"/>
  <c r="AA127" i="2"/>
  <c r="Q26" i="7"/>
  <c r="Q27" i="7" s="1"/>
  <c r="Y92" i="1"/>
  <c r="AA14" i="1"/>
  <c r="H31" i="7" s="1"/>
  <c r="E31" i="7"/>
  <c r="H22" i="5"/>
  <c r="H5" i="5"/>
  <c r="H6" i="5" s="1"/>
  <c r="AA114" i="2"/>
  <c r="AA126" i="2"/>
  <c r="O26" i="7"/>
  <c r="H12" i="5"/>
  <c r="AQ119" i="3" l="1"/>
  <c r="AQ131" i="3"/>
  <c r="AH117" i="3"/>
  <c r="AH129" i="3"/>
  <c r="AC9" i="1"/>
  <c r="AC44" i="11" s="1"/>
  <c r="AD17" i="2"/>
  <c r="AG38" i="1"/>
  <c r="AD37" i="1"/>
  <c r="AC47" i="2"/>
  <c r="AB43" i="1" s="1"/>
  <c r="C32" i="7" s="1"/>
  <c r="AA34" i="1"/>
  <c r="AB35" i="1"/>
  <c r="AO120" i="1"/>
  <c r="AO108" i="1"/>
  <c r="AO96" i="1"/>
  <c r="AQ113" i="2"/>
  <c r="AP22" i="1"/>
  <c r="AQ125" i="2"/>
  <c r="AR22" i="2"/>
  <c r="L32" i="7"/>
  <c r="AB22" i="11"/>
  <c r="AB23" i="11" s="1"/>
  <c r="AG7" i="3"/>
  <c r="D23" i="9"/>
  <c r="F16" i="8"/>
  <c r="AF47" i="3"/>
  <c r="AE48" i="3"/>
  <c r="AH58" i="3"/>
  <c r="AH82" i="3" s="1"/>
  <c r="AH27" i="3" s="1"/>
  <c r="D42" i="9"/>
  <c r="D43" i="9"/>
  <c r="D45" i="9"/>
  <c r="D44" i="9"/>
  <c r="D41" i="9"/>
  <c r="D40" i="9"/>
  <c r="AW33" i="1"/>
  <c r="AL28" i="1"/>
  <c r="AM131" i="2"/>
  <c r="AM119" i="2"/>
  <c r="Y128" i="1"/>
  <c r="U26" i="7" s="1"/>
  <c r="S26" i="7"/>
  <c r="Y104" i="1"/>
  <c r="Y116" i="1"/>
  <c r="T26" i="7" s="1"/>
  <c r="AC10" i="1"/>
  <c r="AC58" i="11" s="1"/>
  <c r="AC7" i="1"/>
  <c r="AK126" i="1"/>
  <c r="AK114" i="1"/>
  <c r="AK102" i="1"/>
  <c r="AG130" i="2"/>
  <c r="AG118" i="2"/>
  <c r="AF27" i="1"/>
  <c r="H13" i="5"/>
  <c r="P26" i="7"/>
  <c r="AD117" i="2"/>
  <c r="AD129" i="2"/>
  <c r="AM39" i="1"/>
  <c r="AN59" i="2"/>
  <c r="AA109" i="2"/>
  <c r="AA121" i="2"/>
  <c r="AA133" i="2"/>
  <c r="Q4" i="7"/>
  <c r="P27" i="7"/>
  <c r="P4" i="7" s="1"/>
  <c r="D10" i="9" s="1"/>
  <c r="AC116" i="2"/>
  <c r="AC128" i="2"/>
  <c r="AB127" i="2"/>
  <c r="AB115" i="2"/>
  <c r="AH118" i="3" l="1"/>
  <c r="AH130" i="3"/>
  <c r="I31" i="7"/>
  <c r="AA41" i="1"/>
  <c r="M31" i="7" s="1"/>
  <c r="AH58" i="2"/>
  <c r="AG54" i="1" s="1"/>
  <c r="AG66" i="1" s="1"/>
  <c r="AB48" i="2"/>
  <c r="AC36" i="1"/>
  <c r="AS22" i="2"/>
  <c r="AR125" i="2"/>
  <c r="AQ22" i="1"/>
  <c r="AR113" i="2"/>
  <c r="AP96" i="1"/>
  <c r="AP120" i="1"/>
  <c r="AP108" i="1"/>
  <c r="S27" i="7"/>
  <c r="S4" i="7" s="1"/>
  <c r="AC55" i="11"/>
  <c r="AC54" i="11"/>
  <c r="AC57" i="11"/>
  <c r="AC53" i="11"/>
  <c r="AC56" i="11"/>
  <c r="D24" i="9"/>
  <c r="F18" i="8"/>
  <c r="AB13" i="1"/>
  <c r="AY53" i="2"/>
  <c r="AZ34" i="2"/>
  <c r="AX33" i="1"/>
  <c r="AC11" i="1"/>
  <c r="R26" i="7"/>
  <c r="H14" i="5"/>
  <c r="AL114" i="1"/>
  <c r="AL126" i="1"/>
  <c r="AL102" i="1"/>
  <c r="AN83" i="2"/>
  <c r="AM55" i="1"/>
  <c r="AM67" i="1" s="1"/>
  <c r="AF101" i="1"/>
  <c r="AF113" i="1"/>
  <c r="AF125" i="1"/>
  <c r="AH82" i="2" l="1"/>
  <c r="AA44" i="1"/>
  <c r="AQ96" i="1"/>
  <c r="AQ120" i="1"/>
  <c r="AQ108" i="1"/>
  <c r="AR22" i="1"/>
  <c r="AS125" i="2"/>
  <c r="AS113" i="2"/>
  <c r="AO59" i="2"/>
  <c r="AH56" i="3"/>
  <c r="AR59" i="3"/>
  <c r="AR83" i="3" s="1"/>
  <c r="AR2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58" i="2"/>
  <c r="AA2" i="7"/>
  <c r="D17" i="9"/>
  <c r="D18" i="9" s="1"/>
  <c r="D21" i="9" s="1"/>
  <c r="F22" i="8"/>
  <c r="AI58" i="3"/>
  <c r="AI82" i="3" s="1"/>
  <c r="AI27" i="3" s="1"/>
  <c r="AI57" i="3"/>
  <c r="AI26" i="3" s="1"/>
  <c r="AD36" i="1"/>
  <c r="AC35" i="1"/>
  <c r="AB34" i="1"/>
  <c r="AB41" i="1" s="1"/>
  <c r="AF48" i="3"/>
  <c r="AG115" i="3"/>
  <c r="AB15" i="1"/>
  <c r="F32" i="7"/>
  <c r="AB12" i="1"/>
  <c r="G32" i="7" s="1"/>
  <c r="AA3" i="7"/>
  <c r="AA4" i="7"/>
  <c r="AZ53" i="2"/>
  <c r="BA34" i="2"/>
  <c r="AY33" i="1"/>
  <c r="AX49" i="1"/>
  <c r="AX61" i="1" s="1"/>
  <c r="AG77" i="1"/>
  <c r="AG89" i="1" s="1"/>
  <c r="AH27" i="2"/>
  <c r="AC48" i="2"/>
  <c r="AD47" i="2"/>
  <c r="AC43" i="1" s="1"/>
  <c r="C33" i="7" s="1"/>
  <c r="AB97" i="2"/>
  <c r="AC73" i="2"/>
  <c r="AB126" i="2"/>
  <c r="AB114" i="2"/>
  <c r="AN28" i="2"/>
  <c r="AM78" i="1"/>
  <c r="AM90" i="1" s="1"/>
  <c r="AE7" i="2"/>
  <c r="AE18" i="2" s="1"/>
  <c r="J31" i="7"/>
  <c r="AA45" i="1"/>
  <c r="K31" i="7" s="1"/>
  <c r="AR119" i="3" l="1"/>
  <c r="AR131" i="3"/>
  <c r="AI117" i="3"/>
  <c r="AI129" i="3"/>
  <c r="AI118" i="3"/>
  <c r="AI130" i="3"/>
  <c r="AH80" i="3"/>
  <c r="AH25" i="3" s="1"/>
  <c r="AD9" i="1"/>
  <c r="AD44" i="11" s="1"/>
  <c r="AE17" i="2"/>
  <c r="AR108" i="1"/>
  <c r="AR120" i="1"/>
  <c r="AR96" i="1"/>
  <c r="F23" i="8"/>
  <c r="AS59" i="3"/>
  <c r="AS83" i="3" s="1"/>
  <c r="AS28" i="3" s="1"/>
  <c r="D22" i="9"/>
  <c r="E32" i="7"/>
  <c r="AC38" i="11"/>
  <c r="AE37" i="1"/>
  <c r="I32" i="7"/>
  <c r="AH38" i="1"/>
  <c r="AG47" i="3"/>
  <c r="AN39" i="1"/>
  <c r="AB14" i="1"/>
  <c r="H32" i="7" s="1"/>
  <c r="AC13" i="1"/>
  <c r="AH55" i="3"/>
  <c r="AH79" i="3" s="1"/>
  <c r="AH24" i="3" s="1"/>
  <c r="AI56" i="3"/>
  <c r="AI80" i="3" s="1"/>
  <c r="AI25" i="3" s="1"/>
  <c r="AJ57" i="3"/>
  <c r="AJ81" i="3" s="1"/>
  <c r="AJ26" i="3" s="1"/>
  <c r="AX72" i="1"/>
  <c r="AX84" i="1" s="1"/>
  <c r="BA53" i="2"/>
  <c r="BB34" i="2"/>
  <c r="AZ33" i="1"/>
  <c r="AZ77" i="2"/>
  <c r="AY49" i="1"/>
  <c r="AY61" i="1" s="1"/>
  <c r="AD10" i="1"/>
  <c r="AD58" i="11" s="1"/>
  <c r="AD7" i="1"/>
  <c r="AO83" i="2"/>
  <c r="AN55" i="1"/>
  <c r="AC115" i="2"/>
  <c r="AC127" i="2"/>
  <c r="AE117" i="2"/>
  <c r="AE129" i="2"/>
  <c r="AM28" i="1"/>
  <c r="AN131" i="2"/>
  <c r="AN119" i="2"/>
  <c r="AD116" i="2"/>
  <c r="AD128" i="2"/>
  <c r="AH54" i="1"/>
  <c r="AI82" i="2"/>
  <c r="AG27" i="1"/>
  <c r="AH130" i="2"/>
  <c r="AH118" i="2"/>
  <c r="AB44" i="1"/>
  <c r="M32" i="7"/>
  <c r="AB109" i="2"/>
  <c r="AB121" i="2"/>
  <c r="AB133" i="2"/>
  <c r="AS119" i="3" l="1"/>
  <c r="AS131" i="3"/>
  <c r="AI116" i="3"/>
  <c r="AI128" i="3"/>
  <c r="AJ117" i="3"/>
  <c r="AJ129" i="3"/>
  <c r="AH115" i="3"/>
  <c r="AH127" i="3"/>
  <c r="AH116" i="3"/>
  <c r="AH128" i="3"/>
  <c r="AD55" i="11"/>
  <c r="AD54" i="11"/>
  <c r="AD57" i="11"/>
  <c r="AD53" i="11"/>
  <c r="AD56" i="11"/>
  <c r="AC41" i="11"/>
  <c r="AC43" i="11"/>
  <c r="AC40" i="11"/>
  <c r="AC42" i="11"/>
  <c r="AC15" i="1"/>
  <c r="AH66" i="1"/>
  <c r="AN67" i="1"/>
  <c r="F33" i="7"/>
  <c r="AC12" i="1"/>
  <c r="G33" i="7" s="1"/>
  <c r="AH47" i="3"/>
  <c r="AG48" i="3"/>
  <c r="AG73" i="3"/>
  <c r="BB53" i="2"/>
  <c r="BC34" i="2"/>
  <c r="BA33" i="1"/>
  <c r="AY72" i="1"/>
  <c r="AY84" i="1" s="1"/>
  <c r="BA77" i="2"/>
  <c r="AZ49" i="1"/>
  <c r="AZ61" i="1" s="1"/>
  <c r="AD11" i="1"/>
  <c r="AD22" i="11" s="1"/>
  <c r="AG125" i="1"/>
  <c r="AG101" i="1"/>
  <c r="AG113" i="1"/>
  <c r="AM126" i="1"/>
  <c r="AM114" i="1"/>
  <c r="AM102" i="1"/>
  <c r="AO28" i="2"/>
  <c r="AN78" i="1"/>
  <c r="AN90" i="1" s="1"/>
  <c r="J32" i="7"/>
  <c r="AB45" i="1"/>
  <c r="K32" i="7" s="1"/>
  <c r="AH77" i="1"/>
  <c r="AH89" i="1" s="1"/>
  <c r="AI27" i="2"/>
  <c r="AC34" i="1"/>
  <c r="AC41" i="1" s="1"/>
  <c r="AC97" i="2"/>
  <c r="AC114" i="2"/>
  <c r="AC109" i="2"/>
  <c r="AC126" i="2"/>
  <c r="AY101" i="2" l="1"/>
  <c r="E33" i="7"/>
  <c r="AC14" i="1"/>
  <c r="H33" i="7" s="1"/>
  <c r="AD38" i="11"/>
  <c r="AF7" i="2"/>
  <c r="AF18" i="2" s="1"/>
  <c r="AD13" i="1"/>
  <c r="F34" i="7" s="1"/>
  <c r="AG97" i="3"/>
  <c r="L34" i="7"/>
  <c r="AJ58" i="3"/>
  <c r="AJ82" i="3" s="1"/>
  <c r="AJ27" i="3" s="1"/>
  <c r="BB77" i="2"/>
  <c r="BA49" i="1"/>
  <c r="BA61" i="1" s="1"/>
  <c r="AZ72" i="1"/>
  <c r="AZ84" i="1" s="1"/>
  <c r="BC53" i="2"/>
  <c r="BD34" i="2"/>
  <c r="BB33" i="1"/>
  <c r="AC121" i="2"/>
  <c r="AC133" i="2"/>
  <c r="AD73" i="2"/>
  <c r="AI118" i="2"/>
  <c r="AI130" i="2"/>
  <c r="AH27" i="1"/>
  <c r="AO119" i="2"/>
  <c r="AN28" i="1"/>
  <c r="AO131" i="2"/>
  <c r="AF129" i="2"/>
  <c r="AF117" i="2"/>
  <c r="AF37" i="1"/>
  <c r="I33" i="7"/>
  <c r="AI38" i="1"/>
  <c r="AJ58" i="2"/>
  <c r="AO39" i="1"/>
  <c r="AP59" i="2"/>
  <c r="AD48" i="2"/>
  <c r="AE47" i="2"/>
  <c r="AD43" i="1" s="1"/>
  <c r="C34" i="7" s="1"/>
  <c r="AD35" i="1"/>
  <c r="AD115" i="2"/>
  <c r="AD127" i="2"/>
  <c r="AE36" i="1"/>
  <c r="AE128" i="2"/>
  <c r="AE116" i="2"/>
  <c r="AJ118" i="3" l="1"/>
  <c r="AJ130" i="3"/>
  <c r="AT40" i="3"/>
  <c r="AT59" i="3" s="1"/>
  <c r="AT83" i="3" s="1"/>
  <c r="AT28" i="3" s="1"/>
  <c r="AJ37" i="3"/>
  <c r="AI47" i="3"/>
  <c r="AL38" i="3"/>
  <c r="AO39" i="3"/>
  <c r="AE9" i="1"/>
  <c r="AE44" i="11" s="1"/>
  <c r="AF17" i="2"/>
  <c r="AK57" i="3"/>
  <c r="AK81" i="3" s="1"/>
  <c r="AK26" i="3" s="1"/>
  <c r="AH54" i="3"/>
  <c r="AH61" i="3" s="1"/>
  <c r="AI36" i="3"/>
  <c r="AI7" i="3"/>
  <c r="AI9" i="3" s="1"/>
  <c r="AZ101" i="2"/>
  <c r="AY22" i="2"/>
  <c r="AD15" i="1"/>
  <c r="AE38" i="11" s="1"/>
  <c r="AE10" i="1"/>
  <c r="AE58" i="11" s="1"/>
  <c r="AE56" i="11" s="1"/>
  <c r="AD43" i="11"/>
  <c r="AD40" i="11"/>
  <c r="AD41" i="11"/>
  <c r="AD42" i="11"/>
  <c r="AE7" i="1"/>
  <c r="AD12" i="1"/>
  <c r="G34" i="7" s="1"/>
  <c r="AG114" i="3"/>
  <c r="BC77" i="2"/>
  <c r="BB49" i="1"/>
  <c r="BB61" i="1" s="1"/>
  <c r="BA72" i="1"/>
  <c r="BA84" i="1" s="1"/>
  <c r="BD53" i="2"/>
  <c r="BE34" i="2"/>
  <c r="BC33" i="1"/>
  <c r="AP83" i="2"/>
  <c r="AO55" i="1"/>
  <c r="AO67" i="1" s="1"/>
  <c r="AN114" i="1"/>
  <c r="AN126" i="1"/>
  <c r="AN102" i="1"/>
  <c r="AF53" i="1"/>
  <c r="AF65" i="1" s="1"/>
  <c r="AC44" i="1"/>
  <c r="M33" i="7"/>
  <c r="AD34" i="1"/>
  <c r="AD41" i="1" s="1"/>
  <c r="AJ82" i="2"/>
  <c r="AI54" i="1"/>
  <c r="AI66" i="1" s="1"/>
  <c r="AH101" i="1"/>
  <c r="AH125" i="1"/>
  <c r="AH113" i="1"/>
  <c r="AK117" i="3" l="1"/>
  <c r="AK129" i="3"/>
  <c r="AT119" i="3"/>
  <c r="AT131" i="3"/>
  <c r="AJ56" i="3"/>
  <c r="AJ80" i="3" s="1"/>
  <c r="AJ25" i="3" s="1"/>
  <c r="AI55" i="3"/>
  <c r="AI79" i="3" s="1"/>
  <c r="AI24" i="3" s="1"/>
  <c r="AH78" i="3"/>
  <c r="AH85" i="3" s="1"/>
  <c r="AH97" i="3" s="1"/>
  <c r="AH73" i="3"/>
  <c r="AI10" i="3"/>
  <c r="AI11" i="3" s="1"/>
  <c r="AI13" i="3" s="1"/>
  <c r="AI15" i="3" s="1"/>
  <c r="AI35" i="3" s="1"/>
  <c r="AK37" i="3" s="1"/>
  <c r="AH48" i="3"/>
  <c r="E34" i="7"/>
  <c r="AD14" i="1"/>
  <c r="H34" i="7" s="1"/>
  <c r="AG7" i="2"/>
  <c r="AG18" i="2" s="1"/>
  <c r="BA101" i="2"/>
  <c r="AZ22" i="2"/>
  <c r="AY125" i="2"/>
  <c r="AY11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H23" i="3"/>
  <c r="AG121" i="3"/>
  <c r="AG109" i="3"/>
  <c r="AK58" i="3"/>
  <c r="AK82" i="3" s="1"/>
  <c r="AK27" i="3" s="1"/>
  <c r="BE53" i="2"/>
  <c r="BF34" i="2"/>
  <c r="BD33" i="1"/>
  <c r="BD77" i="2"/>
  <c r="BC49" i="1"/>
  <c r="BC61" i="1" s="1"/>
  <c r="BB72" i="1"/>
  <c r="BB84" i="1" s="1"/>
  <c r="AJ27" i="2"/>
  <c r="AI77" i="1"/>
  <c r="AI89" i="1" s="1"/>
  <c r="I34" i="7"/>
  <c r="AD97" i="2"/>
  <c r="AQ59" i="2"/>
  <c r="AP39" i="1"/>
  <c r="AF36" i="1"/>
  <c r="AG37" i="1"/>
  <c r="AH57" i="2"/>
  <c r="AE73" i="2"/>
  <c r="J33" i="7"/>
  <c r="AC45" i="1"/>
  <c r="K33" i="7" s="1"/>
  <c r="AD126" i="2"/>
  <c r="AD114" i="2"/>
  <c r="AE35" i="1"/>
  <c r="AF76" i="1"/>
  <c r="AF88" i="1" s="1"/>
  <c r="AJ38" i="1"/>
  <c r="AK58" i="2"/>
  <c r="AE48" i="2"/>
  <c r="AF47" i="2"/>
  <c r="AE43" i="1" s="1"/>
  <c r="C35" i="7" s="1"/>
  <c r="AP28" i="2"/>
  <c r="AO78" i="1"/>
  <c r="AO90" i="1" s="1"/>
  <c r="AK118" i="3" l="1"/>
  <c r="AK130" i="3"/>
  <c r="AI115" i="3"/>
  <c r="AI127" i="3"/>
  <c r="AJ116" i="3"/>
  <c r="AJ128" i="3"/>
  <c r="AH30" i="3"/>
  <c r="AH109" i="3" s="1"/>
  <c r="AH126" i="3"/>
  <c r="AU40" i="3"/>
  <c r="AU59" i="3" s="1"/>
  <c r="AU83" i="3" s="1"/>
  <c r="AU28" i="3" s="1"/>
  <c r="AP39" i="3"/>
  <c r="AM38" i="3"/>
  <c r="AI42" i="3"/>
  <c r="AI48" i="3" s="1"/>
  <c r="AF10" i="1"/>
  <c r="AF58" i="11" s="1"/>
  <c r="AF57" i="11" s="1"/>
  <c r="AG17" i="2"/>
  <c r="AF9" i="1"/>
  <c r="AL57" i="3"/>
  <c r="AL81" i="3" s="1"/>
  <c r="AL26" i="3" s="1"/>
  <c r="AJ7" i="3"/>
  <c r="AJ10" i="3" s="1"/>
  <c r="AJ36" i="3"/>
  <c r="AJ55" i="3" s="1"/>
  <c r="AJ79" i="3" s="1"/>
  <c r="AJ24" i="3" s="1"/>
  <c r="AI54" i="3"/>
  <c r="AI61" i="3" s="1"/>
  <c r="AK56" i="3"/>
  <c r="AK80" i="3" s="1"/>
  <c r="AK25" i="3" s="1"/>
  <c r="L35" i="7"/>
  <c r="AF7" i="1"/>
  <c r="AX120" i="1"/>
  <c r="AX108" i="1"/>
  <c r="AX96" i="1"/>
  <c r="AY22" i="1"/>
  <c r="AZ125" i="2"/>
  <c r="AZ113" i="2"/>
  <c r="BB101" i="2"/>
  <c r="BA22" i="2"/>
  <c r="AE13" i="1"/>
  <c r="AH114" i="3"/>
  <c r="BE77" i="2"/>
  <c r="BD49" i="1"/>
  <c r="BD61" i="1" s="1"/>
  <c r="BC72" i="1"/>
  <c r="BC84" i="1" s="1"/>
  <c r="BG34" i="2"/>
  <c r="BE33" i="1"/>
  <c r="AJ54" i="1"/>
  <c r="AJ66" i="1" s="1"/>
  <c r="AK82" i="2"/>
  <c r="AF26" i="1"/>
  <c r="AG129" i="2"/>
  <c r="AG117" i="2"/>
  <c r="AJ118" i="2"/>
  <c r="AI27" i="1"/>
  <c r="AJ130" i="2"/>
  <c r="AP119" i="2"/>
  <c r="AO28" i="1"/>
  <c r="AP131" i="2"/>
  <c r="AE115" i="2"/>
  <c r="AE127" i="2"/>
  <c r="AD109" i="2"/>
  <c r="AD133" i="2"/>
  <c r="AD121" i="2"/>
  <c r="AH81" i="2"/>
  <c r="AG53" i="1"/>
  <c r="AG65" i="1" s="1"/>
  <c r="AQ83" i="2"/>
  <c r="AP55" i="1"/>
  <c r="AP67" i="1" s="1"/>
  <c r="AD44" i="1"/>
  <c r="M34" i="7"/>
  <c r="AF52" i="1"/>
  <c r="AF64" i="1" s="1"/>
  <c r="AF116" i="2"/>
  <c r="AF128" i="2"/>
  <c r="AH133" i="3" l="1"/>
  <c r="AK116" i="3"/>
  <c r="AK128" i="3"/>
  <c r="AL117" i="3"/>
  <c r="AL129" i="3"/>
  <c r="AJ115" i="3"/>
  <c r="AJ127" i="3"/>
  <c r="AU119" i="3"/>
  <c r="AU131" i="3"/>
  <c r="AF53" i="11"/>
  <c r="AF54" i="11"/>
  <c r="AF56" i="11"/>
  <c r="AF55" i="11"/>
  <c r="AJ9" i="3"/>
  <c r="AJ11" i="3" s="1"/>
  <c r="AJ13" i="3" s="1"/>
  <c r="AJ15" i="3" s="1"/>
  <c r="AJ35" i="3" s="1"/>
  <c r="AL37" i="3" s="1"/>
  <c r="AI73" i="3"/>
  <c r="AJ47" i="3"/>
  <c r="AF44" i="11"/>
  <c r="AF11" i="1"/>
  <c r="AF22" i="11" s="1"/>
  <c r="AI78" i="3"/>
  <c r="BC101" i="2"/>
  <c r="BB22" i="2"/>
  <c r="AZ22" i="1"/>
  <c r="BA125" i="2"/>
  <c r="BA113" i="2"/>
  <c r="AY96" i="1"/>
  <c r="AY120" i="1"/>
  <c r="AY108" i="1"/>
  <c r="F35" i="7"/>
  <c r="AE12" i="1"/>
  <c r="G35" i="7" s="1"/>
  <c r="AE15" i="1"/>
  <c r="AH121" i="3"/>
  <c r="BH34" i="2"/>
  <c r="BF33" i="1"/>
  <c r="BD72" i="1"/>
  <c r="BD84" i="1" s="1"/>
  <c r="AF112" i="1"/>
  <c r="AF124" i="1"/>
  <c r="AF100" i="1"/>
  <c r="AF75" i="1"/>
  <c r="AF87" i="1" s="1"/>
  <c r="AE97" i="2"/>
  <c r="J34" i="7"/>
  <c r="AD45" i="1"/>
  <c r="K34" i="7" s="1"/>
  <c r="AQ28" i="2"/>
  <c r="AP78" i="1"/>
  <c r="AP90" i="1" s="1"/>
  <c r="AI113" i="1"/>
  <c r="AI125" i="1"/>
  <c r="AI101" i="1"/>
  <c r="AJ77" i="1"/>
  <c r="AJ89" i="1" s="1"/>
  <c r="AK27" i="2"/>
  <c r="AE114" i="2"/>
  <c r="AE126" i="2"/>
  <c r="AH26" i="2"/>
  <c r="AG76" i="1"/>
  <c r="AG88" i="1" s="1"/>
  <c r="AO102" i="1"/>
  <c r="AO114" i="1"/>
  <c r="AO126" i="1"/>
  <c r="AN38" i="3" l="1"/>
  <c r="AV40" i="3"/>
  <c r="AQ39" i="3"/>
  <c r="AI23" i="3"/>
  <c r="AI85" i="3"/>
  <c r="AI97" i="3" s="1"/>
  <c r="AV59" i="3"/>
  <c r="AV83" i="3" s="1"/>
  <c r="AV28" i="3" s="1"/>
  <c r="AJ42" i="3"/>
  <c r="AK47" i="3" s="1"/>
  <c r="AM57" i="3"/>
  <c r="AM81" i="3" s="1"/>
  <c r="AM26" i="3" s="1"/>
  <c r="AK36" i="3"/>
  <c r="AK55" i="3" s="1"/>
  <c r="AK79" i="3" s="1"/>
  <c r="AK24" i="3" s="1"/>
  <c r="AJ54" i="3"/>
  <c r="AJ61" i="3" s="1"/>
  <c r="AK7" i="3"/>
  <c r="AK10" i="3" s="1"/>
  <c r="AL56" i="3"/>
  <c r="AL80" i="3" s="1"/>
  <c r="AL25" i="3" s="1"/>
  <c r="L36" i="7"/>
  <c r="AG9" i="1"/>
  <c r="AG44" i="11" s="1"/>
  <c r="BA22" i="1"/>
  <c r="BB125" i="2"/>
  <c r="BB113" i="2"/>
  <c r="AZ120" i="1"/>
  <c r="AZ96" i="1"/>
  <c r="AZ108" i="1"/>
  <c r="BD101" i="2"/>
  <c r="BC22" i="2"/>
  <c r="AF38" i="11"/>
  <c r="AL58" i="3"/>
  <c r="AL82" i="3" s="1"/>
  <c r="AL27" i="3" s="1"/>
  <c r="AE34" i="1"/>
  <c r="AE41" i="1" s="1"/>
  <c r="AF15" i="1"/>
  <c r="AF13" i="1"/>
  <c r="E35" i="7"/>
  <c r="AE14" i="1"/>
  <c r="H35" i="7" s="1"/>
  <c r="BI34" i="2"/>
  <c r="BG33" i="1"/>
  <c r="AE109" i="2"/>
  <c r="AE133" i="2"/>
  <c r="AE121" i="2"/>
  <c r="AG10" i="1"/>
  <c r="AG58" i="11" s="1"/>
  <c r="AG7" i="1"/>
  <c r="AK118" i="2"/>
  <c r="AJ27" i="1"/>
  <c r="AK130" i="2"/>
  <c r="AQ119" i="2"/>
  <c r="AP28" i="1"/>
  <c r="AQ131" i="2"/>
  <c r="AF127" i="2"/>
  <c r="AF115" i="2"/>
  <c r="AH117" i="2"/>
  <c r="AH129" i="2"/>
  <c r="AG26" i="1"/>
  <c r="AF25" i="1"/>
  <c r="AG116" i="2"/>
  <c r="AG128" i="2"/>
  <c r="AM117" i="3" l="1"/>
  <c r="AM129" i="3"/>
  <c r="AL118" i="3"/>
  <c r="AL130" i="3"/>
  <c r="AL116" i="3"/>
  <c r="AL128" i="3"/>
  <c r="AI30" i="3"/>
  <c r="AI133" i="3" s="1"/>
  <c r="AI126" i="3"/>
  <c r="AV119" i="3"/>
  <c r="AV131" i="3"/>
  <c r="AK115" i="3"/>
  <c r="AK127" i="3"/>
  <c r="AI114" i="3"/>
  <c r="AK9" i="3"/>
  <c r="AK11" i="3" s="1"/>
  <c r="AK13" i="3" s="1"/>
  <c r="AK15" i="3" s="1"/>
  <c r="AK35" i="3" s="1"/>
  <c r="AK42" i="3" s="1"/>
  <c r="AJ78" i="3"/>
  <c r="AJ85" i="3" s="1"/>
  <c r="AJ97" i="3" s="1"/>
  <c r="AJ73" i="3"/>
  <c r="AJ48" i="3"/>
  <c r="AG48" i="2"/>
  <c r="AG47" i="2"/>
  <c r="AF43" i="1" s="1"/>
  <c r="C36" i="7" s="1"/>
  <c r="AH11" i="2"/>
  <c r="AH35" i="2" s="1"/>
  <c r="BE101" i="2"/>
  <c r="BD22" i="2"/>
  <c r="BC113" i="2"/>
  <c r="BB22" i="1"/>
  <c r="BC125" i="2"/>
  <c r="BA96" i="1"/>
  <c r="BA108" i="1"/>
  <c r="BA120" i="1"/>
  <c r="AG38" i="11"/>
  <c r="AG41" i="11" s="1"/>
  <c r="AG56" i="11"/>
  <c r="AG55" i="11"/>
  <c r="AG54" i="11"/>
  <c r="AG53" i="11"/>
  <c r="AG57" i="11"/>
  <c r="AF42" i="11"/>
  <c r="AF40" i="11"/>
  <c r="AF41" i="11"/>
  <c r="AF43" i="11"/>
  <c r="AG36" i="1"/>
  <c r="AH56" i="2"/>
  <c r="I35" i="7"/>
  <c r="F36" i="7"/>
  <c r="AF12" i="1"/>
  <c r="G36" i="7" s="1"/>
  <c r="AQ39" i="1"/>
  <c r="AR59" i="2"/>
  <c r="AF35" i="1"/>
  <c r="AF48" i="2"/>
  <c r="AK38" i="1"/>
  <c r="AL58" i="2"/>
  <c r="AI57" i="2"/>
  <c r="AH37" i="1"/>
  <c r="AF73" i="2"/>
  <c r="AL7" i="3"/>
  <c r="AL10" i="3" s="1"/>
  <c r="AJ23" i="3"/>
  <c r="AI121" i="3"/>
  <c r="AK54" i="3"/>
  <c r="AK61" i="3" s="1"/>
  <c r="AL36" i="3"/>
  <c r="AL55" i="3" s="1"/>
  <c r="AL79" i="3" s="1"/>
  <c r="AL24" i="3" s="1"/>
  <c r="AN57" i="3"/>
  <c r="AN81" i="3" s="1"/>
  <c r="AN26" i="3" s="1"/>
  <c r="BJ34" i="2"/>
  <c r="BH33" i="1"/>
  <c r="AI7" i="2"/>
  <c r="AF111" i="1"/>
  <c r="AF99" i="1"/>
  <c r="AF123" i="1"/>
  <c r="AG11" i="1"/>
  <c r="AG22" i="11" s="1"/>
  <c r="AP102" i="1"/>
  <c r="AP126" i="1"/>
  <c r="AP114" i="1"/>
  <c r="AG124" i="1"/>
  <c r="AG100" i="1"/>
  <c r="AG112" i="1"/>
  <c r="AJ113" i="1"/>
  <c r="AJ101" i="1"/>
  <c r="AJ125" i="1"/>
  <c r="AF14" i="1"/>
  <c r="H36" i="7" s="1"/>
  <c r="E36" i="7"/>
  <c r="AI109" i="3" l="1"/>
  <c r="AN117" i="3"/>
  <c r="AN129" i="3"/>
  <c r="AL115" i="3"/>
  <c r="AL127" i="3"/>
  <c r="AJ30" i="3"/>
  <c r="AJ133" i="3" s="1"/>
  <c r="AJ126" i="3"/>
  <c r="AR39" i="3"/>
  <c r="AW40" i="3"/>
  <c r="AW59" i="3" s="1"/>
  <c r="AW83" i="3" s="1"/>
  <c r="AW28" i="3" s="1"/>
  <c r="AO38" i="3"/>
  <c r="AK73" i="3"/>
  <c r="AM37" i="3"/>
  <c r="AM56" i="3" s="1"/>
  <c r="AM80" i="3" s="1"/>
  <c r="AM25" i="3" s="1"/>
  <c r="AT40" i="2"/>
  <c r="AI36" i="2"/>
  <c r="AO39" i="2"/>
  <c r="AJ37" i="2"/>
  <c r="AI9" i="2"/>
  <c r="AH9" i="1" s="1"/>
  <c r="AH44" i="11" s="1"/>
  <c r="BD125" i="2"/>
  <c r="BC22" i="1"/>
  <c r="BD113" i="2"/>
  <c r="BB120" i="1"/>
  <c r="BB96" i="1"/>
  <c r="BB108" i="1"/>
  <c r="BF101" i="2"/>
  <c r="BE22" i="2"/>
  <c r="AG40" i="11"/>
  <c r="AG42" i="11"/>
  <c r="AG43" i="11"/>
  <c r="AS59" i="2"/>
  <c r="AH55" i="2"/>
  <c r="AM58" i="2"/>
  <c r="AJ57" i="2"/>
  <c r="AH36" i="1"/>
  <c r="AF34" i="1"/>
  <c r="AF41" i="1" s="1"/>
  <c r="AR83" i="2"/>
  <c r="AQ55" i="1"/>
  <c r="AQ67" i="1" s="1"/>
  <c r="AI81" i="2"/>
  <c r="AH53" i="1"/>
  <c r="AH65" i="1" s="1"/>
  <c r="AE44" i="1"/>
  <c r="M35" i="7"/>
  <c r="AL82" i="2"/>
  <c r="AK54" i="1"/>
  <c r="AK66" i="1" s="1"/>
  <c r="AH80" i="2"/>
  <c r="AG52" i="1"/>
  <c r="AG64" i="1" s="1"/>
  <c r="AF97" i="2"/>
  <c r="AF51" i="1"/>
  <c r="AF63" i="1" s="1"/>
  <c r="AL9" i="3"/>
  <c r="AK78" i="3"/>
  <c r="AK85" i="3" s="1"/>
  <c r="AJ114" i="3"/>
  <c r="AK48" i="3"/>
  <c r="AL47" i="3"/>
  <c r="AH42" i="2"/>
  <c r="BI33" i="1"/>
  <c r="L37" i="7"/>
  <c r="AH7" i="1"/>
  <c r="AI10" i="2"/>
  <c r="AH10" i="1" s="1"/>
  <c r="AH58" i="11" s="1"/>
  <c r="AM116" i="3" l="1"/>
  <c r="AM128" i="3"/>
  <c r="AW119" i="3"/>
  <c r="AW131" i="3"/>
  <c r="AL11" i="3"/>
  <c r="AL13" i="3" s="1"/>
  <c r="AI11" i="2"/>
  <c r="AR39" i="1"/>
  <c r="AL38" i="1"/>
  <c r="BE113" i="2"/>
  <c r="BE125" i="2"/>
  <c r="BD22" i="1"/>
  <c r="BG101" i="2"/>
  <c r="AF50" i="1"/>
  <c r="AF57" i="1" s="1"/>
  <c r="BC108" i="1"/>
  <c r="BC96" i="1"/>
  <c r="BC120" i="1"/>
  <c r="AG73" i="2"/>
  <c r="AH47" i="2"/>
  <c r="AG43" i="1" s="1"/>
  <c r="C37" i="7" s="1"/>
  <c r="AI56" i="2"/>
  <c r="AI80" i="2" s="1"/>
  <c r="AG35" i="1"/>
  <c r="AM58" i="3"/>
  <c r="AM82" i="3" s="1"/>
  <c r="AM27" i="3" s="1"/>
  <c r="AI37" i="1"/>
  <c r="I36" i="7"/>
  <c r="AH56" i="11"/>
  <c r="AH55" i="11"/>
  <c r="AH54" i="11"/>
  <c r="AH57" i="11"/>
  <c r="AH53" i="11"/>
  <c r="AF126" i="2"/>
  <c r="AF114" i="2"/>
  <c r="AL27" i="2"/>
  <c r="AK77" i="1"/>
  <c r="AK89" i="1" s="1"/>
  <c r="AH76" i="1"/>
  <c r="AH88" i="1" s="1"/>
  <c r="AI26" i="2"/>
  <c r="AG15" i="1"/>
  <c r="AG13" i="1"/>
  <c r="AF74" i="1"/>
  <c r="AF86" i="1" s="1"/>
  <c r="AH25" i="2"/>
  <c r="AG75" i="1"/>
  <c r="AG87" i="1" s="1"/>
  <c r="J35" i="7"/>
  <c r="AE45" i="1"/>
  <c r="K35" i="7" s="1"/>
  <c r="AR28" i="2"/>
  <c r="AQ78" i="1"/>
  <c r="AQ90" i="1" s="1"/>
  <c r="AM7" i="3"/>
  <c r="AM9" i="3" s="1"/>
  <c r="AK23" i="3"/>
  <c r="AK97" i="3"/>
  <c r="AJ121" i="3"/>
  <c r="AJ109" i="3"/>
  <c r="BK53" i="2"/>
  <c r="BL34" i="2"/>
  <c r="BJ33" i="1"/>
  <c r="AH11" i="1"/>
  <c r="AH22" i="11" s="1"/>
  <c r="AH23" i="11" s="1"/>
  <c r="AM82" i="2"/>
  <c r="AH79" i="2"/>
  <c r="AG51" i="1"/>
  <c r="AR55" i="1"/>
  <c r="AS83" i="2"/>
  <c r="AI53" i="1"/>
  <c r="AJ81" i="2"/>
  <c r="AF73" i="1"/>
  <c r="AF44" i="1"/>
  <c r="M36" i="7"/>
  <c r="AM118" i="3" l="1"/>
  <c r="AM130" i="3"/>
  <c r="AK30" i="3"/>
  <c r="AK133" i="3" s="1"/>
  <c r="AK126" i="3"/>
  <c r="AL15" i="3"/>
  <c r="AL35" i="3" s="1"/>
  <c r="AR67" i="1"/>
  <c r="AO57" i="3"/>
  <c r="AO81" i="3" s="1"/>
  <c r="AO26" i="3" s="1"/>
  <c r="AF62" i="1"/>
  <c r="AF85" i="1"/>
  <c r="BD108" i="1"/>
  <c r="BD96" i="1"/>
  <c r="BD120" i="1"/>
  <c r="BH101" i="2"/>
  <c r="AH52" i="1"/>
  <c r="AH64" i="1" s="1"/>
  <c r="AG63" i="1"/>
  <c r="AL54" i="1"/>
  <c r="AL66" i="1" s="1"/>
  <c r="AI65" i="1"/>
  <c r="E37" i="7"/>
  <c r="AH38" i="11"/>
  <c r="AG14" i="1"/>
  <c r="H37" i="7" s="1"/>
  <c r="AR119" i="2"/>
  <c r="AQ28" i="1"/>
  <c r="AR131" i="2"/>
  <c r="AH116" i="2"/>
  <c r="AH128" i="2"/>
  <c r="AG25" i="1"/>
  <c r="AL118" i="2"/>
  <c r="AK27" i="1"/>
  <c r="AL130" i="2"/>
  <c r="AG127" i="2"/>
  <c r="AG115" i="2"/>
  <c r="AF24" i="1"/>
  <c r="AI117" i="2"/>
  <c r="AI129" i="2"/>
  <c r="AH26" i="1"/>
  <c r="AF109" i="2"/>
  <c r="AF121" i="2"/>
  <c r="AF133" i="2"/>
  <c r="F37" i="7"/>
  <c r="AG12" i="1"/>
  <c r="G37" i="7" s="1"/>
  <c r="AM10" i="3"/>
  <c r="AM11" i="3" s="1"/>
  <c r="AK114" i="3"/>
  <c r="L38" i="7"/>
  <c r="BL53" i="2"/>
  <c r="BM34" i="2"/>
  <c r="BK33" i="1"/>
  <c r="BK77" i="2"/>
  <c r="BJ49" i="1"/>
  <c r="BJ61" i="1" s="1"/>
  <c r="AI76" i="1"/>
  <c r="AI88" i="1" s="1"/>
  <c r="AJ26" i="2"/>
  <c r="AL77" i="1"/>
  <c r="AM27" i="2"/>
  <c r="AF23" i="1"/>
  <c r="AG126" i="2"/>
  <c r="AG114" i="2"/>
  <c r="N36" i="7"/>
  <c r="AF68" i="1"/>
  <c r="O36" i="7" s="1"/>
  <c r="J36" i="7"/>
  <c r="AF45" i="1"/>
  <c r="K36" i="7" s="1"/>
  <c r="AR78" i="1"/>
  <c r="AR90" i="1" s="1"/>
  <c r="AS28" i="2"/>
  <c r="AF80" i="1"/>
  <c r="AG97" i="2"/>
  <c r="AJ7" i="2"/>
  <c r="AJ9" i="2" s="1"/>
  <c r="AI9" i="1" s="1"/>
  <c r="AI44" i="11" s="1"/>
  <c r="AI13" i="2"/>
  <c r="AI15" i="2" s="1"/>
  <c r="AG74" i="1"/>
  <c r="AG86" i="1" s="1"/>
  <c r="AH24" i="2"/>
  <c r="AH75" i="1"/>
  <c r="AI25" i="2"/>
  <c r="AO117" i="3" l="1"/>
  <c r="AO129" i="3"/>
  <c r="AF30" i="1"/>
  <c r="AN37" i="3"/>
  <c r="AN56" i="3" s="1"/>
  <c r="AN80" i="3" s="1"/>
  <c r="AN25" i="3" s="1"/>
  <c r="AS39" i="3"/>
  <c r="AX40" i="3"/>
  <c r="AX59" i="3" s="1"/>
  <c r="AX83" i="3" s="1"/>
  <c r="AX28" i="3" s="1"/>
  <c r="AL42" i="3"/>
  <c r="AM47" i="3" s="1"/>
  <c r="AP38" i="3"/>
  <c r="AM36" i="3"/>
  <c r="AM55" i="3" s="1"/>
  <c r="AM79" i="3" s="1"/>
  <c r="AM24" i="3" s="1"/>
  <c r="AL54" i="3"/>
  <c r="AL61" i="3" s="1"/>
  <c r="AH48" i="2"/>
  <c r="AL38" i="2"/>
  <c r="AH87" i="1"/>
  <c r="BI101" i="2"/>
  <c r="AL89" i="1"/>
  <c r="AS39" i="1"/>
  <c r="AH43" i="11"/>
  <c r="AH42" i="11"/>
  <c r="AH41" i="11"/>
  <c r="AH40" i="11"/>
  <c r="AH54" i="2"/>
  <c r="AJ56" i="2"/>
  <c r="AI52" i="1" s="1"/>
  <c r="AG34" i="1"/>
  <c r="AG41" i="1" s="1"/>
  <c r="AN58" i="3"/>
  <c r="AN82" i="3" s="1"/>
  <c r="AN27" i="3" s="1"/>
  <c r="AF122" i="1"/>
  <c r="AF98" i="1"/>
  <c r="AF110" i="1"/>
  <c r="AK125" i="1"/>
  <c r="AK101" i="1"/>
  <c r="AK113" i="1"/>
  <c r="AH112" i="1"/>
  <c r="AH124" i="1"/>
  <c r="AH100" i="1"/>
  <c r="AI35" i="2"/>
  <c r="AH13" i="1"/>
  <c r="AG111" i="1"/>
  <c r="AG99" i="1"/>
  <c r="AG123" i="1"/>
  <c r="AQ126" i="1"/>
  <c r="AQ102" i="1"/>
  <c r="AQ114" i="1"/>
  <c r="AN7" i="3"/>
  <c r="AM13" i="3"/>
  <c r="AM15" i="3" s="1"/>
  <c r="AM35" i="3" s="1"/>
  <c r="AO37" i="3" s="1"/>
  <c r="AK121" i="3"/>
  <c r="AK109" i="3"/>
  <c r="BJ72" i="1"/>
  <c r="BJ84" i="1" s="1"/>
  <c r="BM53" i="2"/>
  <c r="BN34" i="2"/>
  <c r="BL33" i="1"/>
  <c r="BL77" i="2"/>
  <c r="BK49" i="1"/>
  <c r="BK61" i="1" s="1"/>
  <c r="AJ10" i="2"/>
  <c r="AI10" i="1" s="1"/>
  <c r="AI58" i="11" s="1"/>
  <c r="AI7" i="1"/>
  <c r="AI128" i="2"/>
  <c r="AI116" i="2"/>
  <c r="AH25" i="1"/>
  <c r="AG109" i="2"/>
  <c r="AG133" i="2"/>
  <c r="AG121" i="2"/>
  <c r="AH127" i="2"/>
  <c r="AG24" i="1"/>
  <c r="AH115" i="2"/>
  <c r="AF92" i="1"/>
  <c r="P36" i="7" s="1"/>
  <c r="Q36" i="7"/>
  <c r="AJ117" i="2"/>
  <c r="AJ129" i="2"/>
  <c r="AI26" i="1"/>
  <c r="AM130" i="2"/>
  <c r="AM118" i="2"/>
  <c r="AL27" i="1"/>
  <c r="AR28" i="1"/>
  <c r="AS119" i="2"/>
  <c r="AS131" i="2"/>
  <c r="AF97" i="1"/>
  <c r="AF121" i="1"/>
  <c r="AF109" i="1"/>
  <c r="AN118" i="3" l="1"/>
  <c r="AN130" i="3"/>
  <c r="AN116" i="3"/>
  <c r="AN128" i="3"/>
  <c r="AM115" i="3"/>
  <c r="AM127" i="3"/>
  <c r="AX119" i="3"/>
  <c r="AX131" i="3"/>
  <c r="AL73" i="3"/>
  <c r="AL48" i="3"/>
  <c r="AL78" i="3"/>
  <c r="AJ36" i="2"/>
  <c r="AK37" i="2"/>
  <c r="AH78" i="2"/>
  <c r="AH85" i="2" s="1"/>
  <c r="AH61" i="2"/>
  <c r="AH73" i="2" s="1"/>
  <c r="AP39" i="2"/>
  <c r="AM38" i="2"/>
  <c r="AU40" i="2"/>
  <c r="AI42" i="2"/>
  <c r="AT39" i="3"/>
  <c r="AQ38" i="3"/>
  <c r="AM42" i="3"/>
  <c r="AG50" i="1"/>
  <c r="AG62" i="1" s="1"/>
  <c r="BJ101" i="2"/>
  <c r="AY40" i="3"/>
  <c r="AY59" i="3" s="1"/>
  <c r="AY83" i="3" s="1"/>
  <c r="AY28" i="3" s="1"/>
  <c r="AH23" i="2"/>
  <c r="AI56" i="11"/>
  <c r="AI57" i="11"/>
  <c r="AI54" i="11"/>
  <c r="AI53" i="11"/>
  <c r="AI55" i="11"/>
  <c r="AI36" i="1"/>
  <c r="AI64" i="1" s="1"/>
  <c r="AI47" i="2"/>
  <c r="AH43" i="1" s="1"/>
  <c r="C38" i="7" s="1"/>
  <c r="AH15" i="1"/>
  <c r="AT59" i="2"/>
  <c r="AS55" i="1" s="1"/>
  <c r="AS67" i="1" s="1"/>
  <c r="AJ80" i="2"/>
  <c r="AJ25" i="2" s="1"/>
  <c r="AJ37" i="1"/>
  <c r="AK57" i="2"/>
  <c r="I37" i="7"/>
  <c r="AN58" i="2"/>
  <c r="AM38" i="1"/>
  <c r="AI55" i="2"/>
  <c r="AH35" i="1"/>
  <c r="F38" i="7"/>
  <c r="AH12" i="1"/>
  <c r="G38" i="7" s="1"/>
  <c r="AN36" i="3"/>
  <c r="AN55" i="3" s="1"/>
  <c r="AN79" i="3" s="1"/>
  <c r="AN24" i="3" s="1"/>
  <c r="AP57" i="3"/>
  <c r="AP81" i="3" s="1"/>
  <c r="AP26" i="3" s="1"/>
  <c r="AO56" i="3"/>
  <c r="AO80" i="3" s="1"/>
  <c r="AO25" i="3" s="1"/>
  <c r="AN47" i="3"/>
  <c r="AM54" i="3"/>
  <c r="AM61" i="3" s="1"/>
  <c r="AN10" i="3"/>
  <c r="AN9" i="3"/>
  <c r="AJ11" i="2"/>
  <c r="AJ13" i="2" s="1"/>
  <c r="BN53" i="2"/>
  <c r="BO34" i="2"/>
  <c r="BM33" i="1"/>
  <c r="BK72" i="1"/>
  <c r="BK84" i="1" s="1"/>
  <c r="BM77" i="2"/>
  <c r="BL49" i="1"/>
  <c r="BL61" i="1" s="1"/>
  <c r="AI11" i="1"/>
  <c r="AH123" i="1"/>
  <c r="AH99" i="1"/>
  <c r="AH111" i="1"/>
  <c r="AL125" i="1"/>
  <c r="AL113" i="1"/>
  <c r="AL101" i="1"/>
  <c r="AR126" i="1"/>
  <c r="AR102" i="1"/>
  <c r="AR114" i="1"/>
  <c r="AI54" i="2"/>
  <c r="AH34" i="1"/>
  <c r="AH41" i="1" s="1"/>
  <c r="AI112" i="1"/>
  <c r="AI100" i="1"/>
  <c r="AI124" i="1"/>
  <c r="AF128" i="1"/>
  <c r="U36" i="7" s="1"/>
  <c r="S36" i="7"/>
  <c r="AF116" i="1"/>
  <c r="T36" i="7" s="1"/>
  <c r="AF104" i="1"/>
  <c r="R36" i="7" s="1"/>
  <c r="AG98" i="1"/>
  <c r="AG110" i="1"/>
  <c r="AG122" i="1"/>
  <c r="AN115" i="3" l="1"/>
  <c r="AN127" i="3"/>
  <c r="AY119" i="3"/>
  <c r="AY131" i="3"/>
  <c r="AO116" i="3"/>
  <c r="AO128" i="3"/>
  <c r="AP117" i="3"/>
  <c r="AP129" i="3"/>
  <c r="AH97" i="2"/>
  <c r="AL85" i="3"/>
  <c r="AL97" i="3" s="1"/>
  <c r="AL23" i="3"/>
  <c r="AL126" i="3" s="1"/>
  <c r="AG23" i="1"/>
  <c r="AG109" i="1" s="1"/>
  <c r="BK101" i="2"/>
  <c r="AG80" i="1"/>
  <c r="AG73" i="1"/>
  <c r="AG85" i="1" s="1"/>
  <c r="AH126" i="2"/>
  <c r="AH114" i="2"/>
  <c r="AH14" i="1"/>
  <c r="H38" i="7" s="1"/>
  <c r="AI38" i="11"/>
  <c r="L39" i="7"/>
  <c r="AI22" i="11"/>
  <c r="AI75" i="1"/>
  <c r="AI87" i="1" s="1"/>
  <c r="AT83" i="2"/>
  <c r="AS78" i="1" s="1"/>
  <c r="AS90" i="1" s="1"/>
  <c r="E38" i="7"/>
  <c r="AJ53" i="1"/>
  <c r="AJ65" i="1" s="1"/>
  <c r="AK81" i="2"/>
  <c r="AN82" i="2"/>
  <c r="AM54" i="1"/>
  <c r="AM66" i="1" s="1"/>
  <c r="M37" i="7"/>
  <c r="AG44" i="1"/>
  <c r="AI79" i="2"/>
  <c r="AH51" i="1"/>
  <c r="AH63" i="1" s="1"/>
  <c r="AJ15" i="2"/>
  <c r="AJ35" i="2" s="1"/>
  <c r="AL37" i="2" s="1"/>
  <c r="AI13" i="1"/>
  <c r="F39" i="7" s="1"/>
  <c r="AN11" i="3"/>
  <c r="AN13" i="3" s="1"/>
  <c r="AN15" i="3" s="1"/>
  <c r="AN35" i="3" s="1"/>
  <c r="AP37" i="3" s="1"/>
  <c r="AM48" i="3"/>
  <c r="AM78" i="3"/>
  <c r="AM85" i="3" s="1"/>
  <c r="AM73" i="3"/>
  <c r="AK7" i="2"/>
  <c r="AO58" i="3"/>
  <c r="AO82" i="3" s="1"/>
  <c r="AO27" i="3" s="1"/>
  <c r="BN77" i="2"/>
  <c r="BM49" i="1"/>
  <c r="BM61" i="1" s="1"/>
  <c r="BL72" i="1"/>
  <c r="BL84" i="1" s="1"/>
  <c r="BO53" i="2"/>
  <c r="BP34" i="2"/>
  <c r="BN33" i="1"/>
  <c r="AK37" i="1"/>
  <c r="AL57" i="2"/>
  <c r="AU59" i="2"/>
  <c r="AT39" i="1"/>
  <c r="AH50" i="1"/>
  <c r="AI78" i="2"/>
  <c r="AO58" i="2"/>
  <c r="AN38" i="1"/>
  <c r="AI48" i="2"/>
  <c r="AJ47" i="2"/>
  <c r="AI43" i="1" s="1"/>
  <c r="C39" i="7" s="1"/>
  <c r="AJ128" i="2"/>
  <c r="AJ116" i="2"/>
  <c r="AI25" i="1"/>
  <c r="AJ36" i="1"/>
  <c r="AK56" i="2"/>
  <c r="I38" i="7"/>
  <c r="AJ55" i="2"/>
  <c r="AI35" i="1"/>
  <c r="AO118" i="3" l="1"/>
  <c r="AO130" i="3"/>
  <c r="AG121" i="1"/>
  <c r="AL30" i="3"/>
  <c r="AL133" i="3" s="1"/>
  <c r="AL114" i="3"/>
  <c r="AJ42" i="2"/>
  <c r="AQ39" i="2"/>
  <c r="AN38" i="2"/>
  <c r="AV40" i="2"/>
  <c r="AU39" i="3"/>
  <c r="AN42" i="3"/>
  <c r="AR38" i="3"/>
  <c r="AK10" i="2"/>
  <c r="AJ10" i="1" s="1"/>
  <c r="AJ58" i="11" s="1"/>
  <c r="AJ56" i="11" s="1"/>
  <c r="Q37" i="7"/>
  <c r="BL101" i="2"/>
  <c r="BK22" i="2"/>
  <c r="AG97" i="1"/>
  <c r="AZ40" i="3"/>
  <c r="AZ59" i="3" s="1"/>
  <c r="AZ83" i="3" s="1"/>
  <c r="AZ28" i="3" s="1"/>
  <c r="AI42" i="11"/>
  <c r="AI41" i="11"/>
  <c r="AI40" i="11"/>
  <c r="AI43" i="11"/>
  <c r="AT28" i="2"/>
  <c r="AT131" i="2" s="1"/>
  <c r="AK26" i="2"/>
  <c r="AJ76" i="1"/>
  <c r="AJ88" i="1" s="1"/>
  <c r="AG45" i="1"/>
  <c r="K37" i="7" s="1"/>
  <c r="J37" i="7"/>
  <c r="AI15" i="1"/>
  <c r="AI12" i="1"/>
  <c r="G39" i="7" s="1"/>
  <c r="AH74" i="1"/>
  <c r="AH86" i="1" s="1"/>
  <c r="AI24" i="2"/>
  <c r="AN27" i="2"/>
  <c r="AM77" i="1"/>
  <c r="AM89" i="1" s="1"/>
  <c r="AO7" i="3"/>
  <c r="AO10" i="3" s="1"/>
  <c r="AM23" i="3"/>
  <c r="AM97" i="3"/>
  <c r="AQ57" i="3"/>
  <c r="AQ81" i="3" s="1"/>
  <c r="AQ26" i="3" s="1"/>
  <c r="AP56" i="3"/>
  <c r="AP80" i="3" s="1"/>
  <c r="AP25" i="3" s="1"/>
  <c r="AO36" i="3"/>
  <c r="AO55" i="3" s="1"/>
  <c r="AO79" i="3" s="1"/>
  <c r="AO24" i="3" s="1"/>
  <c r="AN54" i="3"/>
  <c r="AN61" i="3" s="1"/>
  <c r="AJ7" i="1"/>
  <c r="AK9" i="2"/>
  <c r="AJ9" i="1" s="1"/>
  <c r="AJ44" i="11" s="1"/>
  <c r="BP53" i="2"/>
  <c r="BQ34" i="2"/>
  <c r="BO33" i="1"/>
  <c r="BO77" i="2"/>
  <c r="BN49" i="1"/>
  <c r="BN61" i="1" s="1"/>
  <c r="BM72" i="1"/>
  <c r="BM84" i="1" s="1"/>
  <c r="AH44" i="1"/>
  <c r="M38" i="7"/>
  <c r="AK80" i="2"/>
  <c r="AJ52" i="1"/>
  <c r="AJ64" i="1" s="1"/>
  <c r="AN54" i="1"/>
  <c r="AN66" i="1" s="1"/>
  <c r="AO82" i="2"/>
  <c r="AI23" i="2"/>
  <c r="AH73" i="1"/>
  <c r="AH85" i="1" s="1"/>
  <c r="AJ54" i="2"/>
  <c r="AK36" i="2"/>
  <c r="AI34" i="1"/>
  <c r="AI41" i="1" s="1"/>
  <c r="AT55" i="1"/>
  <c r="AT67" i="1" s="1"/>
  <c r="AU83" i="2"/>
  <c r="AH62" i="1"/>
  <c r="AI51" i="1"/>
  <c r="AI63" i="1" s="1"/>
  <c r="AJ79" i="2"/>
  <c r="AI111" i="1"/>
  <c r="AI99" i="1"/>
  <c r="AI123" i="1"/>
  <c r="AL81" i="2"/>
  <c r="AK53" i="1"/>
  <c r="AK65" i="1" s="1"/>
  <c r="AO115" i="3" l="1"/>
  <c r="AO127" i="3"/>
  <c r="AM30" i="3"/>
  <c r="AM133" i="3" s="1"/>
  <c r="AM126" i="3"/>
  <c r="AP116" i="3"/>
  <c r="AP128" i="3"/>
  <c r="AZ119" i="3"/>
  <c r="AZ131" i="3"/>
  <c r="AQ117" i="3"/>
  <c r="AQ129" i="3"/>
  <c r="AL109" i="3"/>
  <c r="AL121" i="3"/>
  <c r="AJ57" i="11"/>
  <c r="AJ54" i="11"/>
  <c r="AJ53" i="11"/>
  <c r="AJ55" i="11"/>
  <c r="AK11" i="2"/>
  <c r="BM101" i="2"/>
  <c r="BL22" i="2"/>
  <c r="BK125" i="2"/>
  <c r="BK113" i="2"/>
  <c r="BJ22" i="1"/>
  <c r="E39" i="7"/>
  <c r="AJ38" i="11"/>
  <c r="AJ42" i="11" s="1"/>
  <c r="AS28" i="1"/>
  <c r="AS114" i="1" s="1"/>
  <c r="AT119" i="2"/>
  <c r="AI14" i="1"/>
  <c r="H39" i="7" s="1"/>
  <c r="AJ26" i="1"/>
  <c r="AK129" i="2"/>
  <c r="AK117" i="2"/>
  <c r="AN130" i="2"/>
  <c r="AN118" i="2"/>
  <c r="AM27" i="1"/>
  <c r="AH24" i="1"/>
  <c r="AI115" i="2"/>
  <c r="AI127" i="2"/>
  <c r="AJ11" i="1"/>
  <c r="AO9" i="3"/>
  <c r="AO11" i="3" s="1"/>
  <c r="AP7" i="3" s="1"/>
  <c r="AP10" i="3" s="1"/>
  <c r="AM114" i="3"/>
  <c r="AN78" i="3"/>
  <c r="AN85" i="3" s="1"/>
  <c r="AN73" i="3"/>
  <c r="AO47" i="3"/>
  <c r="AN48" i="3"/>
  <c r="AP58" i="3"/>
  <c r="AP82" i="3" s="1"/>
  <c r="AP27" i="3" s="1"/>
  <c r="BN72" i="1"/>
  <c r="BN84" i="1" s="1"/>
  <c r="BQ53" i="2"/>
  <c r="BR34" i="2"/>
  <c r="BP33" i="1"/>
  <c r="BP77" i="2"/>
  <c r="BO49" i="1"/>
  <c r="BO61" i="1" s="1"/>
  <c r="AJ24" i="2"/>
  <c r="AI74" i="1"/>
  <c r="AI86" i="1" s="1"/>
  <c r="AK76" i="1"/>
  <c r="AK88" i="1" s="1"/>
  <c r="AL26" i="2"/>
  <c r="AU28" i="2"/>
  <c r="AT78" i="1"/>
  <c r="AT90" i="1" s="1"/>
  <c r="AM57" i="2"/>
  <c r="AL37" i="1"/>
  <c r="AL56" i="2"/>
  <c r="AK36" i="1"/>
  <c r="AO27" i="2"/>
  <c r="AN77" i="1"/>
  <c r="AN89" i="1" s="1"/>
  <c r="M39" i="7"/>
  <c r="I39" i="7"/>
  <c r="AH23" i="1"/>
  <c r="AI114" i="2"/>
  <c r="AI126" i="2"/>
  <c r="AP58" i="2"/>
  <c r="AO38" i="1"/>
  <c r="AK55" i="2"/>
  <c r="AJ35" i="1"/>
  <c r="J38" i="7"/>
  <c r="AH45" i="1"/>
  <c r="K38" i="7" s="1"/>
  <c r="AU39" i="1"/>
  <c r="AV59" i="2"/>
  <c r="AK25" i="2"/>
  <c r="AJ75" i="1"/>
  <c r="AJ87" i="1" s="1"/>
  <c r="AJ48" i="2"/>
  <c r="AK47" i="2"/>
  <c r="AJ43" i="1" s="1"/>
  <c r="C40" i="7" s="1"/>
  <c r="AI50" i="1"/>
  <c r="AJ78" i="2"/>
  <c r="AM109" i="3" l="1"/>
  <c r="AP118" i="3"/>
  <c r="AP130" i="3"/>
  <c r="BK22" i="1"/>
  <c r="BL113" i="2"/>
  <c r="BL125" i="2"/>
  <c r="BJ96" i="1"/>
  <c r="BJ108" i="1"/>
  <c r="BJ120" i="1"/>
  <c r="BN101" i="2"/>
  <c r="BM22" i="2"/>
  <c r="AJ43" i="11"/>
  <c r="L40" i="7"/>
  <c r="AJ22" i="11"/>
  <c r="AJ41" i="11"/>
  <c r="AJ40" i="11"/>
  <c r="AS102" i="1"/>
  <c r="AS126" i="1"/>
  <c r="AJ124" i="1"/>
  <c r="AJ100" i="1"/>
  <c r="AJ112" i="1"/>
  <c r="AM125" i="1"/>
  <c r="AM113" i="1"/>
  <c r="AM101" i="1"/>
  <c r="AH110" i="1"/>
  <c r="AH122" i="1"/>
  <c r="AH98" i="1"/>
  <c r="AP9" i="3"/>
  <c r="AP11" i="3" s="1"/>
  <c r="AO13" i="3"/>
  <c r="AO15" i="3" s="1"/>
  <c r="AO35" i="3" s="1"/>
  <c r="AQ37" i="3" s="1"/>
  <c r="AK13" i="2"/>
  <c r="AL7" i="2"/>
  <c r="AL9" i="2" s="1"/>
  <c r="AM121" i="3"/>
  <c r="AN97" i="3"/>
  <c r="AN23" i="3"/>
  <c r="AI44" i="1"/>
  <c r="AI45" i="1" s="1"/>
  <c r="K39" i="7" s="1"/>
  <c r="BS34" i="2"/>
  <c r="BQ33" i="1"/>
  <c r="BO72" i="1"/>
  <c r="BO84" i="1" s="1"/>
  <c r="BQ77" i="2"/>
  <c r="BP49" i="1"/>
  <c r="BP61" i="1" s="1"/>
  <c r="AO118" i="2"/>
  <c r="AN27" i="1"/>
  <c r="AO130" i="2"/>
  <c r="AL53" i="1"/>
  <c r="AL65" i="1" s="1"/>
  <c r="AM81" i="2"/>
  <c r="AL117" i="2"/>
  <c r="AK26" i="1"/>
  <c r="AL129" i="2"/>
  <c r="AO54" i="1"/>
  <c r="AO66" i="1" s="1"/>
  <c r="AP82" i="2"/>
  <c r="AU131" i="2"/>
  <c r="AU119" i="2"/>
  <c r="AT28" i="1"/>
  <c r="AI62" i="1"/>
  <c r="AJ25" i="1"/>
  <c r="AK116" i="2"/>
  <c r="AK128" i="2"/>
  <c r="AJ51" i="1"/>
  <c r="AJ63" i="1" s="1"/>
  <c r="AK79" i="2"/>
  <c r="AJ23" i="2"/>
  <c r="AI73" i="1"/>
  <c r="AI85" i="1" s="1"/>
  <c r="AV83" i="2"/>
  <c r="AU55" i="1"/>
  <c r="AU67" i="1" s="1"/>
  <c r="AH109" i="1"/>
  <c r="AH97" i="1"/>
  <c r="AH121" i="1"/>
  <c r="AK52" i="1"/>
  <c r="AK64" i="1" s="1"/>
  <c r="AL80" i="2"/>
  <c r="AJ127" i="2"/>
  <c r="AJ115" i="2"/>
  <c r="AI24" i="1"/>
  <c r="AN30" i="3" l="1"/>
  <c r="AN133" i="3" s="1"/>
  <c r="AN126" i="3"/>
  <c r="AV39" i="3"/>
  <c r="AO42" i="3"/>
  <c r="AS38" i="3"/>
  <c r="BM113" i="2"/>
  <c r="BL22" i="1"/>
  <c r="BM125" i="2"/>
  <c r="BO101" i="2"/>
  <c r="BN22" i="2"/>
  <c r="BK96" i="1"/>
  <c r="BK120" i="1"/>
  <c r="BK108" i="1"/>
  <c r="BA40" i="3"/>
  <c r="BA59" i="3" s="1"/>
  <c r="BA83" i="3" s="1"/>
  <c r="BA28" i="3" s="1"/>
  <c r="AK15" i="2"/>
  <c r="AK35" i="2" s="1"/>
  <c r="AJ13" i="1"/>
  <c r="AP13" i="3"/>
  <c r="AP15" i="3" s="1"/>
  <c r="AP35" i="3" s="1"/>
  <c r="AR37" i="3" s="1"/>
  <c r="AQ7" i="3"/>
  <c r="AQ10" i="3" s="1"/>
  <c r="AP36" i="3"/>
  <c r="AP55" i="3" s="1"/>
  <c r="AP79" i="3" s="1"/>
  <c r="AP24" i="3" s="1"/>
  <c r="AQ56" i="3"/>
  <c r="AQ80" i="3" s="1"/>
  <c r="AQ25" i="3" s="1"/>
  <c r="AO54" i="3"/>
  <c r="AO61" i="3" s="1"/>
  <c r="AP47" i="3"/>
  <c r="AR57" i="3"/>
  <c r="AR81" i="3" s="1"/>
  <c r="AR26" i="3" s="1"/>
  <c r="AK7" i="1"/>
  <c r="AL10" i="2"/>
  <c r="AK10" i="1" s="1"/>
  <c r="AK58" i="11" s="1"/>
  <c r="AN114" i="3"/>
  <c r="J39" i="7"/>
  <c r="BP72" i="1"/>
  <c r="BP84" i="1" s="1"/>
  <c r="BT34" i="2"/>
  <c r="BR33" i="1"/>
  <c r="AJ123" i="1"/>
  <c r="AJ111" i="1"/>
  <c r="AJ99" i="1"/>
  <c r="AI98" i="1"/>
  <c r="AI122" i="1"/>
  <c r="AI110" i="1"/>
  <c r="AV28" i="2"/>
  <c r="AU78" i="1"/>
  <c r="AU90" i="1" s="1"/>
  <c r="AJ74" i="1"/>
  <c r="AJ86" i="1" s="1"/>
  <c r="AK24" i="2"/>
  <c r="AO77" i="1"/>
  <c r="AO89" i="1" s="1"/>
  <c r="AP27" i="2"/>
  <c r="AK124" i="1"/>
  <c r="AK100" i="1"/>
  <c r="AK112" i="1"/>
  <c r="AM26" i="2"/>
  <c r="AL76" i="1"/>
  <c r="AL88" i="1" s="1"/>
  <c r="AK75" i="1"/>
  <c r="AK87" i="1" s="1"/>
  <c r="AL25" i="2"/>
  <c r="AJ114" i="2"/>
  <c r="AJ126" i="2"/>
  <c r="AI23" i="1"/>
  <c r="AT114" i="1"/>
  <c r="AT126" i="1"/>
  <c r="AT102" i="1"/>
  <c r="AN125" i="1"/>
  <c r="AN113" i="1"/>
  <c r="AN101" i="1"/>
  <c r="AN109" i="3" l="1"/>
  <c r="AQ116" i="3"/>
  <c r="AQ128" i="3"/>
  <c r="AR117" i="3"/>
  <c r="AR129" i="3"/>
  <c r="AP115" i="3"/>
  <c r="AP127" i="3"/>
  <c r="BA119" i="3"/>
  <c r="BA131" i="3"/>
  <c r="AL36" i="2"/>
  <c r="AM37" i="2"/>
  <c r="AK42" i="2"/>
  <c r="AO38" i="2"/>
  <c r="AR39" i="2"/>
  <c r="AW40" i="2"/>
  <c r="AW39" i="3"/>
  <c r="AP42" i="3"/>
  <c r="AQ47" i="3" s="1"/>
  <c r="AT38" i="3"/>
  <c r="BL108" i="1"/>
  <c r="BL120" i="1"/>
  <c r="BL96" i="1"/>
  <c r="BP101" i="2"/>
  <c r="BO22" i="2"/>
  <c r="BN125" i="2"/>
  <c r="BM22" i="1"/>
  <c r="BN113" i="2"/>
  <c r="AP54" i="3"/>
  <c r="AP61" i="3" s="1"/>
  <c r="BB40" i="3"/>
  <c r="BB59" i="3" s="1"/>
  <c r="BB83" i="3" s="1"/>
  <c r="BB28" i="3" s="1"/>
  <c r="AK57" i="11"/>
  <c r="AK53" i="11"/>
  <c r="AK56" i="11"/>
  <c r="AK55" i="11"/>
  <c r="AK54" i="11"/>
  <c r="AJ15" i="1"/>
  <c r="AQ36" i="3"/>
  <c r="AQ55" i="3" s="1"/>
  <c r="AQ79" i="3" s="1"/>
  <c r="AQ24" i="3" s="1"/>
  <c r="F40" i="7"/>
  <c r="AJ12" i="1"/>
  <c r="G40" i="7" s="1"/>
  <c r="AS57" i="3"/>
  <c r="AS81" i="3" s="1"/>
  <c r="AS26" i="3" s="1"/>
  <c r="AR56" i="3"/>
  <c r="AR80" i="3" s="1"/>
  <c r="AR25" i="3" s="1"/>
  <c r="AO78" i="3"/>
  <c r="AO85" i="3" s="1"/>
  <c r="AO73" i="3"/>
  <c r="AO48" i="3"/>
  <c r="AJ34" i="1"/>
  <c r="AJ41" i="1" s="1"/>
  <c r="AK54" i="2"/>
  <c r="AK9" i="1"/>
  <c r="AL11" i="2"/>
  <c r="AN121" i="3"/>
  <c r="BU34" i="2"/>
  <c r="BS33" i="1"/>
  <c r="AM117" i="2"/>
  <c r="AL26" i="1"/>
  <c r="AM129" i="2"/>
  <c r="AK115" i="2"/>
  <c r="AJ24" i="1"/>
  <c r="AK127" i="2"/>
  <c r="AI109" i="1"/>
  <c r="AI121" i="1"/>
  <c r="AI97" i="1"/>
  <c r="AK25" i="1"/>
  <c r="AL128" i="2"/>
  <c r="AL116" i="2"/>
  <c r="AP130" i="2"/>
  <c r="AO27" i="1"/>
  <c r="AP118" i="2"/>
  <c r="AV119" i="2"/>
  <c r="AV131" i="2"/>
  <c r="AU28" i="1"/>
  <c r="BB119" i="3" l="1"/>
  <c r="BB131" i="3"/>
  <c r="AR116" i="3"/>
  <c r="AR128" i="3"/>
  <c r="AQ115" i="3"/>
  <c r="AQ127" i="3"/>
  <c r="AS117" i="3"/>
  <c r="AS129" i="3"/>
  <c r="BM96" i="1"/>
  <c r="BM120" i="1"/>
  <c r="BM108" i="1"/>
  <c r="BO113" i="2"/>
  <c r="BN22" i="1"/>
  <c r="BO125" i="2"/>
  <c r="BQ101" i="2"/>
  <c r="BP22" i="2"/>
  <c r="AJ14" i="1"/>
  <c r="H40" i="7" s="1"/>
  <c r="AP78" i="3"/>
  <c r="AK11" i="1"/>
  <c r="AK22" i="11" s="1"/>
  <c r="AK23" i="11" s="1"/>
  <c r="AK44" i="11"/>
  <c r="E40" i="7"/>
  <c r="AK38" i="11"/>
  <c r="AP48" i="3"/>
  <c r="AO97" i="3"/>
  <c r="AO23" i="3"/>
  <c r="AJ50" i="1"/>
  <c r="AK78" i="2"/>
  <c r="AL47" i="2"/>
  <c r="AK43" i="1" s="1"/>
  <c r="C41" i="7" s="1"/>
  <c r="C42" i="7" s="1"/>
  <c r="C5" i="7" s="1"/>
  <c r="AK48" i="2"/>
  <c r="AL36" i="1"/>
  <c r="AM56" i="2"/>
  <c r="AM7" i="2"/>
  <c r="AL13" i="2"/>
  <c r="AL15" i="2" s="1"/>
  <c r="AL35" i="2" s="1"/>
  <c r="AL42" i="2" s="1"/>
  <c r="AQ9" i="3"/>
  <c r="AQ11" i="3" s="1"/>
  <c r="AQ58" i="3"/>
  <c r="AQ82" i="3" s="1"/>
  <c r="AQ27" i="3" s="1"/>
  <c r="AL55" i="2"/>
  <c r="AK35" i="1"/>
  <c r="AW59" i="2"/>
  <c r="AV39" i="1"/>
  <c r="AQ58" i="2"/>
  <c r="AP38" i="1"/>
  <c r="AM37" i="1"/>
  <c r="AN57" i="2"/>
  <c r="I40" i="7"/>
  <c r="AP73" i="3"/>
  <c r="BV34" i="2"/>
  <c r="BT33" i="1"/>
  <c r="AL100" i="1"/>
  <c r="AL124" i="1"/>
  <c r="AL112" i="1"/>
  <c r="AK111" i="1"/>
  <c r="AK123" i="1"/>
  <c r="AK99" i="1"/>
  <c r="AO101" i="1"/>
  <c r="AO113" i="1"/>
  <c r="AO125" i="1"/>
  <c r="AU126" i="1"/>
  <c r="AU114" i="1"/>
  <c r="AU102" i="1"/>
  <c r="AJ122" i="1"/>
  <c r="AJ98" i="1"/>
  <c r="AJ110" i="1"/>
  <c r="AQ118" i="3" l="1"/>
  <c r="AQ130" i="3"/>
  <c r="AO30" i="3"/>
  <c r="AO133" i="3" s="1"/>
  <c r="AO126" i="3"/>
  <c r="AN37" i="2"/>
  <c r="AM36" i="2"/>
  <c r="AP85" i="3"/>
  <c r="AP97" i="3" s="1"/>
  <c r="BP113" i="2"/>
  <c r="BO22" i="1"/>
  <c r="BP125" i="2"/>
  <c r="BR101" i="2"/>
  <c r="BQ22" i="2"/>
  <c r="BN120" i="1"/>
  <c r="BN108" i="1"/>
  <c r="BN96" i="1"/>
  <c r="AP23" i="3"/>
  <c r="AP126" i="3" s="1"/>
  <c r="L41" i="7"/>
  <c r="L42" i="7" s="1"/>
  <c r="L5" i="7" s="1"/>
  <c r="E3" i="9" s="1"/>
  <c r="G8" i="8" s="1"/>
  <c r="AK43" i="11"/>
  <c r="AK40" i="11"/>
  <c r="AK42" i="11"/>
  <c r="AK41" i="11"/>
  <c r="AK13" i="1"/>
  <c r="AO114" i="3"/>
  <c r="AJ44" i="1"/>
  <c r="M40" i="7"/>
  <c r="AL52" i="1"/>
  <c r="AL64" i="1" s="1"/>
  <c r="AM80" i="2"/>
  <c r="AR7" i="3"/>
  <c r="AR10" i="3" s="1"/>
  <c r="AQ13" i="3"/>
  <c r="AQ15" i="3" s="1"/>
  <c r="AQ35" i="3" s="1"/>
  <c r="AP54" i="1"/>
  <c r="AP66" i="1" s="1"/>
  <c r="AQ82" i="2"/>
  <c r="AK51" i="1"/>
  <c r="AK63" i="1" s="1"/>
  <c r="AL79" i="2"/>
  <c r="AK23" i="2"/>
  <c r="AJ73" i="1"/>
  <c r="AJ85" i="1" s="1"/>
  <c r="AW83" i="2"/>
  <c r="AV55" i="1"/>
  <c r="AV67" i="1" s="1"/>
  <c r="AM9" i="2"/>
  <c r="AM10" i="2"/>
  <c r="AL10" i="1" s="1"/>
  <c r="AL58" i="11" s="1"/>
  <c r="AL7" i="1"/>
  <c r="AN81" i="2"/>
  <c r="AM53" i="1"/>
  <c r="AM65" i="1" s="1"/>
  <c r="AJ62" i="1"/>
  <c r="BU33" i="1"/>
  <c r="AX39" i="3" l="1"/>
  <c r="AS37" i="3"/>
  <c r="AM47" i="2"/>
  <c r="AL43" i="1" s="1"/>
  <c r="C45" i="7" s="1"/>
  <c r="AX40" i="2"/>
  <c r="AS39" i="2"/>
  <c r="AP38" i="2"/>
  <c r="AQ42" i="3"/>
  <c r="AU38" i="3"/>
  <c r="AP30" i="3"/>
  <c r="AP114" i="3"/>
  <c r="AM11" i="2"/>
  <c r="BS101" i="2"/>
  <c r="BO108" i="1"/>
  <c r="BO96" i="1"/>
  <c r="BO120" i="1"/>
  <c r="BQ125" i="2"/>
  <c r="BQ113" i="2"/>
  <c r="BP22" i="1"/>
  <c r="BC40" i="3"/>
  <c r="BC59" i="3" s="1"/>
  <c r="BC83" i="3" s="1"/>
  <c r="BC28" i="3" s="1"/>
  <c r="AL57" i="11"/>
  <c r="AL53" i="11"/>
  <c r="AL56" i="11"/>
  <c r="AL55" i="11"/>
  <c r="AL54" i="11"/>
  <c r="AK15" i="1"/>
  <c r="F41" i="7"/>
  <c r="AK12" i="1"/>
  <c r="G41" i="7" s="1"/>
  <c r="AO109" i="3"/>
  <c r="AO121" i="3"/>
  <c r="AV78" i="1"/>
  <c r="AV90" i="1" s="1"/>
  <c r="AW28" i="2"/>
  <c r="AL54" i="2"/>
  <c r="AK34" i="1"/>
  <c r="AK41" i="1" s="1"/>
  <c r="AL24" i="2"/>
  <c r="AK74" i="1"/>
  <c r="AK86" i="1" s="1"/>
  <c r="AL9" i="1"/>
  <c r="AJ23" i="1"/>
  <c r="AK114" i="2"/>
  <c r="AK126" i="2"/>
  <c r="AQ27" i="2"/>
  <c r="AP77" i="1"/>
  <c r="AP89" i="1" s="1"/>
  <c r="AM25" i="2"/>
  <c r="AL75" i="1"/>
  <c r="AL87" i="1" s="1"/>
  <c r="AS56" i="3"/>
  <c r="AS80" i="3" s="1"/>
  <c r="AS25" i="3" s="1"/>
  <c r="AR36" i="3"/>
  <c r="AR55" i="3" s="1"/>
  <c r="AR79" i="3" s="1"/>
  <c r="AR24" i="3" s="1"/>
  <c r="AQ54" i="3"/>
  <c r="AQ61" i="3" s="1"/>
  <c r="AR47" i="3"/>
  <c r="AT57" i="3"/>
  <c r="AT81" i="3" s="1"/>
  <c r="AT26" i="3" s="1"/>
  <c r="AM76" i="1"/>
  <c r="AM88" i="1" s="1"/>
  <c r="AN26" i="2"/>
  <c r="J40" i="7"/>
  <c r="AJ45" i="1"/>
  <c r="K40" i="7" s="1"/>
  <c r="AP121" i="3"/>
  <c r="BW53" i="2"/>
  <c r="BX34" i="2"/>
  <c r="BV33" i="1"/>
  <c r="AS116" i="3" l="1"/>
  <c r="AS128" i="3"/>
  <c r="BC119" i="3"/>
  <c r="BC131" i="3"/>
  <c r="AR115" i="3"/>
  <c r="AR127" i="3"/>
  <c r="AT117" i="3"/>
  <c r="AT129" i="3"/>
  <c r="AP109" i="3"/>
  <c r="AP133" i="3"/>
  <c r="BP96" i="1"/>
  <c r="BP120" i="1"/>
  <c r="BP108" i="1"/>
  <c r="BT101" i="2"/>
  <c r="AL11" i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Q130" i="2"/>
  <c r="AQ118" i="2"/>
  <c r="AP27" i="1"/>
  <c r="AL115" i="2"/>
  <c r="AL127" i="2"/>
  <c r="AK24" i="1"/>
  <c r="AN37" i="1"/>
  <c r="AO57" i="2"/>
  <c r="AM13" i="2"/>
  <c r="AN7" i="2"/>
  <c r="AW39" i="1"/>
  <c r="AX59" i="2"/>
  <c r="AK50" i="1"/>
  <c r="AL78" i="2"/>
  <c r="AW131" i="2"/>
  <c r="AW119" i="2"/>
  <c r="AV28" i="1"/>
  <c r="AN56" i="2"/>
  <c r="AM36" i="1"/>
  <c r="AM26" i="1"/>
  <c r="AN129" i="2"/>
  <c r="AN117" i="2"/>
  <c r="AL48" i="2"/>
  <c r="AQ78" i="3"/>
  <c r="AQ85" i="3" s="1"/>
  <c r="AQ73" i="3"/>
  <c r="AM128" i="2"/>
  <c r="AM116" i="2"/>
  <c r="AL25" i="1"/>
  <c r="AL35" i="1"/>
  <c r="AM55" i="2"/>
  <c r="AR9" i="3"/>
  <c r="AR11" i="3" s="1"/>
  <c r="AR58" i="3"/>
  <c r="AR82" i="3" s="1"/>
  <c r="AR27" i="3" s="1"/>
  <c r="AJ121" i="1"/>
  <c r="AJ97" i="1"/>
  <c r="AJ109" i="1"/>
  <c r="I41" i="7"/>
  <c r="I42" i="7" s="1"/>
  <c r="I5" i="7" s="1"/>
  <c r="E6" i="9" s="1"/>
  <c r="G12" i="8" s="1"/>
  <c r="AQ38" i="1"/>
  <c r="AR58" i="2"/>
  <c r="AQ48" i="3"/>
  <c r="BX53" i="2"/>
  <c r="BY34" i="2"/>
  <c r="BW33" i="1"/>
  <c r="BW77" i="2"/>
  <c r="BV49" i="1"/>
  <c r="BV61" i="1" s="1"/>
  <c r="AR118" i="3" l="1"/>
  <c r="AR130" i="3"/>
  <c r="BU101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4" i="1"/>
  <c r="AL51" i="1"/>
  <c r="AL63" i="1" s="1"/>
  <c r="AM79" i="2"/>
  <c r="AQ97" i="3"/>
  <c r="AQ23" i="3"/>
  <c r="AM124" i="1"/>
  <c r="AM112" i="1"/>
  <c r="AM100" i="1"/>
  <c r="AK62" i="1"/>
  <c r="AN9" i="2"/>
  <c r="AM9" i="1" s="1"/>
  <c r="AM44" i="11" s="1"/>
  <c r="AM7" i="1"/>
  <c r="AN10" i="2"/>
  <c r="AM10" i="1" s="1"/>
  <c r="AM58" i="11" s="1"/>
  <c r="AV126" i="1"/>
  <c r="AV102" i="1"/>
  <c r="AV114" i="1"/>
  <c r="AQ54" i="1"/>
  <c r="AQ66" i="1" s="1"/>
  <c r="AR82" i="2"/>
  <c r="AM52" i="1"/>
  <c r="AM64" i="1" s="1"/>
  <c r="AN80" i="2"/>
  <c r="AX83" i="2"/>
  <c r="AW55" i="1"/>
  <c r="AW67" i="1" s="1"/>
  <c r="AN53" i="1"/>
  <c r="AN65" i="1" s="1"/>
  <c r="AO81" i="2"/>
  <c r="AL111" i="1"/>
  <c r="AL99" i="1"/>
  <c r="AL123" i="1"/>
  <c r="AK122" i="1"/>
  <c r="AK98" i="1"/>
  <c r="AK110" i="1"/>
  <c r="AR13" i="3"/>
  <c r="AR15" i="3" s="1"/>
  <c r="AR35" i="3" s="1"/>
  <c r="AT37" i="3" s="1"/>
  <c r="AS7" i="3"/>
  <c r="AS10" i="3" s="1"/>
  <c r="AK73" i="1"/>
  <c r="AK85" i="1" s="1"/>
  <c r="AL23" i="2"/>
  <c r="AP125" i="1"/>
  <c r="AP113" i="1"/>
  <c r="AP101" i="1"/>
  <c r="BY53" i="2"/>
  <c r="BZ34" i="2"/>
  <c r="BX33" i="1"/>
  <c r="BX77" i="2"/>
  <c r="BW49" i="1"/>
  <c r="BW61" i="1" s="1"/>
  <c r="BV72" i="1"/>
  <c r="BV84" i="1" s="1"/>
  <c r="AQ30" i="3" l="1"/>
  <c r="AQ133" i="3" s="1"/>
  <c r="AQ126" i="3"/>
  <c r="AR42" i="3"/>
  <c r="AV38" i="3"/>
  <c r="AM35" i="2"/>
  <c r="AN36" i="2" s="1"/>
  <c r="BV101" i="2"/>
  <c r="BD40" i="3"/>
  <c r="BD59" i="3" s="1"/>
  <c r="BD83" i="3" s="1"/>
  <c r="BD28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8" i="1"/>
  <c r="AW90" i="1" s="1"/>
  <c r="AL14" i="1"/>
  <c r="H45" i="7" s="1"/>
  <c r="E45" i="7"/>
  <c r="AM24" i="2"/>
  <c r="AL74" i="1"/>
  <c r="AL86" i="1" s="1"/>
  <c r="AL114" i="2"/>
  <c r="AL126" i="2"/>
  <c r="AK23" i="1"/>
  <c r="AS36" i="3"/>
  <c r="AS55" i="3" s="1"/>
  <c r="AS79" i="3" s="1"/>
  <c r="AS24" i="3" s="1"/>
  <c r="AR54" i="3"/>
  <c r="AR61" i="3" s="1"/>
  <c r="AT56" i="3"/>
  <c r="AT80" i="3" s="1"/>
  <c r="AT25" i="3" s="1"/>
  <c r="AU57" i="3"/>
  <c r="AU81" i="3" s="1"/>
  <c r="AU26" i="3" s="1"/>
  <c r="AO26" i="2"/>
  <c r="AN76" i="1"/>
  <c r="AN88" i="1" s="1"/>
  <c r="AN25" i="2"/>
  <c r="AM75" i="1"/>
  <c r="AM87" i="1" s="1"/>
  <c r="AL34" i="1"/>
  <c r="AL41" i="1" s="1"/>
  <c r="AN11" i="2"/>
  <c r="AM11" i="1"/>
  <c r="AM22" i="11" s="1"/>
  <c r="AQ109" i="3"/>
  <c r="AQ114" i="3"/>
  <c r="AK45" i="1"/>
  <c r="K41" i="7" s="1"/>
  <c r="J41" i="7"/>
  <c r="AR27" i="2"/>
  <c r="AQ77" i="1"/>
  <c r="AQ89" i="1" s="1"/>
  <c r="E7" i="9"/>
  <c r="G13" i="8" s="1"/>
  <c r="X5" i="7"/>
  <c r="BW72" i="1"/>
  <c r="BW84" i="1" s="1"/>
  <c r="BY77" i="2"/>
  <c r="BX49" i="1"/>
  <c r="BX61" i="1" s="1"/>
  <c r="BZ53" i="2"/>
  <c r="CA34" i="2"/>
  <c r="BY33" i="1"/>
  <c r="BD119" i="3" l="1"/>
  <c r="BD131" i="3"/>
  <c r="AS115" i="3"/>
  <c r="AS127" i="3"/>
  <c r="AU117" i="3"/>
  <c r="AU129" i="3"/>
  <c r="AT116" i="3"/>
  <c r="AT128" i="3"/>
  <c r="AM54" i="2"/>
  <c r="AY40" i="2"/>
  <c r="AO37" i="2"/>
  <c r="AN36" i="1" s="1"/>
  <c r="AT39" i="2"/>
  <c r="AQ38" i="2"/>
  <c r="AM42" i="2"/>
  <c r="BW101" i="2"/>
  <c r="G14" i="8"/>
  <c r="G4" i="8"/>
  <c r="E5" i="9"/>
  <c r="G10" i="8" s="1"/>
  <c r="AM43" i="11"/>
  <c r="AM41" i="11"/>
  <c r="AM40" i="11"/>
  <c r="L46" i="7"/>
  <c r="AL50" i="1"/>
  <c r="AL57" i="1" s="1"/>
  <c r="AR38" i="1"/>
  <c r="AS58" i="2"/>
  <c r="AO7" i="2"/>
  <c r="AN13" i="2"/>
  <c r="AO56" i="2"/>
  <c r="AO37" i="1"/>
  <c r="AP57" i="2"/>
  <c r="AS47" i="3"/>
  <c r="AR48" i="3"/>
  <c r="AK97" i="1"/>
  <c r="AK109" i="1"/>
  <c r="AK121" i="1"/>
  <c r="J42" i="7"/>
  <c r="J5" i="7" s="1"/>
  <c r="K42" i="7"/>
  <c r="K5" i="7" s="1"/>
  <c r="AN116" i="2"/>
  <c r="AM25" i="1"/>
  <c r="AN128" i="2"/>
  <c r="AN47" i="2"/>
  <c r="AM43" i="1" s="1"/>
  <c r="C46" i="7" s="1"/>
  <c r="AM35" i="1"/>
  <c r="AN55" i="2"/>
  <c r="AS9" i="3"/>
  <c r="AS11" i="3" s="1"/>
  <c r="AS58" i="3"/>
  <c r="AS82" i="3" s="1"/>
  <c r="AS27" i="3" s="1"/>
  <c r="AN26" i="1"/>
  <c r="AO117" i="2"/>
  <c r="AO129" i="2"/>
  <c r="AR118" i="2"/>
  <c r="AQ27" i="1"/>
  <c r="AR130" i="2"/>
  <c r="AQ121" i="3"/>
  <c r="AY59" i="2"/>
  <c r="AX39" i="1"/>
  <c r="I45" i="7"/>
  <c r="AR73" i="3"/>
  <c r="AR78" i="3"/>
  <c r="AR85" i="3" s="1"/>
  <c r="AM115" i="2"/>
  <c r="AM127" i="2"/>
  <c r="AL24" i="1"/>
  <c r="AX119" i="2"/>
  <c r="AX131" i="2"/>
  <c r="AW28" i="1"/>
  <c r="CA53" i="2"/>
  <c r="CB34" i="2"/>
  <c r="BZ33" i="1"/>
  <c r="BZ77" i="2"/>
  <c r="BY49" i="1"/>
  <c r="BY61" i="1" s="1"/>
  <c r="BX72" i="1"/>
  <c r="BX84" i="1" s="1"/>
  <c r="AS118" i="3" l="1"/>
  <c r="AS130" i="3"/>
  <c r="AM61" i="2"/>
  <c r="AM73" i="2" s="1"/>
  <c r="AM78" i="2"/>
  <c r="AM23" i="2" s="1"/>
  <c r="AM30" i="2" s="1"/>
  <c r="AM48" i="2"/>
  <c r="BX101" i="2"/>
  <c r="BW22" i="2"/>
  <c r="AN15" i="2"/>
  <c r="AN35" i="2" s="1"/>
  <c r="AP37" i="2" s="1"/>
  <c r="AM13" i="1"/>
  <c r="AL122" i="1"/>
  <c r="AL110" i="1"/>
  <c r="AL98" i="1"/>
  <c r="AL44" i="1"/>
  <c r="M45" i="7"/>
  <c r="AN79" i="2"/>
  <c r="AM51" i="1"/>
  <c r="AM63" i="1" s="1"/>
  <c r="AO9" i="2"/>
  <c r="AO10" i="2"/>
  <c r="AN10" i="1" s="1"/>
  <c r="AN58" i="11" s="1"/>
  <c r="AN7" i="1"/>
  <c r="AL73" i="1"/>
  <c r="AL85" i="1" s="1"/>
  <c r="F33" i="9"/>
  <c r="AW102" i="1"/>
  <c r="AW114" i="1"/>
  <c r="AW126" i="1"/>
  <c r="AQ113" i="1"/>
  <c r="AQ101" i="1"/>
  <c r="AQ125" i="1"/>
  <c r="AN124" i="1"/>
  <c r="AN112" i="1"/>
  <c r="AN100" i="1"/>
  <c r="AM123" i="1"/>
  <c r="AM111" i="1"/>
  <c r="AM99" i="1"/>
  <c r="AO80" i="2"/>
  <c r="AN52" i="1"/>
  <c r="AN64" i="1" s="1"/>
  <c r="AS82" i="2"/>
  <c r="AR54" i="1"/>
  <c r="AR66" i="1" s="1"/>
  <c r="AR97" i="3"/>
  <c r="AR23" i="3"/>
  <c r="AX55" i="1"/>
  <c r="AX67" i="1" s="1"/>
  <c r="AY83" i="2"/>
  <c r="AS13" i="3"/>
  <c r="AS15" i="3" s="1"/>
  <c r="AT7" i="3"/>
  <c r="AT10" i="3" s="1"/>
  <c r="AP81" i="2"/>
  <c r="AO53" i="1"/>
  <c r="AO65" i="1" s="1"/>
  <c r="AL62" i="1"/>
  <c r="CB53" i="2"/>
  <c r="CC34" i="2"/>
  <c r="CA33" i="1"/>
  <c r="CA77" i="2"/>
  <c r="BZ49" i="1"/>
  <c r="BZ61" i="1" s="1"/>
  <c r="BY72" i="1"/>
  <c r="BY84" i="1" s="1"/>
  <c r="AM15" i="1" l="1"/>
  <c r="AM85" i="2"/>
  <c r="AR30" i="3"/>
  <c r="AR133" i="3" s="1"/>
  <c r="AR126" i="3"/>
  <c r="AS35" i="3"/>
  <c r="AT36" i="3" s="1"/>
  <c r="AT55" i="3" s="1"/>
  <c r="AT79" i="3" s="1"/>
  <c r="AT24" i="3" s="1"/>
  <c r="AU39" i="2"/>
  <c r="AN42" i="2"/>
  <c r="AR38" i="2"/>
  <c r="BW113" i="2"/>
  <c r="BV22" i="1"/>
  <c r="BW125" i="2"/>
  <c r="BY101" i="2"/>
  <c r="BX22" i="2"/>
  <c r="AZ40" i="2"/>
  <c r="BE40" i="3"/>
  <c r="BE59" i="3" s="1"/>
  <c r="BE83" i="3" s="1"/>
  <c r="BE28" i="3" s="1"/>
  <c r="AN54" i="11"/>
  <c r="AN53" i="11"/>
  <c r="AN56" i="11"/>
  <c r="AN57" i="11"/>
  <c r="AN55" i="11"/>
  <c r="AN38" i="11"/>
  <c r="F46" i="7"/>
  <c r="AM12" i="1"/>
  <c r="G46" i="7" s="1"/>
  <c r="AO36" i="2"/>
  <c r="AN54" i="2"/>
  <c r="AN61" i="2" s="1"/>
  <c r="AM34" i="1"/>
  <c r="AM41" i="1" s="1"/>
  <c r="AR109" i="3"/>
  <c r="AR114" i="3"/>
  <c r="AL45" i="1"/>
  <c r="K45" i="7" s="1"/>
  <c r="J45" i="7"/>
  <c r="AM14" i="1"/>
  <c r="H46" i="7" s="1"/>
  <c r="E46" i="7"/>
  <c r="AS54" i="3"/>
  <c r="AS61" i="3" s="1"/>
  <c r="AV57" i="3"/>
  <c r="AV81" i="3" s="1"/>
  <c r="AV26" i="3" s="1"/>
  <c r="AO25" i="2"/>
  <c r="AN75" i="1"/>
  <c r="AN87" i="1" s="1"/>
  <c r="AM97" i="2"/>
  <c r="AL80" i="1"/>
  <c r="AM126" i="2"/>
  <c r="AL23" i="1"/>
  <c r="AL30" i="1" s="1"/>
  <c r="AM114" i="2"/>
  <c r="AL68" i="1"/>
  <c r="O45" i="7" s="1"/>
  <c r="N45" i="7"/>
  <c r="AY28" i="2"/>
  <c r="AX78" i="1"/>
  <c r="AX90" i="1" s="1"/>
  <c r="AN24" i="2"/>
  <c r="AM74" i="1"/>
  <c r="AM86" i="1" s="1"/>
  <c r="AN9" i="1"/>
  <c r="AO11" i="2"/>
  <c r="AO76" i="1"/>
  <c r="AO88" i="1" s="1"/>
  <c r="AP26" i="2"/>
  <c r="AS27" i="2"/>
  <c r="AR77" i="1"/>
  <c r="AR89" i="1" s="1"/>
  <c r="BZ72" i="1"/>
  <c r="BZ84" i="1" s="1"/>
  <c r="CC53" i="2"/>
  <c r="CD34" i="2"/>
  <c r="CB33" i="1"/>
  <c r="CB77" i="2"/>
  <c r="CA49" i="1"/>
  <c r="CA61" i="1" s="1"/>
  <c r="AU37" i="3" l="1"/>
  <c r="AU56" i="3" s="1"/>
  <c r="AU80" i="3" s="1"/>
  <c r="AU25" i="3" s="1"/>
  <c r="AU116" i="3" s="1"/>
  <c r="BE119" i="3"/>
  <c r="BE131" i="3"/>
  <c r="AW38" i="3"/>
  <c r="AS42" i="3"/>
  <c r="AV117" i="3"/>
  <c r="AV129" i="3"/>
  <c r="AT115" i="3"/>
  <c r="AT127" i="3"/>
  <c r="BZ101" i="2"/>
  <c r="BY22" i="2"/>
  <c r="BV120" i="1"/>
  <c r="BV108" i="1"/>
  <c r="BV96" i="1"/>
  <c r="BW22" i="1"/>
  <c r="BX113" i="2"/>
  <c r="BX125" i="2"/>
  <c r="AN11" i="1"/>
  <c r="AN22" i="11" s="1"/>
  <c r="AN44" i="11"/>
  <c r="AO26" i="1"/>
  <c r="AP129" i="2"/>
  <c r="AP117" i="2"/>
  <c r="AY119" i="2"/>
  <c r="AX28" i="1"/>
  <c r="AY131" i="2"/>
  <c r="AL109" i="1"/>
  <c r="AL97" i="1"/>
  <c r="AL121" i="1"/>
  <c r="AS73" i="3"/>
  <c r="AS78" i="3"/>
  <c r="AS85" i="3" s="1"/>
  <c r="AT9" i="3"/>
  <c r="AT11" i="3" s="1"/>
  <c r="AT58" i="3"/>
  <c r="AT82" i="3" s="1"/>
  <c r="AT27" i="3" s="1"/>
  <c r="AO47" i="2"/>
  <c r="AN43" i="1" s="1"/>
  <c r="C47" i="7" s="1"/>
  <c r="AN48" i="2"/>
  <c r="AQ57" i="2"/>
  <c r="AP37" i="1"/>
  <c r="AN115" i="2"/>
  <c r="AM24" i="1"/>
  <c r="AN127" i="2"/>
  <c r="AM109" i="2"/>
  <c r="AM121" i="2"/>
  <c r="AM133" i="2"/>
  <c r="AN25" i="1"/>
  <c r="AO116" i="2"/>
  <c r="AO128" i="2"/>
  <c r="AT47" i="3"/>
  <c r="AS48" i="3"/>
  <c r="AR121" i="3"/>
  <c r="AZ59" i="2"/>
  <c r="AY39" i="1"/>
  <c r="AP56" i="2"/>
  <c r="AO36" i="1"/>
  <c r="AM50" i="1"/>
  <c r="AM57" i="1" s="1"/>
  <c r="AN73" i="2"/>
  <c r="AN78" i="2"/>
  <c r="AN85" i="2" s="1"/>
  <c r="AS118" i="2"/>
  <c r="AS130" i="2"/>
  <c r="AR27" i="1"/>
  <c r="AO13" i="2"/>
  <c r="AP7" i="2"/>
  <c r="AL92" i="1"/>
  <c r="P45" i="7" s="1"/>
  <c r="Q45" i="7"/>
  <c r="I46" i="7"/>
  <c r="AT58" i="2"/>
  <c r="AS38" i="1"/>
  <c r="AO55" i="2"/>
  <c r="AN35" i="1"/>
  <c r="CC77" i="2"/>
  <c r="CB49" i="1"/>
  <c r="CB61" i="1" s="1"/>
  <c r="CA72" i="1"/>
  <c r="CA84" i="1" s="1"/>
  <c r="CE34" i="2"/>
  <c r="CC33" i="1"/>
  <c r="AU128" i="3" l="1"/>
  <c r="AT118" i="3"/>
  <c r="AT130" i="3"/>
  <c r="BW120" i="1"/>
  <c r="BW108" i="1"/>
  <c r="BW96" i="1"/>
  <c r="BY113" i="2"/>
  <c r="BY125" i="2"/>
  <c r="BX22" i="1"/>
  <c r="CA101" i="2"/>
  <c r="BZ22" i="2"/>
  <c r="L47" i="7"/>
  <c r="AN41" i="11"/>
  <c r="AN40" i="11"/>
  <c r="AN43" i="11"/>
  <c r="AN42" i="11"/>
  <c r="AO15" i="2"/>
  <c r="AO35" i="2" s="1"/>
  <c r="AQ37" i="2" s="1"/>
  <c r="AN13" i="1"/>
  <c r="AO79" i="2"/>
  <c r="AN51" i="1"/>
  <c r="AN63" i="1" s="1"/>
  <c r="AM44" i="1"/>
  <c r="M46" i="7"/>
  <c r="AM73" i="1"/>
  <c r="AM85" i="1" s="1"/>
  <c r="AN23" i="2"/>
  <c r="AN30" i="2" s="1"/>
  <c r="AR125" i="1"/>
  <c r="AR101" i="1"/>
  <c r="AR113" i="1"/>
  <c r="AN99" i="1"/>
  <c r="AN111" i="1"/>
  <c r="AN123" i="1"/>
  <c r="AP53" i="1"/>
  <c r="AP65" i="1" s="1"/>
  <c r="AQ81" i="2"/>
  <c r="AU7" i="3"/>
  <c r="AU10" i="3" s="1"/>
  <c r="AT13" i="3"/>
  <c r="AT15" i="3" s="1"/>
  <c r="AT35" i="3" s="1"/>
  <c r="AV37" i="3" s="1"/>
  <c r="AX126" i="1"/>
  <c r="AX114" i="1"/>
  <c r="AX102" i="1"/>
  <c r="AO112" i="1"/>
  <c r="AO100" i="1"/>
  <c r="AO124" i="1"/>
  <c r="AT82" i="2"/>
  <c r="AS54" i="1"/>
  <c r="AS66" i="1" s="1"/>
  <c r="AM62" i="1"/>
  <c r="AZ83" i="2"/>
  <c r="AY55" i="1"/>
  <c r="AY67" i="1" s="1"/>
  <c r="AM110" i="1"/>
  <c r="AM98" i="1"/>
  <c r="AM122" i="1"/>
  <c r="AS97" i="3"/>
  <c r="AS23" i="3"/>
  <c r="AN15" i="1"/>
  <c r="AO52" i="1"/>
  <c r="AO64" i="1" s="1"/>
  <c r="AP80" i="2"/>
  <c r="AP9" i="2"/>
  <c r="AO7" i="1"/>
  <c r="AP10" i="2"/>
  <c r="AO10" i="1" s="1"/>
  <c r="AO58" i="11" s="1"/>
  <c r="AL104" i="1"/>
  <c r="R45" i="7" s="1"/>
  <c r="AL116" i="1"/>
  <c r="T45" i="7" s="1"/>
  <c r="S45" i="7"/>
  <c r="AL128" i="1"/>
  <c r="U45" i="7" s="1"/>
  <c r="CF34" i="2"/>
  <c r="CD33" i="1"/>
  <c r="CB72" i="1"/>
  <c r="CB84" i="1" s="1"/>
  <c r="AS30" i="3" l="1"/>
  <c r="AS133" i="3" s="1"/>
  <c r="AS126" i="3"/>
  <c r="AT42" i="3"/>
  <c r="AX38" i="3"/>
  <c r="AV39" i="2"/>
  <c r="AO42" i="2"/>
  <c r="AP47" i="2" s="1"/>
  <c r="AO43" i="1" s="1"/>
  <c r="C48" i="7" s="1"/>
  <c r="AS38" i="2"/>
  <c r="CB101" i="2"/>
  <c r="CA22" i="2"/>
  <c r="BZ113" i="2"/>
  <c r="BY22" i="1"/>
  <c r="BZ125" i="2"/>
  <c r="BX108" i="1"/>
  <c r="BX120" i="1"/>
  <c r="BX96" i="1"/>
  <c r="BA40" i="2"/>
  <c r="BF40" i="3"/>
  <c r="AO54" i="11"/>
  <c r="AO57" i="11"/>
  <c r="AO53" i="11"/>
  <c r="AO56" i="11"/>
  <c r="AO55" i="11"/>
  <c r="AO38" i="11"/>
  <c r="F47" i="7"/>
  <c r="AN12" i="1"/>
  <c r="G47" i="7" s="1"/>
  <c r="AY78" i="1"/>
  <c r="AY90" i="1" s="1"/>
  <c r="AZ28" i="2"/>
  <c r="AT27" i="2"/>
  <c r="AS77" i="1"/>
  <c r="AS89" i="1" s="1"/>
  <c r="AO9" i="1"/>
  <c r="AP11" i="2"/>
  <c r="E47" i="7"/>
  <c r="AN14" i="1"/>
  <c r="H47" i="7" s="1"/>
  <c r="N46" i="7"/>
  <c r="AM68" i="1"/>
  <c r="O46" i="7" s="1"/>
  <c r="AQ26" i="2"/>
  <c r="AP76" i="1"/>
  <c r="AP88" i="1" s="1"/>
  <c r="AM23" i="1"/>
  <c r="AM30" i="1" s="1"/>
  <c r="AN126" i="2"/>
  <c r="AN114" i="2"/>
  <c r="J46" i="7"/>
  <c r="AM45" i="1"/>
  <c r="K46" i="7" s="1"/>
  <c r="AO75" i="1"/>
  <c r="AO87" i="1" s="1"/>
  <c r="AP25" i="2"/>
  <c r="AS114" i="3"/>
  <c r="AN34" i="1"/>
  <c r="AN41" i="1" s="1"/>
  <c r="AO54" i="2"/>
  <c r="AO61" i="2" s="1"/>
  <c r="AP36" i="2"/>
  <c r="AV56" i="3"/>
  <c r="AV80" i="3" s="1"/>
  <c r="AV25" i="3" s="1"/>
  <c r="AU36" i="3"/>
  <c r="AU55" i="3" s="1"/>
  <c r="AU79" i="3" s="1"/>
  <c r="AU24" i="3" s="1"/>
  <c r="AW57" i="3"/>
  <c r="AW81" i="3" s="1"/>
  <c r="AW26" i="3" s="1"/>
  <c r="AT54" i="3"/>
  <c r="AT61" i="3" s="1"/>
  <c r="BF59" i="3"/>
  <c r="BF83" i="3" s="1"/>
  <c r="BF28" i="3" s="1"/>
  <c r="AM80" i="1"/>
  <c r="AN97" i="2"/>
  <c r="AO24" i="2"/>
  <c r="AN74" i="1"/>
  <c r="AN86" i="1" s="1"/>
  <c r="CG34" i="2"/>
  <c r="CE33" i="1"/>
  <c r="AS109" i="3" l="1"/>
  <c r="AV116" i="3"/>
  <c r="AV128" i="3"/>
  <c r="AW117" i="3"/>
  <c r="AW129" i="3"/>
  <c r="AU115" i="3"/>
  <c r="AU127" i="3"/>
  <c r="BF119" i="3"/>
  <c r="BF131" i="3"/>
  <c r="BY120" i="1"/>
  <c r="BY108" i="1"/>
  <c r="BY96" i="1"/>
  <c r="CA125" i="2"/>
  <c r="CA113" i="2"/>
  <c r="BZ22" i="1"/>
  <c r="CC101" i="2"/>
  <c r="CB22" i="2"/>
  <c r="AO11" i="1"/>
  <c r="AO22" i="11" s="1"/>
  <c r="AO44" i="11"/>
  <c r="AO40" i="11" s="1"/>
  <c r="AO73" i="2"/>
  <c r="AO78" i="2"/>
  <c r="AO85" i="2" s="1"/>
  <c r="AN50" i="1"/>
  <c r="AN57" i="1" s="1"/>
  <c r="AS121" i="3"/>
  <c r="AN109" i="2"/>
  <c r="AN121" i="2"/>
  <c r="AN133" i="2"/>
  <c r="AQ7" i="2"/>
  <c r="AP13" i="2"/>
  <c r="AP15" i="2" s="1"/>
  <c r="AT130" i="2"/>
  <c r="AT118" i="2"/>
  <c r="AS27" i="1"/>
  <c r="AN24" i="1"/>
  <c r="AO115" i="2"/>
  <c r="AO127" i="2"/>
  <c r="AT73" i="3"/>
  <c r="AT78" i="3"/>
  <c r="AT85" i="3" s="1"/>
  <c r="AZ39" i="1"/>
  <c r="BA59" i="2"/>
  <c r="I47" i="7"/>
  <c r="AM121" i="1"/>
  <c r="AM97" i="1"/>
  <c r="AM109" i="1"/>
  <c r="AZ131" i="2"/>
  <c r="AY28" i="1"/>
  <c r="AZ119" i="2"/>
  <c r="AU58" i="2"/>
  <c r="AT38" i="1"/>
  <c r="AQ56" i="2"/>
  <c r="AP36" i="1"/>
  <c r="AO25" i="1"/>
  <c r="AP128" i="2"/>
  <c r="AP116" i="2"/>
  <c r="Q46" i="7"/>
  <c r="AM92" i="1"/>
  <c r="P46" i="7" s="1"/>
  <c r="AU47" i="3"/>
  <c r="AT48" i="3"/>
  <c r="AR57" i="2"/>
  <c r="AQ37" i="1"/>
  <c r="AO35" i="1"/>
  <c r="AP55" i="2"/>
  <c r="AU9" i="3"/>
  <c r="AU11" i="3" s="1"/>
  <c r="AU58" i="3"/>
  <c r="AU82" i="3" s="1"/>
  <c r="AU27" i="3" s="1"/>
  <c r="AQ117" i="2"/>
  <c r="AP26" i="1"/>
  <c r="AQ129" i="2"/>
  <c r="AO48" i="2"/>
  <c r="CH34" i="2"/>
  <c r="CF33" i="1"/>
  <c r="AU118" i="3" l="1"/>
  <c r="AU130" i="3"/>
  <c r="CA22" i="1"/>
  <c r="CB113" i="2"/>
  <c r="CB125" i="2"/>
  <c r="CD101" i="2"/>
  <c r="CC22" i="2"/>
  <c r="BZ108" i="1"/>
  <c r="BZ120" i="1"/>
  <c r="BZ96" i="1"/>
  <c r="L48" i="7"/>
  <c r="AO43" i="11"/>
  <c r="AO42" i="11"/>
  <c r="AO41" i="11"/>
  <c r="AP35" i="2"/>
  <c r="AR37" i="2" s="1"/>
  <c r="AO13" i="1"/>
  <c r="AU82" i="2"/>
  <c r="AT54" i="1"/>
  <c r="AT66" i="1" s="1"/>
  <c r="AZ55" i="1"/>
  <c r="AZ67" i="1" s="1"/>
  <c r="BA83" i="2"/>
  <c r="AV7" i="3"/>
  <c r="AV10" i="3" s="1"/>
  <c r="AU13" i="3"/>
  <c r="AU15" i="3" s="1"/>
  <c r="AU35" i="3" s="1"/>
  <c r="AU42" i="3" s="1"/>
  <c r="AQ53" i="1"/>
  <c r="AQ65" i="1" s="1"/>
  <c r="AR81" i="2"/>
  <c r="AM116" i="1"/>
  <c r="T46" i="7" s="1"/>
  <c r="AM128" i="1"/>
  <c r="U46" i="7" s="1"/>
  <c r="AM104" i="1"/>
  <c r="R46" i="7" s="1"/>
  <c r="S46" i="7"/>
  <c r="AN62" i="1"/>
  <c r="AY102" i="1"/>
  <c r="AY114" i="1"/>
  <c r="AY126" i="1"/>
  <c r="AP112" i="1"/>
  <c r="AP124" i="1"/>
  <c r="AP100" i="1"/>
  <c r="AP79" i="2"/>
  <c r="AO51" i="1"/>
  <c r="AO63" i="1" s="1"/>
  <c r="AQ80" i="2"/>
  <c r="AP52" i="1"/>
  <c r="AP64" i="1" s="1"/>
  <c r="M47" i="7"/>
  <c r="AN44" i="1"/>
  <c r="AT97" i="3"/>
  <c r="AT23" i="3"/>
  <c r="AN122" i="1"/>
  <c r="AN110" i="1"/>
  <c r="AN98" i="1"/>
  <c r="AN73" i="1"/>
  <c r="AN85" i="1" s="1"/>
  <c r="AO23" i="2"/>
  <c r="AO30" i="2" s="1"/>
  <c r="AO111" i="1"/>
  <c r="AO99" i="1"/>
  <c r="AO123" i="1"/>
  <c r="AS125" i="1"/>
  <c r="AS113" i="1"/>
  <c r="AS101" i="1"/>
  <c r="AQ9" i="2"/>
  <c r="AQ10" i="2"/>
  <c r="AP10" i="1" s="1"/>
  <c r="AP58" i="11" s="1"/>
  <c r="AP7" i="1"/>
  <c r="CG33" i="1"/>
  <c r="AT30" i="3" l="1"/>
  <c r="AT133" i="3" s="1"/>
  <c r="AT126" i="3"/>
  <c r="AW37" i="3"/>
  <c r="AW39" i="2"/>
  <c r="AP42" i="2"/>
  <c r="AT38" i="2"/>
  <c r="CE101" i="2"/>
  <c r="CC113" i="2"/>
  <c r="CB22" i="1"/>
  <c r="CC125" i="2"/>
  <c r="CA108" i="1"/>
  <c r="CA96" i="1"/>
  <c r="CA120" i="1"/>
  <c r="BB40" i="2"/>
  <c r="BG40" i="3"/>
  <c r="BG59" i="3" s="1"/>
  <c r="BG83" i="3" s="1"/>
  <c r="BG28" i="3" s="1"/>
  <c r="AP54" i="11"/>
  <c r="AP57" i="11"/>
  <c r="AP53" i="11"/>
  <c r="AP56" i="11"/>
  <c r="AP55" i="11"/>
  <c r="AO15" i="1"/>
  <c r="F48" i="7"/>
  <c r="AO12" i="1"/>
  <c r="G48" i="7" s="1"/>
  <c r="AO126" i="2"/>
  <c r="AN23" i="1"/>
  <c r="AN30" i="1" s="1"/>
  <c r="AO114" i="2"/>
  <c r="AT114" i="3"/>
  <c r="AR26" i="2"/>
  <c r="AQ76" i="1"/>
  <c r="AQ88" i="1" s="1"/>
  <c r="BA28" i="2"/>
  <c r="AZ78" i="1"/>
  <c r="AZ90" i="1" s="1"/>
  <c r="AP9" i="1"/>
  <c r="AQ11" i="2"/>
  <c r="AO97" i="2"/>
  <c r="AN80" i="1"/>
  <c r="AP75" i="1"/>
  <c r="AP87" i="1" s="1"/>
  <c r="AQ25" i="2"/>
  <c r="AN45" i="1"/>
  <c r="K47" i="7" s="1"/>
  <c r="J47" i="7"/>
  <c r="AV36" i="3"/>
  <c r="AV55" i="3" s="1"/>
  <c r="AV79" i="3" s="1"/>
  <c r="AV24" i="3" s="1"/>
  <c r="AU54" i="3"/>
  <c r="AU61" i="3" s="1"/>
  <c r="AX57" i="3"/>
  <c r="AX81" i="3" s="1"/>
  <c r="AX26" i="3" s="1"/>
  <c r="AW56" i="3"/>
  <c r="AW80" i="3" s="1"/>
  <c r="AW25" i="3" s="1"/>
  <c r="AQ47" i="2"/>
  <c r="AP43" i="1" s="1"/>
  <c r="C49" i="7" s="1"/>
  <c r="AP54" i="2"/>
  <c r="AP61" i="2" s="1"/>
  <c r="AO34" i="1"/>
  <c r="AO41" i="1" s="1"/>
  <c r="AQ36" i="2"/>
  <c r="AO74" i="1"/>
  <c r="AO86" i="1" s="1"/>
  <c r="AP24" i="2"/>
  <c r="AN68" i="1"/>
  <c r="O47" i="7" s="1"/>
  <c r="N47" i="7"/>
  <c r="AT77" i="1"/>
  <c r="AT89" i="1" s="1"/>
  <c r="AU27" i="2"/>
  <c r="CI53" i="2"/>
  <c r="CJ34" i="2"/>
  <c r="CH33" i="1"/>
  <c r="AT109" i="3" l="1"/>
  <c r="AW116" i="3"/>
  <c r="AW128" i="3"/>
  <c r="BG119" i="3"/>
  <c r="BG131" i="3"/>
  <c r="AX117" i="3"/>
  <c r="AX129" i="3"/>
  <c r="AV115" i="3"/>
  <c r="AV127" i="3"/>
  <c r="CB120" i="1"/>
  <c r="CB96" i="1"/>
  <c r="CB108" i="1"/>
  <c r="CF101" i="2"/>
  <c r="AP11" i="1"/>
  <c r="AP22" i="11" s="1"/>
  <c r="AP44" i="11"/>
  <c r="E48" i="7"/>
  <c r="AP38" i="11"/>
  <c r="AO14" i="1"/>
  <c r="H48" i="7" s="1"/>
  <c r="AR37" i="1"/>
  <c r="AS57" i="2"/>
  <c r="AO109" i="2"/>
  <c r="AO121" i="2"/>
  <c r="AO133" i="2"/>
  <c r="AU118" i="2"/>
  <c r="AU130" i="2"/>
  <c r="AT27" i="1"/>
  <c r="AO24" i="1"/>
  <c r="AP127" i="2"/>
  <c r="AP115" i="2"/>
  <c r="BA39" i="1"/>
  <c r="BB59" i="2"/>
  <c r="AU38" i="1"/>
  <c r="AV58" i="2"/>
  <c r="AZ28" i="1"/>
  <c r="BA119" i="2"/>
  <c r="BA131" i="2"/>
  <c r="AT121" i="3"/>
  <c r="AR56" i="2"/>
  <c r="AQ36" i="1"/>
  <c r="AN92" i="1"/>
  <c r="P47" i="7" s="1"/>
  <c r="Q47" i="7"/>
  <c r="AP35" i="1"/>
  <c r="AQ55" i="2"/>
  <c r="I48" i="7"/>
  <c r="AU78" i="3"/>
  <c r="AU85" i="3" s="1"/>
  <c r="AU73" i="3"/>
  <c r="AQ116" i="2"/>
  <c r="AP25" i="1"/>
  <c r="AQ128" i="2"/>
  <c r="AR7" i="2"/>
  <c r="AQ13" i="2"/>
  <c r="AV47" i="3"/>
  <c r="AU48" i="3"/>
  <c r="AV9" i="3"/>
  <c r="AV11" i="3" s="1"/>
  <c r="AV58" i="3"/>
  <c r="AV82" i="3" s="1"/>
  <c r="AV27" i="3" s="1"/>
  <c r="AO50" i="1"/>
  <c r="AO57" i="1" s="1"/>
  <c r="AP78" i="2"/>
  <c r="AP85" i="2" s="1"/>
  <c r="AP73" i="2"/>
  <c r="AR117" i="2"/>
  <c r="AR129" i="2"/>
  <c r="AQ26" i="1"/>
  <c r="AN121" i="1"/>
  <c r="AN109" i="1"/>
  <c r="AN97" i="1"/>
  <c r="AP48" i="2"/>
  <c r="CJ53" i="2"/>
  <c r="CK34" i="2"/>
  <c r="CI33" i="1"/>
  <c r="CI77" i="2"/>
  <c r="CH49" i="1"/>
  <c r="CH61" i="1" s="1"/>
  <c r="AV118" i="3" l="1"/>
  <c r="AV130" i="3"/>
  <c r="CG101" i="2"/>
  <c r="L49" i="7"/>
  <c r="AP42" i="11"/>
  <c r="AP41" i="11"/>
  <c r="AP40" i="11"/>
  <c r="AP43" i="11"/>
  <c r="AQ15" i="2"/>
  <c r="AP15" i="1" s="1"/>
  <c r="AP13" i="1"/>
  <c r="AQ79" i="2"/>
  <c r="AP51" i="1"/>
  <c r="AP63" i="1" s="1"/>
  <c r="AS81" i="2"/>
  <c r="AR53" i="1"/>
  <c r="AR65" i="1" s="1"/>
  <c r="AQ100" i="1"/>
  <c r="AQ112" i="1"/>
  <c r="AQ124" i="1"/>
  <c r="AP23" i="2"/>
  <c r="AP30" i="2" s="1"/>
  <c r="AO73" i="1"/>
  <c r="AO85" i="1" s="1"/>
  <c r="AU97" i="3"/>
  <c r="AU23" i="3"/>
  <c r="AR80" i="2"/>
  <c r="AQ52" i="1"/>
  <c r="AQ64" i="1" s="1"/>
  <c r="BA55" i="1"/>
  <c r="BA67" i="1" s="1"/>
  <c r="BB83" i="2"/>
  <c r="AO110" i="1"/>
  <c r="AO98" i="1"/>
  <c r="AO122" i="1"/>
  <c r="AR9" i="2"/>
  <c r="AR10" i="2"/>
  <c r="AQ10" i="1" s="1"/>
  <c r="AQ58" i="11" s="1"/>
  <c r="AQ7" i="1"/>
  <c r="AN128" i="1"/>
  <c r="U47" i="7" s="1"/>
  <c r="S47" i="7"/>
  <c r="AN104" i="1"/>
  <c r="R47" i="7" s="1"/>
  <c r="AN116" i="1"/>
  <c r="T47" i="7" s="1"/>
  <c r="AO62" i="1"/>
  <c r="AP123" i="1"/>
  <c r="AP99" i="1"/>
  <c r="AP111" i="1"/>
  <c r="AZ126" i="1"/>
  <c r="AZ114" i="1"/>
  <c r="AZ102" i="1"/>
  <c r="AT101" i="1"/>
  <c r="AT125" i="1"/>
  <c r="AT113" i="1"/>
  <c r="AV13" i="3"/>
  <c r="AV15" i="3" s="1"/>
  <c r="AV35" i="3" s="1"/>
  <c r="AW7" i="3"/>
  <c r="AW10" i="3" s="1"/>
  <c r="M48" i="7"/>
  <c r="AO44" i="1"/>
  <c r="AV82" i="2"/>
  <c r="AU54" i="1"/>
  <c r="AU66" i="1" s="1"/>
  <c r="CK53" i="2"/>
  <c r="CL34" i="2"/>
  <c r="CJ33" i="1"/>
  <c r="CH72" i="1"/>
  <c r="CH84" i="1" s="1"/>
  <c r="CJ77" i="2"/>
  <c r="CI49" i="1"/>
  <c r="CI61" i="1" s="1"/>
  <c r="AU30" i="3" l="1"/>
  <c r="AU133" i="3" s="1"/>
  <c r="AU126" i="3"/>
  <c r="AV42" i="3"/>
  <c r="AX37" i="3"/>
  <c r="CH101" i="2"/>
  <c r="BH40" i="3"/>
  <c r="BH59" i="3" s="1"/>
  <c r="BH83" i="3" s="1"/>
  <c r="BH28" i="3" s="1"/>
  <c r="AQ55" i="11"/>
  <c r="AQ54" i="11"/>
  <c r="AQ53" i="11"/>
  <c r="AQ56" i="11"/>
  <c r="AQ57" i="11"/>
  <c r="AQ38" i="11"/>
  <c r="AQ35" i="2"/>
  <c r="F49" i="7"/>
  <c r="AP12" i="1"/>
  <c r="G49" i="7" s="1"/>
  <c r="AV27" i="2"/>
  <c r="AU77" i="1"/>
  <c r="AU89" i="1" s="1"/>
  <c r="BB28" i="2"/>
  <c r="BA78" i="1"/>
  <c r="BA90" i="1" s="1"/>
  <c r="AO45" i="1"/>
  <c r="K48" i="7" s="1"/>
  <c r="J48" i="7"/>
  <c r="AO68" i="1"/>
  <c r="O48" i="7" s="1"/>
  <c r="N48" i="7"/>
  <c r="AS26" i="2"/>
  <c r="AR76" i="1"/>
  <c r="AR88" i="1" s="1"/>
  <c r="AU114" i="3"/>
  <c r="AW47" i="3"/>
  <c r="AX56" i="3"/>
  <c r="AX80" i="3" s="1"/>
  <c r="AX25" i="3" s="1"/>
  <c r="AY38" i="3"/>
  <c r="AY57" i="3" s="1"/>
  <c r="AY81" i="3" s="1"/>
  <c r="AY26" i="3" s="1"/>
  <c r="AV54" i="3"/>
  <c r="AV61" i="3" s="1"/>
  <c r="AW36" i="3"/>
  <c r="AW55" i="3" s="1"/>
  <c r="AW79" i="3" s="1"/>
  <c r="AW24" i="3" s="1"/>
  <c r="AP97" i="2"/>
  <c r="AO80" i="1"/>
  <c r="AP14" i="1"/>
  <c r="H49" i="7" s="1"/>
  <c r="E49" i="7"/>
  <c r="AQ9" i="1"/>
  <c r="AR11" i="2"/>
  <c r="AP126" i="2"/>
  <c r="AO23" i="1"/>
  <c r="AO30" i="1" s="1"/>
  <c r="AP114" i="2"/>
  <c r="AQ75" i="1"/>
  <c r="AQ87" i="1" s="1"/>
  <c r="AR25" i="2"/>
  <c r="AP74" i="1"/>
  <c r="AP86" i="1" s="1"/>
  <c r="AQ24" i="2"/>
  <c r="CK77" i="2"/>
  <c r="CJ49" i="1"/>
  <c r="CJ61" i="1" s="1"/>
  <c r="CI72" i="1"/>
  <c r="CI84" i="1" s="1"/>
  <c r="CL53" i="2"/>
  <c r="CM34" i="2"/>
  <c r="CK33" i="1"/>
  <c r="AU109" i="3" l="1"/>
  <c r="AY117" i="3"/>
  <c r="AY129" i="3"/>
  <c r="AW115" i="3"/>
  <c r="AW127" i="3"/>
  <c r="BH119" i="3"/>
  <c r="BH131" i="3"/>
  <c r="AX116" i="3"/>
  <c r="AX128" i="3"/>
  <c r="AX39" i="2"/>
  <c r="AS37" i="2"/>
  <c r="AQ42" i="2"/>
  <c r="AR47" i="2" s="1"/>
  <c r="AQ43" i="1" s="1"/>
  <c r="C50" i="7" s="1"/>
  <c r="AU38" i="2"/>
  <c r="CI101" i="2"/>
  <c r="AP34" i="1"/>
  <c r="BC40" i="2"/>
  <c r="BC59" i="2" s="1"/>
  <c r="AQ11" i="1"/>
  <c r="AQ22" i="11" s="1"/>
  <c r="AQ44" i="11"/>
  <c r="AQ42" i="11" s="1"/>
  <c r="AR36" i="1"/>
  <c r="AS37" i="1"/>
  <c r="AW58" i="2"/>
  <c r="AR36" i="2"/>
  <c r="AQ35" i="1" s="1"/>
  <c r="AW9" i="3"/>
  <c r="AW11" i="3" s="1"/>
  <c r="AQ54" i="2"/>
  <c r="AQ61" i="2" s="1"/>
  <c r="AV48" i="3"/>
  <c r="AS7" i="2"/>
  <c r="AR13" i="2"/>
  <c r="AV78" i="3"/>
  <c r="AV85" i="3" s="1"/>
  <c r="AV73" i="3"/>
  <c r="AU121" i="3"/>
  <c r="AQ115" i="2"/>
  <c r="AP24" i="1"/>
  <c r="AQ127" i="2"/>
  <c r="AP109" i="2"/>
  <c r="AP133" i="2"/>
  <c r="AP121" i="2"/>
  <c r="BA28" i="1"/>
  <c r="BB119" i="2"/>
  <c r="BB131" i="2"/>
  <c r="AO97" i="1"/>
  <c r="AO109" i="1"/>
  <c r="AO121" i="1"/>
  <c r="AO92" i="1"/>
  <c r="P48" i="7" s="1"/>
  <c r="Q48" i="7"/>
  <c r="AR128" i="2"/>
  <c r="AR116" i="2"/>
  <c r="AQ25" i="1"/>
  <c r="AS117" i="2"/>
  <c r="AR26" i="1"/>
  <c r="AS129" i="2"/>
  <c r="AU27" i="1"/>
  <c r="AV130" i="2"/>
  <c r="AV118" i="2"/>
  <c r="CL77" i="2"/>
  <c r="CK49" i="1"/>
  <c r="CK61" i="1" s="1"/>
  <c r="CM53" i="2"/>
  <c r="CN34" i="2"/>
  <c r="CL33" i="1"/>
  <c r="CJ72" i="1"/>
  <c r="CJ84" i="1" s="1"/>
  <c r="AP41" i="1" l="1"/>
  <c r="AP44" i="1" s="1"/>
  <c r="CJ101" i="2"/>
  <c r="CI22" i="2"/>
  <c r="I49" i="7"/>
  <c r="L50" i="7"/>
  <c r="AQ41" i="11"/>
  <c r="AQ43" i="11"/>
  <c r="AQ40" i="11"/>
  <c r="AT57" i="2"/>
  <c r="AS53" i="1" s="1"/>
  <c r="AS65" i="1" s="1"/>
  <c r="AS56" i="2"/>
  <c r="AR52" i="1" s="1"/>
  <c r="AR64" i="1" s="1"/>
  <c r="AR55" i="2"/>
  <c r="AQ51" i="1" s="1"/>
  <c r="AQ63" i="1" s="1"/>
  <c r="AQ48" i="2"/>
  <c r="AQ73" i="2"/>
  <c r="BB39" i="1"/>
  <c r="AW58" i="3"/>
  <c r="AW82" i="3" s="1"/>
  <c r="AW27" i="3" s="1"/>
  <c r="AV38" i="1"/>
  <c r="AP50" i="1"/>
  <c r="AQ78" i="2"/>
  <c r="AQ85" i="2" s="1"/>
  <c r="AQ97" i="2" s="1"/>
  <c r="AR15" i="2"/>
  <c r="AQ15" i="1" s="1"/>
  <c r="AQ13" i="1"/>
  <c r="AX7" i="3"/>
  <c r="AX10" i="3" s="1"/>
  <c r="AW13" i="3"/>
  <c r="AW15" i="3" s="1"/>
  <c r="AW35" i="3" s="1"/>
  <c r="AP122" i="1"/>
  <c r="AP98" i="1"/>
  <c r="AP110" i="1"/>
  <c r="AR100" i="1"/>
  <c r="AR112" i="1"/>
  <c r="AR124" i="1"/>
  <c r="BA114" i="1"/>
  <c r="BA126" i="1"/>
  <c r="BA102" i="1"/>
  <c r="AW82" i="2"/>
  <c r="AV97" i="3"/>
  <c r="AV23" i="3"/>
  <c r="BC83" i="2"/>
  <c r="BB55" i="1"/>
  <c r="AR79" i="2"/>
  <c r="AU125" i="1"/>
  <c r="AU101" i="1"/>
  <c r="AU113" i="1"/>
  <c r="AQ99" i="1"/>
  <c r="AQ123" i="1"/>
  <c r="AQ111" i="1"/>
  <c r="AO116" i="1"/>
  <c r="T48" i="7" s="1"/>
  <c r="S48" i="7"/>
  <c r="AO104" i="1"/>
  <c r="R48" i="7" s="1"/>
  <c r="AO128" i="1"/>
  <c r="U48" i="7" s="1"/>
  <c r="AS9" i="2"/>
  <c r="AR7" i="1"/>
  <c r="AS10" i="2"/>
  <c r="AR10" i="1" s="1"/>
  <c r="AR58" i="11" s="1"/>
  <c r="CN53" i="2"/>
  <c r="CO34" i="2"/>
  <c r="CM33" i="1"/>
  <c r="CM77" i="2"/>
  <c r="CL49" i="1"/>
  <c r="CL61" i="1" s="1"/>
  <c r="CK72" i="1"/>
  <c r="CK84" i="1" s="1"/>
  <c r="AW42" i="3" l="1"/>
  <c r="AX36" i="3"/>
  <c r="AW118" i="3"/>
  <c r="AW130" i="3"/>
  <c r="AV30" i="3"/>
  <c r="AV133" i="3" s="1"/>
  <c r="AV126" i="3"/>
  <c r="M49" i="7"/>
  <c r="AP62" i="1"/>
  <c r="AP57" i="1"/>
  <c r="N49" i="7" s="1"/>
  <c r="CI125" i="2"/>
  <c r="CH22" i="1"/>
  <c r="CI113" i="2"/>
  <c r="CK101" i="2"/>
  <c r="CJ22" i="2"/>
  <c r="AT81" i="2"/>
  <c r="AS76" i="1" s="1"/>
  <c r="AS88" i="1" s="1"/>
  <c r="BI40" i="3"/>
  <c r="BI59" i="3" s="1"/>
  <c r="BI83" i="3" s="1"/>
  <c r="BI28" i="3" s="1"/>
  <c r="AR38" i="11"/>
  <c r="AR54" i="11"/>
  <c r="AR57" i="11"/>
  <c r="AR56" i="11"/>
  <c r="AR55" i="11"/>
  <c r="AR53" i="11"/>
  <c r="AS80" i="2"/>
  <c r="AR75" i="1" s="1"/>
  <c r="AR87" i="1" s="1"/>
  <c r="BB67" i="1"/>
  <c r="AQ23" i="2"/>
  <c r="AV54" i="1"/>
  <c r="AV66" i="1" s="1"/>
  <c r="AP73" i="1"/>
  <c r="AP85" i="1" s="1"/>
  <c r="AR35" i="2"/>
  <c r="AT37" i="2" s="1"/>
  <c r="F50" i="7"/>
  <c r="AQ12" i="1"/>
  <c r="G50" i="7" s="1"/>
  <c r="AR9" i="1"/>
  <c r="AS11" i="2"/>
  <c r="AP80" i="1"/>
  <c r="AW27" i="2"/>
  <c r="AV77" i="1"/>
  <c r="J49" i="7"/>
  <c r="AP45" i="1"/>
  <c r="K49" i="7" s="1"/>
  <c r="AR24" i="2"/>
  <c r="AQ74" i="1"/>
  <c r="AQ86" i="1" s="1"/>
  <c r="AQ14" i="1"/>
  <c r="H50" i="7" s="1"/>
  <c r="E50" i="7"/>
  <c r="AY37" i="3"/>
  <c r="AY56" i="3" s="1"/>
  <c r="AY80" i="3" s="1"/>
  <c r="AY25" i="3" s="1"/>
  <c r="AW54" i="3"/>
  <c r="AW61" i="3" s="1"/>
  <c r="AZ38" i="3"/>
  <c r="AZ57" i="3" s="1"/>
  <c r="AZ81" i="3" s="1"/>
  <c r="AZ26" i="3" s="1"/>
  <c r="AX55" i="3"/>
  <c r="AX79" i="3" s="1"/>
  <c r="AX24" i="3" s="1"/>
  <c r="BC28" i="2"/>
  <c r="BB78" i="1"/>
  <c r="BB90" i="1" s="1"/>
  <c r="AV114" i="3"/>
  <c r="CL72" i="1"/>
  <c r="CL84" i="1" s="1"/>
  <c r="CO53" i="2"/>
  <c r="CP34" i="2"/>
  <c r="CN33" i="1"/>
  <c r="CN77" i="2"/>
  <c r="CM49" i="1"/>
  <c r="CM61" i="1" s="1"/>
  <c r="AV109" i="3" l="1"/>
  <c r="AZ117" i="3"/>
  <c r="AZ129" i="3"/>
  <c r="AY116" i="3"/>
  <c r="AY128" i="3"/>
  <c r="AX115" i="3"/>
  <c r="AX127" i="3"/>
  <c r="BI119" i="3"/>
  <c r="BI131" i="3"/>
  <c r="AR42" i="2"/>
  <c r="AV38" i="2"/>
  <c r="AQ126" i="2"/>
  <c r="AQ30" i="2"/>
  <c r="AQ133" i="2" s="1"/>
  <c r="CL101" i="2"/>
  <c r="CK22" i="2"/>
  <c r="CH96" i="1"/>
  <c r="CH108" i="1"/>
  <c r="CH120" i="1"/>
  <c r="CJ125" i="2"/>
  <c r="CJ113" i="2"/>
  <c r="CI22" i="1"/>
  <c r="AT26" i="2"/>
  <c r="AS26" i="1" s="1"/>
  <c r="BD40" i="2"/>
  <c r="BD59" i="2" s="1"/>
  <c r="AR11" i="1"/>
  <c r="AR22" i="11" s="1"/>
  <c r="AR44" i="11"/>
  <c r="AR42" i="11" s="1"/>
  <c r="AS25" i="2"/>
  <c r="AS116" i="2" s="1"/>
  <c r="AV89" i="1"/>
  <c r="AQ114" i="2"/>
  <c r="AP23" i="1"/>
  <c r="AP68" i="1"/>
  <c r="O49" i="7" s="1"/>
  <c r="AX58" i="2"/>
  <c r="AS36" i="1"/>
  <c r="AS47" i="2"/>
  <c r="AR43" i="1" s="1"/>
  <c r="C51" i="7" s="1"/>
  <c r="AQ34" i="1"/>
  <c r="AU57" i="2"/>
  <c r="AR54" i="2"/>
  <c r="AS36" i="2"/>
  <c r="AS55" i="2" s="1"/>
  <c r="AX9" i="3"/>
  <c r="AX11" i="3" s="1"/>
  <c r="AS13" i="2"/>
  <c r="AT7" i="2"/>
  <c r="AW73" i="3"/>
  <c r="AW78" i="3"/>
  <c r="AW85" i="3" s="1"/>
  <c r="AR115" i="2"/>
  <c r="AR127" i="2"/>
  <c r="AQ24" i="1"/>
  <c r="AW118" i="2"/>
  <c r="AW130" i="2"/>
  <c r="AV27" i="1"/>
  <c r="AV121" i="3"/>
  <c r="BB28" i="1"/>
  <c r="BC119" i="2"/>
  <c r="BC131" i="2"/>
  <c r="AW48" i="3"/>
  <c r="AX47" i="3"/>
  <c r="Q49" i="7"/>
  <c r="AP92" i="1"/>
  <c r="P49" i="7" s="1"/>
  <c r="CM72" i="1"/>
  <c r="CM84" i="1" s="1"/>
  <c r="CQ34" i="2"/>
  <c r="CO33" i="1"/>
  <c r="CO77" i="2"/>
  <c r="CN49" i="1"/>
  <c r="CN61" i="1" s="1"/>
  <c r="AQ41" i="1" l="1"/>
  <c r="M50" i="7" s="1"/>
  <c r="AP97" i="1"/>
  <c r="AP30" i="1"/>
  <c r="AP104" i="1" s="1"/>
  <c r="R49" i="7" s="1"/>
  <c r="AR78" i="2"/>
  <c r="AR85" i="2" s="1"/>
  <c r="AR61" i="2"/>
  <c r="AR73" i="2" s="1"/>
  <c r="BC39" i="1"/>
  <c r="AT117" i="2"/>
  <c r="AT129" i="2"/>
  <c r="CK113" i="2"/>
  <c r="CJ22" i="1"/>
  <c r="CK125" i="2"/>
  <c r="CI120" i="1"/>
  <c r="CI108" i="1"/>
  <c r="CI96" i="1"/>
  <c r="CM101" i="2"/>
  <c r="CL22" i="2"/>
  <c r="AS128" i="2"/>
  <c r="AQ121" i="2"/>
  <c r="AR25" i="1"/>
  <c r="AR111" i="1" s="1"/>
  <c r="L51" i="7"/>
  <c r="AR41" i="11"/>
  <c r="AR40" i="11"/>
  <c r="AR43" i="11"/>
  <c r="AQ109" i="2"/>
  <c r="AP109" i="1"/>
  <c r="AP121" i="1"/>
  <c r="AT56" i="2"/>
  <c r="AT80" i="2" s="1"/>
  <c r="AR35" i="1"/>
  <c r="AQ50" i="1"/>
  <c r="AQ57" i="1" s="1"/>
  <c r="AT37" i="1"/>
  <c r="AR48" i="2"/>
  <c r="AX58" i="3"/>
  <c r="AX82" i="3" s="1"/>
  <c r="AX27" i="3" s="1"/>
  <c r="I50" i="7"/>
  <c r="AW38" i="1"/>
  <c r="AS15" i="2"/>
  <c r="AR15" i="1" s="1"/>
  <c r="AR13" i="1"/>
  <c r="AQ44" i="1"/>
  <c r="AQ45" i="1" s="1"/>
  <c r="K50" i="7" s="1"/>
  <c r="AY7" i="3"/>
  <c r="AY10" i="3" s="1"/>
  <c r="AX13" i="3"/>
  <c r="AX15" i="3" s="1"/>
  <c r="AX35" i="3" s="1"/>
  <c r="AX42" i="3" s="1"/>
  <c r="BC55" i="1"/>
  <c r="BD83" i="2"/>
  <c r="BB102" i="1"/>
  <c r="BB126" i="1"/>
  <c r="BB114" i="1"/>
  <c r="AW97" i="3"/>
  <c r="AW23" i="3"/>
  <c r="AV125" i="1"/>
  <c r="AV113" i="1"/>
  <c r="AV101" i="1"/>
  <c r="AX82" i="2"/>
  <c r="AU81" i="2"/>
  <c r="AT53" i="1"/>
  <c r="AS100" i="1"/>
  <c r="AS112" i="1"/>
  <c r="AS124" i="1"/>
  <c r="AQ98" i="1"/>
  <c r="AQ110" i="1"/>
  <c r="AQ122" i="1"/>
  <c r="AT9" i="2"/>
  <c r="AS7" i="1"/>
  <c r="AT10" i="2"/>
  <c r="AS10" i="1" s="1"/>
  <c r="AS58" i="11" s="1"/>
  <c r="AS79" i="2"/>
  <c r="AR51" i="1"/>
  <c r="CR34" i="2"/>
  <c r="CP33" i="1"/>
  <c r="CN72" i="1"/>
  <c r="CN84" i="1" s="1"/>
  <c r="BC67" i="1" l="1"/>
  <c r="AX118" i="3"/>
  <c r="AX130" i="3"/>
  <c r="AW30" i="3"/>
  <c r="AW133" i="3" s="1"/>
  <c r="AW126" i="3"/>
  <c r="AR23" i="2"/>
  <c r="AR30" i="2" s="1"/>
  <c r="AQ73" i="1"/>
  <c r="CK22" i="1"/>
  <c r="CL125" i="2"/>
  <c r="CL113" i="2"/>
  <c r="CN101" i="2"/>
  <c r="CM22" i="2"/>
  <c r="CJ96" i="1"/>
  <c r="CJ108" i="1"/>
  <c r="CJ120" i="1"/>
  <c r="BJ40" i="3"/>
  <c r="BJ59" i="3" s="1"/>
  <c r="BJ83" i="3" s="1"/>
  <c r="BJ28" i="3" s="1"/>
  <c r="AR99" i="1"/>
  <c r="AR123" i="1"/>
  <c r="AP116" i="1"/>
  <c r="T49" i="7" s="1"/>
  <c r="AT65" i="1"/>
  <c r="AS38" i="11"/>
  <c r="AS55" i="11"/>
  <c r="AS54" i="11"/>
  <c r="AS57" i="11"/>
  <c r="AS53" i="11"/>
  <c r="AS56" i="11"/>
  <c r="S49" i="7"/>
  <c r="AP128" i="1"/>
  <c r="U49" i="7" s="1"/>
  <c r="AR63" i="1"/>
  <c r="AQ62" i="1"/>
  <c r="AS52" i="1"/>
  <c r="AS64" i="1" s="1"/>
  <c r="AQ85" i="1"/>
  <c r="AW54" i="1"/>
  <c r="AW66" i="1" s="1"/>
  <c r="AS35" i="2"/>
  <c r="AU37" i="2" s="1"/>
  <c r="F51" i="7"/>
  <c r="AR12" i="1"/>
  <c r="G51" i="7" s="1"/>
  <c r="J50" i="7"/>
  <c r="AT25" i="2"/>
  <c r="AS75" i="1"/>
  <c r="AW109" i="3"/>
  <c r="AW114" i="3"/>
  <c r="E51" i="7"/>
  <c r="AR14" i="1"/>
  <c r="H51" i="7" s="1"/>
  <c r="AS9" i="1"/>
  <c r="AT11" i="2"/>
  <c r="AR114" i="2"/>
  <c r="AR126" i="2"/>
  <c r="AQ23" i="1"/>
  <c r="AQ30" i="1" s="1"/>
  <c r="AU26" i="2"/>
  <c r="AT76" i="1"/>
  <c r="AT88" i="1" s="1"/>
  <c r="BC78" i="1"/>
  <c r="BC90" i="1" s="1"/>
  <c r="BD28" i="2"/>
  <c r="AZ37" i="3"/>
  <c r="AZ56" i="3" s="1"/>
  <c r="AZ80" i="3" s="1"/>
  <c r="AZ25" i="3" s="1"/>
  <c r="AX54" i="3"/>
  <c r="AX61" i="3" s="1"/>
  <c r="AY36" i="3"/>
  <c r="AY55" i="3" s="1"/>
  <c r="AY79" i="3" s="1"/>
  <c r="AY24" i="3" s="1"/>
  <c r="BA38" i="3"/>
  <c r="BA57" i="3" s="1"/>
  <c r="BA81" i="3" s="1"/>
  <c r="BA26" i="3" s="1"/>
  <c r="AQ68" i="1"/>
  <c r="O50" i="7" s="1"/>
  <c r="N50" i="7"/>
  <c r="AR74" i="1"/>
  <c r="AR86" i="1" s="1"/>
  <c r="AS24" i="2"/>
  <c r="AR97" i="2"/>
  <c r="AQ80" i="1"/>
  <c r="AX27" i="2"/>
  <c r="AW77" i="1"/>
  <c r="CS34" i="2"/>
  <c r="CQ33" i="1"/>
  <c r="AZ116" i="3" l="1"/>
  <c r="AZ128" i="3"/>
  <c r="BA117" i="3"/>
  <c r="BA129" i="3"/>
  <c r="AY115" i="3"/>
  <c r="AY127" i="3"/>
  <c r="BJ119" i="3"/>
  <c r="BJ131" i="3"/>
  <c r="AS42" i="2"/>
  <c r="AW38" i="2"/>
  <c r="AS87" i="1"/>
  <c r="CO101" i="2"/>
  <c r="CN22" i="2"/>
  <c r="CM125" i="2"/>
  <c r="CM113" i="2"/>
  <c r="CL22" i="1"/>
  <c r="CK96" i="1"/>
  <c r="CK120" i="1"/>
  <c r="CK108" i="1"/>
  <c r="AY39" i="3"/>
  <c r="AY9" i="3" s="1"/>
  <c r="AY11" i="3" s="1"/>
  <c r="BE40" i="2"/>
  <c r="BD39" i="1" s="1"/>
  <c r="AS11" i="1"/>
  <c r="AS22" i="11" s="1"/>
  <c r="AS44" i="11"/>
  <c r="AS43" i="11" s="1"/>
  <c r="AW89" i="1"/>
  <c r="AU37" i="1"/>
  <c r="AR34" i="1"/>
  <c r="AY39" i="2"/>
  <c r="AS54" i="2"/>
  <c r="AT36" i="2"/>
  <c r="AT55" i="2" s="1"/>
  <c r="AT47" i="2"/>
  <c r="AS43" i="1" s="1"/>
  <c r="C52" i="7" s="1"/>
  <c r="AU56" i="2"/>
  <c r="AW27" i="1"/>
  <c r="AX118" i="2"/>
  <c r="AX130" i="2"/>
  <c r="Q50" i="7"/>
  <c r="AQ92" i="1"/>
  <c r="P50" i="7" s="1"/>
  <c r="BD119" i="2"/>
  <c r="BD131" i="2"/>
  <c r="BC28" i="1"/>
  <c r="AQ121" i="1"/>
  <c r="AQ109" i="1"/>
  <c r="AQ97" i="1"/>
  <c r="AU7" i="2"/>
  <c r="AT13" i="2"/>
  <c r="AU117" i="2"/>
  <c r="AT26" i="1"/>
  <c r="AU129" i="2"/>
  <c r="AX73" i="3"/>
  <c r="AX78" i="3"/>
  <c r="AX85" i="3" s="1"/>
  <c r="AR133" i="2"/>
  <c r="AR109" i="2"/>
  <c r="AR121" i="2"/>
  <c r="AW121" i="3"/>
  <c r="AX48" i="3"/>
  <c r="AY47" i="3"/>
  <c r="AR24" i="1"/>
  <c r="AS115" i="2"/>
  <c r="AS127" i="2"/>
  <c r="AT128" i="2"/>
  <c r="AS25" i="1"/>
  <c r="AT116" i="2"/>
  <c r="CT34" i="2"/>
  <c r="CR33" i="1"/>
  <c r="I51" i="7" l="1"/>
  <c r="AR41" i="1"/>
  <c r="AR50" i="1"/>
  <c r="AS61" i="2"/>
  <c r="AS73" i="2" s="1"/>
  <c r="L52" i="7"/>
  <c r="CM22" i="1"/>
  <c r="CN113" i="2"/>
  <c r="CN125" i="2"/>
  <c r="CL96" i="1"/>
  <c r="CL120" i="1"/>
  <c r="CL108" i="1"/>
  <c r="CP101" i="2"/>
  <c r="CO22" i="2"/>
  <c r="AY58" i="3"/>
  <c r="AY82" i="3" s="1"/>
  <c r="AY27" i="3" s="1"/>
  <c r="AX38" i="1"/>
  <c r="AY58" i="2"/>
  <c r="AY82" i="2" s="1"/>
  <c r="AS40" i="11"/>
  <c r="AS41" i="11"/>
  <c r="AS42" i="11"/>
  <c r="BE59" i="2"/>
  <c r="BD55" i="1" s="1"/>
  <c r="BD67" i="1" s="1"/>
  <c r="M51" i="7"/>
  <c r="AV57" i="2"/>
  <c r="AV81" i="2" s="1"/>
  <c r="AS48" i="2"/>
  <c r="AS78" i="2"/>
  <c r="AS85" i="2" s="1"/>
  <c r="AS35" i="1"/>
  <c r="AT36" i="1"/>
  <c r="AT15" i="2"/>
  <c r="AS15" i="1" s="1"/>
  <c r="AS13" i="1"/>
  <c r="AS123" i="1"/>
  <c r="AS111" i="1"/>
  <c r="AS99" i="1"/>
  <c r="AR110" i="1"/>
  <c r="AR122" i="1"/>
  <c r="AR98" i="1"/>
  <c r="AU80" i="2"/>
  <c r="AT52" i="1"/>
  <c r="AY13" i="3"/>
  <c r="AY15" i="3" s="1"/>
  <c r="AY35" i="3" s="1"/>
  <c r="AZ7" i="3"/>
  <c r="AZ10" i="3" s="1"/>
  <c r="AU9" i="2"/>
  <c r="AT7" i="1"/>
  <c r="AU10" i="2"/>
  <c r="AT10" i="1" s="1"/>
  <c r="AT58" i="11" s="1"/>
  <c r="F32" i="9"/>
  <c r="AW125" i="1"/>
  <c r="AW101" i="1"/>
  <c r="AW113" i="1"/>
  <c r="AQ104" i="1"/>
  <c r="R50" i="7" s="1"/>
  <c r="AQ128" i="1"/>
  <c r="U50" i="7" s="1"/>
  <c r="AQ116" i="1"/>
  <c r="T50" i="7" s="1"/>
  <c r="S50" i="7"/>
  <c r="BC126" i="1"/>
  <c r="BC102" i="1"/>
  <c r="BC114" i="1"/>
  <c r="AT79" i="2"/>
  <c r="AS51" i="1"/>
  <c r="AX23" i="3"/>
  <c r="AX97" i="3"/>
  <c r="AT124" i="1"/>
  <c r="AT100" i="1"/>
  <c r="AT112" i="1"/>
  <c r="CS33" i="1"/>
  <c r="AY118" i="3" l="1"/>
  <c r="AY130" i="3"/>
  <c r="AX30" i="3"/>
  <c r="AX133" i="3" s="1"/>
  <c r="AX126" i="3"/>
  <c r="AR62" i="1"/>
  <c r="AR57" i="1"/>
  <c r="N51" i="7" s="1"/>
  <c r="CO113" i="2"/>
  <c r="CO125" i="2"/>
  <c r="CN22" i="1"/>
  <c r="CQ101" i="2"/>
  <c r="CM120" i="1"/>
  <c r="CM108" i="1"/>
  <c r="CM96" i="1"/>
  <c r="AX54" i="1"/>
  <c r="AX66" i="1" s="1"/>
  <c r="BK40" i="3"/>
  <c r="BK59" i="3" s="1"/>
  <c r="BK83" i="3" s="1"/>
  <c r="BK28" i="3" s="1"/>
  <c r="AT38" i="11"/>
  <c r="AT55" i="11"/>
  <c r="AT54" i="11"/>
  <c r="AT57" i="11"/>
  <c r="AT53" i="11"/>
  <c r="AT56" i="11"/>
  <c r="AR44" i="1"/>
  <c r="AR45" i="1" s="1"/>
  <c r="K51" i="7" s="1"/>
  <c r="AT64" i="1"/>
  <c r="AU53" i="1"/>
  <c r="AU65" i="1" s="1"/>
  <c r="BE83" i="2"/>
  <c r="BD78" i="1" s="1"/>
  <c r="BD90" i="1" s="1"/>
  <c r="AS23" i="2"/>
  <c r="AR73" i="1"/>
  <c r="AR85" i="1" s="1"/>
  <c r="AS63" i="1"/>
  <c r="AT35" i="2"/>
  <c r="AV37" i="2" s="1"/>
  <c r="F52" i="7"/>
  <c r="AS12" i="1"/>
  <c r="G52" i="7" s="1"/>
  <c r="AS97" i="2"/>
  <c r="AR80" i="1"/>
  <c r="AT9" i="1"/>
  <c r="AU11" i="2"/>
  <c r="AU25" i="2"/>
  <c r="AT75" i="1"/>
  <c r="AT87" i="1" s="1"/>
  <c r="AU76" i="1"/>
  <c r="AV26" i="2"/>
  <c r="AR68" i="1"/>
  <c r="O51" i="7" s="1"/>
  <c r="AX77" i="1"/>
  <c r="AX89" i="1" s="1"/>
  <c r="AY27" i="2"/>
  <c r="AX114" i="3"/>
  <c r="AT24" i="2"/>
  <c r="AS74" i="1"/>
  <c r="AS86" i="1" s="1"/>
  <c r="BA37" i="3"/>
  <c r="BA56" i="3" s="1"/>
  <c r="BA80" i="3" s="1"/>
  <c r="BA25" i="3" s="1"/>
  <c r="BB38" i="3"/>
  <c r="BB57" i="3" s="1"/>
  <c r="BB81" i="3" s="1"/>
  <c r="BB26" i="3" s="1"/>
  <c r="AZ36" i="3"/>
  <c r="AZ55" i="3" s="1"/>
  <c r="AZ79" i="3" s="1"/>
  <c r="AZ24" i="3" s="1"/>
  <c r="AY42" i="3"/>
  <c r="AY54" i="3"/>
  <c r="AY61" i="3" s="1"/>
  <c r="E52" i="7"/>
  <c r="AS14" i="1"/>
  <c r="H52" i="7" s="1"/>
  <c r="AX109" i="3" l="1"/>
  <c r="BA116" i="3"/>
  <c r="BA128" i="3"/>
  <c r="BK119" i="3"/>
  <c r="BK131" i="3"/>
  <c r="AZ115" i="3"/>
  <c r="AZ127" i="3"/>
  <c r="BB117" i="3"/>
  <c r="BB129" i="3"/>
  <c r="AT42" i="2"/>
  <c r="AX38" i="2"/>
  <c r="AR23" i="1"/>
  <c r="AR30" i="1" s="1"/>
  <c r="AS30" i="2"/>
  <c r="AS133" i="2" s="1"/>
  <c r="CR101" i="2"/>
  <c r="CN96" i="1"/>
  <c r="CN108" i="1"/>
  <c r="CN120" i="1"/>
  <c r="BF40" i="2"/>
  <c r="BE39" i="1" s="1"/>
  <c r="AT11" i="1"/>
  <c r="AT22" i="11" s="1"/>
  <c r="AT44" i="11"/>
  <c r="AT43" i="11" s="1"/>
  <c r="AU88" i="1"/>
  <c r="J51" i="7"/>
  <c r="BE28" i="2"/>
  <c r="BE131" i="2" s="1"/>
  <c r="AS126" i="2"/>
  <c r="AS114" i="2"/>
  <c r="AU36" i="2"/>
  <c r="AU55" i="2" s="1"/>
  <c r="AS34" i="1"/>
  <c r="AZ39" i="3"/>
  <c r="AZ9" i="3" s="1"/>
  <c r="AZ11" i="3" s="1"/>
  <c r="AZ39" i="2"/>
  <c r="AZ58" i="2" s="1"/>
  <c r="AU47" i="2"/>
  <c r="AT43" i="1" s="1"/>
  <c r="C53" i="7" s="1"/>
  <c r="AV56" i="2"/>
  <c r="AV37" i="1"/>
  <c r="AT54" i="2"/>
  <c r="AY73" i="3"/>
  <c r="AY78" i="3"/>
  <c r="AY85" i="3" s="1"/>
  <c r="AX121" i="3"/>
  <c r="AU13" i="2"/>
  <c r="AV7" i="2"/>
  <c r="AZ47" i="3"/>
  <c r="AY48" i="3"/>
  <c r="AY130" i="2"/>
  <c r="AX27" i="1"/>
  <c r="AY118" i="2"/>
  <c r="AU116" i="2"/>
  <c r="AT25" i="1"/>
  <c r="AU128" i="2"/>
  <c r="AS24" i="1"/>
  <c r="AT127" i="2"/>
  <c r="AT115" i="2"/>
  <c r="AV129" i="2"/>
  <c r="AV117" i="2"/>
  <c r="AU26" i="1"/>
  <c r="Q51" i="7"/>
  <c r="AR92" i="1"/>
  <c r="P51" i="7" s="1"/>
  <c r="AR109" i="1" l="1"/>
  <c r="I52" i="7"/>
  <c r="AS41" i="1"/>
  <c r="AR121" i="1"/>
  <c r="AR97" i="1"/>
  <c r="AS50" i="1"/>
  <c r="AS62" i="1" s="1"/>
  <c r="CS101" i="2"/>
  <c r="L53" i="7"/>
  <c r="AT42" i="11"/>
  <c r="AT41" i="11"/>
  <c r="AT40" i="11"/>
  <c r="BE119" i="2"/>
  <c r="BD28" i="1"/>
  <c r="BD114" i="1" s="1"/>
  <c r="AS109" i="2"/>
  <c r="AU36" i="1"/>
  <c r="AS121" i="2"/>
  <c r="AT48" i="2"/>
  <c r="AT35" i="1"/>
  <c r="M52" i="7"/>
  <c r="BF59" i="2"/>
  <c r="BE55" i="1" s="1"/>
  <c r="BE67" i="1" s="1"/>
  <c r="AY38" i="1"/>
  <c r="AZ58" i="3"/>
  <c r="AZ82" i="3" s="1"/>
  <c r="AZ27" i="3" s="1"/>
  <c r="AW57" i="2"/>
  <c r="AW81" i="2" s="1"/>
  <c r="AT78" i="2"/>
  <c r="AU15" i="2"/>
  <c r="AT15" i="1" s="1"/>
  <c r="AT13" i="1"/>
  <c r="AZ82" i="2"/>
  <c r="AY23" i="3"/>
  <c r="AY126" i="3" s="1"/>
  <c r="AY97" i="3"/>
  <c r="AU124" i="1"/>
  <c r="AU100" i="1"/>
  <c r="AU112" i="1"/>
  <c r="AU52" i="1"/>
  <c r="AV80" i="2"/>
  <c r="AT99" i="1"/>
  <c r="AT111" i="1"/>
  <c r="AT123" i="1"/>
  <c r="AS98" i="1"/>
  <c r="AS110" i="1"/>
  <c r="AS122" i="1"/>
  <c r="AR128" i="1"/>
  <c r="U51" i="7" s="1"/>
  <c r="AR104" i="1"/>
  <c r="R51" i="7" s="1"/>
  <c r="S51" i="7"/>
  <c r="AR116" i="1"/>
  <c r="T51" i="7" s="1"/>
  <c r="AX101" i="1"/>
  <c r="AX113" i="1"/>
  <c r="AX125" i="1"/>
  <c r="AV9" i="2"/>
  <c r="AU7" i="1"/>
  <c r="AV10" i="2"/>
  <c r="AU10" i="1" s="1"/>
  <c r="AU58" i="11" s="1"/>
  <c r="AU79" i="2"/>
  <c r="AT51" i="1"/>
  <c r="AZ13" i="3"/>
  <c r="AZ15" i="3" s="1"/>
  <c r="AZ35" i="3" s="1"/>
  <c r="BA7" i="3"/>
  <c r="BA10" i="3" s="1"/>
  <c r="AZ118" i="3" l="1"/>
  <c r="AZ130" i="3"/>
  <c r="CT101" i="2"/>
  <c r="BL40" i="3"/>
  <c r="BL59" i="3" s="1"/>
  <c r="BL83" i="3" s="1"/>
  <c r="BL28" i="3" s="1"/>
  <c r="BD126" i="1"/>
  <c r="AU38" i="11"/>
  <c r="AU56" i="11"/>
  <c r="AU55" i="11"/>
  <c r="AU54" i="11"/>
  <c r="AU53" i="11"/>
  <c r="AU57" i="11"/>
  <c r="AS44" i="1"/>
  <c r="AS45" i="1" s="1"/>
  <c r="K52" i="7" s="1"/>
  <c r="BD102" i="1"/>
  <c r="AU64" i="1"/>
  <c r="AT63" i="1"/>
  <c r="BF83" i="2"/>
  <c r="BF28" i="2" s="1"/>
  <c r="AV53" i="1"/>
  <c r="AV65" i="1" s="1"/>
  <c r="AY54" i="1"/>
  <c r="AY66" i="1" s="1"/>
  <c r="AT23" i="2"/>
  <c r="AS73" i="1"/>
  <c r="AS85" i="1" s="1"/>
  <c r="AU35" i="2"/>
  <c r="F53" i="7"/>
  <c r="AT12" i="1"/>
  <c r="G53" i="7" s="1"/>
  <c r="BE78" i="1"/>
  <c r="BE90" i="1" s="1"/>
  <c r="AZ54" i="3"/>
  <c r="AZ61" i="3" s="1"/>
  <c r="BB37" i="3"/>
  <c r="BB56" i="3" s="1"/>
  <c r="BB80" i="3" s="1"/>
  <c r="BB25" i="3" s="1"/>
  <c r="BC38" i="3"/>
  <c r="BC57" i="3" s="1"/>
  <c r="BC81" i="3" s="1"/>
  <c r="BC26" i="3" s="1"/>
  <c r="BA36" i="3"/>
  <c r="BA55" i="3" s="1"/>
  <c r="BA79" i="3" s="1"/>
  <c r="BA24" i="3" s="1"/>
  <c r="AZ42" i="3"/>
  <c r="BA47" i="3" s="1"/>
  <c r="AU24" i="2"/>
  <c r="AT74" i="1"/>
  <c r="AT86" i="1" s="1"/>
  <c r="AU9" i="1"/>
  <c r="AV11" i="2"/>
  <c r="AU75" i="1"/>
  <c r="AU87" i="1" s="1"/>
  <c r="AV25" i="2"/>
  <c r="AY114" i="3"/>
  <c r="AY30" i="3"/>
  <c r="AT14" i="1"/>
  <c r="H53" i="7" s="1"/>
  <c r="E53" i="7"/>
  <c r="AW26" i="2"/>
  <c r="AV76" i="1"/>
  <c r="AZ27" i="2"/>
  <c r="AY77" i="1"/>
  <c r="BA115" i="3" l="1"/>
  <c r="BA127" i="3"/>
  <c r="BL119" i="3"/>
  <c r="BL131" i="3"/>
  <c r="BC117" i="3"/>
  <c r="BC129" i="3"/>
  <c r="BB116" i="3"/>
  <c r="BB128" i="3"/>
  <c r="AY109" i="3"/>
  <c r="AY133" i="3"/>
  <c r="AU42" i="2"/>
  <c r="AW37" i="2"/>
  <c r="AT114" i="2"/>
  <c r="BG40" i="2"/>
  <c r="BF39" i="1" s="1"/>
  <c r="AU11" i="1"/>
  <c r="AU22" i="11" s="1"/>
  <c r="AU44" i="11"/>
  <c r="J52" i="7"/>
  <c r="AY89" i="1"/>
  <c r="AT126" i="2"/>
  <c r="AU54" i="2"/>
  <c r="AV88" i="1"/>
  <c r="AS23" i="1"/>
  <c r="AU48" i="2"/>
  <c r="AV36" i="1"/>
  <c r="AX57" i="2"/>
  <c r="AV36" i="2"/>
  <c r="AV55" i="2" s="1"/>
  <c r="AT34" i="1"/>
  <c r="AT41" i="1" s="1"/>
  <c r="BA39" i="2"/>
  <c r="BA58" i="2" s="1"/>
  <c r="BA39" i="3"/>
  <c r="BA58" i="3" s="1"/>
  <c r="BA82" i="3" s="1"/>
  <c r="BA27" i="3" s="1"/>
  <c r="AZ48" i="3"/>
  <c r="AW117" i="2"/>
  <c r="AV26" i="1"/>
  <c r="AW129" i="2"/>
  <c r="AV116" i="2"/>
  <c r="AU25" i="1"/>
  <c r="AV128" i="2"/>
  <c r="AZ73" i="3"/>
  <c r="AZ78" i="3"/>
  <c r="AZ85" i="3" s="1"/>
  <c r="AZ118" i="2"/>
  <c r="AZ130" i="2"/>
  <c r="AY27" i="1"/>
  <c r="BE28" i="1"/>
  <c r="BF131" i="2"/>
  <c r="BF119" i="2"/>
  <c r="AY121" i="3"/>
  <c r="AW7" i="2"/>
  <c r="AV13" i="2"/>
  <c r="AT24" i="1"/>
  <c r="AU115" i="2"/>
  <c r="AU127" i="2"/>
  <c r="BA118" i="3" l="1"/>
  <c r="BA130" i="3"/>
  <c r="AU78" i="2"/>
  <c r="L54" i="7"/>
  <c r="AU41" i="11"/>
  <c r="AU43" i="11"/>
  <c r="AU40" i="11"/>
  <c r="AU42" i="11"/>
  <c r="AT50" i="1"/>
  <c r="AT62" i="1" s="1"/>
  <c r="I53" i="7"/>
  <c r="AW56" i="2"/>
  <c r="AV52" i="1" s="1"/>
  <c r="AV64" i="1" s="1"/>
  <c r="BG59" i="2"/>
  <c r="BF55" i="1" s="1"/>
  <c r="BF67" i="1" s="1"/>
  <c r="BA9" i="3"/>
  <c r="BA11" i="3" s="1"/>
  <c r="BA13" i="3" s="1"/>
  <c r="BA15" i="3" s="1"/>
  <c r="BA35" i="3" s="1"/>
  <c r="AS109" i="1"/>
  <c r="AS121" i="1"/>
  <c r="AS97" i="1"/>
  <c r="AV47" i="2"/>
  <c r="AU43" i="1" s="1"/>
  <c r="C54" i="7" s="1"/>
  <c r="AU35" i="1"/>
  <c r="AW37" i="1"/>
  <c r="AZ38" i="1"/>
  <c r="AV15" i="2"/>
  <c r="AU15" i="1" s="1"/>
  <c r="AU13" i="1"/>
  <c r="M53" i="7"/>
  <c r="AT44" i="1"/>
  <c r="AZ97" i="3"/>
  <c r="AZ23" i="3"/>
  <c r="AZ126" i="3" s="1"/>
  <c r="AV100" i="1"/>
  <c r="AV124" i="1"/>
  <c r="AV112" i="1"/>
  <c r="AW9" i="2"/>
  <c r="AV7" i="1"/>
  <c r="AW10" i="2"/>
  <c r="AV10" i="1" s="1"/>
  <c r="AV58" i="11" s="1"/>
  <c r="AU51" i="1"/>
  <c r="AV79" i="2"/>
  <c r="AT73" i="1"/>
  <c r="AU23" i="2"/>
  <c r="AZ54" i="1"/>
  <c r="BA82" i="2"/>
  <c r="BE102" i="1"/>
  <c r="BE114" i="1"/>
  <c r="BE126" i="1"/>
  <c r="AT98" i="1"/>
  <c r="AT110" i="1"/>
  <c r="AT122" i="1"/>
  <c r="AY125" i="1"/>
  <c r="AY113" i="1"/>
  <c r="AY101" i="1"/>
  <c r="AX81" i="2"/>
  <c r="AW53" i="1"/>
  <c r="AU123" i="1"/>
  <c r="AU99" i="1"/>
  <c r="AU111" i="1"/>
  <c r="BM40" i="3" l="1"/>
  <c r="AV57" i="11"/>
  <c r="AV55" i="11"/>
  <c r="AV56" i="11"/>
  <c r="AV53" i="11"/>
  <c r="AV54" i="11"/>
  <c r="AV38" i="11"/>
  <c r="AT85" i="1"/>
  <c r="AW80" i="2"/>
  <c r="AW25" i="2" s="1"/>
  <c r="BG83" i="2"/>
  <c r="BF78" i="1" s="1"/>
  <c r="BF90" i="1" s="1"/>
  <c r="AU63" i="1"/>
  <c r="AZ66" i="1"/>
  <c r="BB7" i="3"/>
  <c r="BB10" i="3" s="1"/>
  <c r="AW65" i="1"/>
  <c r="AV35" i="2"/>
  <c r="F54" i="7"/>
  <c r="AU12" i="1"/>
  <c r="G54" i="7" s="1"/>
  <c r="AV9" i="1"/>
  <c r="AW11" i="2"/>
  <c r="AZ30" i="3"/>
  <c r="AZ114" i="3"/>
  <c r="AX26" i="2"/>
  <c r="AW76" i="1"/>
  <c r="AW88" i="1" s="1"/>
  <c r="AZ77" i="1"/>
  <c r="AZ89" i="1" s="1"/>
  <c r="BA27" i="2"/>
  <c r="BA54" i="3"/>
  <c r="BA61" i="3" s="1"/>
  <c r="BM59" i="3"/>
  <c r="BM83" i="3" s="1"/>
  <c r="BM28" i="3" s="1"/>
  <c r="BA42" i="3"/>
  <c r="BB47" i="3" s="1"/>
  <c r="BD38" i="3"/>
  <c r="BD57" i="3" s="1"/>
  <c r="BD81" i="3" s="1"/>
  <c r="BD26" i="3" s="1"/>
  <c r="BC37" i="3"/>
  <c r="BC56" i="3" s="1"/>
  <c r="BC80" i="3" s="1"/>
  <c r="BC25" i="3" s="1"/>
  <c r="BB36" i="3"/>
  <c r="BB55" i="3" s="1"/>
  <c r="BB79" i="3" s="1"/>
  <c r="BB24" i="3" s="1"/>
  <c r="AU114" i="2"/>
  <c r="AT23" i="1"/>
  <c r="AU126" i="2"/>
  <c r="AT45" i="1"/>
  <c r="K53" i="7" s="1"/>
  <c r="J53" i="7"/>
  <c r="AU14" i="1"/>
  <c r="H54" i="7" s="1"/>
  <c r="E54" i="7"/>
  <c r="AV24" i="2"/>
  <c r="AU74" i="1"/>
  <c r="AU86" i="1" s="1"/>
  <c r="AZ109" i="3" l="1"/>
  <c r="AZ133" i="3"/>
  <c r="BB115" i="3"/>
  <c r="BB127" i="3"/>
  <c r="BM119" i="3"/>
  <c r="BM131" i="3"/>
  <c r="BC116" i="3"/>
  <c r="BC128" i="3"/>
  <c r="BD117" i="3"/>
  <c r="BD129" i="3"/>
  <c r="AV42" i="2"/>
  <c r="AX37" i="2"/>
  <c r="AW36" i="1" s="1"/>
  <c r="AV54" i="2"/>
  <c r="BH40" i="2"/>
  <c r="BG39" i="1" s="1"/>
  <c r="AV11" i="1"/>
  <c r="AV22" i="11" s="1"/>
  <c r="AV44" i="11"/>
  <c r="AV42" i="11" s="1"/>
  <c r="BA48" i="3"/>
  <c r="BG28" i="2"/>
  <c r="BG119" i="2" s="1"/>
  <c r="AY38" i="2"/>
  <c r="AY57" i="2" s="1"/>
  <c r="AV75" i="1"/>
  <c r="AV87" i="1" s="1"/>
  <c r="BB39" i="2"/>
  <c r="BB58" i="2" s="1"/>
  <c r="BB39" i="3"/>
  <c r="BB58" i="3" s="1"/>
  <c r="BB82" i="3" s="1"/>
  <c r="BB27" i="3" s="1"/>
  <c r="AV48" i="2"/>
  <c r="AU34" i="1"/>
  <c r="AW36" i="2"/>
  <c r="AW55" i="2" s="1"/>
  <c r="AZ121" i="3"/>
  <c r="AU24" i="1"/>
  <c r="AV127" i="2"/>
  <c r="AV115" i="2"/>
  <c r="AW13" i="2"/>
  <c r="AX7" i="2"/>
  <c r="BA130" i="2"/>
  <c r="AZ27" i="1"/>
  <c r="BA118" i="2"/>
  <c r="AT109" i="1"/>
  <c r="AT97" i="1"/>
  <c r="AT121" i="1"/>
  <c r="BA73" i="3"/>
  <c r="BA78" i="3"/>
  <c r="BA85" i="3" s="1"/>
  <c r="AW128" i="2"/>
  <c r="AW116" i="2"/>
  <c r="AV25" i="1"/>
  <c r="AX117" i="2"/>
  <c r="AX129" i="2"/>
  <c r="AW26" i="1"/>
  <c r="BB118" i="3" l="1"/>
  <c r="BB130" i="3"/>
  <c r="I54" i="7"/>
  <c r="AU41" i="1"/>
  <c r="AV78" i="2"/>
  <c r="AU50" i="1"/>
  <c r="AU62" i="1" s="1"/>
  <c r="L55" i="7"/>
  <c r="AV43" i="11"/>
  <c r="AV41" i="11"/>
  <c r="AV40" i="11"/>
  <c r="BF28" i="1"/>
  <c r="BF126" i="1" s="1"/>
  <c r="BG131" i="2"/>
  <c r="AX37" i="1"/>
  <c r="BB9" i="3"/>
  <c r="BB11" i="3" s="1"/>
  <c r="BC7" i="3" s="1"/>
  <c r="BC10" i="3" s="1"/>
  <c r="AX56" i="2"/>
  <c r="AX80" i="2" s="1"/>
  <c r="AV35" i="1"/>
  <c r="AW47" i="2"/>
  <c r="AV43" i="1" s="1"/>
  <c r="C55" i="7" s="1"/>
  <c r="BH59" i="2"/>
  <c r="BG55" i="1" s="1"/>
  <c r="BG67" i="1" s="1"/>
  <c r="BA38" i="1"/>
  <c r="AU44" i="1"/>
  <c r="AW15" i="2"/>
  <c r="AV15" i="1" s="1"/>
  <c r="AV13" i="1"/>
  <c r="AU98" i="1"/>
  <c r="AU110" i="1"/>
  <c r="AU122" i="1"/>
  <c r="F31" i="9"/>
  <c r="AW124" i="1"/>
  <c r="AW112" i="1"/>
  <c r="AW100" i="1"/>
  <c r="AX9" i="2"/>
  <c r="AW7" i="1"/>
  <c r="AX10" i="2"/>
  <c r="AW10" i="1" s="1"/>
  <c r="AW58" i="11" s="1"/>
  <c r="AZ101" i="1"/>
  <c r="AZ125" i="1"/>
  <c r="AZ113" i="1"/>
  <c r="AY81" i="2"/>
  <c r="AX53" i="1"/>
  <c r="AV123" i="1"/>
  <c r="AV99" i="1"/>
  <c r="AV111" i="1"/>
  <c r="BB82" i="2"/>
  <c r="BA54" i="1"/>
  <c r="AV23" i="2"/>
  <c r="BA23" i="3"/>
  <c r="BA126" i="3" s="1"/>
  <c r="BA97" i="3"/>
  <c r="AW79" i="2"/>
  <c r="AV51" i="1"/>
  <c r="AU73" i="1" l="1"/>
  <c r="AU85" i="1" s="1"/>
  <c r="AW56" i="11"/>
  <c r="AW55" i="11"/>
  <c r="AW54" i="11"/>
  <c r="AW57" i="11"/>
  <c r="AW53" i="11"/>
  <c r="AW38" i="11"/>
  <c r="AW35" i="2"/>
  <c r="BF114" i="1"/>
  <c r="BF102" i="1"/>
  <c r="AW52" i="1"/>
  <c r="AW64" i="1" s="1"/>
  <c r="AX65" i="1"/>
  <c r="AV63" i="1"/>
  <c r="M54" i="7"/>
  <c r="BB13" i="3"/>
  <c r="BB15" i="3" s="1"/>
  <c r="BB35" i="3" s="1"/>
  <c r="BH83" i="2"/>
  <c r="BG78" i="1" s="1"/>
  <c r="BG90" i="1" s="1"/>
  <c r="BA66" i="1"/>
  <c r="F55" i="7"/>
  <c r="AV12" i="1"/>
  <c r="G55" i="7" s="1"/>
  <c r="BA77" i="1"/>
  <c r="BA89" i="1" s="1"/>
  <c r="BB27" i="2"/>
  <c r="AV114" i="2"/>
  <c r="AU23" i="1"/>
  <c r="AV126" i="2"/>
  <c r="J54" i="7"/>
  <c r="AU45" i="1"/>
  <c r="K54" i="7" s="1"/>
  <c r="AW75" i="1"/>
  <c r="AX25" i="2"/>
  <c r="AW9" i="1"/>
  <c r="AX11" i="2"/>
  <c r="E55" i="7"/>
  <c r="AV14" i="1"/>
  <c r="H55" i="7" s="1"/>
  <c r="AW24" i="2"/>
  <c r="AV74" i="1"/>
  <c r="AV86" i="1" s="1"/>
  <c r="BA30" i="3"/>
  <c r="BA114" i="3"/>
  <c r="AY26" i="2"/>
  <c r="AX76" i="1"/>
  <c r="AX88" i="1" s="1"/>
  <c r="BA109" i="3" l="1"/>
  <c r="BA133" i="3"/>
  <c r="AY37" i="2"/>
  <c r="AX36" i="1" s="1"/>
  <c r="AW42" i="2"/>
  <c r="AW48" i="2" s="1"/>
  <c r="AW54" i="2"/>
  <c r="BI40" i="2"/>
  <c r="BH39" i="1" s="1"/>
  <c r="BN40" i="3"/>
  <c r="BN59" i="3" s="1"/>
  <c r="BN83" i="3" s="1"/>
  <c r="BN28" i="3" s="1"/>
  <c r="AZ38" i="2"/>
  <c r="AZ57" i="2" s="1"/>
  <c r="AW11" i="1"/>
  <c r="AW22" i="11" s="1"/>
  <c r="AW44" i="11"/>
  <c r="AW41" i="11" s="1"/>
  <c r="AX36" i="2"/>
  <c r="AX55" i="2" s="1"/>
  <c r="BC39" i="2"/>
  <c r="BC58" i="2" s="1"/>
  <c r="AV34" i="1"/>
  <c r="BC39" i="3"/>
  <c r="BC9" i="3" s="1"/>
  <c r="BC11" i="3" s="1"/>
  <c r="AW87" i="1"/>
  <c r="BB54" i="3"/>
  <c r="BD37" i="3"/>
  <c r="BD56" i="3" s="1"/>
  <c r="BD80" i="3" s="1"/>
  <c r="BD25" i="3" s="1"/>
  <c r="BC36" i="3"/>
  <c r="BC55" i="3" s="1"/>
  <c r="BC79" i="3" s="1"/>
  <c r="BC24" i="3" s="1"/>
  <c r="BE38" i="3"/>
  <c r="BE57" i="3" s="1"/>
  <c r="BE81" i="3" s="1"/>
  <c r="BE26" i="3" s="1"/>
  <c r="BB42" i="3"/>
  <c r="BC47" i="3" s="1"/>
  <c r="BH28" i="2"/>
  <c r="BH119" i="2" s="1"/>
  <c r="BA27" i="1"/>
  <c r="BB130" i="2"/>
  <c r="BB118" i="2"/>
  <c r="AY117" i="2"/>
  <c r="AX26" i="1"/>
  <c r="AY129" i="2"/>
  <c r="AW115" i="2"/>
  <c r="AV24" i="1"/>
  <c r="AW127" i="2"/>
  <c r="AX128" i="2"/>
  <c r="AX116" i="2"/>
  <c r="AW25" i="1"/>
  <c r="AU97" i="1"/>
  <c r="AU109" i="1"/>
  <c r="AU121" i="1"/>
  <c r="AY56" i="2"/>
  <c r="BA121" i="3"/>
  <c r="AX13" i="2"/>
  <c r="AY7" i="2"/>
  <c r="BE117" i="3" l="1"/>
  <c r="BE129" i="3"/>
  <c r="BN119" i="3"/>
  <c r="BN131" i="3"/>
  <c r="BC115" i="3"/>
  <c r="BC127" i="3"/>
  <c r="BD116" i="3"/>
  <c r="BD128" i="3"/>
  <c r="I55" i="7"/>
  <c r="AV41" i="1"/>
  <c r="AV50" i="1"/>
  <c r="BB78" i="3"/>
  <c r="BB85" i="3" s="1"/>
  <c r="BB61" i="3"/>
  <c r="BB73" i="3" s="1"/>
  <c r="AW78" i="2"/>
  <c r="L56" i="7"/>
  <c r="L57" i="7" s="1"/>
  <c r="L6" i="7" s="1"/>
  <c r="F3" i="9" s="1"/>
  <c r="H8" i="8" s="1"/>
  <c r="AW35" i="1"/>
  <c r="AY37" i="1"/>
  <c r="BI59" i="2"/>
  <c r="BI83" i="2" s="1"/>
  <c r="AX47" i="2"/>
  <c r="AW43" i="1" s="1"/>
  <c r="C56" i="7" s="1"/>
  <c r="C57" i="7" s="1"/>
  <c r="C6" i="7" s="1"/>
  <c r="AW42" i="11"/>
  <c r="AW43" i="11"/>
  <c r="AW40" i="11"/>
  <c r="M55" i="7"/>
  <c r="BB38" i="1"/>
  <c r="BG28" i="1"/>
  <c r="BG102" i="1" s="1"/>
  <c r="BC58" i="3"/>
  <c r="BC82" i="3" s="1"/>
  <c r="BC27" i="3" s="1"/>
  <c r="BB48" i="3"/>
  <c r="BH131" i="2"/>
  <c r="AX15" i="2"/>
  <c r="AW15" i="1" s="1"/>
  <c r="AW13" i="1"/>
  <c r="AV62" i="1"/>
  <c r="AW51" i="1"/>
  <c r="AX79" i="2"/>
  <c r="AZ81" i="2"/>
  <c r="AY53" i="1"/>
  <c r="BB23" i="3"/>
  <c r="BB126" i="3" s="1"/>
  <c r="AY80" i="2"/>
  <c r="AX52" i="1"/>
  <c r="AX64" i="1" s="1"/>
  <c r="BC82" i="2"/>
  <c r="AX112" i="1"/>
  <c r="AX100" i="1"/>
  <c r="AX124" i="1"/>
  <c r="BA113" i="1"/>
  <c r="BA101" i="1"/>
  <c r="BA125" i="1"/>
  <c r="AY9" i="2"/>
  <c r="AY10" i="2"/>
  <c r="AX10" i="1" s="1"/>
  <c r="AX58" i="11" s="1"/>
  <c r="AX7" i="1"/>
  <c r="BC13" i="3"/>
  <c r="BC15" i="3" s="1"/>
  <c r="BC35" i="3" s="1"/>
  <c r="BD7" i="3"/>
  <c r="BD10" i="3" s="1"/>
  <c r="F30" i="9"/>
  <c r="AW99" i="1"/>
  <c r="AW123" i="1"/>
  <c r="AW111" i="1"/>
  <c r="AV122" i="1"/>
  <c r="AV110" i="1"/>
  <c r="AV98" i="1"/>
  <c r="BC118" i="3" l="1"/>
  <c r="BC130" i="3"/>
  <c r="AW23" i="2"/>
  <c r="AW114" i="2" s="1"/>
  <c r="AV73" i="1"/>
  <c r="AV85" i="1" s="1"/>
  <c r="AW63" i="1"/>
  <c r="AY65" i="1"/>
  <c r="BH55" i="1"/>
  <c r="BH67" i="1" s="1"/>
  <c r="BO40" i="3"/>
  <c r="BO59" i="3" s="1"/>
  <c r="BO83" i="3" s="1"/>
  <c r="BO28" i="3" s="1"/>
  <c r="BB97" i="3"/>
  <c r="AX56" i="11"/>
  <c r="AX55" i="11"/>
  <c r="AX54" i="11"/>
  <c r="AX57" i="11"/>
  <c r="AX53" i="11"/>
  <c r="AX38" i="11"/>
  <c r="BG114" i="1"/>
  <c r="AV44" i="1"/>
  <c r="J55" i="7" s="1"/>
  <c r="BG126" i="1"/>
  <c r="BB54" i="1"/>
  <c r="BB66" i="1" s="1"/>
  <c r="AX35" i="2"/>
  <c r="AX42" i="2" s="1"/>
  <c r="F56" i="7"/>
  <c r="AW12" i="1"/>
  <c r="G56" i="7" s="1"/>
  <c r="AX24" i="2"/>
  <c r="AW74" i="1"/>
  <c r="AW86" i="1" s="1"/>
  <c r="BE37" i="3"/>
  <c r="BE56" i="3" s="1"/>
  <c r="BE80" i="3" s="1"/>
  <c r="BE25" i="3" s="1"/>
  <c r="BF38" i="3"/>
  <c r="BF57" i="3" s="1"/>
  <c r="BF81" i="3" s="1"/>
  <c r="BF26" i="3" s="1"/>
  <c r="BD36" i="3"/>
  <c r="BD55" i="3" s="1"/>
  <c r="BD79" i="3" s="1"/>
  <c r="BD24" i="3" s="1"/>
  <c r="BC54" i="3"/>
  <c r="BC61" i="3" s="1"/>
  <c r="BC42" i="3"/>
  <c r="AX75" i="1"/>
  <c r="AX87" i="1" s="1"/>
  <c r="AY25" i="2"/>
  <c r="BB114" i="3"/>
  <c r="BB30" i="3"/>
  <c r="AY76" i="1"/>
  <c r="AY88" i="1" s="1"/>
  <c r="AZ26" i="2"/>
  <c r="AX9" i="1"/>
  <c r="AY11" i="2"/>
  <c r="E56" i="7"/>
  <c r="E57" i="7" s="1"/>
  <c r="AW14" i="1"/>
  <c r="H56" i="7" s="1"/>
  <c r="BH78" i="1"/>
  <c r="BI28" i="2"/>
  <c r="BB77" i="1"/>
  <c r="BC27" i="2"/>
  <c r="AW126" i="2" l="1"/>
  <c r="BO119" i="3"/>
  <c r="BO131" i="3"/>
  <c r="BB109" i="3"/>
  <c r="BB133" i="3"/>
  <c r="BD115" i="3"/>
  <c r="BD127" i="3"/>
  <c r="BE116" i="3"/>
  <c r="BE128" i="3"/>
  <c r="BF117" i="3"/>
  <c r="BF129" i="3"/>
  <c r="AV23" i="1"/>
  <c r="AV97" i="1" s="1"/>
  <c r="BH90" i="1"/>
  <c r="AV45" i="1"/>
  <c r="K55" i="7" s="1"/>
  <c r="AX54" i="2"/>
  <c r="BJ40" i="2"/>
  <c r="BI39" i="1" s="1"/>
  <c r="BB89" i="1"/>
  <c r="AX11" i="1"/>
  <c r="AX22" i="11" s="1"/>
  <c r="AX44" i="11"/>
  <c r="AX43" i="11" s="1"/>
  <c r="AZ37" i="2"/>
  <c r="AZ56" i="2" s="1"/>
  <c r="AY47" i="2"/>
  <c r="AX43" i="1" s="1"/>
  <c r="C60" i="7" s="1"/>
  <c r="BD39" i="2"/>
  <c r="BD58" i="2" s="1"/>
  <c r="BA38" i="2"/>
  <c r="AZ37" i="1" s="1"/>
  <c r="BD39" i="3"/>
  <c r="BD9" i="3" s="1"/>
  <c r="BD11" i="3" s="1"/>
  <c r="AY36" i="2"/>
  <c r="AX35" i="1" s="1"/>
  <c r="AW34" i="1"/>
  <c r="F57" i="7"/>
  <c r="F6" i="7" s="1"/>
  <c r="G57" i="7"/>
  <c r="G6" i="7" s="1"/>
  <c r="F4" i="9" s="1"/>
  <c r="H9" i="8" s="1"/>
  <c r="BC118" i="2"/>
  <c r="BC130" i="2"/>
  <c r="BB27" i="1"/>
  <c r="BC48" i="3"/>
  <c r="BD47" i="3"/>
  <c r="AY13" i="2"/>
  <c r="AZ7" i="2"/>
  <c r="BB121" i="3"/>
  <c r="BI131" i="2"/>
  <c r="BI119" i="2"/>
  <c r="BH28" i="1"/>
  <c r="AZ129" i="2"/>
  <c r="AZ117" i="2"/>
  <c r="AY26" i="1"/>
  <c r="AY128" i="2"/>
  <c r="AX25" i="1"/>
  <c r="AY116" i="2"/>
  <c r="BC73" i="3"/>
  <c r="BC78" i="3"/>
  <c r="BC85" i="3" s="1"/>
  <c r="E6" i="7"/>
  <c r="AW24" i="1"/>
  <c r="AX115" i="2"/>
  <c r="AX127" i="2"/>
  <c r="I56" i="7" l="1"/>
  <c r="I57" i="7" s="1"/>
  <c r="I6" i="7" s="1"/>
  <c r="F6" i="9" s="1"/>
  <c r="H12" i="8" s="1"/>
  <c r="AW41" i="1"/>
  <c r="AV109" i="1"/>
  <c r="AV121" i="1"/>
  <c r="AW50" i="1"/>
  <c r="AX78" i="2"/>
  <c r="L60" i="7"/>
  <c r="AX40" i="11"/>
  <c r="AX41" i="11"/>
  <c r="AX42" i="11"/>
  <c r="BJ59" i="2"/>
  <c r="BJ83" i="2" s="1"/>
  <c r="AY36" i="1"/>
  <c r="AX48" i="2"/>
  <c r="BA57" i="2"/>
  <c r="AZ53" i="1" s="1"/>
  <c r="AZ65" i="1" s="1"/>
  <c r="H57" i="7"/>
  <c r="H6" i="7" s="1"/>
  <c r="F5" i="9" s="1"/>
  <c r="H10" i="8" s="1"/>
  <c r="AY55" i="2"/>
  <c r="AX51" i="1" s="1"/>
  <c r="AX63" i="1" s="1"/>
  <c r="BC38" i="1"/>
  <c r="BD58" i="3"/>
  <c r="BD82" i="3" s="1"/>
  <c r="BD27" i="3" s="1"/>
  <c r="AW44" i="1"/>
  <c r="AY15" i="2"/>
  <c r="AY35" i="2" s="1"/>
  <c r="AX13" i="1"/>
  <c r="BB125" i="1"/>
  <c r="BB101" i="1"/>
  <c r="BB113" i="1"/>
  <c r="AZ80" i="2"/>
  <c r="AY52" i="1"/>
  <c r="AY100" i="1"/>
  <c r="AY124" i="1"/>
  <c r="AY112" i="1"/>
  <c r="AZ9" i="2"/>
  <c r="AY9" i="1" s="1"/>
  <c r="AY44" i="11" s="1"/>
  <c r="AZ10" i="2"/>
  <c r="AY10" i="1" s="1"/>
  <c r="AY58" i="11" s="1"/>
  <c r="AY7" i="1"/>
  <c r="AX99" i="1"/>
  <c r="AX123" i="1"/>
  <c r="AX111" i="1"/>
  <c r="BD82" i="2"/>
  <c r="BD13" i="3"/>
  <c r="BD15" i="3" s="1"/>
  <c r="BD35" i="3" s="1"/>
  <c r="BE7" i="3"/>
  <c r="BE10" i="3" s="1"/>
  <c r="F29" i="9"/>
  <c r="AW98" i="1"/>
  <c r="AW122" i="1"/>
  <c r="AW110" i="1"/>
  <c r="BC97" i="3"/>
  <c r="BC23" i="3"/>
  <c r="BC126" i="3" s="1"/>
  <c r="BH114" i="1"/>
  <c r="BH126" i="1"/>
  <c r="BH102" i="1"/>
  <c r="BD118" i="3" l="1"/>
  <c r="BD130" i="3"/>
  <c r="AW73" i="1"/>
  <c r="AW85" i="1" s="1"/>
  <c r="AW62" i="1"/>
  <c r="AY79" i="2"/>
  <c r="AY24" i="2" s="1"/>
  <c r="AX23" i="2"/>
  <c r="BK40" i="2"/>
  <c r="BP40" i="3"/>
  <c r="BP59" i="3" s="1"/>
  <c r="BP83" i="3" s="1"/>
  <c r="BP28" i="3" s="1"/>
  <c r="AY64" i="1"/>
  <c r="AY54" i="11"/>
  <c r="AY57" i="11"/>
  <c r="AY53" i="11"/>
  <c r="AY55" i="11"/>
  <c r="AY56" i="11"/>
  <c r="BI55" i="1"/>
  <c r="BI67" i="1" s="1"/>
  <c r="BA81" i="2"/>
  <c r="BA26" i="2" s="1"/>
  <c r="M56" i="7"/>
  <c r="M57" i="7" s="1"/>
  <c r="M6" i="7" s="1"/>
  <c r="X6" i="7" s="1"/>
  <c r="BC54" i="1"/>
  <c r="BC66" i="1" s="1"/>
  <c r="AX15" i="1"/>
  <c r="F60" i="7"/>
  <c r="AX12" i="1"/>
  <c r="G60" i="7" s="1"/>
  <c r="BC30" i="3"/>
  <c r="BC114" i="3"/>
  <c r="BC77" i="1"/>
  <c r="BD27" i="2"/>
  <c r="AY11" i="1"/>
  <c r="AY22" i="11" s="1"/>
  <c r="AY42" i="2"/>
  <c r="BE39" i="2"/>
  <c r="BE39" i="3"/>
  <c r="BA37" i="2"/>
  <c r="AX34" i="1"/>
  <c r="BB38" i="2"/>
  <c r="AY54" i="2"/>
  <c r="AY61" i="2" s="1"/>
  <c r="AZ36" i="2"/>
  <c r="AZ25" i="2"/>
  <c r="AY75" i="1"/>
  <c r="AY87" i="1" s="1"/>
  <c r="J56" i="7"/>
  <c r="AW45" i="1"/>
  <c r="K56" i="7" s="1"/>
  <c r="BI78" i="1"/>
  <c r="BJ28" i="2"/>
  <c r="BE36" i="3"/>
  <c r="BE55" i="3" s="1"/>
  <c r="BE79" i="3" s="1"/>
  <c r="BE24" i="3" s="1"/>
  <c r="BG38" i="3"/>
  <c r="BG57" i="3" s="1"/>
  <c r="BG81" i="3" s="1"/>
  <c r="BG26" i="3" s="1"/>
  <c r="BD42" i="3"/>
  <c r="BF37" i="3"/>
  <c r="BF56" i="3" s="1"/>
  <c r="BF80" i="3" s="1"/>
  <c r="BF25" i="3" s="1"/>
  <c r="BD54" i="3"/>
  <c r="BD61" i="3" s="1"/>
  <c r="AZ11" i="2"/>
  <c r="BP119" i="3" l="1"/>
  <c r="BP131" i="3"/>
  <c r="BC109" i="3"/>
  <c r="BC133" i="3"/>
  <c r="BE115" i="3"/>
  <c r="BE127" i="3"/>
  <c r="BG117" i="3"/>
  <c r="BG129" i="3"/>
  <c r="BF116" i="3"/>
  <c r="BF128" i="3"/>
  <c r="AW23" i="1"/>
  <c r="F28" i="9" s="1"/>
  <c r="AX114" i="2"/>
  <c r="AX126" i="2"/>
  <c r="AX74" i="1"/>
  <c r="AX86" i="1" s="1"/>
  <c r="E60" i="7"/>
  <c r="AY38" i="11"/>
  <c r="BI90" i="1"/>
  <c r="AZ76" i="1"/>
  <c r="AZ88" i="1" s="1"/>
  <c r="BC89" i="1"/>
  <c r="F7" i="9"/>
  <c r="H13" i="8" s="1"/>
  <c r="H14" i="8" s="1"/>
  <c r="AX14" i="1"/>
  <c r="H60" i="7" s="1"/>
  <c r="BA117" i="2"/>
  <c r="AZ26" i="1"/>
  <c r="BA129" i="2"/>
  <c r="BE9" i="3"/>
  <c r="BE11" i="3" s="1"/>
  <c r="BE58" i="3"/>
  <c r="BE82" i="3" s="1"/>
  <c r="BE27" i="3" s="1"/>
  <c r="BD130" i="2"/>
  <c r="BD118" i="2"/>
  <c r="BC27" i="1"/>
  <c r="BA7" i="2"/>
  <c r="AZ13" i="2"/>
  <c r="BD48" i="3"/>
  <c r="BE47" i="3"/>
  <c r="AZ128" i="2"/>
  <c r="AY25" i="1"/>
  <c r="AZ116" i="2"/>
  <c r="BB57" i="2"/>
  <c r="BA37" i="1"/>
  <c r="BD38" i="1"/>
  <c r="BE58" i="2"/>
  <c r="BD78" i="3"/>
  <c r="BD85" i="3" s="1"/>
  <c r="BD73" i="3"/>
  <c r="AY35" i="1"/>
  <c r="AZ55" i="2"/>
  <c r="I60" i="7"/>
  <c r="AX41" i="1"/>
  <c r="AZ47" i="2"/>
  <c r="AY43" i="1" s="1"/>
  <c r="C61" i="7" s="1"/>
  <c r="AY48" i="2"/>
  <c r="BJ119" i="2"/>
  <c r="BJ131" i="2"/>
  <c r="BI28" i="1"/>
  <c r="AY78" i="2"/>
  <c r="AY85" i="2" s="1"/>
  <c r="AX50" i="1"/>
  <c r="AY73" i="2"/>
  <c r="J57" i="7"/>
  <c r="J6" i="7" s="1"/>
  <c r="K57" i="7"/>
  <c r="K6" i="7" s="1"/>
  <c r="AY115" i="2"/>
  <c r="AY127" i="2"/>
  <c r="AX24" i="1"/>
  <c r="BJ39" i="1"/>
  <c r="BK59" i="2"/>
  <c r="BA56" i="2"/>
  <c r="AZ36" i="1"/>
  <c r="L61" i="7"/>
  <c r="BC121" i="3"/>
  <c r="AW121" i="1" l="1"/>
  <c r="AW97" i="1"/>
  <c r="BE118" i="3"/>
  <c r="BE130" i="3"/>
  <c r="AW109" i="1"/>
  <c r="AY41" i="11"/>
  <c r="AY43" i="11"/>
  <c r="AY42" i="11"/>
  <c r="AY40" i="11"/>
  <c r="AZ15" i="2"/>
  <c r="AY15" i="1" s="1"/>
  <c r="AY13" i="1"/>
  <c r="BK83" i="2"/>
  <c r="BJ55" i="1"/>
  <c r="BJ67" i="1" s="1"/>
  <c r="AY99" i="1"/>
  <c r="AY123" i="1"/>
  <c r="AY111" i="1"/>
  <c r="AX57" i="1"/>
  <c r="AX62" i="1"/>
  <c r="AX44" i="1"/>
  <c r="M60" i="7"/>
  <c r="BA9" i="2"/>
  <c r="AZ9" i="1" s="1"/>
  <c r="AZ44" i="11" s="1"/>
  <c r="BA10" i="2"/>
  <c r="AZ10" i="1" s="1"/>
  <c r="AZ58" i="11" s="1"/>
  <c r="AZ7" i="1"/>
  <c r="AX122" i="1"/>
  <c r="AX98" i="1"/>
  <c r="AX110" i="1"/>
  <c r="AX73" i="1"/>
  <c r="AX85" i="1" s="1"/>
  <c r="AY23" i="2"/>
  <c r="BD97" i="3"/>
  <c r="BD23" i="3"/>
  <c r="BD126" i="3" s="1"/>
  <c r="BB81" i="2"/>
  <c r="BA53" i="1"/>
  <c r="BA65" i="1" s="1"/>
  <c r="BC113" i="1"/>
  <c r="BC125" i="1"/>
  <c r="BC101" i="1"/>
  <c r="BE13" i="3"/>
  <c r="BE15" i="3" s="1"/>
  <c r="BE35" i="3" s="1"/>
  <c r="BF7" i="3"/>
  <c r="AZ124" i="1"/>
  <c r="AZ112" i="1"/>
  <c r="AZ100" i="1"/>
  <c r="BA80" i="2"/>
  <c r="AZ52" i="1"/>
  <c r="AZ64" i="1" s="1"/>
  <c r="G33" i="9"/>
  <c r="BI102" i="1"/>
  <c r="BI114" i="1"/>
  <c r="BI126" i="1"/>
  <c r="AZ79" i="2"/>
  <c r="AY51" i="1"/>
  <c r="AY63" i="1" s="1"/>
  <c r="BE82" i="2"/>
  <c r="BD54" i="1"/>
  <c r="BD66" i="1" s="1"/>
  <c r="BQ40" i="3" l="1"/>
  <c r="BQ59" i="3" s="1"/>
  <c r="BQ83" i="3" s="1"/>
  <c r="BQ28" i="3" s="1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7" i="1"/>
  <c r="BD89" i="1" s="1"/>
  <c r="BA25" i="2"/>
  <c r="AZ75" i="1"/>
  <c r="AZ87" i="1" s="1"/>
  <c r="BA76" i="1"/>
  <c r="BA88" i="1" s="1"/>
  <c r="BB26" i="2"/>
  <c r="AX80" i="1"/>
  <c r="AY97" i="2"/>
  <c r="BA11" i="2"/>
  <c r="BB37" i="2"/>
  <c r="BD114" i="3"/>
  <c r="BD30" i="3"/>
  <c r="AZ11" i="1"/>
  <c r="AZ22" i="11" s="1"/>
  <c r="J60" i="7"/>
  <c r="AX45" i="1"/>
  <c r="K60" i="7" s="1"/>
  <c r="BE54" i="3"/>
  <c r="BE61" i="3" s="1"/>
  <c r="BE42" i="3"/>
  <c r="BF47" i="3" s="1"/>
  <c r="BF36" i="3"/>
  <c r="BF55" i="3" s="1"/>
  <c r="BF79" i="3" s="1"/>
  <c r="BF24" i="3" s="1"/>
  <c r="BH38" i="3"/>
  <c r="BH57" i="3" s="1"/>
  <c r="BH81" i="3" s="1"/>
  <c r="BH26" i="3" s="1"/>
  <c r="BG37" i="3"/>
  <c r="BG56" i="3" s="1"/>
  <c r="BG80" i="3" s="1"/>
  <c r="BG25" i="3" s="1"/>
  <c r="AX68" i="1"/>
  <c r="O60" i="7" s="1"/>
  <c r="N60" i="7"/>
  <c r="AZ24" i="2"/>
  <c r="AY74" i="1"/>
  <c r="AY86" i="1" s="1"/>
  <c r="AY14" i="1"/>
  <c r="H61" i="7" s="1"/>
  <c r="E61" i="7"/>
  <c r="BF10" i="3"/>
  <c r="AX23" i="1"/>
  <c r="AY126" i="2"/>
  <c r="AY114" i="2"/>
  <c r="AY30" i="2"/>
  <c r="BJ78" i="1"/>
  <c r="BJ90" i="1" s="1"/>
  <c r="BK28" i="2"/>
  <c r="BD109" i="3" l="1"/>
  <c r="BD133" i="3"/>
  <c r="BQ119" i="3"/>
  <c r="BQ131" i="3"/>
  <c r="BG116" i="3"/>
  <c r="BG128" i="3"/>
  <c r="BH117" i="3"/>
  <c r="BH129" i="3"/>
  <c r="BF115" i="3"/>
  <c r="BF127" i="3"/>
  <c r="AY34" i="1"/>
  <c r="AY41" i="1" s="1"/>
  <c r="M61" i="7" s="1"/>
  <c r="BL40" i="2"/>
  <c r="BL59" i="2" s="1"/>
  <c r="AZ43" i="11"/>
  <c r="AZ40" i="11"/>
  <c r="AZ41" i="11"/>
  <c r="AZ54" i="2"/>
  <c r="BF39" i="3"/>
  <c r="BF9" i="3" s="1"/>
  <c r="BF11" i="3" s="1"/>
  <c r="BC38" i="2"/>
  <c r="BC57" i="2" s="1"/>
  <c r="BF39" i="2"/>
  <c r="BF58" i="2" s="1"/>
  <c r="AZ42" i="2"/>
  <c r="AZ48" i="2" s="1"/>
  <c r="BA36" i="2"/>
  <c r="AZ35" i="1" s="1"/>
  <c r="BK119" i="2"/>
  <c r="BJ28" i="1"/>
  <c r="BK131" i="2"/>
  <c r="BA128" i="2"/>
  <c r="AZ25" i="1"/>
  <c r="BA116" i="2"/>
  <c r="AX97" i="1"/>
  <c r="AX121" i="1"/>
  <c r="AX30" i="1"/>
  <c r="AX109" i="1"/>
  <c r="BA36" i="1"/>
  <c r="BB56" i="2"/>
  <c r="BB117" i="2"/>
  <c r="BA26" i="1"/>
  <c r="BB129" i="2"/>
  <c r="AY133" i="2"/>
  <c r="AY121" i="2"/>
  <c r="AY109" i="2"/>
  <c r="L62" i="7"/>
  <c r="BA13" i="2"/>
  <c r="BB7" i="2"/>
  <c r="BE130" i="2"/>
  <c r="BD27" i="1"/>
  <c r="BE118" i="2"/>
  <c r="Q60" i="7"/>
  <c r="AX92" i="1"/>
  <c r="P60" i="7" s="1"/>
  <c r="AY24" i="1"/>
  <c r="AZ115" i="2"/>
  <c r="AZ127" i="2"/>
  <c r="BE73" i="3"/>
  <c r="BE78" i="3"/>
  <c r="BE85" i="3" s="1"/>
  <c r="BD121" i="3"/>
  <c r="BE48" i="3"/>
  <c r="AY50" i="1" l="1"/>
  <c r="AY57" i="1" s="1"/>
  <c r="AZ61" i="2"/>
  <c r="I61" i="7"/>
  <c r="BA55" i="2"/>
  <c r="AZ51" i="1" s="1"/>
  <c r="AZ63" i="1" s="1"/>
  <c r="BK39" i="1"/>
  <c r="AZ78" i="2"/>
  <c r="AZ85" i="2" s="1"/>
  <c r="BA47" i="2"/>
  <c r="AZ43" i="1" s="1"/>
  <c r="C62" i="7" s="1"/>
  <c r="BB37" i="1"/>
  <c r="BF58" i="3"/>
  <c r="BF82" i="3" s="1"/>
  <c r="BF27" i="3" s="1"/>
  <c r="AZ73" i="2"/>
  <c r="BE38" i="1"/>
  <c r="BA15" i="2"/>
  <c r="AZ15" i="1" s="1"/>
  <c r="AZ13" i="1"/>
  <c r="AY44" i="1"/>
  <c r="J61" i="7" s="1"/>
  <c r="BC81" i="2"/>
  <c r="BB53" i="1"/>
  <c r="BE97" i="3"/>
  <c r="BE23" i="3"/>
  <c r="BE126" i="3" s="1"/>
  <c r="BA112" i="1"/>
  <c r="BA124" i="1"/>
  <c r="BA100" i="1"/>
  <c r="BF13" i="3"/>
  <c r="BF15" i="3" s="1"/>
  <c r="BF35" i="3" s="1"/>
  <c r="BG7" i="3"/>
  <c r="BD101" i="1"/>
  <c r="BD125" i="1"/>
  <c r="BD113" i="1"/>
  <c r="BA7" i="1"/>
  <c r="BB10" i="2"/>
  <c r="BA10" i="1" s="1"/>
  <c r="BA58" i="11" s="1"/>
  <c r="BB9" i="2"/>
  <c r="BA9" i="1" s="1"/>
  <c r="BA44" i="11" s="1"/>
  <c r="BA52" i="1"/>
  <c r="BA64" i="1" s="1"/>
  <c r="BB80" i="2"/>
  <c r="BJ126" i="1"/>
  <c r="BJ102" i="1"/>
  <c r="BJ114" i="1"/>
  <c r="AY122" i="1"/>
  <c r="AY98" i="1"/>
  <c r="AY110" i="1"/>
  <c r="BL83" i="2"/>
  <c r="BK55" i="1"/>
  <c r="BF82" i="2"/>
  <c r="AY62" i="1"/>
  <c r="S60" i="7"/>
  <c r="AX116" i="1"/>
  <c r="T60" i="7" s="1"/>
  <c r="AX104" i="1"/>
  <c r="R60" i="7" s="1"/>
  <c r="AX128" i="1"/>
  <c r="U60" i="7" s="1"/>
  <c r="AZ111" i="1"/>
  <c r="AZ99" i="1"/>
  <c r="AZ123" i="1"/>
  <c r="BF118" i="3" l="1"/>
  <c r="BF130" i="3"/>
  <c r="AY73" i="1"/>
  <c r="AY85" i="1" s="1"/>
  <c r="BR40" i="3"/>
  <c r="BR59" i="3" s="1"/>
  <c r="BR83" i="3" s="1"/>
  <c r="BR28" i="3" s="1"/>
  <c r="BA57" i="11"/>
  <c r="BA53" i="11"/>
  <c r="BA56" i="11"/>
  <c r="BA55" i="11"/>
  <c r="BA54" i="11"/>
  <c r="BA38" i="11"/>
  <c r="BA41" i="11" s="1"/>
  <c r="BK67" i="1"/>
  <c r="BB65" i="1"/>
  <c r="BA79" i="2"/>
  <c r="AZ74" i="1" s="1"/>
  <c r="AZ86" i="1" s="1"/>
  <c r="AZ23" i="2"/>
  <c r="AZ30" i="2" s="1"/>
  <c r="BE54" i="1"/>
  <c r="BE66" i="1" s="1"/>
  <c r="BA35" i="2"/>
  <c r="F62" i="7"/>
  <c r="AZ12" i="1"/>
  <c r="G62" i="7" s="1"/>
  <c r="AY45" i="1"/>
  <c r="K61" i="7" s="1"/>
  <c r="BL28" i="2"/>
  <c r="BK78" i="1"/>
  <c r="BK90" i="1" s="1"/>
  <c r="BE30" i="3"/>
  <c r="BE114" i="3"/>
  <c r="AY68" i="1"/>
  <c r="O61" i="7" s="1"/>
  <c r="N61" i="7"/>
  <c r="BA75" i="1"/>
  <c r="BA87" i="1" s="1"/>
  <c r="BB25" i="2"/>
  <c r="BA11" i="1"/>
  <c r="BA22" i="11" s="1"/>
  <c r="BA24" i="2"/>
  <c r="AZ14" i="1"/>
  <c r="H62" i="7" s="1"/>
  <c r="E62" i="7"/>
  <c r="BG10" i="3"/>
  <c r="BF27" i="2"/>
  <c r="BE77" i="1"/>
  <c r="BB11" i="2"/>
  <c r="BH37" i="3"/>
  <c r="BH56" i="3" s="1"/>
  <c r="BH80" i="3" s="1"/>
  <c r="BH25" i="3" s="1"/>
  <c r="BI38" i="3"/>
  <c r="BI57" i="3" s="1"/>
  <c r="BI81" i="3" s="1"/>
  <c r="BI26" i="3" s="1"/>
  <c r="BF42" i="3"/>
  <c r="BG47" i="3" s="1"/>
  <c r="BG36" i="3"/>
  <c r="BG55" i="3" s="1"/>
  <c r="BG79" i="3" s="1"/>
  <c r="BG24" i="3" s="1"/>
  <c r="BF54" i="3"/>
  <c r="BF61" i="3" s="1"/>
  <c r="AY80" i="1"/>
  <c r="AZ97" i="2"/>
  <c r="BB76" i="1"/>
  <c r="BB88" i="1" s="1"/>
  <c r="BC26" i="2"/>
  <c r="BE109" i="3" l="1"/>
  <c r="BE133" i="3"/>
  <c r="BH116" i="3"/>
  <c r="BH128" i="3"/>
  <c r="BG115" i="3"/>
  <c r="BG127" i="3"/>
  <c r="BI117" i="3"/>
  <c r="BI129" i="3"/>
  <c r="BR119" i="3"/>
  <c r="BR131" i="3"/>
  <c r="BM40" i="2"/>
  <c r="BL39" i="1" s="1"/>
  <c r="BA40" i="11"/>
  <c r="BA43" i="11"/>
  <c r="BA42" i="11"/>
  <c r="AZ114" i="2"/>
  <c r="AZ126" i="2"/>
  <c r="BE89" i="1"/>
  <c r="AY23" i="1"/>
  <c r="AY30" i="1" s="1"/>
  <c r="BG39" i="2"/>
  <c r="BG58" i="2" s="1"/>
  <c r="BC37" i="2"/>
  <c r="BB36" i="1" s="1"/>
  <c r="BA54" i="2"/>
  <c r="BA42" i="2"/>
  <c r="BB47" i="2" s="1"/>
  <c r="BA43" i="1" s="1"/>
  <c r="C63" i="7" s="1"/>
  <c r="BB36" i="2"/>
  <c r="BB55" i="2" s="1"/>
  <c r="BG39" i="3"/>
  <c r="BG58" i="3" s="1"/>
  <c r="BG82" i="3" s="1"/>
  <c r="BG27" i="3" s="1"/>
  <c r="BD38" i="2"/>
  <c r="BC37" i="1" s="1"/>
  <c r="AZ34" i="1"/>
  <c r="I62" i="7" s="1"/>
  <c r="BC7" i="2"/>
  <c r="BB13" i="2"/>
  <c r="BB26" i="1"/>
  <c r="BC117" i="2"/>
  <c r="BC129" i="2"/>
  <c r="BF48" i="3"/>
  <c r="AZ121" i="2"/>
  <c r="AZ133" i="2"/>
  <c r="AZ109" i="2"/>
  <c r="L63" i="7"/>
  <c r="BE121" i="3"/>
  <c r="BF78" i="3"/>
  <c r="BF85" i="3" s="1"/>
  <c r="BF73" i="3"/>
  <c r="BE27" i="1"/>
  <c r="BF130" i="2"/>
  <c r="BF118" i="2"/>
  <c r="BB116" i="2"/>
  <c r="BB128" i="2"/>
  <c r="BA25" i="1"/>
  <c r="Q61" i="7"/>
  <c r="AY92" i="1"/>
  <c r="P61" i="7" s="1"/>
  <c r="BA115" i="2"/>
  <c r="AZ24" i="1"/>
  <c r="BA127" i="2"/>
  <c r="BL131" i="2"/>
  <c r="BK28" i="1"/>
  <c r="BL119" i="2"/>
  <c r="BG118" i="3" l="1"/>
  <c r="BG130" i="3"/>
  <c r="BA78" i="2"/>
  <c r="BA85" i="2" s="1"/>
  <c r="BA61" i="2"/>
  <c r="BA73" i="2" s="1"/>
  <c r="BM59" i="2"/>
  <c r="BL55" i="1" s="1"/>
  <c r="BL67" i="1" s="1"/>
  <c r="AY121" i="1"/>
  <c r="AY97" i="1"/>
  <c r="AY109" i="1"/>
  <c r="BC56" i="2"/>
  <c r="BC80" i="2" s="1"/>
  <c r="AZ50" i="1"/>
  <c r="AZ57" i="1" s="1"/>
  <c r="BA35" i="1"/>
  <c r="BA48" i="2"/>
  <c r="AZ41" i="1"/>
  <c r="M62" i="7" s="1"/>
  <c r="BF38" i="1"/>
  <c r="BG9" i="3"/>
  <c r="BG11" i="3" s="1"/>
  <c r="BG13" i="3" s="1"/>
  <c r="BG15" i="3" s="1"/>
  <c r="BG35" i="3" s="1"/>
  <c r="BD57" i="2"/>
  <c r="BC53" i="1" s="1"/>
  <c r="BC65" i="1" s="1"/>
  <c r="BB15" i="2"/>
  <c r="BB35" i="2" s="1"/>
  <c r="BA13" i="1"/>
  <c r="BA111" i="1"/>
  <c r="BA123" i="1"/>
  <c r="BA99" i="1"/>
  <c r="AZ73" i="1"/>
  <c r="BA23" i="2"/>
  <c r="BK102" i="1"/>
  <c r="BK126" i="1"/>
  <c r="BK114" i="1"/>
  <c r="BE125" i="1"/>
  <c r="BE113" i="1"/>
  <c r="BE101" i="1"/>
  <c r="BB112" i="1"/>
  <c r="BB124" i="1"/>
  <c r="BB100" i="1"/>
  <c r="AY104" i="1"/>
  <c r="R61" i="7" s="1"/>
  <c r="AY116" i="1"/>
  <c r="T61" i="7" s="1"/>
  <c r="S61" i="7"/>
  <c r="AY128" i="1"/>
  <c r="U61" i="7" s="1"/>
  <c r="BA51" i="1"/>
  <c r="BB79" i="2"/>
  <c r="AZ98" i="1"/>
  <c r="AZ122" i="1"/>
  <c r="AZ110" i="1"/>
  <c r="BG82" i="2"/>
  <c r="BF54" i="1"/>
  <c r="BF23" i="3"/>
  <c r="BF126" i="3" s="1"/>
  <c r="BF97" i="3"/>
  <c r="BC9" i="2"/>
  <c r="BB9" i="1" s="1"/>
  <c r="BB44" i="11" s="1"/>
  <c r="BC10" i="2"/>
  <c r="BB10" i="1" s="1"/>
  <c r="BB58" i="11" s="1"/>
  <c r="BB7" i="1"/>
  <c r="BN40" i="2" l="1"/>
  <c r="BS40" i="3"/>
  <c r="BS59" i="3" s="1"/>
  <c r="BS83" i="3" s="1"/>
  <c r="BS28" i="3" s="1"/>
  <c r="BM83" i="2"/>
  <c r="BM28" i="2" s="1"/>
  <c r="BB57" i="11"/>
  <c r="BB53" i="11"/>
  <c r="BB56" i="11"/>
  <c r="BB55" i="11"/>
  <c r="BB54" i="11"/>
  <c r="BB52" i="1"/>
  <c r="BB64" i="1" s="1"/>
  <c r="AZ62" i="1"/>
  <c r="AZ85" i="1"/>
  <c r="BA63" i="1"/>
  <c r="BD81" i="2"/>
  <c r="BD26" i="2" s="1"/>
  <c r="AZ44" i="1"/>
  <c r="AZ45" i="1" s="1"/>
  <c r="K62" i="7" s="1"/>
  <c r="BH7" i="3"/>
  <c r="BH10" i="3" s="1"/>
  <c r="BA15" i="1"/>
  <c r="BF66" i="1"/>
  <c r="F63" i="7"/>
  <c r="BA12" i="1"/>
  <c r="G63" i="7" s="1"/>
  <c r="N62" i="7"/>
  <c r="AZ68" i="1"/>
  <c r="O62" i="7" s="1"/>
  <c r="BA97" i="2"/>
  <c r="AZ80" i="1"/>
  <c r="BF77" i="1"/>
  <c r="BF89" i="1" s="1"/>
  <c r="BG27" i="2"/>
  <c r="BB24" i="2"/>
  <c r="BA74" i="1"/>
  <c r="BA86" i="1" s="1"/>
  <c r="BC36" i="2"/>
  <c r="BA34" i="1"/>
  <c r="BH39" i="3"/>
  <c r="BH39" i="2"/>
  <c r="BD37" i="2"/>
  <c r="BB42" i="2"/>
  <c r="BB48" i="2" s="1"/>
  <c r="BB54" i="2"/>
  <c r="BB61" i="2" s="1"/>
  <c r="BE38" i="2"/>
  <c r="BC11" i="2"/>
  <c r="BB75" i="1"/>
  <c r="BC25" i="2"/>
  <c r="BA126" i="2"/>
  <c r="BA114" i="2"/>
  <c r="BA30" i="2"/>
  <c r="AZ23" i="1"/>
  <c r="BB11" i="1"/>
  <c r="BB22" i="11" s="1"/>
  <c r="BF30" i="3"/>
  <c r="BF114" i="3"/>
  <c r="BI37" i="3"/>
  <c r="BI56" i="3" s="1"/>
  <c r="BI80" i="3" s="1"/>
  <c r="BI25" i="3" s="1"/>
  <c r="BJ38" i="3"/>
  <c r="BJ57" i="3" s="1"/>
  <c r="BJ81" i="3" s="1"/>
  <c r="BJ26" i="3" s="1"/>
  <c r="BG54" i="3"/>
  <c r="BG61" i="3" s="1"/>
  <c r="BH36" i="3"/>
  <c r="BH55" i="3" s="1"/>
  <c r="BH79" i="3" s="1"/>
  <c r="BH24" i="3" s="1"/>
  <c r="BG42" i="3"/>
  <c r="BH47" i="3" s="1"/>
  <c r="BJ117" i="3" l="1"/>
  <c r="BJ129" i="3"/>
  <c r="BI116" i="3"/>
  <c r="BI128" i="3"/>
  <c r="BS119" i="3"/>
  <c r="BS131" i="3"/>
  <c r="BH115" i="3"/>
  <c r="BH127" i="3"/>
  <c r="BF109" i="3"/>
  <c r="BF133" i="3"/>
  <c r="BL78" i="1"/>
  <c r="BL90" i="1" s="1"/>
  <c r="BA14" i="1"/>
  <c r="H63" i="7" s="1"/>
  <c r="BB38" i="11"/>
  <c r="BB87" i="1"/>
  <c r="BC76" i="1"/>
  <c r="BC88" i="1" s="1"/>
  <c r="J62" i="7"/>
  <c r="E63" i="7"/>
  <c r="BA109" i="2"/>
  <c r="BA121" i="2"/>
  <c r="BA133" i="2"/>
  <c r="BA50" i="1"/>
  <c r="BB73" i="2"/>
  <c r="BB78" i="2"/>
  <c r="BB85" i="2" s="1"/>
  <c r="BC55" i="2"/>
  <c r="BB35" i="1"/>
  <c r="BG48" i="3"/>
  <c r="BG73" i="3"/>
  <c r="BG78" i="3"/>
  <c r="BG85" i="3" s="1"/>
  <c r="BD117" i="2"/>
  <c r="BC26" i="1"/>
  <c r="BD129" i="2"/>
  <c r="BF121" i="3"/>
  <c r="BH58" i="2"/>
  <c r="BG38" i="1"/>
  <c r="BM39" i="1"/>
  <c r="BN59" i="2"/>
  <c r="L64" i="7"/>
  <c r="BC47" i="2"/>
  <c r="BB43" i="1" s="1"/>
  <c r="C64" i="7" s="1"/>
  <c r="BH9" i="3"/>
  <c r="BH11" i="3" s="1"/>
  <c r="BH58" i="3"/>
  <c r="BH82" i="3" s="1"/>
  <c r="BH27" i="3" s="1"/>
  <c r="AZ92" i="1"/>
  <c r="P62" i="7" s="1"/>
  <c r="Q62" i="7"/>
  <c r="BG130" i="2"/>
  <c r="BF27" i="1"/>
  <c r="BG118" i="2"/>
  <c r="BM131" i="2"/>
  <c r="BL28" i="1"/>
  <c r="BM119" i="2"/>
  <c r="AZ121" i="1"/>
  <c r="AZ109" i="1"/>
  <c r="AZ97" i="1"/>
  <c r="AZ30" i="1"/>
  <c r="BB25" i="1"/>
  <c r="BC128" i="2"/>
  <c r="BC116" i="2"/>
  <c r="BC13" i="2"/>
  <c r="BD7" i="2"/>
  <c r="BE57" i="2"/>
  <c r="BD37" i="1"/>
  <c r="BD56" i="2"/>
  <c r="BC36" i="1"/>
  <c r="I63" i="7"/>
  <c r="BA41" i="1"/>
  <c r="BA44" i="1" s="1"/>
  <c r="BA24" i="1"/>
  <c r="BB127" i="2"/>
  <c r="BB115" i="2"/>
  <c r="BH118" i="3" l="1"/>
  <c r="BH130" i="3"/>
  <c r="BB43" i="11"/>
  <c r="BB42" i="11"/>
  <c r="BB40" i="11"/>
  <c r="BB41" i="11"/>
  <c r="BC15" i="2"/>
  <c r="BC35" i="2" s="1"/>
  <c r="BB13" i="1"/>
  <c r="BA45" i="1"/>
  <c r="K63" i="7" s="1"/>
  <c r="J63" i="7"/>
  <c r="BA62" i="1"/>
  <c r="BA57" i="1"/>
  <c r="BC52" i="1"/>
  <c r="BC64" i="1" s="1"/>
  <c r="BD80" i="2"/>
  <c r="AZ128" i="1"/>
  <c r="U62" i="7" s="1"/>
  <c r="S62" i="7"/>
  <c r="AZ104" i="1"/>
  <c r="R62" i="7" s="1"/>
  <c r="AZ116" i="1"/>
  <c r="T62" i="7" s="1"/>
  <c r="BF101" i="1"/>
  <c r="BF113" i="1"/>
  <c r="BF125" i="1"/>
  <c r="BB111" i="1"/>
  <c r="BB99" i="1"/>
  <c r="BB123" i="1"/>
  <c r="BG97" i="3"/>
  <c r="BG23" i="3"/>
  <c r="BG126" i="3" s="1"/>
  <c r="M63" i="7"/>
  <c r="BL114" i="1"/>
  <c r="BL126" i="1"/>
  <c r="BL102" i="1"/>
  <c r="BI7" i="3"/>
  <c r="BI10" i="3" s="1"/>
  <c r="BH13" i="3"/>
  <c r="BH15" i="3" s="1"/>
  <c r="BH35" i="3" s="1"/>
  <c r="BH82" i="2"/>
  <c r="BG54" i="1"/>
  <c r="BG66" i="1" s="1"/>
  <c r="BC112" i="1"/>
  <c r="BC100" i="1"/>
  <c r="BC124" i="1"/>
  <c r="BA73" i="1"/>
  <c r="BA85" i="1" s="1"/>
  <c r="BB23" i="2"/>
  <c r="BA110" i="1"/>
  <c r="BA98" i="1"/>
  <c r="BA122" i="1"/>
  <c r="BC7" i="1"/>
  <c r="BD10" i="2"/>
  <c r="BC10" i="1" s="1"/>
  <c r="BC58" i="11" s="1"/>
  <c r="BD9" i="2"/>
  <c r="BC9" i="1" s="1"/>
  <c r="BC44" i="11" s="1"/>
  <c r="BC79" i="2"/>
  <c r="BB51" i="1"/>
  <c r="BB63" i="1" s="1"/>
  <c r="BE81" i="2"/>
  <c r="BD53" i="1"/>
  <c r="BD65" i="1" s="1"/>
  <c r="BN83" i="2"/>
  <c r="BM55" i="1"/>
  <c r="BM67" i="1" s="1"/>
  <c r="BO40" i="2" l="1"/>
  <c r="BT40" i="3"/>
  <c r="BT59" i="3" s="1"/>
  <c r="BT83" i="3" s="1"/>
  <c r="BT2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7" i="1"/>
  <c r="BG89" i="1" s="1"/>
  <c r="BG30" i="3"/>
  <c r="BG114" i="3"/>
  <c r="N63" i="7"/>
  <c r="BA68" i="1"/>
  <c r="O63" i="7" s="1"/>
  <c r="BN28" i="2"/>
  <c r="BM78" i="1"/>
  <c r="BM90" i="1" s="1"/>
  <c r="BC24" i="2"/>
  <c r="BB74" i="1"/>
  <c r="BB86" i="1" s="1"/>
  <c r="BC11" i="1"/>
  <c r="BC22" i="11" s="1"/>
  <c r="BB126" i="2"/>
  <c r="BB114" i="2"/>
  <c r="BB30" i="2"/>
  <c r="BA23" i="1"/>
  <c r="BK38" i="3"/>
  <c r="BK57" i="3" s="1"/>
  <c r="BK81" i="3" s="1"/>
  <c r="BK26" i="3" s="1"/>
  <c r="BH54" i="3"/>
  <c r="BH61" i="3" s="1"/>
  <c r="BH42" i="3"/>
  <c r="BI47" i="3" s="1"/>
  <c r="BJ37" i="3"/>
  <c r="BJ56" i="3" s="1"/>
  <c r="BJ80" i="3" s="1"/>
  <c r="BJ25" i="3" s="1"/>
  <c r="BI36" i="3"/>
  <c r="BI55" i="3" s="1"/>
  <c r="BI79" i="3" s="1"/>
  <c r="BI24" i="3" s="1"/>
  <c r="BA80" i="1"/>
  <c r="BB97" i="2"/>
  <c r="BD25" i="2"/>
  <c r="BC75" i="1"/>
  <c r="BC87" i="1" s="1"/>
  <c r="BC54" i="2"/>
  <c r="BC61" i="2" s="1"/>
  <c r="BE37" i="2"/>
  <c r="BB34" i="1"/>
  <c r="BD36" i="2"/>
  <c r="BF38" i="2"/>
  <c r="BI39" i="2"/>
  <c r="BI39" i="3"/>
  <c r="BC42" i="2"/>
  <c r="BE26" i="2"/>
  <c r="BD76" i="1"/>
  <c r="BD88" i="1" s="1"/>
  <c r="BK117" i="3" l="1"/>
  <c r="BK129" i="3"/>
  <c r="BJ116" i="3"/>
  <c r="BJ128" i="3"/>
  <c r="BI115" i="3"/>
  <c r="BI127" i="3"/>
  <c r="BG109" i="3"/>
  <c r="BG133" i="3"/>
  <c r="BT119" i="3"/>
  <c r="BT131" i="3"/>
  <c r="E64" i="7"/>
  <c r="BC38" i="11"/>
  <c r="BB14" i="1"/>
  <c r="H64" i="7" s="1"/>
  <c r="BD13" i="2"/>
  <c r="BH48" i="3"/>
  <c r="BI58" i="3"/>
  <c r="BI82" i="3" s="1"/>
  <c r="BI27" i="3" s="1"/>
  <c r="BI9" i="3"/>
  <c r="BI11" i="3" s="1"/>
  <c r="BG121" i="3"/>
  <c r="BI58" i="2"/>
  <c r="BH38" i="1"/>
  <c r="I64" i="7"/>
  <c r="BB41" i="1"/>
  <c r="BB44" i="1" s="1"/>
  <c r="BE9" i="2"/>
  <c r="BD9" i="1" s="1"/>
  <c r="BD44" i="11" s="1"/>
  <c r="BE10" i="2"/>
  <c r="BD10" i="1" s="1"/>
  <c r="BD58" i="11" s="1"/>
  <c r="BD7" i="1"/>
  <c r="BA92" i="1"/>
  <c r="P63" i="7" s="1"/>
  <c r="Q63" i="7"/>
  <c r="BD47" i="2"/>
  <c r="BC43" i="1" s="1"/>
  <c r="C65" i="7" s="1"/>
  <c r="BF57" i="2"/>
  <c r="BE37" i="1"/>
  <c r="BE56" i="2"/>
  <c r="BD36" i="1"/>
  <c r="BH73" i="3"/>
  <c r="BH78" i="3"/>
  <c r="BH85" i="3" s="1"/>
  <c r="BA109" i="1"/>
  <c r="BA97" i="1"/>
  <c r="BA121" i="1"/>
  <c r="BA30" i="1"/>
  <c r="L65" i="7"/>
  <c r="BG27" i="1"/>
  <c r="BH130" i="2"/>
  <c r="BH118" i="2"/>
  <c r="BE117" i="2"/>
  <c r="BD26" i="1"/>
  <c r="BE129" i="2"/>
  <c r="BO59" i="2"/>
  <c r="BN39" i="1"/>
  <c r="BC35" i="1"/>
  <c r="BD55" i="2"/>
  <c r="BB24" i="1"/>
  <c r="BC127" i="2"/>
  <c r="BC115" i="2"/>
  <c r="BC48" i="2"/>
  <c r="BC78" i="2"/>
  <c r="BC85" i="2" s="1"/>
  <c r="BB50" i="1"/>
  <c r="BC73" i="2"/>
  <c r="BD128" i="2"/>
  <c r="BC25" i="1"/>
  <c r="BD116" i="2"/>
  <c r="BB109" i="2"/>
  <c r="BB133" i="2"/>
  <c r="BB121" i="2"/>
  <c r="BN119" i="2"/>
  <c r="BM28" i="1"/>
  <c r="BN131" i="2"/>
  <c r="BI118" i="3" l="1"/>
  <c r="BI130" i="3"/>
  <c r="BD56" i="11"/>
  <c r="BD57" i="11"/>
  <c r="BD54" i="11"/>
  <c r="BD53" i="11"/>
  <c r="BD55" i="11"/>
  <c r="BC42" i="11"/>
  <c r="BC43" i="11"/>
  <c r="BC41" i="11"/>
  <c r="BC40" i="11"/>
  <c r="BD15" i="2"/>
  <c r="BC13" i="1"/>
  <c r="BB45" i="1"/>
  <c r="K64" i="7" s="1"/>
  <c r="J64" i="7"/>
  <c r="BD100" i="1"/>
  <c r="BD112" i="1"/>
  <c r="BD124" i="1"/>
  <c r="BC111" i="1"/>
  <c r="BC123" i="1"/>
  <c r="BC99" i="1"/>
  <c r="BB73" i="1"/>
  <c r="BB85" i="1" s="1"/>
  <c r="BC23" i="2"/>
  <c r="BB98" i="1"/>
  <c r="BB122" i="1"/>
  <c r="BB110" i="1"/>
  <c r="BE11" i="2"/>
  <c r="BI82" i="2"/>
  <c r="BH54" i="1"/>
  <c r="BH66" i="1" s="1"/>
  <c r="BB62" i="1"/>
  <c r="BB57" i="1"/>
  <c r="BN55" i="1"/>
  <c r="BN67" i="1" s="1"/>
  <c r="BO83" i="2"/>
  <c r="BD52" i="1"/>
  <c r="BD64" i="1" s="1"/>
  <c r="BE80" i="2"/>
  <c r="BD11" i="1"/>
  <c r="BD22" i="11" s="1"/>
  <c r="M64" i="7"/>
  <c r="BI13" i="3"/>
  <c r="BI15" i="3" s="1"/>
  <c r="BI35" i="3" s="1"/>
  <c r="BJ7" i="3"/>
  <c r="BG113" i="1"/>
  <c r="BG101" i="1"/>
  <c r="BG125" i="1"/>
  <c r="BF81" i="2"/>
  <c r="BF26" i="2" s="1"/>
  <c r="BE53" i="1"/>
  <c r="BE65" i="1" s="1"/>
  <c r="BM102" i="1"/>
  <c r="BM114" i="1"/>
  <c r="BM126" i="1"/>
  <c r="BD79" i="2"/>
  <c r="BC51" i="1"/>
  <c r="BC63" i="1" s="1"/>
  <c r="BA128" i="1"/>
  <c r="U63" i="7" s="1"/>
  <c r="BA116" i="1"/>
  <c r="T63" i="7" s="1"/>
  <c r="BA104" i="1"/>
  <c r="R63" i="7" s="1"/>
  <c r="S63" i="7"/>
  <c r="BH97" i="3"/>
  <c r="BH23" i="3"/>
  <c r="BH126" i="3" s="1"/>
  <c r="BU40" i="3" l="1"/>
  <c r="BU59" i="3" s="1"/>
  <c r="BU83" i="3" s="1"/>
  <c r="BU28" i="3" s="1"/>
  <c r="F65" i="7"/>
  <c r="BC12" i="1"/>
  <c r="G65" i="7" s="1"/>
  <c r="BC15" i="1"/>
  <c r="BD35" i="2"/>
  <c r="BH114" i="3"/>
  <c r="BH30" i="3"/>
  <c r="L66" i="7"/>
  <c r="BC126" i="2"/>
  <c r="BC114" i="2"/>
  <c r="BB23" i="1"/>
  <c r="BC30" i="2"/>
  <c r="BI54" i="3"/>
  <c r="BI61" i="3" s="1"/>
  <c r="BJ36" i="3"/>
  <c r="BJ55" i="3" s="1"/>
  <c r="BJ79" i="3" s="1"/>
  <c r="BJ24" i="3" s="1"/>
  <c r="BK37" i="3"/>
  <c r="BK56" i="3" s="1"/>
  <c r="BK80" i="3" s="1"/>
  <c r="BK25" i="3" s="1"/>
  <c r="BI42" i="3"/>
  <c r="BL38" i="3"/>
  <c r="BE25" i="2"/>
  <c r="BD75" i="1"/>
  <c r="BD87" i="1" s="1"/>
  <c r="N64" i="7"/>
  <c r="BB68" i="1"/>
  <c r="O64" i="7" s="1"/>
  <c r="BI27" i="2"/>
  <c r="BH77" i="1"/>
  <c r="BH89" i="1" s="1"/>
  <c r="BF7" i="2"/>
  <c r="BE13" i="2"/>
  <c r="BE76" i="1"/>
  <c r="BE88" i="1" s="1"/>
  <c r="BJ10" i="3"/>
  <c r="BC74" i="1"/>
  <c r="BC86" i="1" s="1"/>
  <c r="BD24" i="2"/>
  <c r="BO28" i="2"/>
  <c r="BN78" i="1"/>
  <c r="BN90" i="1" s="1"/>
  <c r="BC97" i="2"/>
  <c r="BB80" i="1"/>
  <c r="BK116" i="3" l="1"/>
  <c r="BK128" i="3"/>
  <c r="BH109" i="3"/>
  <c r="BH133" i="3"/>
  <c r="BJ115" i="3"/>
  <c r="BJ127" i="3"/>
  <c r="BU119" i="3"/>
  <c r="BU131" i="3"/>
  <c r="BP40" i="2"/>
  <c r="BD38" i="11"/>
  <c r="BE36" i="2"/>
  <c r="BG38" i="2"/>
  <c r="BF37" i="2"/>
  <c r="BD42" i="2"/>
  <c r="BJ39" i="2"/>
  <c r="BD54" i="2"/>
  <c r="BD61" i="2" s="1"/>
  <c r="BJ39" i="3"/>
  <c r="BC34" i="1"/>
  <c r="E65" i="7"/>
  <c r="BC14" i="1"/>
  <c r="H65" i="7" s="1"/>
  <c r="BE15" i="2"/>
  <c r="BE35" i="2" s="1"/>
  <c r="BD13" i="1"/>
  <c r="BI48" i="3"/>
  <c r="BJ47" i="3"/>
  <c r="BB92" i="1"/>
  <c r="P64" i="7" s="1"/>
  <c r="Q64" i="7"/>
  <c r="BO131" i="2"/>
  <c r="BO119" i="2"/>
  <c r="BN28" i="1"/>
  <c r="BF9" i="2"/>
  <c r="BE9" i="1" s="1"/>
  <c r="BE44" i="11" s="1"/>
  <c r="BF10" i="2"/>
  <c r="BE10" i="1" s="1"/>
  <c r="BE58" i="11" s="1"/>
  <c r="BE7" i="1"/>
  <c r="BI130" i="2"/>
  <c r="BH27" i="1"/>
  <c r="BI118" i="2"/>
  <c r="BB97" i="1"/>
  <c r="BB109" i="1"/>
  <c r="BB121" i="1"/>
  <c r="BB30" i="1"/>
  <c r="BC133" i="2"/>
  <c r="BC109" i="2"/>
  <c r="BC121" i="2"/>
  <c r="BD127" i="2"/>
  <c r="BC24" i="1"/>
  <c r="BD115" i="2"/>
  <c r="BE26" i="1"/>
  <c r="BF117" i="2"/>
  <c r="BF129" i="2"/>
  <c r="BH121" i="3"/>
  <c r="BL57" i="3"/>
  <c r="BL81" i="3" s="1"/>
  <c r="BL26" i="3" s="1"/>
  <c r="BE128" i="2"/>
  <c r="BD25" i="1"/>
  <c r="BE116" i="2"/>
  <c r="BI73" i="3"/>
  <c r="BI78" i="3"/>
  <c r="BI85" i="3" s="1"/>
  <c r="BL117" i="3" l="1"/>
  <c r="BL129" i="3"/>
  <c r="BQ40" i="2"/>
  <c r="BE54" i="11"/>
  <c r="BE57" i="11"/>
  <c r="BE53" i="11"/>
  <c r="BE56" i="11"/>
  <c r="BE55" i="11"/>
  <c r="BD42" i="11"/>
  <c r="BD43" i="11"/>
  <c r="BD41" i="11"/>
  <c r="BD40" i="11"/>
  <c r="BD15" i="1"/>
  <c r="BC41" i="1"/>
  <c r="I65" i="7"/>
  <c r="BE47" i="2"/>
  <c r="BD43" i="1" s="1"/>
  <c r="C66" i="7" s="1"/>
  <c r="BD48" i="2"/>
  <c r="BJ9" i="3"/>
  <c r="BJ11" i="3" s="1"/>
  <c r="BJ13" i="3" s="1"/>
  <c r="BJ15" i="3" s="1"/>
  <c r="BJ35" i="3" s="1"/>
  <c r="BJ58" i="3"/>
  <c r="BJ82" i="3" s="1"/>
  <c r="BJ27" i="3" s="1"/>
  <c r="BE36" i="1"/>
  <c r="BF56" i="2"/>
  <c r="BD73" i="2"/>
  <c r="BD78" i="2"/>
  <c r="BD85" i="2" s="1"/>
  <c r="BC50" i="1"/>
  <c r="BG57" i="2"/>
  <c r="BF37" i="1"/>
  <c r="F66" i="7"/>
  <c r="BD12" i="1"/>
  <c r="G66" i="7" s="1"/>
  <c r="BO39" i="1"/>
  <c r="BP59" i="2"/>
  <c r="BI38" i="1"/>
  <c r="BJ58" i="2"/>
  <c r="BD35" i="1"/>
  <c r="BE55" i="2"/>
  <c r="BE100" i="1"/>
  <c r="BE112" i="1"/>
  <c r="BE124" i="1"/>
  <c r="BI23" i="3"/>
  <c r="BI126" i="3" s="1"/>
  <c r="BI97" i="3"/>
  <c r="BG37" i="2"/>
  <c r="BF36" i="2"/>
  <c r="BE54" i="2"/>
  <c r="BE61" i="2" s="1"/>
  <c r="BD34" i="1"/>
  <c r="BE42" i="2"/>
  <c r="BH38" i="2"/>
  <c r="BK39" i="3"/>
  <c r="BK39" i="2"/>
  <c r="BC98" i="1"/>
  <c r="BC110" i="1"/>
  <c r="BC122" i="1"/>
  <c r="BF11" i="2"/>
  <c r="BN126" i="1"/>
  <c r="BN102" i="1"/>
  <c r="BN114" i="1"/>
  <c r="BD123" i="1"/>
  <c r="BD99" i="1"/>
  <c r="BD111" i="1"/>
  <c r="BH113" i="1"/>
  <c r="BH101" i="1"/>
  <c r="BH125" i="1"/>
  <c r="BB128" i="1"/>
  <c r="U64" i="7" s="1"/>
  <c r="BB104" i="1"/>
  <c r="R64" i="7" s="1"/>
  <c r="BB116" i="1"/>
  <c r="T64" i="7" s="1"/>
  <c r="S64" i="7"/>
  <c r="BE11" i="1"/>
  <c r="BE22" i="11" s="1"/>
  <c r="BJ118" i="3" l="1"/>
  <c r="BJ130" i="3"/>
  <c r="BK36" i="3"/>
  <c r="BK55" i="3" s="1"/>
  <c r="BK79" i="3" s="1"/>
  <c r="BK24" i="3" s="1"/>
  <c r="BV40" i="3"/>
  <c r="BV59" i="3" s="1"/>
  <c r="BV83" i="3" s="1"/>
  <c r="BV28" i="3" s="1"/>
  <c r="E66" i="7"/>
  <c r="BE38" i="11"/>
  <c r="BL37" i="3"/>
  <c r="BL56" i="3" s="1"/>
  <c r="BL80" i="3" s="1"/>
  <c r="BL25" i="3" s="1"/>
  <c r="BM38" i="3"/>
  <c r="BM57" i="3" s="1"/>
  <c r="BM81" i="3" s="1"/>
  <c r="BM26" i="3" s="1"/>
  <c r="BJ54" i="3"/>
  <c r="BJ42" i="3"/>
  <c r="BJ48" i="3" s="1"/>
  <c r="BK7" i="3"/>
  <c r="BK10" i="3" s="1"/>
  <c r="BD14" i="1"/>
  <c r="H66" i="7" s="1"/>
  <c r="BG81" i="2"/>
  <c r="BF53" i="1"/>
  <c r="BF65" i="1" s="1"/>
  <c r="BF80" i="2"/>
  <c r="BE52" i="1"/>
  <c r="BE64" i="1" s="1"/>
  <c r="BI54" i="1"/>
  <c r="BI66" i="1" s="1"/>
  <c r="BJ82" i="2"/>
  <c r="BC62" i="1"/>
  <c r="BC57" i="1"/>
  <c r="BC73" i="1"/>
  <c r="BC85" i="1" s="1"/>
  <c r="BD23" i="2"/>
  <c r="BD51" i="1"/>
  <c r="BD63" i="1" s="1"/>
  <c r="BE79" i="2"/>
  <c r="BP83" i="2"/>
  <c r="BO55" i="1"/>
  <c r="BO67" i="1" s="1"/>
  <c r="BC44" i="1"/>
  <c r="M65" i="7"/>
  <c r="BJ38" i="1"/>
  <c r="BK58" i="2"/>
  <c r="BK58" i="3"/>
  <c r="BK82" i="3" s="1"/>
  <c r="BK27" i="3" s="1"/>
  <c r="BD41" i="1"/>
  <c r="I66" i="7"/>
  <c r="BF13" i="2"/>
  <c r="BG7" i="2"/>
  <c r="BP39" i="1"/>
  <c r="BQ59" i="2"/>
  <c r="BD50" i="1"/>
  <c r="BE78" i="2"/>
  <c r="BE73" i="2"/>
  <c r="BI114" i="3"/>
  <c r="BI30" i="3"/>
  <c r="L67" i="7"/>
  <c r="BF47" i="2"/>
  <c r="BE43" i="1" s="1"/>
  <c r="C67" i="7" s="1"/>
  <c r="BF36" i="1"/>
  <c r="BG56" i="2"/>
  <c r="BE48" i="2"/>
  <c r="BH57" i="2"/>
  <c r="BG37" i="1"/>
  <c r="BF55" i="2"/>
  <c r="BE35" i="1"/>
  <c r="BM117" i="3" l="1"/>
  <c r="BM129" i="3"/>
  <c r="BK118" i="3"/>
  <c r="BK130" i="3"/>
  <c r="BL116" i="3"/>
  <c r="BL128" i="3"/>
  <c r="BK115" i="3"/>
  <c r="BK127" i="3"/>
  <c r="BV119" i="3"/>
  <c r="BV131" i="3"/>
  <c r="BI109" i="3"/>
  <c r="BI133" i="3"/>
  <c r="BE85" i="2"/>
  <c r="BJ78" i="3"/>
  <c r="BJ85" i="3" s="1"/>
  <c r="BJ61" i="3"/>
  <c r="BJ73" i="3" s="1"/>
  <c r="BE43" i="11"/>
  <c r="BE42" i="11"/>
  <c r="BE41" i="11"/>
  <c r="BE40" i="11"/>
  <c r="BK47" i="3"/>
  <c r="BK9" i="3"/>
  <c r="BK11" i="3" s="1"/>
  <c r="BK13" i="3" s="1"/>
  <c r="BK15" i="3" s="1"/>
  <c r="BK35" i="3" s="1"/>
  <c r="J65" i="7"/>
  <c r="BC45" i="1"/>
  <c r="K65" i="7" s="1"/>
  <c r="BC68" i="1"/>
  <c r="O65" i="7" s="1"/>
  <c r="N65" i="7"/>
  <c r="BD97" i="2"/>
  <c r="BC80" i="1"/>
  <c r="BE75" i="1"/>
  <c r="BE87" i="1" s="1"/>
  <c r="BF25" i="2"/>
  <c r="BP28" i="2"/>
  <c r="BO78" i="1"/>
  <c r="BO90" i="1" s="1"/>
  <c r="BD114" i="2"/>
  <c r="BC23" i="1"/>
  <c r="BD30" i="2"/>
  <c r="BD126" i="2"/>
  <c r="BI77" i="1"/>
  <c r="BI89" i="1" s="1"/>
  <c r="BJ27" i="2"/>
  <c r="BF15" i="2"/>
  <c r="BE15" i="1" s="1"/>
  <c r="BE13" i="1"/>
  <c r="BD74" i="1"/>
  <c r="BD86" i="1" s="1"/>
  <c r="BE24" i="2"/>
  <c r="BG26" i="2"/>
  <c r="BF76" i="1"/>
  <c r="BF88" i="1" s="1"/>
  <c r="BI121" i="3"/>
  <c r="M66" i="7"/>
  <c r="BP55" i="1"/>
  <c r="BP67" i="1" s="1"/>
  <c r="BQ83" i="2"/>
  <c r="BG10" i="2"/>
  <c r="BF10" i="1" s="1"/>
  <c r="BF58" i="11" s="1"/>
  <c r="BF7" i="1"/>
  <c r="BG9" i="2"/>
  <c r="BF9" i="1" s="1"/>
  <c r="BF44" i="11" s="1"/>
  <c r="BJ23" i="3"/>
  <c r="BJ126" i="3" s="1"/>
  <c r="BF79" i="2"/>
  <c r="BE51" i="1"/>
  <c r="BE63" i="1" s="1"/>
  <c r="BG80" i="2"/>
  <c r="BF52" i="1"/>
  <c r="BF64" i="1" s="1"/>
  <c r="BD44" i="1"/>
  <c r="BK82" i="2"/>
  <c r="BJ54" i="1"/>
  <c r="BJ66" i="1" s="1"/>
  <c r="BH81" i="2"/>
  <c r="BG53" i="1"/>
  <c r="BG65" i="1" s="1"/>
  <c r="BD57" i="1"/>
  <c r="BD62" i="1"/>
  <c r="BE23" i="2"/>
  <c r="BD73" i="1"/>
  <c r="BD85" i="1" s="1"/>
  <c r="BW40" i="3" l="1"/>
  <c r="BW59" i="3" s="1"/>
  <c r="BW83" i="3" s="1"/>
  <c r="BW28" i="3" s="1"/>
  <c r="BJ97" i="3"/>
  <c r="BF54" i="11"/>
  <c r="BF57" i="11"/>
  <c r="BF53" i="11"/>
  <c r="BF56" i="11"/>
  <c r="BF55" i="11"/>
  <c r="BF38" i="11"/>
  <c r="BF42" i="11" s="1"/>
  <c r="BL7" i="3"/>
  <c r="BL10" i="3" s="1"/>
  <c r="BF35" i="2"/>
  <c r="BE115" i="2"/>
  <c r="BD24" i="1"/>
  <c r="BE127" i="2"/>
  <c r="BI27" i="1"/>
  <c r="BJ130" i="2"/>
  <c r="BJ118" i="2"/>
  <c r="BC30" i="1"/>
  <c r="BC97" i="1"/>
  <c r="BC121" i="1"/>
  <c r="BC109" i="1"/>
  <c r="BE25" i="1"/>
  <c r="BF128" i="2"/>
  <c r="BF116" i="2"/>
  <c r="F67" i="7"/>
  <c r="BE12" i="1"/>
  <c r="G67" i="7" s="1"/>
  <c r="BC92" i="1"/>
  <c r="P65" i="7" s="1"/>
  <c r="Q65" i="7"/>
  <c r="BG129" i="2"/>
  <c r="BG117" i="2"/>
  <c r="BF26" i="1"/>
  <c r="BD109" i="2"/>
  <c r="BD121" i="2"/>
  <c r="BD133" i="2"/>
  <c r="BP131" i="2"/>
  <c r="BO28" i="1"/>
  <c r="BP119" i="2"/>
  <c r="BJ114" i="3"/>
  <c r="BJ30" i="3"/>
  <c r="BD68" i="1"/>
  <c r="O66" i="7" s="1"/>
  <c r="N66" i="7"/>
  <c r="BK27" i="2"/>
  <c r="BJ77" i="1"/>
  <c r="BJ89" i="1" s="1"/>
  <c r="BQ28" i="2"/>
  <c r="BP78" i="1"/>
  <c r="BP90" i="1" s="1"/>
  <c r="BE14" i="1"/>
  <c r="H67" i="7" s="1"/>
  <c r="E67" i="7"/>
  <c r="BE74" i="1"/>
  <c r="BE86" i="1" s="1"/>
  <c r="BF24" i="2"/>
  <c r="BG11" i="2"/>
  <c r="BE126" i="2"/>
  <c r="BE114" i="2"/>
  <c r="BE30" i="2"/>
  <c r="BD23" i="1"/>
  <c r="J66" i="7"/>
  <c r="BD45" i="1"/>
  <c r="K66" i="7" s="1"/>
  <c r="BF75" i="1"/>
  <c r="BF87" i="1" s="1"/>
  <c r="BG25" i="2"/>
  <c r="BE97" i="2"/>
  <c r="BD80" i="1"/>
  <c r="BG76" i="1"/>
  <c r="BG88" i="1" s="1"/>
  <c r="BH26" i="2"/>
  <c r="BK42" i="3"/>
  <c r="BK48" i="3" s="1"/>
  <c r="BL36" i="3"/>
  <c r="BL55" i="3" s="1"/>
  <c r="BL79" i="3" s="1"/>
  <c r="BL24" i="3" s="1"/>
  <c r="BK54" i="3"/>
  <c r="BK61" i="3" s="1"/>
  <c r="BM37" i="3"/>
  <c r="BM56" i="3" s="1"/>
  <c r="BM80" i="3" s="1"/>
  <c r="BM25" i="3" s="1"/>
  <c r="BN38" i="3"/>
  <c r="BN57" i="3" s="1"/>
  <c r="BN81" i="3" s="1"/>
  <c r="BN26" i="3" s="1"/>
  <c r="BF11" i="1"/>
  <c r="BF22" i="11" s="1"/>
  <c r="BL115" i="3" l="1"/>
  <c r="BL127" i="3"/>
  <c r="BN117" i="3"/>
  <c r="BN129" i="3"/>
  <c r="BM116" i="3"/>
  <c r="BM128" i="3"/>
  <c r="BW119" i="3"/>
  <c r="BW131" i="3"/>
  <c r="BJ109" i="3"/>
  <c r="BJ133" i="3"/>
  <c r="BE34" i="1"/>
  <c r="I67" i="7" s="1"/>
  <c r="BR40" i="2"/>
  <c r="BQ39" i="1" s="1"/>
  <c r="BF40" i="11"/>
  <c r="BF43" i="11"/>
  <c r="BF41" i="11"/>
  <c r="BL39" i="2"/>
  <c r="BL58" i="2" s="1"/>
  <c r="BF54" i="2"/>
  <c r="BL39" i="3"/>
  <c r="BL9" i="3" s="1"/>
  <c r="BL11" i="3" s="1"/>
  <c r="BG36" i="2"/>
  <c r="BG55" i="2" s="1"/>
  <c r="BI38" i="2"/>
  <c r="BI57" i="2" s="1"/>
  <c r="BF42" i="2"/>
  <c r="BF48" i="2" s="1"/>
  <c r="BH37" i="2"/>
  <c r="BH56" i="2" s="1"/>
  <c r="BF100" i="1"/>
  <c r="BF124" i="1"/>
  <c r="BF112" i="1"/>
  <c r="G32" i="9"/>
  <c r="BI125" i="1"/>
  <c r="BI101" i="1"/>
  <c r="BI113" i="1"/>
  <c r="BE111" i="1"/>
  <c r="BE123" i="1"/>
  <c r="BE99" i="1"/>
  <c r="BC128" i="1"/>
  <c r="U65" i="7" s="1"/>
  <c r="BC104" i="1"/>
  <c r="R65" i="7" s="1"/>
  <c r="BC116" i="1"/>
  <c r="T65" i="7" s="1"/>
  <c r="S65" i="7"/>
  <c r="BD110" i="1"/>
  <c r="BD98" i="1"/>
  <c r="BD122" i="1"/>
  <c r="BO114" i="1"/>
  <c r="BO102" i="1"/>
  <c r="BO126" i="1"/>
  <c r="BF127" i="2"/>
  <c r="BE24" i="1"/>
  <c r="BF115" i="2"/>
  <c r="Q66" i="7"/>
  <c r="BD92" i="1"/>
  <c r="P66" i="7" s="1"/>
  <c r="L68" i="7"/>
  <c r="BL47" i="3"/>
  <c r="BJ121" i="3"/>
  <c r="BK73" i="3"/>
  <c r="BK78" i="3"/>
  <c r="BK85" i="3" s="1"/>
  <c r="BE121" i="2"/>
  <c r="BE133" i="2"/>
  <c r="BE109" i="2"/>
  <c r="BH117" i="2"/>
  <c r="BG26" i="1"/>
  <c r="BH129" i="2"/>
  <c r="BG116" i="2"/>
  <c r="BG128" i="2"/>
  <c r="BF25" i="1"/>
  <c r="BD97" i="1"/>
  <c r="BD109" i="1"/>
  <c r="BD30" i="1"/>
  <c r="BD121" i="1"/>
  <c r="BG13" i="2"/>
  <c r="BH7" i="2"/>
  <c r="BP28" i="1"/>
  <c r="BQ119" i="2"/>
  <c r="BQ131" i="2"/>
  <c r="BK118" i="2"/>
  <c r="BJ27" i="1"/>
  <c r="BK130" i="2"/>
  <c r="BE50" i="1" l="1"/>
  <c r="BF61" i="2"/>
  <c r="BF78" i="2"/>
  <c r="BE41" i="1"/>
  <c r="BE44" i="1" s="1"/>
  <c r="BH37" i="1"/>
  <c r="BG36" i="1"/>
  <c r="BF35" i="1"/>
  <c r="BF73" i="2"/>
  <c r="BR59" i="2"/>
  <c r="BR83" i="2" s="1"/>
  <c r="BK38" i="1"/>
  <c r="BL58" i="3"/>
  <c r="BL82" i="3" s="1"/>
  <c r="BL27" i="3" s="1"/>
  <c r="BG47" i="2"/>
  <c r="BF43" i="1" s="1"/>
  <c r="C68" i="7" s="1"/>
  <c r="BG15" i="2"/>
  <c r="BG35" i="2" s="1"/>
  <c r="BF13" i="1"/>
  <c r="BH53" i="1"/>
  <c r="BI81" i="2"/>
  <c r="BF123" i="1"/>
  <c r="BF111" i="1"/>
  <c r="BF99" i="1"/>
  <c r="BL82" i="2"/>
  <c r="BP114" i="1"/>
  <c r="BP126" i="1"/>
  <c r="BP102" i="1"/>
  <c r="BD116" i="1"/>
  <c r="T66" i="7" s="1"/>
  <c r="S66" i="7"/>
  <c r="BD128" i="1"/>
  <c r="U66" i="7" s="1"/>
  <c r="BD104" i="1"/>
  <c r="R66" i="7" s="1"/>
  <c r="BE62" i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73" i="1"/>
  <c r="BE85" i="1" s="1"/>
  <c r="BF23" i="2"/>
  <c r="BE98" i="1"/>
  <c r="BE110" i="1"/>
  <c r="BE122" i="1"/>
  <c r="BG100" i="1"/>
  <c r="BG124" i="1"/>
  <c r="BG112" i="1"/>
  <c r="BG79" i="2"/>
  <c r="BF51" i="1"/>
  <c r="BJ101" i="1"/>
  <c r="BJ125" i="1"/>
  <c r="BJ113" i="1"/>
  <c r="BK97" i="3"/>
  <c r="BK23" i="3"/>
  <c r="BK126" i="3" s="1"/>
  <c r="BG52" i="1"/>
  <c r="BH80" i="2"/>
  <c r="BL118" i="3" l="1"/>
  <c r="BL130" i="3"/>
  <c r="M67" i="7"/>
  <c r="BS40" i="2"/>
  <c r="BX40" i="3"/>
  <c r="BX59" i="3" s="1"/>
  <c r="BX83" i="3" s="1"/>
  <c r="BX28" i="3" s="1"/>
  <c r="BG55" i="11"/>
  <c r="BG54" i="11"/>
  <c r="BG57" i="11"/>
  <c r="BG53" i="11"/>
  <c r="BG56" i="11"/>
  <c r="BH65" i="1"/>
  <c r="BG64" i="1"/>
  <c r="BF63" i="1"/>
  <c r="BF15" i="1"/>
  <c r="BQ55" i="1"/>
  <c r="BQ67" i="1" s="1"/>
  <c r="BK54" i="1"/>
  <c r="BK66" i="1" s="1"/>
  <c r="F68" i="7"/>
  <c r="BF12" i="1"/>
  <c r="G68" i="7" s="1"/>
  <c r="BG11" i="1"/>
  <c r="BG22" i="11" s="1"/>
  <c r="BH11" i="2"/>
  <c r="BH13" i="2" s="1"/>
  <c r="BG42" i="2"/>
  <c r="BH47" i="2" s="1"/>
  <c r="BG43" i="1" s="1"/>
  <c r="C69" i="7" s="1"/>
  <c r="BH36" i="2"/>
  <c r="BG54" i="2"/>
  <c r="BG61" i="2" s="1"/>
  <c r="BF34" i="1"/>
  <c r="BI37" i="2"/>
  <c r="BM39" i="2"/>
  <c r="BJ38" i="2"/>
  <c r="BM39" i="3"/>
  <c r="BF126" i="2"/>
  <c r="BE23" i="1"/>
  <c r="BF114" i="2"/>
  <c r="BR28" i="2"/>
  <c r="BQ78" i="1"/>
  <c r="BK77" i="1"/>
  <c r="BL27" i="2"/>
  <c r="BG75" i="1"/>
  <c r="BG87" i="1" s="1"/>
  <c r="BH25" i="2"/>
  <c r="J67" i="7"/>
  <c r="BE45" i="1"/>
  <c r="K67" i="7" s="1"/>
  <c r="BI26" i="2"/>
  <c r="BH76" i="1"/>
  <c r="BH88" i="1" s="1"/>
  <c r="BK114" i="3"/>
  <c r="BK30" i="3"/>
  <c r="BG24" i="2"/>
  <c r="BF74" i="1"/>
  <c r="BF86" i="1" s="1"/>
  <c r="BN37" i="3"/>
  <c r="BN56" i="3" s="1"/>
  <c r="BN80" i="3" s="1"/>
  <c r="BN25" i="3" s="1"/>
  <c r="BM36" i="3"/>
  <c r="BM55" i="3" s="1"/>
  <c r="BM79" i="3" s="1"/>
  <c r="BM24" i="3" s="1"/>
  <c r="BL54" i="3"/>
  <c r="BL61" i="3" s="1"/>
  <c r="BL42" i="3"/>
  <c r="BL48" i="3" s="1"/>
  <c r="BO38" i="3"/>
  <c r="BO57" i="3" s="1"/>
  <c r="BO81" i="3" s="1"/>
  <c r="BO26" i="3" s="1"/>
  <c r="BO117" i="3" l="1"/>
  <c r="BO129" i="3"/>
  <c r="BM115" i="3"/>
  <c r="BM127" i="3"/>
  <c r="BK109" i="3"/>
  <c r="BK133" i="3"/>
  <c r="BN116" i="3"/>
  <c r="BN128" i="3"/>
  <c r="BX119" i="3"/>
  <c r="BX131" i="3"/>
  <c r="BF14" i="1"/>
  <c r="H68" i="7" s="1"/>
  <c r="BG38" i="11"/>
  <c r="BQ90" i="1"/>
  <c r="E68" i="7"/>
  <c r="BK89" i="1"/>
  <c r="BI7" i="2"/>
  <c r="BI10" i="2" s="1"/>
  <c r="BH10" i="1" s="1"/>
  <c r="BH58" i="11" s="1"/>
  <c r="BH15" i="2"/>
  <c r="BH35" i="2" s="1"/>
  <c r="BG13" i="1"/>
  <c r="F69" i="7" s="1"/>
  <c r="L69" i="7"/>
  <c r="BG48" i="2"/>
  <c r="BK121" i="3"/>
  <c r="BM58" i="3"/>
  <c r="BM82" i="3" s="1"/>
  <c r="BM27" i="3" s="1"/>
  <c r="BM9" i="3"/>
  <c r="BM11" i="3" s="1"/>
  <c r="BI56" i="2"/>
  <c r="BH36" i="1"/>
  <c r="BM58" i="2"/>
  <c r="BL38" i="1"/>
  <c r="BG35" i="1"/>
  <c r="BH55" i="2"/>
  <c r="BM47" i="3"/>
  <c r="BL118" i="2"/>
  <c r="BL130" i="2"/>
  <c r="BK27" i="1"/>
  <c r="BE97" i="1"/>
  <c r="BE109" i="1"/>
  <c r="BE121" i="1"/>
  <c r="BJ57" i="2"/>
  <c r="BI37" i="1"/>
  <c r="I68" i="7"/>
  <c r="BF41" i="1"/>
  <c r="BF44" i="1" s="1"/>
  <c r="BG25" i="1"/>
  <c r="BH116" i="2"/>
  <c r="BH128" i="2"/>
  <c r="BL78" i="3"/>
  <c r="BL85" i="3" s="1"/>
  <c r="BL73" i="3"/>
  <c r="BG115" i="2"/>
  <c r="BF24" i="1"/>
  <c r="BG127" i="2"/>
  <c r="BI117" i="2"/>
  <c r="BH26" i="1"/>
  <c r="BI129" i="2"/>
  <c r="BR119" i="2"/>
  <c r="BQ28" i="1"/>
  <c r="BR131" i="2"/>
  <c r="BS59" i="2"/>
  <c r="BR39" i="1"/>
  <c r="BF50" i="1"/>
  <c r="BG73" i="2"/>
  <c r="BG78" i="2"/>
  <c r="BM118" i="3" l="1"/>
  <c r="BM130" i="3"/>
  <c r="BT40" i="2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5" i="1"/>
  <c r="K68" i="7" s="1"/>
  <c r="BH79" i="2"/>
  <c r="BG51" i="1"/>
  <c r="BG63" i="1" s="1"/>
  <c r="BF73" i="1"/>
  <c r="BF85" i="1" s="1"/>
  <c r="BG23" i="2"/>
  <c r="BR55" i="1"/>
  <c r="BR67" i="1" s="1"/>
  <c r="BS83" i="2"/>
  <c r="BF98" i="1"/>
  <c r="BF110" i="1"/>
  <c r="BF122" i="1"/>
  <c r="M68" i="7"/>
  <c r="BK101" i="1"/>
  <c r="BK113" i="1"/>
  <c r="BK125" i="1"/>
  <c r="BL23" i="3"/>
  <c r="BL126" i="3" s="1"/>
  <c r="BL97" i="3"/>
  <c r="BI53" i="1"/>
  <c r="BI65" i="1" s="1"/>
  <c r="BJ81" i="2"/>
  <c r="BM13" i="3"/>
  <c r="BM15" i="3" s="1"/>
  <c r="BM35" i="3" s="1"/>
  <c r="BN7" i="3"/>
  <c r="BH100" i="1"/>
  <c r="BH112" i="1"/>
  <c r="BH124" i="1"/>
  <c r="BG34" i="1"/>
  <c r="BH42" i="2"/>
  <c r="BH54" i="2"/>
  <c r="BH61" i="2" s="1"/>
  <c r="BJ37" i="2"/>
  <c r="BI36" i="2"/>
  <c r="BN39" i="2"/>
  <c r="BN39" i="3"/>
  <c r="BK38" i="2"/>
  <c r="BF62" i="1"/>
  <c r="BQ126" i="1"/>
  <c r="BQ114" i="1"/>
  <c r="BQ102" i="1"/>
  <c r="BG123" i="1"/>
  <c r="BG99" i="1"/>
  <c r="BG111" i="1"/>
  <c r="BM82" i="2"/>
  <c r="BL54" i="1"/>
  <c r="BL66" i="1" s="1"/>
  <c r="BH52" i="1"/>
  <c r="BH64" i="1" s="1"/>
  <c r="BI80" i="2"/>
  <c r="BY40" i="3" l="1"/>
  <c r="BY59" i="3" s="1"/>
  <c r="BY83" i="3" s="1"/>
  <c r="BY28" i="3" s="1"/>
  <c r="E69" i="7"/>
  <c r="BH38" i="11"/>
  <c r="BH42" i="11" s="1"/>
  <c r="BH11" i="1"/>
  <c r="BH22" i="11" s="1"/>
  <c r="BI11" i="2"/>
  <c r="BI13" i="2" s="1"/>
  <c r="BG14" i="1"/>
  <c r="H69" i="7" s="1"/>
  <c r="BK57" i="2"/>
  <c r="BJ37" i="1"/>
  <c r="BN9" i="3"/>
  <c r="BN58" i="3"/>
  <c r="BN82" i="3" s="1"/>
  <c r="BN27" i="3" s="1"/>
  <c r="BH73" i="2"/>
  <c r="BH78" i="2"/>
  <c r="BG50" i="1"/>
  <c r="BN10" i="3"/>
  <c r="BS28" i="2"/>
  <c r="BR78" i="1"/>
  <c r="BR90" i="1" s="1"/>
  <c r="BI25" i="2"/>
  <c r="BH75" i="1"/>
  <c r="BH87" i="1" s="1"/>
  <c r="BH24" i="2"/>
  <c r="BG74" i="1"/>
  <c r="BG86" i="1" s="1"/>
  <c r="BN58" i="2"/>
  <c r="BM38" i="1"/>
  <c r="BH48" i="2"/>
  <c r="BI47" i="2"/>
  <c r="BH43" i="1" s="1"/>
  <c r="C70" i="7" s="1"/>
  <c r="BP38" i="3"/>
  <c r="BM54" i="3"/>
  <c r="BM61" i="3" s="1"/>
  <c r="BO37" i="3"/>
  <c r="BO56" i="3" s="1"/>
  <c r="BO80" i="3" s="1"/>
  <c r="BO25" i="3" s="1"/>
  <c r="BN36" i="3"/>
  <c r="BN55" i="3" s="1"/>
  <c r="BN79" i="3" s="1"/>
  <c r="BN24" i="3" s="1"/>
  <c r="BM42" i="3"/>
  <c r="BN47" i="3" s="1"/>
  <c r="BL114" i="3"/>
  <c r="BL30" i="3"/>
  <c r="BJ56" i="2"/>
  <c r="BI36" i="1"/>
  <c r="BM27" i="2"/>
  <c r="BL77" i="1"/>
  <c r="BL89" i="1" s="1"/>
  <c r="BS39" i="1"/>
  <c r="BT59" i="2"/>
  <c r="BH35" i="1"/>
  <c r="BI55" i="2"/>
  <c r="I69" i="7"/>
  <c r="BG41" i="1"/>
  <c r="BI76" i="1"/>
  <c r="BI88" i="1" s="1"/>
  <c r="BJ26" i="2"/>
  <c r="BF23" i="1"/>
  <c r="BG126" i="2"/>
  <c r="BG114" i="2"/>
  <c r="BN115" i="3" l="1"/>
  <c r="BN127" i="3"/>
  <c r="BL109" i="3"/>
  <c r="BL133" i="3"/>
  <c r="BO116" i="3"/>
  <c r="BO128" i="3"/>
  <c r="BN118" i="3"/>
  <c r="BN130" i="3"/>
  <c r="BY119" i="3"/>
  <c r="BY131" i="3"/>
  <c r="L70" i="7"/>
  <c r="BJ7" i="2"/>
  <c r="BI7" i="1" s="1"/>
  <c r="BH41" i="11"/>
  <c r="BH40" i="11"/>
  <c r="BH43" i="11"/>
  <c r="BI15" i="2"/>
  <c r="BI35" i="2" s="1"/>
  <c r="BH13" i="1"/>
  <c r="BN11" i="3"/>
  <c r="BO7" i="3" s="1"/>
  <c r="BO10" i="3" s="1"/>
  <c r="BM48" i="3"/>
  <c r="BJ117" i="2"/>
  <c r="BI26" i="1"/>
  <c r="BJ129" i="2"/>
  <c r="BH51" i="1"/>
  <c r="BH63" i="1" s="1"/>
  <c r="BI79" i="2"/>
  <c r="BM78" i="3"/>
  <c r="BM85" i="3" s="1"/>
  <c r="BM73" i="3"/>
  <c r="BG24" i="1"/>
  <c r="BH115" i="2"/>
  <c r="BH127" i="2"/>
  <c r="BM130" i="2"/>
  <c r="BM118" i="2"/>
  <c r="BL27" i="1"/>
  <c r="BJ80" i="2"/>
  <c r="BI52" i="1"/>
  <c r="BI64" i="1" s="1"/>
  <c r="BL121" i="3"/>
  <c r="BP57" i="3"/>
  <c r="BP81" i="3" s="1"/>
  <c r="BP26" i="3" s="1"/>
  <c r="BG62" i="1"/>
  <c r="BF121" i="1"/>
  <c r="BF109" i="1"/>
  <c r="BF97" i="1"/>
  <c r="M69" i="7"/>
  <c r="BG44" i="1"/>
  <c r="BT83" i="2"/>
  <c r="BS55" i="1"/>
  <c r="BS67" i="1" s="1"/>
  <c r="BM54" i="1"/>
  <c r="BM66" i="1" s="1"/>
  <c r="BN82" i="2"/>
  <c r="BI116" i="2"/>
  <c r="BI128" i="2"/>
  <c r="BH25" i="1"/>
  <c r="BS119" i="2"/>
  <c r="BS131" i="2"/>
  <c r="BR28" i="1"/>
  <c r="BH23" i="2"/>
  <c r="BG73" i="1"/>
  <c r="BG85" i="1" s="1"/>
  <c r="BJ53" i="1"/>
  <c r="BJ65" i="1" s="1"/>
  <c r="BK81" i="2"/>
  <c r="BP117" i="3" l="1"/>
  <c r="BP129" i="3"/>
  <c r="BJ9" i="2"/>
  <c r="BI9" i="1" s="1"/>
  <c r="BI44" i="11" s="1"/>
  <c r="BJ10" i="2"/>
  <c r="BI10" i="1" s="1"/>
  <c r="BI58" i="11" s="1"/>
  <c r="BI55" i="11" s="1"/>
  <c r="BU40" i="2"/>
  <c r="BH15" i="1"/>
  <c r="F70" i="7"/>
  <c r="BH12" i="1"/>
  <c r="G70" i="7" s="1"/>
  <c r="BN13" i="3"/>
  <c r="BN15" i="3" s="1"/>
  <c r="BN35" i="3" s="1"/>
  <c r="BK26" i="2"/>
  <c r="BJ76" i="1"/>
  <c r="BJ88" i="1" s="1"/>
  <c r="BT28" i="2"/>
  <c r="BS78" i="1"/>
  <c r="BS90" i="1" s="1"/>
  <c r="BI24" i="2"/>
  <c r="BH74" i="1"/>
  <c r="BH86" i="1" s="1"/>
  <c r="BR102" i="1"/>
  <c r="BR126" i="1"/>
  <c r="BR114" i="1"/>
  <c r="BM23" i="3"/>
  <c r="BM126" i="3" s="1"/>
  <c r="BM97" i="3"/>
  <c r="BN27" i="2"/>
  <c r="BM77" i="1"/>
  <c r="BM89" i="1" s="1"/>
  <c r="BG45" i="1"/>
  <c r="K69" i="7" s="1"/>
  <c r="J69" i="7"/>
  <c r="BG110" i="1"/>
  <c r="BG98" i="1"/>
  <c r="BG122" i="1"/>
  <c r="BL125" i="1"/>
  <c r="BL101" i="1"/>
  <c r="BL113" i="1"/>
  <c r="BI100" i="1"/>
  <c r="BI112" i="1"/>
  <c r="BI124" i="1"/>
  <c r="G31" i="9"/>
  <c r="BK37" i="2"/>
  <c r="BJ36" i="2"/>
  <c r="BH34" i="1"/>
  <c r="BI54" i="2"/>
  <c r="BI61" i="2" s="1"/>
  <c r="BI42" i="2"/>
  <c r="BI48" i="2" s="1"/>
  <c r="BL38" i="2"/>
  <c r="BO39" i="3"/>
  <c r="BO39" i="2"/>
  <c r="BH114" i="2"/>
  <c r="BG23" i="1"/>
  <c r="BH126" i="2"/>
  <c r="BH111" i="1"/>
  <c r="BH123" i="1"/>
  <c r="BH99" i="1"/>
  <c r="BI75" i="1"/>
  <c r="BI87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2" i="3"/>
  <c r="BO47" i="3" s="1"/>
  <c r="BZ40" i="3"/>
  <c r="BZ59" i="3" s="1"/>
  <c r="BZ83" i="3" s="1"/>
  <c r="BZ28" i="3" s="1"/>
  <c r="BH14" i="1"/>
  <c r="H70" i="7" s="1"/>
  <c r="BI38" i="11"/>
  <c r="E70" i="7"/>
  <c r="BQ38" i="3"/>
  <c r="BQ57" i="3" s="1"/>
  <c r="BQ81" i="3" s="1"/>
  <c r="BQ26" i="3" s="1"/>
  <c r="BN54" i="3"/>
  <c r="BN61" i="3" s="1"/>
  <c r="BP37" i="3"/>
  <c r="BP56" i="3" s="1"/>
  <c r="BP80" i="3" s="1"/>
  <c r="BP25" i="3" s="1"/>
  <c r="BO36" i="3"/>
  <c r="BO55" i="3" s="1"/>
  <c r="BO79" i="3" s="1"/>
  <c r="BO24" i="3" s="1"/>
  <c r="BI78" i="2"/>
  <c r="BH50" i="1"/>
  <c r="BI73" i="2"/>
  <c r="BN130" i="2"/>
  <c r="BM27" i="1"/>
  <c r="BN118" i="2"/>
  <c r="BO58" i="3"/>
  <c r="BO82" i="3" s="1"/>
  <c r="BO27" i="3" s="1"/>
  <c r="BO9" i="3"/>
  <c r="BO11" i="3" s="1"/>
  <c r="BT39" i="1"/>
  <c r="BU59" i="2"/>
  <c r="BH41" i="1"/>
  <c r="I70" i="7"/>
  <c r="BT119" i="2"/>
  <c r="BS28" i="1"/>
  <c r="BT131" i="2"/>
  <c r="BJ26" i="1"/>
  <c r="BK117" i="2"/>
  <c r="BK129" i="2"/>
  <c r="BJ128" i="2"/>
  <c r="BI25" i="1"/>
  <c r="BJ116" i="2"/>
  <c r="BI35" i="1"/>
  <c r="BJ55" i="2"/>
  <c r="BM114" i="3"/>
  <c r="BM30" i="3"/>
  <c r="BO58" i="2"/>
  <c r="BN38" i="1"/>
  <c r="BG109" i="1"/>
  <c r="BG97" i="1"/>
  <c r="BG121" i="1"/>
  <c r="BK37" i="1"/>
  <c r="BL57" i="2"/>
  <c r="BJ47" i="2"/>
  <c r="BI43" i="1" s="1"/>
  <c r="C71" i="7" s="1"/>
  <c r="C72" i="7" s="1"/>
  <c r="C7" i="7" s="1"/>
  <c r="BJ36" i="1"/>
  <c r="BK56" i="2"/>
  <c r="BH24" i="1"/>
  <c r="BI115" i="2"/>
  <c r="BI127" i="2"/>
  <c r="BM109" i="3" l="1"/>
  <c r="BM133" i="3"/>
  <c r="BQ117" i="3"/>
  <c r="BQ129" i="3"/>
  <c r="BZ119" i="3"/>
  <c r="BZ131" i="3"/>
  <c r="BO115" i="3"/>
  <c r="BO127" i="3"/>
  <c r="BO118" i="3"/>
  <c r="BO130" i="3"/>
  <c r="BP116" i="3"/>
  <c r="BP128" i="3"/>
  <c r="BN48" i="3"/>
  <c r="BJ15" i="2"/>
  <c r="BJ35" i="2" s="1"/>
  <c r="BJ54" i="2" s="1"/>
  <c r="BJ61" i="2" s="1"/>
  <c r="BK7" i="2"/>
  <c r="BK10" i="2" s="1"/>
  <c r="BJ10" i="1" s="1"/>
  <c r="BJ58" i="11" s="1"/>
  <c r="BJ57" i="11" s="1"/>
  <c r="BN73" i="3"/>
  <c r="L71" i="7"/>
  <c r="L72" i="7" s="1"/>
  <c r="L7" i="7" s="1"/>
  <c r="G3" i="9" s="1"/>
  <c r="I8" i="8" s="1"/>
  <c r="BV40" i="2"/>
  <c r="BI42" i="11"/>
  <c r="BI41" i="11"/>
  <c r="BI43" i="11"/>
  <c r="BI40" i="11"/>
  <c r="BN78" i="3"/>
  <c r="BI12" i="1"/>
  <c r="G71" i="7" s="1"/>
  <c r="BJ79" i="2"/>
  <c r="BI51" i="1"/>
  <c r="BI63" i="1" s="1"/>
  <c r="BO13" i="3"/>
  <c r="BO15" i="3" s="1"/>
  <c r="BO35" i="3" s="1"/>
  <c r="BP7" i="3"/>
  <c r="BM125" i="1"/>
  <c r="BM101" i="1"/>
  <c r="BM113" i="1"/>
  <c r="BI23" i="2"/>
  <c r="BH73" i="1"/>
  <c r="BH85" i="1" s="1"/>
  <c r="BI34" i="1"/>
  <c r="BJ42" i="2"/>
  <c r="BK36" i="2"/>
  <c r="BP39" i="2"/>
  <c r="BM38" i="2"/>
  <c r="BO82" i="2"/>
  <c r="BN54" i="1"/>
  <c r="BN66" i="1" s="1"/>
  <c r="BS126" i="1"/>
  <c r="BS114" i="1"/>
  <c r="BS102" i="1"/>
  <c r="M70" i="7"/>
  <c r="BK80" i="2"/>
  <c r="BJ52" i="1"/>
  <c r="BJ64" i="1" s="1"/>
  <c r="BK53" i="1"/>
  <c r="BK65" i="1" s="1"/>
  <c r="BL81" i="2"/>
  <c r="BM121" i="3"/>
  <c r="BU83" i="2"/>
  <c r="BT55" i="1"/>
  <c r="BT67" i="1" s="1"/>
  <c r="BH110" i="1"/>
  <c r="BH98" i="1"/>
  <c r="BH122" i="1"/>
  <c r="BI99" i="1"/>
  <c r="BI111" i="1"/>
  <c r="BI123" i="1"/>
  <c r="G30" i="9"/>
  <c r="BJ100" i="1"/>
  <c r="BJ124" i="1"/>
  <c r="BJ112" i="1"/>
  <c r="BH44" i="1"/>
  <c r="BH62" i="1"/>
  <c r="BN23" i="3" l="1"/>
  <c r="BN85" i="3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7" i="2"/>
  <c r="BK36" i="1" s="1"/>
  <c r="BI15" i="1"/>
  <c r="E71" i="7" s="1"/>
  <c r="E72" i="7" s="1"/>
  <c r="H72" i="7" s="1"/>
  <c r="H7" i="7" s="1"/>
  <c r="G5" i="9" s="1"/>
  <c r="I10" i="8" s="1"/>
  <c r="BP39" i="3"/>
  <c r="BO38" i="1" s="1"/>
  <c r="CA40" i="3"/>
  <c r="CA59" i="3" s="1"/>
  <c r="CA83" i="3" s="1"/>
  <c r="CA28" i="3" s="1"/>
  <c r="BN97" i="3"/>
  <c r="J70" i="7"/>
  <c r="BH45" i="1"/>
  <c r="K70" i="7" s="1"/>
  <c r="BK76" i="1"/>
  <c r="BK88" i="1" s="1"/>
  <c r="BL26" i="2"/>
  <c r="BV59" i="2"/>
  <c r="BU39" i="1"/>
  <c r="BK47" i="2"/>
  <c r="BJ43" i="1" s="1"/>
  <c r="C75" i="7" s="1"/>
  <c r="BJ48" i="2"/>
  <c r="BJ24" i="2"/>
  <c r="BI74" i="1"/>
  <c r="BI86" i="1" s="1"/>
  <c r="BP58" i="2"/>
  <c r="BT78" i="1"/>
  <c r="BT90" i="1" s="1"/>
  <c r="BU28" i="2"/>
  <c r="BN77" i="1"/>
  <c r="BN89" i="1" s="1"/>
  <c r="BO27" i="2"/>
  <c r="BJ73" i="2"/>
  <c r="BI50" i="1"/>
  <c r="BJ78" i="2"/>
  <c r="BH23" i="1"/>
  <c r="BI126" i="2"/>
  <c r="BI114" i="2"/>
  <c r="BP10" i="3"/>
  <c r="BJ75" i="1"/>
  <c r="BJ87" i="1" s="1"/>
  <c r="BK25" i="2"/>
  <c r="BL37" i="1"/>
  <c r="BM57" i="2"/>
  <c r="BJ35" i="1"/>
  <c r="BK55" i="2"/>
  <c r="I71" i="7"/>
  <c r="I72" i="7" s="1"/>
  <c r="I7" i="7" s="1"/>
  <c r="G6" i="9" s="1"/>
  <c r="I12" i="8" s="1"/>
  <c r="BI41" i="1"/>
  <c r="BQ37" i="3"/>
  <c r="BQ56" i="3" s="1"/>
  <c r="BQ80" i="3" s="1"/>
  <c r="BQ25" i="3" s="1"/>
  <c r="BP36" i="3"/>
  <c r="BP55" i="3" s="1"/>
  <c r="BP79" i="3" s="1"/>
  <c r="BP24" i="3" s="1"/>
  <c r="BO54" i="3"/>
  <c r="BO61" i="3" s="1"/>
  <c r="BO42" i="3"/>
  <c r="BO48" i="3" s="1"/>
  <c r="BR38" i="3"/>
  <c r="BP115" i="3" l="1"/>
  <c r="BP127" i="3"/>
  <c r="BQ116" i="3"/>
  <c r="BQ128" i="3"/>
  <c r="CA119" i="3"/>
  <c r="CA131" i="3"/>
  <c r="BN30" i="3"/>
  <c r="BN133" i="3" s="1"/>
  <c r="BN126" i="3"/>
  <c r="BN114" i="3"/>
  <c r="BK11" i="2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6" i="2"/>
  <c r="BL80" i="2" s="1"/>
  <c r="BP58" i="3"/>
  <c r="BP82" i="3" s="1"/>
  <c r="BP27" i="3" s="1"/>
  <c r="BO78" i="3"/>
  <c r="BO85" i="3" s="1"/>
  <c r="BO73" i="3"/>
  <c r="BI62" i="1"/>
  <c r="BU131" i="2"/>
  <c r="BU119" i="2"/>
  <c r="BT28" i="1"/>
  <c r="BP82" i="2"/>
  <c r="BK79" i="2"/>
  <c r="BJ51" i="1"/>
  <c r="BJ63" i="1" s="1"/>
  <c r="BL129" i="2"/>
  <c r="BK26" i="1"/>
  <c r="BL117" i="2"/>
  <c r="BH109" i="1"/>
  <c r="BH97" i="1"/>
  <c r="BH121" i="1"/>
  <c r="BU55" i="1"/>
  <c r="BU67" i="1" s="1"/>
  <c r="BV83" i="2"/>
  <c r="BO130" i="2"/>
  <c r="BO118" i="2"/>
  <c r="BN27" i="1"/>
  <c r="BR57" i="3"/>
  <c r="BR81" i="3" s="1"/>
  <c r="BR26" i="3" s="1"/>
  <c r="BP47" i="3"/>
  <c r="M71" i="7"/>
  <c r="M72" i="7" s="1"/>
  <c r="M7" i="7" s="1"/>
  <c r="BI44" i="1"/>
  <c r="BM81" i="2"/>
  <c r="BL53" i="1"/>
  <c r="BL65" i="1" s="1"/>
  <c r="BJ25" i="1"/>
  <c r="BK116" i="2"/>
  <c r="BK128" i="2"/>
  <c r="BI73" i="1"/>
  <c r="BI85" i="1" s="1"/>
  <c r="BJ23" i="2"/>
  <c r="BJ127" i="2"/>
  <c r="BJ115" i="2"/>
  <c r="BI24" i="1"/>
  <c r="BN121" i="3" l="1"/>
  <c r="BN109" i="3"/>
  <c r="BP118" i="3"/>
  <c r="BP130" i="3"/>
  <c r="BR117" i="3"/>
  <c r="BR129" i="3"/>
  <c r="BK15" i="2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2" i="1"/>
  <c r="BK64" i="1" s="1"/>
  <c r="BO54" i="1"/>
  <c r="BO66" i="1" s="1"/>
  <c r="CB40" i="3"/>
  <c r="CB59" i="3" s="1"/>
  <c r="CB83" i="3" s="1"/>
  <c r="CB28" i="3" s="1"/>
  <c r="BL9" i="2"/>
  <c r="BK9" i="1" s="1"/>
  <c r="BK44" i="11" s="1"/>
  <c r="F75" i="7"/>
  <c r="BJ12" i="1"/>
  <c r="G75" i="7" s="1"/>
  <c r="BQ7" i="3"/>
  <c r="BQ10" i="3" s="1"/>
  <c r="G7" i="9"/>
  <c r="I13" i="8" s="1"/>
  <c r="I14" i="8" s="1"/>
  <c r="X7" i="7"/>
  <c r="BI110" i="1"/>
  <c r="BI98" i="1"/>
  <c r="BI122" i="1"/>
  <c r="G29" i="9"/>
  <c r="BL76" i="1"/>
  <c r="BL88" i="1" s="1"/>
  <c r="BM26" i="2"/>
  <c r="BV28" i="2"/>
  <c r="BU78" i="1"/>
  <c r="BU90" i="1" s="1"/>
  <c r="BR37" i="3"/>
  <c r="BR56" i="3" s="1"/>
  <c r="BR80" i="3" s="1"/>
  <c r="BR25" i="3" s="1"/>
  <c r="BP54" i="3"/>
  <c r="BP61" i="3" s="1"/>
  <c r="BQ36" i="3"/>
  <c r="BQ55" i="3" s="1"/>
  <c r="BQ79" i="3" s="1"/>
  <c r="BQ24" i="3" s="1"/>
  <c r="BP42" i="3"/>
  <c r="BS38" i="3"/>
  <c r="BK112" i="1"/>
  <c r="BK124" i="1"/>
  <c r="BK100" i="1"/>
  <c r="BT102" i="1"/>
  <c r="BT114" i="1"/>
  <c r="BT126" i="1"/>
  <c r="BJ126" i="2"/>
  <c r="BJ114" i="2"/>
  <c r="BI23" i="1"/>
  <c r="J71" i="7"/>
  <c r="BI45" i="1"/>
  <c r="K71" i="7" s="1"/>
  <c r="BK24" i="2"/>
  <c r="BJ74" i="1"/>
  <c r="BJ86" i="1" s="1"/>
  <c r="BK75" i="1"/>
  <c r="BL25" i="2"/>
  <c r="BJ99" i="1"/>
  <c r="BJ123" i="1"/>
  <c r="BJ111" i="1"/>
  <c r="BN101" i="1"/>
  <c r="BN125" i="1"/>
  <c r="BN113" i="1"/>
  <c r="BO77" i="1"/>
  <c r="BP27" i="2"/>
  <c r="BO97" i="3"/>
  <c r="BO23" i="3"/>
  <c r="BO126" i="3" s="1"/>
  <c r="BQ115" i="3" l="1"/>
  <c r="BQ127" i="3"/>
  <c r="CB119" i="3"/>
  <c r="CB131" i="3"/>
  <c r="BR116" i="3"/>
  <c r="BR128" i="3"/>
  <c r="BK7" i="1"/>
  <c r="BK11" i="1" s="1"/>
  <c r="BK54" i="11"/>
  <c r="BK55" i="11"/>
  <c r="E75" i="7"/>
  <c r="BK56" i="11"/>
  <c r="BJ14" i="1"/>
  <c r="H75" i="7" s="1"/>
  <c r="BK35" i="2"/>
  <c r="BN38" i="2" s="1"/>
  <c r="BM37" i="1" s="1"/>
  <c r="BK57" i="11"/>
  <c r="BO89" i="1"/>
  <c r="BK87" i="1"/>
  <c r="BK42" i="11"/>
  <c r="BK41" i="11"/>
  <c r="BK43" i="11"/>
  <c r="BK40" i="11"/>
  <c r="BL11" i="2"/>
  <c r="BM7" i="2" s="1"/>
  <c r="BU28" i="1"/>
  <c r="BV131" i="2"/>
  <c r="BV119" i="2"/>
  <c r="BP130" i="2"/>
  <c r="BP118" i="2"/>
  <c r="BO27" i="1"/>
  <c r="BK25" i="1"/>
  <c r="BL128" i="2"/>
  <c r="BL116" i="2"/>
  <c r="BP78" i="3"/>
  <c r="BP85" i="3" s="1"/>
  <c r="BP73" i="3"/>
  <c r="BI97" i="1"/>
  <c r="BI109" i="1"/>
  <c r="BI121" i="1"/>
  <c r="G28" i="9"/>
  <c r="BS57" i="3"/>
  <c r="BS81" i="3" s="1"/>
  <c r="BS26" i="3" s="1"/>
  <c r="BM129" i="2"/>
  <c r="BM117" i="2"/>
  <c r="BL26" i="1"/>
  <c r="BK127" i="2"/>
  <c r="BK115" i="2"/>
  <c r="BJ24" i="1"/>
  <c r="BO30" i="3"/>
  <c r="BO114" i="3"/>
  <c r="J72" i="7"/>
  <c r="J7" i="7" s="1"/>
  <c r="K72" i="7"/>
  <c r="K7" i="7" s="1"/>
  <c r="BQ47" i="3"/>
  <c r="BP48" i="3"/>
  <c r="BO109" i="3" l="1"/>
  <c r="BO133" i="3"/>
  <c r="BS117" i="3"/>
  <c r="BS129" i="3"/>
  <c r="BW40" i="2"/>
  <c r="BW59" i="2" s="1"/>
  <c r="BV55" i="1" s="1"/>
  <c r="BJ34" i="1"/>
  <c r="I75" i="7" s="1"/>
  <c r="BK42" i="2"/>
  <c r="BK48" i="2" s="1"/>
  <c r="BQ39" i="2"/>
  <c r="BQ58" i="2" s="1"/>
  <c r="BQ82" i="2" s="1"/>
  <c r="BL36" i="2"/>
  <c r="BL55" i="2" s="1"/>
  <c r="BK51" i="1" s="1"/>
  <c r="BQ39" i="3"/>
  <c r="BQ58" i="3" s="1"/>
  <c r="BQ82" i="3" s="1"/>
  <c r="BQ27" i="3" s="1"/>
  <c r="BM37" i="2"/>
  <c r="BM56" i="2" s="1"/>
  <c r="BL52" i="1" s="1"/>
  <c r="BK54" i="2"/>
  <c r="BV39" i="1"/>
  <c r="L76" i="7"/>
  <c r="BK22" i="11"/>
  <c r="BN57" i="2"/>
  <c r="BN81" i="2" s="1"/>
  <c r="BL13" i="2"/>
  <c r="BK13" i="1" s="1"/>
  <c r="BP23" i="3"/>
  <c r="BP126" i="3" s="1"/>
  <c r="BP97" i="3"/>
  <c r="BL112" i="1"/>
  <c r="BL100" i="1"/>
  <c r="BL124" i="1"/>
  <c r="BK99" i="1"/>
  <c r="BK123" i="1"/>
  <c r="BK111" i="1"/>
  <c r="BO121" i="3"/>
  <c r="BJ110" i="1"/>
  <c r="BJ98" i="1"/>
  <c r="BJ122" i="1"/>
  <c r="BM9" i="2"/>
  <c r="BL9" i="1" s="1"/>
  <c r="BL44" i="11" s="1"/>
  <c r="BL7" i="1"/>
  <c r="BM10" i="2"/>
  <c r="BL10" i="1" s="1"/>
  <c r="BL58" i="11" s="1"/>
  <c r="BW83" i="2"/>
  <c r="BO113" i="1"/>
  <c r="BO125" i="1"/>
  <c r="BO101" i="1"/>
  <c r="BU102" i="1"/>
  <c r="BU114" i="1"/>
  <c r="BU126" i="1"/>
  <c r="H33" i="9"/>
  <c r="BQ118" i="3" l="1"/>
  <c r="BQ130" i="3"/>
  <c r="BK78" i="2"/>
  <c r="BK85" i="2" s="1"/>
  <c r="BJ80" i="1" s="1"/>
  <c r="BK61" i="2"/>
  <c r="BV67" i="1"/>
  <c r="BJ41" i="1"/>
  <c r="BJ44" i="1" s="1"/>
  <c r="BJ45" i="1" s="1"/>
  <c r="K75" i="7" s="1"/>
  <c r="BL47" i="2"/>
  <c r="BK43" i="1" s="1"/>
  <c r="C76" i="7" s="1"/>
  <c r="BL79" i="2"/>
  <c r="BK74" i="1" s="1"/>
  <c r="BK86" i="1" s="1"/>
  <c r="BP54" i="1"/>
  <c r="BK35" i="1"/>
  <c r="BK63" i="1" s="1"/>
  <c r="BP38" i="1"/>
  <c r="BQ9" i="3"/>
  <c r="BQ11" i="3" s="1"/>
  <c r="BR7" i="3" s="1"/>
  <c r="BR10" i="3" s="1"/>
  <c r="BM80" i="2"/>
  <c r="BL75" i="1" s="1"/>
  <c r="BL87" i="1" s="1"/>
  <c r="BL36" i="1"/>
  <c r="BL64" i="1" s="1"/>
  <c r="BJ50" i="1"/>
  <c r="BJ62" i="1" s="1"/>
  <c r="BK73" i="2"/>
  <c r="BJ73" i="1"/>
  <c r="BL15" i="2"/>
  <c r="BL35" i="2" s="1"/>
  <c r="BR39" i="3" s="1"/>
  <c r="BL57" i="11"/>
  <c r="BL55" i="11"/>
  <c r="BL53" i="11"/>
  <c r="BL54" i="11"/>
  <c r="BL56" i="11"/>
  <c r="BM53" i="1"/>
  <c r="BM65" i="1" s="1"/>
  <c r="F76" i="7"/>
  <c r="BK12" i="1"/>
  <c r="G76" i="7" s="1"/>
  <c r="BQ27" i="2"/>
  <c r="BP77" i="1"/>
  <c r="BL11" i="1"/>
  <c r="BL22" i="11" s="1"/>
  <c r="BV78" i="1"/>
  <c r="BV90" i="1" s="1"/>
  <c r="BW28" i="2"/>
  <c r="BM11" i="2"/>
  <c r="BM76" i="1"/>
  <c r="BN26" i="2"/>
  <c r="BP114" i="3"/>
  <c r="BP30" i="3"/>
  <c r="BP109" i="3" l="1"/>
  <c r="BP133" i="3"/>
  <c r="BM25" i="2"/>
  <c r="J75" i="7"/>
  <c r="BK23" i="2"/>
  <c r="BK30" i="2" s="1"/>
  <c r="BK133" i="2" s="1"/>
  <c r="BL24" i="2"/>
  <c r="BL127" i="2" s="1"/>
  <c r="M75" i="7"/>
  <c r="BP66" i="1"/>
  <c r="BP89" i="1"/>
  <c r="BL42" i="2"/>
  <c r="BL48" i="2" s="1"/>
  <c r="BK97" i="2"/>
  <c r="BQ13" i="3"/>
  <c r="BQ15" i="3" s="1"/>
  <c r="BQ35" i="3" s="1"/>
  <c r="BQ54" i="3" s="1"/>
  <c r="BK126" i="2"/>
  <c r="BJ57" i="1"/>
  <c r="BJ68" i="1" s="1"/>
  <c r="O75" i="7" s="1"/>
  <c r="BJ85" i="1"/>
  <c r="BO38" i="2"/>
  <c r="BO57" i="2" s="1"/>
  <c r="BN37" i="2"/>
  <c r="BN56" i="2" s="1"/>
  <c r="BR39" i="2"/>
  <c r="BR58" i="2" s="1"/>
  <c r="BM36" i="2"/>
  <c r="BL35" i="1" s="1"/>
  <c r="BK34" i="1"/>
  <c r="I76" i="7" s="1"/>
  <c r="BX40" i="2"/>
  <c r="BX59" i="2" s="1"/>
  <c r="BL54" i="2"/>
  <c r="BM88" i="1"/>
  <c r="BK15" i="1"/>
  <c r="BK14" i="1" s="1"/>
  <c r="H76" i="7" s="1"/>
  <c r="BP121" i="3"/>
  <c r="BN117" i="2"/>
  <c r="BM26" i="1"/>
  <c r="BN129" i="2"/>
  <c r="Q75" i="7"/>
  <c r="BV28" i="1"/>
  <c r="BW131" i="2"/>
  <c r="BW119" i="2"/>
  <c r="L77" i="7"/>
  <c r="BQ118" i="2"/>
  <c r="BP27" i="1"/>
  <c r="BQ130" i="2"/>
  <c r="BR58" i="3"/>
  <c r="BR82" i="3" s="1"/>
  <c r="BR27" i="3" s="1"/>
  <c r="BR9" i="3"/>
  <c r="BR11" i="3" s="1"/>
  <c r="BN7" i="2"/>
  <c r="BM13" i="2"/>
  <c r="BL25" i="1"/>
  <c r="BM128" i="2"/>
  <c r="BM116" i="2"/>
  <c r="BR118" i="3" l="1"/>
  <c r="BR130" i="3"/>
  <c r="BJ23" i="1"/>
  <c r="BJ121" i="1" s="1"/>
  <c r="BK121" i="2"/>
  <c r="BK109" i="2"/>
  <c r="BK114" i="2"/>
  <c r="BK24" i="1"/>
  <c r="BK122" i="1" s="1"/>
  <c r="BL115" i="2"/>
  <c r="BK50" i="1"/>
  <c r="BL61" i="2"/>
  <c r="BL73" i="2" s="1"/>
  <c r="BQ78" i="3"/>
  <c r="BQ85" i="3" s="1"/>
  <c r="BQ61" i="3"/>
  <c r="BM47" i="2"/>
  <c r="BL43" i="1" s="1"/>
  <c r="C77" i="7" s="1"/>
  <c r="BS37" i="3"/>
  <c r="BS56" i="3" s="1"/>
  <c r="BS80" i="3" s="1"/>
  <c r="BS25" i="3" s="1"/>
  <c r="BR36" i="3"/>
  <c r="BR55" i="3" s="1"/>
  <c r="BR79" i="3" s="1"/>
  <c r="BR24" i="3" s="1"/>
  <c r="CC40" i="3"/>
  <c r="CC59" i="3" s="1"/>
  <c r="CC83" i="3" s="1"/>
  <c r="CC28" i="3" s="1"/>
  <c r="BN37" i="1"/>
  <c r="N75" i="7"/>
  <c r="BJ92" i="1"/>
  <c r="P75" i="7" s="1"/>
  <c r="BT38" i="3"/>
  <c r="BT57" i="3" s="1"/>
  <c r="BT81" i="3" s="1"/>
  <c r="BT26" i="3" s="1"/>
  <c r="BQ42" i="3"/>
  <c r="BQ48" i="3" s="1"/>
  <c r="BM36" i="1"/>
  <c r="BQ38" i="1"/>
  <c r="BM55" i="2"/>
  <c r="BL51" i="1" s="1"/>
  <c r="BL63" i="1" s="1"/>
  <c r="BK41" i="1"/>
  <c r="BK44" i="1" s="1"/>
  <c r="BW39" i="1"/>
  <c r="BL78" i="2"/>
  <c r="E76" i="7"/>
  <c r="BL38" i="11"/>
  <c r="BL40" i="11" s="1"/>
  <c r="BM15" i="2"/>
  <c r="BL15" i="1" s="1"/>
  <c r="BL13" i="1"/>
  <c r="BN9" i="2"/>
  <c r="BM9" i="1" s="1"/>
  <c r="BM44" i="11" s="1"/>
  <c r="BN10" i="2"/>
  <c r="BM10" i="1" s="1"/>
  <c r="BM58" i="11" s="1"/>
  <c r="BM7" i="1"/>
  <c r="BN53" i="1"/>
  <c r="BO81" i="2"/>
  <c r="BR82" i="2"/>
  <c r="BQ54" i="1"/>
  <c r="BL123" i="1"/>
  <c r="BL111" i="1"/>
  <c r="BL99" i="1"/>
  <c r="BV126" i="1"/>
  <c r="BV114" i="1"/>
  <c r="BV102" i="1"/>
  <c r="BK57" i="1"/>
  <c r="BK62" i="1"/>
  <c r="BN80" i="2"/>
  <c r="BM52" i="1"/>
  <c r="BS7" i="3"/>
  <c r="BS10" i="3" s="1"/>
  <c r="BR13" i="3"/>
  <c r="BR15" i="3" s="1"/>
  <c r="BR35" i="3" s="1"/>
  <c r="BP101" i="1"/>
  <c r="BP125" i="1"/>
  <c r="BP113" i="1"/>
  <c r="BX83" i="2"/>
  <c r="BW55" i="1"/>
  <c r="BM124" i="1"/>
  <c r="BM100" i="1"/>
  <c r="BM112" i="1"/>
  <c r="BQ23" i="3" l="1"/>
  <c r="BQ126" i="3" s="1"/>
  <c r="BK110" i="1"/>
  <c r="CC119" i="3"/>
  <c r="CC131" i="3"/>
  <c r="BT117" i="3"/>
  <c r="BT129" i="3"/>
  <c r="BS116" i="3"/>
  <c r="BS128" i="3"/>
  <c r="BR115" i="3"/>
  <c r="BR127" i="3"/>
  <c r="BJ97" i="1"/>
  <c r="BK98" i="1"/>
  <c r="BJ30" i="1"/>
  <c r="BJ128" i="1" s="1"/>
  <c r="U75" i="7" s="1"/>
  <c r="BJ109" i="1"/>
  <c r="BQ73" i="3"/>
  <c r="BK73" i="1"/>
  <c r="BK85" i="1" s="1"/>
  <c r="BL85" i="2"/>
  <c r="BN65" i="1"/>
  <c r="BR47" i="3"/>
  <c r="M76" i="7"/>
  <c r="BM64" i="1"/>
  <c r="BM79" i="2"/>
  <c r="BM24" i="2" s="1"/>
  <c r="BQ66" i="1"/>
  <c r="BW67" i="1"/>
  <c r="BK80" i="1"/>
  <c r="BL23" i="2"/>
  <c r="BL114" i="2" s="1"/>
  <c r="CD40" i="3"/>
  <c r="CD59" i="3" s="1"/>
  <c r="CD83" i="3" s="1"/>
  <c r="CD28" i="3" s="1"/>
  <c r="BQ97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5" i="3" s="1"/>
  <c r="BS79" i="3" s="1"/>
  <c r="BS24" i="3" s="1"/>
  <c r="BT37" i="3"/>
  <c r="BT56" i="3" s="1"/>
  <c r="BT80" i="3" s="1"/>
  <c r="BT25" i="3" s="1"/>
  <c r="BR54" i="3"/>
  <c r="BR61" i="3" s="1"/>
  <c r="BR42" i="3"/>
  <c r="BU38" i="3"/>
  <c r="BU57" i="3" s="1"/>
  <c r="BU81" i="3" s="1"/>
  <c r="BU26" i="3" s="1"/>
  <c r="N76" i="7"/>
  <c r="BK68" i="1"/>
  <c r="O76" i="7" s="1"/>
  <c r="BQ114" i="3"/>
  <c r="BQ30" i="3"/>
  <c r="BQ77" i="1"/>
  <c r="BQ89" i="1" s="1"/>
  <c r="BR27" i="2"/>
  <c r="BL74" i="1"/>
  <c r="BL86" i="1" s="1"/>
  <c r="BL14" i="1"/>
  <c r="H77" i="7" s="1"/>
  <c r="E77" i="7"/>
  <c r="BN76" i="1"/>
  <c r="BN88" i="1" s="1"/>
  <c r="BO26" i="2"/>
  <c r="BK45" i="1"/>
  <c r="K76" i="7" s="1"/>
  <c r="J76" i="7"/>
  <c r="BX28" i="2"/>
  <c r="BW78" i="1"/>
  <c r="BW90" i="1" s="1"/>
  <c r="BM75" i="1"/>
  <c r="BM87" i="1" s="1"/>
  <c r="BN25" i="2"/>
  <c r="BQ109" i="3" l="1"/>
  <c r="BQ133" i="3"/>
  <c r="BT116" i="3"/>
  <c r="BT128" i="3"/>
  <c r="BS115" i="3"/>
  <c r="BS127" i="3"/>
  <c r="BU117" i="3"/>
  <c r="BU129" i="3"/>
  <c r="CD119" i="3"/>
  <c r="CD131" i="3"/>
  <c r="BJ116" i="1"/>
  <c r="T75" i="7" s="1"/>
  <c r="BJ104" i="1"/>
  <c r="R75" i="7" s="1"/>
  <c r="S75" i="7"/>
  <c r="BL126" i="2"/>
  <c r="BK23" i="1"/>
  <c r="BK97" i="1" s="1"/>
  <c r="BL97" i="2"/>
  <c r="BY40" i="2"/>
  <c r="BY59" i="2" s="1"/>
  <c r="BL30" i="2"/>
  <c r="BL121" i="2" s="1"/>
  <c r="BM41" i="11"/>
  <c r="BM42" i="11"/>
  <c r="BM43" i="11"/>
  <c r="L78" i="7"/>
  <c r="BM22" i="11"/>
  <c r="BN36" i="2"/>
  <c r="BM35" i="1" s="1"/>
  <c r="BS39" i="2"/>
  <c r="BS58" i="2" s="1"/>
  <c r="BM54" i="2"/>
  <c r="BP38" i="2"/>
  <c r="BP57" i="2" s="1"/>
  <c r="BO37" i="2"/>
  <c r="BO56" i="2" s="1"/>
  <c r="BM42" i="2"/>
  <c r="BM48" i="2" s="1"/>
  <c r="BS39" i="3"/>
  <c r="BS58" i="3" s="1"/>
  <c r="BS82" i="3" s="1"/>
  <c r="BS27" i="3" s="1"/>
  <c r="BL34" i="1"/>
  <c r="I77" i="7" s="1"/>
  <c r="BO7" i="2"/>
  <c r="BO10" i="2" s="1"/>
  <c r="BN10" i="1" s="1"/>
  <c r="BN58" i="11" s="1"/>
  <c r="BN15" i="2"/>
  <c r="BN35" i="2" s="1"/>
  <c r="BM13" i="1"/>
  <c r="F78" i="7" s="1"/>
  <c r="BS47" i="3"/>
  <c r="BO117" i="2"/>
  <c r="BO129" i="2"/>
  <c r="BN26" i="1"/>
  <c r="BM127" i="2"/>
  <c r="BM115" i="2"/>
  <c r="BL24" i="1"/>
  <c r="BQ121" i="3"/>
  <c r="BR78" i="3"/>
  <c r="BR85" i="3" s="1"/>
  <c r="BR73" i="3"/>
  <c r="BW28" i="1"/>
  <c r="BX119" i="2"/>
  <c r="BX131" i="2"/>
  <c r="BK92" i="1"/>
  <c r="P76" i="7" s="1"/>
  <c r="Q76" i="7"/>
  <c r="BR48" i="3"/>
  <c r="BN116" i="2"/>
  <c r="BM25" i="1"/>
  <c r="BN128" i="2"/>
  <c r="BR130" i="2"/>
  <c r="BQ27" i="1"/>
  <c r="BR118" i="2"/>
  <c r="BS118" i="3" l="1"/>
  <c r="BS130" i="3"/>
  <c r="BL50" i="1"/>
  <c r="BL57" i="1" s="1"/>
  <c r="BM61" i="2"/>
  <c r="BM73" i="2" s="1"/>
  <c r="BL109" i="2"/>
  <c r="BL133" i="2"/>
  <c r="BK121" i="1"/>
  <c r="BK109" i="1"/>
  <c r="BK30" i="1"/>
  <c r="S76" i="7" s="1"/>
  <c r="BZ40" i="2"/>
  <c r="BX39" i="1"/>
  <c r="BN56" i="11"/>
  <c r="BN55" i="11"/>
  <c r="BN54" i="11"/>
  <c r="BN57" i="11"/>
  <c r="BN53" i="11"/>
  <c r="BM78" i="2"/>
  <c r="BN55" i="2"/>
  <c r="BM51" i="1" s="1"/>
  <c r="BM63" i="1" s="1"/>
  <c r="BN47" i="2"/>
  <c r="BM43" i="1" s="1"/>
  <c r="C78" i="7" s="1"/>
  <c r="BL41" i="1"/>
  <c r="BL44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24" i="1"/>
  <c r="BN112" i="1"/>
  <c r="BN100" i="1"/>
  <c r="BM111" i="1"/>
  <c r="BM123" i="1"/>
  <c r="BM99" i="1"/>
  <c r="BR97" i="3"/>
  <c r="BR23" i="3"/>
  <c r="BR126" i="3" s="1"/>
  <c r="BO80" i="2"/>
  <c r="BN52" i="1"/>
  <c r="BO53" i="1"/>
  <c r="BP81" i="2"/>
  <c r="BL122" i="1"/>
  <c r="BL98" i="1"/>
  <c r="BL110" i="1"/>
  <c r="BQ125" i="1"/>
  <c r="BQ113" i="1"/>
  <c r="BQ101" i="1"/>
  <c r="BS82" i="2"/>
  <c r="BR54" i="1"/>
  <c r="BP37" i="2"/>
  <c r="BM34" i="1"/>
  <c r="BN54" i="2"/>
  <c r="BN42" i="2"/>
  <c r="BO36" i="2"/>
  <c r="BT39" i="3"/>
  <c r="BT39" i="2"/>
  <c r="BQ38" i="2"/>
  <c r="BY83" i="2"/>
  <c r="BX55" i="1"/>
  <c r="BW102" i="1"/>
  <c r="BW126" i="1"/>
  <c r="BW114" i="1"/>
  <c r="BL62" i="1"/>
  <c r="BM23" i="2" l="1"/>
  <c r="BM114" i="2" s="1"/>
  <c r="BM85" i="2"/>
  <c r="BL80" i="1" s="1"/>
  <c r="BN61" i="2"/>
  <c r="BN73" i="2" s="1"/>
  <c r="BK128" i="1"/>
  <c r="U76" i="7" s="1"/>
  <c r="BX67" i="1"/>
  <c r="BK104" i="1"/>
  <c r="R76" i="7" s="1"/>
  <c r="BK116" i="1"/>
  <c r="T76" i="7" s="1"/>
  <c r="CE40" i="3"/>
  <c r="CE59" i="3" s="1"/>
  <c r="CE83" i="3" s="1"/>
  <c r="CE28" i="3" s="1"/>
  <c r="BN79" i="2"/>
  <c r="BM74" i="1" s="1"/>
  <c r="BM86" i="1" s="1"/>
  <c r="E78" i="7"/>
  <c r="BN38" i="11"/>
  <c r="BN42" i="11" s="1"/>
  <c r="BL73" i="1"/>
  <c r="BL85" i="1" s="1"/>
  <c r="BL45" i="1"/>
  <c r="K77" i="7" s="1"/>
  <c r="BN11" i="1"/>
  <c r="BO11" i="2"/>
  <c r="BP7" i="2" s="1"/>
  <c r="BO65" i="1"/>
  <c r="BT7" i="3"/>
  <c r="BT10" i="3" s="1"/>
  <c r="M77" i="7"/>
  <c r="BN64" i="1"/>
  <c r="BR66" i="1"/>
  <c r="BM14" i="1"/>
  <c r="H78" i="7" s="1"/>
  <c r="BT58" i="3"/>
  <c r="BT82" i="3" s="1"/>
  <c r="BT27" i="3" s="1"/>
  <c r="BL23" i="1"/>
  <c r="BM126" i="2"/>
  <c r="BU37" i="3"/>
  <c r="BU56" i="3" s="1"/>
  <c r="BU80" i="3" s="1"/>
  <c r="BU25" i="3" s="1"/>
  <c r="BT36" i="3"/>
  <c r="BT55" i="3" s="1"/>
  <c r="BT79" i="3" s="1"/>
  <c r="BT24" i="3" s="1"/>
  <c r="BS54" i="3"/>
  <c r="BS61" i="3" s="1"/>
  <c r="BS42" i="3"/>
  <c r="BS48" i="3" s="1"/>
  <c r="BV38" i="3"/>
  <c r="BV57" i="3" s="1"/>
  <c r="BV81" i="3" s="1"/>
  <c r="BV26" i="3" s="1"/>
  <c r="BQ57" i="2"/>
  <c r="BP37" i="1"/>
  <c r="BO55" i="2"/>
  <c r="BN35" i="1"/>
  <c r="BP56" i="2"/>
  <c r="BO36" i="1"/>
  <c r="BO25" i="2"/>
  <c r="BN75" i="1"/>
  <c r="BN87" i="1" s="1"/>
  <c r="BX78" i="1"/>
  <c r="BX90" i="1" s="1"/>
  <c r="BY28" i="2"/>
  <c r="I78" i="7"/>
  <c r="BM41" i="1"/>
  <c r="N77" i="7"/>
  <c r="BL68" i="1"/>
  <c r="O77" i="7" s="1"/>
  <c r="BY39" i="1"/>
  <c r="BZ59" i="2"/>
  <c r="BO47" i="2"/>
  <c r="BN43" i="1" s="1"/>
  <c r="C79" i="7" s="1"/>
  <c r="BN48" i="2"/>
  <c r="BO76" i="1"/>
  <c r="BO88" i="1" s="1"/>
  <c r="BP26" i="2"/>
  <c r="BR30" i="3"/>
  <c r="BR114" i="3"/>
  <c r="BT58" i="2"/>
  <c r="BS38" i="1"/>
  <c r="BN78" i="2"/>
  <c r="BM50" i="1"/>
  <c r="BR77" i="1"/>
  <c r="BR89" i="1" s="1"/>
  <c r="BS27" i="2"/>
  <c r="BN85" i="2" l="1"/>
  <c r="BM30" i="2"/>
  <c r="BT115" i="3"/>
  <c r="BT127" i="3"/>
  <c r="CE119" i="3"/>
  <c r="CE131" i="3"/>
  <c r="BU116" i="3"/>
  <c r="BU128" i="3"/>
  <c r="BV117" i="3"/>
  <c r="BV129" i="3"/>
  <c r="BT118" i="3"/>
  <c r="BT130" i="3"/>
  <c r="BR109" i="3"/>
  <c r="BR133" i="3"/>
  <c r="BN24" i="2"/>
  <c r="BN127" i="2" s="1"/>
  <c r="BN41" i="11"/>
  <c r="BN43" i="11"/>
  <c r="L79" i="7"/>
  <c r="BN22" i="11"/>
  <c r="BN40" i="11"/>
  <c r="BM97" i="2"/>
  <c r="BO13" i="2"/>
  <c r="BO15" i="2" s="1"/>
  <c r="BN15" i="1" s="1"/>
  <c r="BT9" i="3"/>
  <c r="BT11" i="3" s="1"/>
  <c r="BT13" i="3" s="1"/>
  <c r="BT15" i="3" s="1"/>
  <c r="BT35" i="3" s="1"/>
  <c r="BM62" i="1"/>
  <c r="BM57" i="1"/>
  <c r="BP117" i="2"/>
  <c r="BO26" i="1"/>
  <c r="BP129" i="2"/>
  <c r="BN25" i="1"/>
  <c r="BO128" i="2"/>
  <c r="BO116" i="2"/>
  <c r="BO79" i="2"/>
  <c r="BN51" i="1"/>
  <c r="BN63" i="1" s="1"/>
  <c r="BM121" i="2"/>
  <c r="BM133" i="2"/>
  <c r="BM109" i="2"/>
  <c r="BR121" i="3"/>
  <c r="BP9" i="2"/>
  <c r="BO9" i="1" s="1"/>
  <c r="BO44" i="11" s="1"/>
  <c r="BP10" i="2"/>
  <c r="BO10" i="1" s="1"/>
  <c r="BO58" i="11" s="1"/>
  <c r="BO7" i="1"/>
  <c r="BS73" i="3"/>
  <c r="BS78" i="3"/>
  <c r="BS85" i="3" s="1"/>
  <c r="BS130" i="2"/>
  <c r="BS118" i="2"/>
  <c r="BR27" i="1"/>
  <c r="BN23" i="2"/>
  <c r="BM73" i="1"/>
  <c r="BM85" i="1" s="1"/>
  <c r="BL92" i="1"/>
  <c r="P77" i="7" s="1"/>
  <c r="Q77" i="7"/>
  <c r="BZ83" i="2"/>
  <c r="BY55" i="1"/>
  <c r="BY67" i="1" s="1"/>
  <c r="M78" i="7"/>
  <c r="BL121" i="1"/>
  <c r="BL109" i="1"/>
  <c r="BL97" i="1"/>
  <c r="BL30" i="1"/>
  <c r="BS54" i="1"/>
  <c r="BS66" i="1" s="1"/>
  <c r="BT82" i="2"/>
  <c r="BX28" i="1"/>
  <c r="BY131" i="2"/>
  <c r="BY119" i="2"/>
  <c r="BO52" i="1"/>
  <c r="BO64" i="1" s="1"/>
  <c r="BP80" i="2"/>
  <c r="BP53" i="1"/>
  <c r="BP65" i="1" s="1"/>
  <c r="BQ81" i="2"/>
  <c r="BT47" i="3"/>
  <c r="BM44" i="1"/>
  <c r="BM24" i="1" l="1"/>
  <c r="BM122" i="1" s="1"/>
  <c r="BN115" i="2"/>
  <c r="CF40" i="3"/>
  <c r="CF59" i="3" s="1"/>
  <c r="CF83" i="3" s="1"/>
  <c r="CF28" i="3" s="1"/>
  <c r="BO56" i="11"/>
  <c r="BO53" i="11"/>
  <c r="BO54" i="11"/>
  <c r="BO55" i="11"/>
  <c r="BO57" i="11"/>
  <c r="BO38" i="11"/>
  <c r="BO41" i="11" s="1"/>
  <c r="BN13" i="1"/>
  <c r="BN12" i="1" s="1"/>
  <c r="G79" i="7" s="1"/>
  <c r="BO35" i="2"/>
  <c r="BP36" i="2" s="1"/>
  <c r="BU7" i="3"/>
  <c r="BU10" i="3" s="1"/>
  <c r="J78" i="7"/>
  <c r="BM45" i="1"/>
  <c r="K78" i="7" s="1"/>
  <c r="BL128" i="1"/>
  <c r="U77" i="7" s="1"/>
  <c r="BL104" i="1"/>
  <c r="R77" i="7" s="1"/>
  <c r="S77" i="7"/>
  <c r="BL116" i="1"/>
  <c r="T77" i="7" s="1"/>
  <c r="BM68" i="1"/>
  <c r="O78" i="7" s="1"/>
  <c r="N78" i="7"/>
  <c r="BP25" i="2"/>
  <c r="BO75" i="1"/>
  <c r="BO87" i="1" s="1"/>
  <c r="BX126" i="1"/>
  <c r="BX114" i="1"/>
  <c r="BX102" i="1"/>
  <c r="BP11" i="2"/>
  <c r="BR101" i="1"/>
  <c r="BR125" i="1"/>
  <c r="BR113" i="1"/>
  <c r="BT27" i="2"/>
  <c r="BS77" i="1"/>
  <c r="BS89" i="1" s="1"/>
  <c r="BY78" i="1"/>
  <c r="BY90" i="1" s="1"/>
  <c r="BZ28" i="2"/>
  <c r="BN97" i="2"/>
  <c r="BM80" i="1"/>
  <c r="BN99" i="1"/>
  <c r="BN123" i="1"/>
  <c r="BN111" i="1"/>
  <c r="BO100" i="1"/>
  <c r="BO112" i="1"/>
  <c r="BO124" i="1"/>
  <c r="BP76" i="1"/>
  <c r="BP88" i="1" s="1"/>
  <c r="BQ26" i="2"/>
  <c r="BM23" i="1"/>
  <c r="BN126" i="2"/>
  <c r="BN30" i="2"/>
  <c r="BN114" i="2"/>
  <c r="BS23" i="3"/>
  <c r="BS126" i="3" s="1"/>
  <c r="BS97" i="3"/>
  <c r="BO11" i="1"/>
  <c r="BO22" i="11" s="1"/>
  <c r="BN74" i="1"/>
  <c r="BN86" i="1" s="1"/>
  <c r="BO24" i="2"/>
  <c r="E79" i="7"/>
  <c r="BT42" i="3"/>
  <c r="BT54" i="3"/>
  <c r="BT61" i="3" s="1"/>
  <c r="BU36" i="3"/>
  <c r="BU55" i="3" s="1"/>
  <c r="BU79" i="3" s="1"/>
  <c r="BU24" i="3" s="1"/>
  <c r="BV37" i="3"/>
  <c r="BV56" i="3" s="1"/>
  <c r="BV80" i="3" s="1"/>
  <c r="BV25" i="3" s="1"/>
  <c r="BW38" i="3"/>
  <c r="BU115" i="3" l="1"/>
  <c r="BU127" i="3"/>
  <c r="CF119" i="3"/>
  <c r="CF131" i="3"/>
  <c r="BV116" i="3"/>
  <c r="BV128" i="3"/>
  <c r="BM110" i="1"/>
  <c r="BM98" i="1"/>
  <c r="CA40" i="2"/>
  <c r="BZ39" i="1" s="1"/>
  <c r="BU39" i="2"/>
  <c r="BU58" i="2" s="1"/>
  <c r="BO40" i="11"/>
  <c r="BO43" i="11"/>
  <c r="BO42" i="11"/>
  <c r="BU39" i="3"/>
  <c r="BU58" i="3" s="1"/>
  <c r="BU82" i="3" s="1"/>
  <c r="BU27" i="3" s="1"/>
  <c r="BR38" i="2"/>
  <c r="BQ37" i="1" s="1"/>
  <c r="BN14" i="1"/>
  <c r="H79" i="7" s="1"/>
  <c r="BN34" i="1"/>
  <c r="I79" i="7" s="1"/>
  <c r="F79" i="7"/>
  <c r="BQ37" i="2"/>
  <c r="BQ56" i="2" s="1"/>
  <c r="BO54" i="2"/>
  <c r="BO42" i="2"/>
  <c r="BO48" i="2" s="1"/>
  <c r="BY28" i="1"/>
  <c r="BZ131" i="2"/>
  <c r="BZ119" i="2"/>
  <c r="BO35" i="1"/>
  <c r="BP55" i="2"/>
  <c r="BT73" i="3"/>
  <c r="BT78" i="3"/>
  <c r="BT85" i="3" s="1"/>
  <c r="BO127" i="2"/>
  <c r="BN24" i="1"/>
  <c r="BO115" i="2"/>
  <c r="BS30" i="3"/>
  <c r="BS114" i="3"/>
  <c r="BM30" i="1"/>
  <c r="BM109" i="1"/>
  <c r="BM121" i="1"/>
  <c r="BM97" i="1"/>
  <c r="BU47" i="3"/>
  <c r="BT48" i="3"/>
  <c r="BQ129" i="2"/>
  <c r="BP26" i="1"/>
  <c r="BQ117" i="2"/>
  <c r="Q78" i="7"/>
  <c r="BM92" i="1"/>
  <c r="P78" i="7" s="1"/>
  <c r="BT118" i="2"/>
  <c r="BS27" i="1"/>
  <c r="BT130" i="2"/>
  <c r="BQ7" i="2"/>
  <c r="BP13" i="2"/>
  <c r="BW57" i="3"/>
  <c r="BW81" i="3" s="1"/>
  <c r="BW26" i="3" s="1"/>
  <c r="L80" i="7"/>
  <c r="BN109" i="2"/>
  <c r="BN121" i="2"/>
  <c r="BN133" i="2"/>
  <c r="BO25" i="1"/>
  <c r="BP116" i="2"/>
  <c r="BP128" i="2"/>
  <c r="CA59" i="2" l="1"/>
  <c r="BW117" i="3"/>
  <c r="BW129" i="3"/>
  <c r="BS109" i="3"/>
  <c r="BS133" i="3"/>
  <c r="BU118" i="3"/>
  <c r="BU130" i="3"/>
  <c r="BN50" i="1"/>
  <c r="BN62" i="1" s="1"/>
  <c r="BO61" i="2"/>
  <c r="BO73" i="2" s="1"/>
  <c r="BR57" i="2"/>
  <c r="BQ53" i="1" s="1"/>
  <c r="BQ65" i="1" s="1"/>
  <c r="BU9" i="3"/>
  <c r="BU11" i="3" s="1"/>
  <c r="BV7" i="3" s="1"/>
  <c r="BT38" i="1"/>
  <c r="BN41" i="1"/>
  <c r="BN44" i="1" s="1"/>
  <c r="J79" i="7" s="1"/>
  <c r="BP36" i="1"/>
  <c r="BO78" i="2"/>
  <c r="BP47" i="2"/>
  <c r="BO43" i="1" s="1"/>
  <c r="C80" i="7" s="1"/>
  <c r="BP15" i="2"/>
  <c r="BP35" i="2" s="1"/>
  <c r="BO13" i="1"/>
  <c r="BT54" i="1"/>
  <c r="BU82" i="2"/>
  <c r="BO123" i="1"/>
  <c r="BO111" i="1"/>
  <c r="BO99" i="1"/>
  <c r="BS101" i="1"/>
  <c r="BS125" i="1"/>
  <c r="BS113" i="1"/>
  <c r="BN57" i="1"/>
  <c r="BZ55" i="1"/>
  <c r="BZ67" i="1" s="1"/>
  <c r="CA83" i="2"/>
  <c r="BM116" i="1"/>
  <c r="T78" i="7" s="1"/>
  <c r="S78" i="7"/>
  <c r="BM104" i="1"/>
  <c r="R78" i="7" s="1"/>
  <c r="BM128" i="1"/>
  <c r="U78" i="7" s="1"/>
  <c r="BN110" i="1"/>
  <c r="BN122" i="1"/>
  <c r="BN98" i="1"/>
  <c r="BP79" i="2"/>
  <c r="BO51" i="1"/>
  <c r="BO63" i="1" s="1"/>
  <c r="BP100" i="1"/>
  <c r="BP124" i="1"/>
  <c r="BP112" i="1"/>
  <c r="BQ9" i="2"/>
  <c r="BP9" i="1" s="1"/>
  <c r="BP44" i="11" s="1"/>
  <c r="BP7" i="1"/>
  <c r="BQ10" i="2"/>
  <c r="BP10" i="1" s="1"/>
  <c r="BP58" i="11" s="1"/>
  <c r="BP52" i="1"/>
  <c r="BQ80" i="2"/>
  <c r="BS121" i="3"/>
  <c r="BT23" i="3"/>
  <c r="BT126" i="3" s="1"/>
  <c r="BT97" i="3"/>
  <c r="BY126" i="1"/>
  <c r="BY102" i="1"/>
  <c r="BY114" i="1"/>
  <c r="BN73" i="1" l="1"/>
  <c r="BN85" i="1" s="1"/>
  <c r="BO85" i="2"/>
  <c r="BO97" i="2" s="1"/>
  <c r="CB40" i="2"/>
  <c r="BR81" i="2"/>
  <c r="BR26" i="2" s="1"/>
  <c r="BU13" i="3"/>
  <c r="BU15" i="3" s="1"/>
  <c r="BU35" i="3" s="1"/>
  <c r="BU54" i="3" s="1"/>
  <c r="BU61" i="3" s="1"/>
  <c r="BP53" i="11"/>
  <c r="BP57" i="11"/>
  <c r="BP54" i="11"/>
  <c r="BP55" i="11"/>
  <c r="BP56" i="11"/>
  <c r="BT66" i="1"/>
  <c r="M79" i="7"/>
  <c r="BP64" i="1"/>
  <c r="BN45" i="1"/>
  <c r="K79" i="7" s="1"/>
  <c r="BO23" i="2"/>
  <c r="BN23" i="1" s="1"/>
  <c r="BO15" i="1"/>
  <c r="F80" i="7"/>
  <c r="BO12" i="1"/>
  <c r="G80" i="7" s="1"/>
  <c r="BQ11" i="2"/>
  <c r="BR7" i="2" s="1"/>
  <c r="BZ78" i="1"/>
  <c r="BZ90" i="1" s="1"/>
  <c r="CA28" i="2"/>
  <c r="BQ25" i="2"/>
  <c r="BP75" i="1"/>
  <c r="BP87" i="1" s="1"/>
  <c r="BQ36" i="2"/>
  <c r="BP54" i="2"/>
  <c r="BP61" i="2" s="1"/>
  <c r="BP42" i="2"/>
  <c r="BP48" i="2" s="1"/>
  <c r="BO34" i="1"/>
  <c r="BR37" i="2"/>
  <c r="BS38" i="2"/>
  <c r="BV39" i="3"/>
  <c r="BV39" i="2"/>
  <c r="BV10" i="3"/>
  <c r="BO74" i="1"/>
  <c r="BO86" i="1" s="1"/>
  <c r="BP24" i="2"/>
  <c r="BT30" i="3"/>
  <c r="BT114" i="3"/>
  <c r="BN68" i="1"/>
  <c r="O79" i="7" s="1"/>
  <c r="N79" i="7"/>
  <c r="BU27" i="2"/>
  <c r="BT77" i="1"/>
  <c r="BT89" i="1" s="1"/>
  <c r="BP11" i="1"/>
  <c r="BP22" i="11" s="1"/>
  <c r="BT109" i="3" l="1"/>
  <c r="BT133" i="3"/>
  <c r="BQ76" i="1"/>
  <c r="BQ88" i="1" s="1"/>
  <c r="BV36" i="3"/>
  <c r="BV55" i="3" s="1"/>
  <c r="BV79" i="3" s="1"/>
  <c r="BV24" i="3" s="1"/>
  <c r="CG40" i="3"/>
  <c r="CG59" i="3" s="1"/>
  <c r="CG83" i="3" s="1"/>
  <c r="CG28" i="3" s="1"/>
  <c r="BU42" i="3"/>
  <c r="BV47" i="3" s="1"/>
  <c r="BW37" i="3"/>
  <c r="BW56" i="3" s="1"/>
  <c r="BW80" i="3" s="1"/>
  <c r="BW25" i="3" s="1"/>
  <c r="BX38" i="3"/>
  <c r="BX57" i="3" s="1"/>
  <c r="BX81" i="3" s="1"/>
  <c r="BX26" i="3" s="1"/>
  <c r="E80" i="7"/>
  <c r="BP38" i="11"/>
  <c r="BN80" i="1"/>
  <c r="Q79" i="7" s="1"/>
  <c r="BO126" i="2"/>
  <c r="BO30" i="2"/>
  <c r="BO121" i="2" s="1"/>
  <c r="BO14" i="1"/>
  <c r="H80" i="7" s="1"/>
  <c r="BO114" i="2"/>
  <c r="BQ13" i="2"/>
  <c r="BT121" i="3"/>
  <c r="BN30" i="1"/>
  <c r="BN97" i="1"/>
  <c r="BN121" i="1"/>
  <c r="BN109" i="1"/>
  <c r="BU38" i="1"/>
  <c r="BV58" i="2"/>
  <c r="BQ36" i="1"/>
  <c r="BR56" i="2"/>
  <c r="BQ55" i="2"/>
  <c r="BP35" i="1"/>
  <c r="BP25" i="1"/>
  <c r="BQ128" i="2"/>
  <c r="BQ116" i="2"/>
  <c r="BS57" i="2"/>
  <c r="BR37" i="1"/>
  <c r="BP115" i="2"/>
  <c r="BO24" i="1"/>
  <c r="BP127" i="2"/>
  <c r="CA39" i="1"/>
  <c r="CB59" i="2"/>
  <c r="I80" i="7"/>
  <c r="BO41" i="1"/>
  <c r="BO44" i="1" s="1"/>
  <c r="BZ28" i="1"/>
  <c r="CA119" i="2"/>
  <c r="CA131" i="2"/>
  <c r="BU118" i="2"/>
  <c r="BT27" i="1"/>
  <c r="BU130" i="2"/>
  <c r="BR117" i="2"/>
  <c r="BQ26" i="1"/>
  <c r="BR129" i="2"/>
  <c r="BO50" i="1"/>
  <c r="BP78" i="2"/>
  <c r="BP85" i="2" s="1"/>
  <c r="BP73" i="2"/>
  <c r="L81" i="7"/>
  <c r="BU78" i="3"/>
  <c r="BU85" i="3" s="1"/>
  <c r="BR9" i="2"/>
  <c r="BQ9" i="1" s="1"/>
  <c r="BQ44" i="11" s="1"/>
  <c r="BQ7" i="1"/>
  <c r="BR10" i="2"/>
  <c r="BQ10" i="1" s="1"/>
  <c r="BQ58" i="11" s="1"/>
  <c r="BV9" i="3"/>
  <c r="BV11" i="3" s="1"/>
  <c r="BV58" i="3"/>
  <c r="BV82" i="3" s="1"/>
  <c r="BV27" i="3" s="1"/>
  <c r="BQ47" i="2"/>
  <c r="BP43" i="1" s="1"/>
  <c r="C81" i="7" s="1"/>
  <c r="BX117" i="3" l="1"/>
  <c r="BX129" i="3"/>
  <c r="BW116" i="3"/>
  <c r="BW128" i="3"/>
  <c r="BV115" i="3"/>
  <c r="BV127" i="3"/>
  <c r="BV118" i="3"/>
  <c r="BV130" i="3"/>
  <c r="CG119" i="3"/>
  <c r="CG131" i="3"/>
  <c r="BU73" i="3"/>
  <c r="BO109" i="2"/>
  <c r="BU48" i="3"/>
  <c r="BP42" i="11"/>
  <c r="BP40" i="11"/>
  <c r="BP43" i="11"/>
  <c r="BP41" i="11"/>
  <c r="BQ57" i="11"/>
  <c r="BQ53" i="11"/>
  <c r="BQ56" i="11"/>
  <c r="BQ55" i="11"/>
  <c r="BQ54" i="11"/>
  <c r="BN92" i="1"/>
  <c r="P79" i="7" s="1"/>
  <c r="BO133" i="2"/>
  <c r="BQ15" i="2"/>
  <c r="BP15" i="1" s="1"/>
  <c r="BP13" i="1"/>
  <c r="BQ11" i="1"/>
  <c r="BQ22" i="11" s="1"/>
  <c r="J80" i="7"/>
  <c r="BO45" i="1"/>
  <c r="K80" i="7" s="1"/>
  <c r="BU54" i="1"/>
  <c r="BU66" i="1" s="1"/>
  <c r="BV82" i="2"/>
  <c r="BP23" i="2"/>
  <c r="BO73" i="1"/>
  <c r="BO85" i="1" s="1"/>
  <c r="M80" i="7"/>
  <c r="BO98" i="1"/>
  <c r="BO110" i="1"/>
  <c r="BO122" i="1"/>
  <c r="BP51" i="1"/>
  <c r="BP63" i="1" s="1"/>
  <c r="BQ79" i="2"/>
  <c r="BN128" i="1"/>
  <c r="U79" i="7" s="1"/>
  <c r="BN104" i="1"/>
  <c r="R79" i="7" s="1"/>
  <c r="BN116" i="1"/>
  <c r="T79" i="7" s="1"/>
  <c r="S79" i="7"/>
  <c r="BV13" i="3"/>
  <c r="BV15" i="3" s="1"/>
  <c r="BV35" i="3" s="1"/>
  <c r="BW7" i="3"/>
  <c r="BO57" i="1"/>
  <c r="BO62" i="1"/>
  <c r="BR53" i="1"/>
  <c r="BR65" i="1" s="1"/>
  <c r="BS81" i="2"/>
  <c r="BQ52" i="1"/>
  <c r="BQ64" i="1" s="1"/>
  <c r="BR80" i="2"/>
  <c r="BQ100" i="1"/>
  <c r="BQ124" i="1"/>
  <c r="BQ112" i="1"/>
  <c r="BR11" i="2"/>
  <c r="BU97" i="3"/>
  <c r="BU23" i="3"/>
  <c r="BU126" i="3" s="1"/>
  <c r="BT125" i="1"/>
  <c r="BT113" i="1"/>
  <c r="BT101" i="1"/>
  <c r="BZ102" i="1"/>
  <c r="BZ126" i="1"/>
  <c r="BZ114" i="1"/>
  <c r="CA55" i="1"/>
  <c r="CA67" i="1" s="1"/>
  <c r="CB83" i="2"/>
  <c r="BP123" i="1"/>
  <c r="BP99" i="1"/>
  <c r="BP111" i="1"/>
  <c r="CH40" i="3" l="1"/>
  <c r="CH59" i="3" s="1"/>
  <c r="CH83" i="3" s="1"/>
  <c r="CH28" i="3" s="1"/>
  <c r="E81" i="7"/>
  <c r="BQ38" i="11"/>
  <c r="BP14" i="1"/>
  <c r="H81" i="7" s="1"/>
  <c r="BQ35" i="2"/>
  <c r="F81" i="7"/>
  <c r="BP12" i="1"/>
  <c r="G81" i="7" s="1"/>
  <c r="L82" i="7"/>
  <c r="BR25" i="2"/>
  <c r="BQ75" i="1"/>
  <c r="BQ87" i="1" s="1"/>
  <c r="BP74" i="1"/>
  <c r="BP86" i="1" s="1"/>
  <c r="BQ24" i="2"/>
  <c r="BU30" i="3"/>
  <c r="BU114" i="3"/>
  <c r="BR13" i="2"/>
  <c r="BS7" i="2"/>
  <c r="N80" i="7"/>
  <c r="BO68" i="1"/>
  <c r="O80" i="7" s="1"/>
  <c r="BP30" i="2"/>
  <c r="BO23" i="1"/>
  <c r="BP126" i="2"/>
  <c r="BP114" i="2"/>
  <c r="BV54" i="3"/>
  <c r="BV61" i="3" s="1"/>
  <c r="BW36" i="3"/>
  <c r="BW55" i="3" s="1"/>
  <c r="BW79" i="3" s="1"/>
  <c r="BW24" i="3" s="1"/>
  <c r="BV42" i="3"/>
  <c r="BV48" i="3" s="1"/>
  <c r="BX37" i="3"/>
  <c r="BX56" i="3" s="1"/>
  <c r="BX80" i="3" s="1"/>
  <c r="BX25" i="3" s="1"/>
  <c r="BY38" i="3"/>
  <c r="BO80" i="1"/>
  <c r="BP97" i="2"/>
  <c r="CB28" i="2"/>
  <c r="CA78" i="1"/>
  <c r="CA90" i="1" s="1"/>
  <c r="BS26" i="2"/>
  <c r="BR76" i="1"/>
  <c r="BR88" i="1" s="1"/>
  <c r="BW10" i="3"/>
  <c r="BU77" i="1"/>
  <c r="BU89" i="1" s="1"/>
  <c r="BV27" i="2"/>
  <c r="BW115" i="3" l="1"/>
  <c r="BW127" i="3"/>
  <c r="BX116" i="3"/>
  <c r="BX128" i="3"/>
  <c r="BU109" i="3"/>
  <c r="BU133" i="3"/>
  <c r="CH119" i="3"/>
  <c r="CH131" i="3"/>
  <c r="CC40" i="2"/>
  <c r="CC59" i="2" s="1"/>
  <c r="CB55" i="1" s="1"/>
  <c r="BQ43" i="11"/>
  <c r="BQ40" i="11"/>
  <c r="BQ42" i="11"/>
  <c r="BQ41" i="11"/>
  <c r="BP34" i="1"/>
  <c r="BP41" i="1" s="1"/>
  <c r="BP44" i="1" s="1"/>
  <c r="BW39" i="2"/>
  <c r="BW58" i="2" s="1"/>
  <c r="BW82" i="2" s="1"/>
  <c r="BT38" i="2"/>
  <c r="BS37" i="1" s="1"/>
  <c r="BS37" i="2"/>
  <c r="BR36" i="1" s="1"/>
  <c r="BW39" i="3"/>
  <c r="BW58" i="3" s="1"/>
  <c r="BW82" i="3" s="1"/>
  <c r="BW27" i="3" s="1"/>
  <c r="BR36" i="2"/>
  <c r="BR55" i="2" s="1"/>
  <c r="BR79" i="2" s="1"/>
  <c r="BQ42" i="2"/>
  <c r="BQ54" i="2"/>
  <c r="BQ61" i="2" s="1"/>
  <c r="BR15" i="2"/>
  <c r="BR35" i="2" s="1"/>
  <c r="BQ13" i="1"/>
  <c r="CA28" i="1"/>
  <c r="CB131" i="2"/>
  <c r="CB119" i="2"/>
  <c r="BY57" i="3"/>
  <c r="BY81" i="3" s="1"/>
  <c r="BY26" i="3" s="1"/>
  <c r="BR116" i="2"/>
  <c r="BQ25" i="1"/>
  <c r="BR128" i="2"/>
  <c r="BP133" i="2"/>
  <c r="BP109" i="2"/>
  <c r="BP121" i="2"/>
  <c r="BV118" i="2"/>
  <c r="BU27" i="1"/>
  <c r="BV130" i="2"/>
  <c r="BW47" i="3"/>
  <c r="BU121" i="3"/>
  <c r="BQ127" i="2"/>
  <c r="BQ115" i="2"/>
  <c r="BP24" i="1"/>
  <c r="BV73" i="3"/>
  <c r="BV78" i="3"/>
  <c r="BV85" i="3" s="1"/>
  <c r="BR26" i="1"/>
  <c r="BS129" i="2"/>
  <c r="BS117" i="2"/>
  <c r="BO92" i="1"/>
  <c r="P80" i="7" s="1"/>
  <c r="Q80" i="7"/>
  <c r="BO97" i="1"/>
  <c r="BO121" i="1"/>
  <c r="BO30" i="1"/>
  <c r="BO109" i="1"/>
  <c r="BS9" i="2"/>
  <c r="BR9" i="1" s="1"/>
  <c r="BR44" i="11" s="1"/>
  <c r="BS10" i="2"/>
  <c r="BR10" i="1" s="1"/>
  <c r="BR58" i="11" s="1"/>
  <c r="BR7" i="1"/>
  <c r="BY117" i="3" l="1"/>
  <c r="BY129" i="3"/>
  <c r="BW118" i="3"/>
  <c r="BW130" i="3"/>
  <c r="CD40" i="2"/>
  <c r="BR57" i="11"/>
  <c r="BR53" i="11"/>
  <c r="BR56" i="11"/>
  <c r="BR55" i="11"/>
  <c r="BR54" i="11"/>
  <c r="I81" i="7"/>
  <c r="M81" i="7"/>
  <c r="CC83" i="2"/>
  <c r="CB78" i="1" s="1"/>
  <c r="CB90" i="1" s="1"/>
  <c r="BT57" i="2"/>
  <c r="BT81" i="2" s="1"/>
  <c r="BS76" i="1" s="1"/>
  <c r="BS56" i="2"/>
  <c r="BS80" i="2" s="1"/>
  <c r="BR75" i="1" s="1"/>
  <c r="CB39" i="1"/>
  <c r="CB67" i="1" s="1"/>
  <c r="BQ51" i="1"/>
  <c r="BV54" i="1"/>
  <c r="BQ15" i="1"/>
  <c r="BW9" i="3"/>
  <c r="BW11" i="3" s="1"/>
  <c r="BW13" i="3" s="1"/>
  <c r="BW15" i="3" s="1"/>
  <c r="BW35" i="3" s="1"/>
  <c r="BQ35" i="1"/>
  <c r="BV38" i="1"/>
  <c r="BQ48" i="2"/>
  <c r="BR47" i="2"/>
  <c r="BQ43" i="1" s="1"/>
  <c r="C82" i="7" s="1"/>
  <c r="BP50" i="1"/>
  <c r="BQ73" i="2"/>
  <c r="BQ78" i="2"/>
  <c r="BQ85" i="2" s="1"/>
  <c r="F82" i="7"/>
  <c r="BQ12" i="1"/>
  <c r="G82" i="7" s="1"/>
  <c r="BS53" i="1"/>
  <c r="BS65" i="1" s="1"/>
  <c r="BR11" i="1"/>
  <c r="BR22" i="11" s="1"/>
  <c r="S80" i="7"/>
  <c r="BO116" i="1"/>
  <c r="T80" i="7" s="1"/>
  <c r="BO128" i="1"/>
  <c r="U80" i="7" s="1"/>
  <c r="BO104" i="1"/>
  <c r="R80" i="7" s="1"/>
  <c r="BR54" i="2"/>
  <c r="BR61" i="2" s="1"/>
  <c r="BR42" i="2"/>
  <c r="BS47" i="2" s="1"/>
  <c r="BR43" i="1" s="1"/>
  <c r="C83" i="7" s="1"/>
  <c r="BS36" i="2"/>
  <c r="BT37" i="2"/>
  <c r="BQ34" i="1"/>
  <c r="BX39" i="2"/>
  <c r="BU38" i="2"/>
  <c r="BX39" i="3"/>
  <c r="J81" i="7"/>
  <c r="BP45" i="1"/>
  <c r="K81" i="7" s="1"/>
  <c r="BV77" i="1"/>
  <c r="BW27" i="2"/>
  <c r="BV23" i="3"/>
  <c r="BV126" i="3" s="1"/>
  <c r="BV97" i="3"/>
  <c r="BP110" i="1"/>
  <c r="BP122" i="1"/>
  <c r="BP98" i="1"/>
  <c r="BQ74" i="1"/>
  <c r="BR24" i="2"/>
  <c r="BS11" i="2"/>
  <c r="BR100" i="1"/>
  <c r="BR124" i="1"/>
  <c r="BR112" i="1"/>
  <c r="BU101" i="1"/>
  <c r="BU125" i="1"/>
  <c r="BU113" i="1"/>
  <c r="H32" i="9"/>
  <c r="BQ123" i="1"/>
  <c r="BQ99" i="1"/>
  <c r="BQ111" i="1"/>
  <c r="CA114" i="1"/>
  <c r="CA102" i="1"/>
  <c r="CA126" i="1"/>
  <c r="BW42" i="3" l="1"/>
  <c r="BW48" i="3" s="1"/>
  <c r="CI40" i="3"/>
  <c r="CI59" i="3" s="1"/>
  <c r="CI83" i="3" s="1"/>
  <c r="CI28" i="3" s="1"/>
  <c r="E82" i="7"/>
  <c r="BR38" i="11"/>
  <c r="BS25" i="2"/>
  <c r="BR25" i="1" s="1"/>
  <c r="CC28" i="2"/>
  <c r="CB28" i="1" s="1"/>
  <c r="BT26" i="2"/>
  <c r="BT117" i="2" s="1"/>
  <c r="BV66" i="1"/>
  <c r="BR48" i="2"/>
  <c r="BR52" i="1"/>
  <c r="BR64" i="1" s="1"/>
  <c r="BQ63" i="1"/>
  <c r="BQ14" i="1"/>
  <c r="H82" i="7" s="1"/>
  <c r="BQ86" i="1"/>
  <c r="BX36" i="3"/>
  <c r="BX55" i="3" s="1"/>
  <c r="BX79" i="3" s="1"/>
  <c r="BX24" i="3" s="1"/>
  <c r="BV89" i="1"/>
  <c r="BX7" i="3"/>
  <c r="BX10" i="3" s="1"/>
  <c r="BW54" i="3"/>
  <c r="BY37" i="3"/>
  <c r="BY56" i="3" s="1"/>
  <c r="BY80" i="3" s="1"/>
  <c r="BY25" i="3" s="1"/>
  <c r="BZ38" i="3"/>
  <c r="BZ57" i="3" s="1"/>
  <c r="BZ81" i="3" s="1"/>
  <c r="BZ26" i="3" s="1"/>
  <c r="BP73" i="1"/>
  <c r="BP85" i="1" s="1"/>
  <c r="BQ23" i="2"/>
  <c r="BP57" i="1"/>
  <c r="BP62" i="1"/>
  <c r="BS88" i="1"/>
  <c r="L83" i="7"/>
  <c r="BS36" i="1"/>
  <c r="BT56" i="2"/>
  <c r="BQ24" i="1"/>
  <c r="BR115" i="2"/>
  <c r="BR127" i="2"/>
  <c r="CD59" i="2"/>
  <c r="CC39" i="1"/>
  <c r="BR35" i="1"/>
  <c r="BS55" i="2"/>
  <c r="BW38" i="1"/>
  <c r="BX58" i="2"/>
  <c r="BT7" i="2"/>
  <c r="BS13" i="2"/>
  <c r="BV27" i="1"/>
  <c r="BW118" i="2"/>
  <c r="BW130" i="2"/>
  <c r="BV114" i="3"/>
  <c r="BV30" i="3"/>
  <c r="BX58" i="3"/>
  <c r="BX82" i="3" s="1"/>
  <c r="BX27" i="3" s="1"/>
  <c r="BU57" i="2"/>
  <c r="BT37" i="1"/>
  <c r="I82" i="7"/>
  <c r="BQ41" i="1"/>
  <c r="M82" i="7" s="1"/>
  <c r="BQ50" i="1"/>
  <c r="BR78" i="2"/>
  <c r="BR73" i="2"/>
  <c r="BZ117" i="3" l="1"/>
  <c r="BZ129" i="3"/>
  <c r="BX118" i="3"/>
  <c r="BX130" i="3"/>
  <c r="BY116" i="3"/>
  <c r="BY128" i="3"/>
  <c r="BX115" i="3"/>
  <c r="BX127" i="3"/>
  <c r="CI119" i="3"/>
  <c r="CI131" i="3"/>
  <c r="BV109" i="3"/>
  <c r="BV133" i="3"/>
  <c r="BW78" i="3"/>
  <c r="BW85" i="3" s="1"/>
  <c r="BW61" i="3"/>
  <c r="BX47" i="3"/>
  <c r="BR43" i="11"/>
  <c r="BR40" i="11"/>
  <c r="BR41" i="11"/>
  <c r="BR42" i="11"/>
  <c r="CC131" i="2"/>
  <c r="BS116" i="2"/>
  <c r="BT129" i="2"/>
  <c r="BS128" i="2"/>
  <c r="BS26" i="1"/>
  <c r="BS100" i="1" s="1"/>
  <c r="CC119" i="2"/>
  <c r="BW73" i="3"/>
  <c r="BR87" i="1"/>
  <c r="BX9" i="3"/>
  <c r="BX11" i="3" s="1"/>
  <c r="BY7" i="3" s="1"/>
  <c r="N81" i="7"/>
  <c r="BP68" i="1"/>
  <c r="O81" i="7" s="1"/>
  <c r="BQ97" i="2"/>
  <c r="BP80" i="1"/>
  <c r="BQ126" i="2"/>
  <c r="BQ114" i="2"/>
  <c r="BP23" i="1"/>
  <c r="BQ30" i="2"/>
  <c r="BS15" i="2"/>
  <c r="BR15" i="1" s="1"/>
  <c r="BR13" i="1"/>
  <c r="BQ44" i="1"/>
  <c r="J82" i="7" s="1"/>
  <c r="BQ98" i="1"/>
  <c r="BQ122" i="1"/>
  <c r="BQ110" i="1"/>
  <c r="BQ62" i="1"/>
  <c r="BT9" i="2"/>
  <c r="BS9" i="1" s="1"/>
  <c r="BS44" i="11" s="1"/>
  <c r="BT10" i="2"/>
  <c r="BS10" i="1" s="1"/>
  <c r="BS58" i="11" s="1"/>
  <c r="BS7" i="1"/>
  <c r="BU81" i="2"/>
  <c r="BT53" i="1"/>
  <c r="BT65" i="1" s="1"/>
  <c r="BW54" i="1"/>
  <c r="BW66" i="1" s="1"/>
  <c r="BX82" i="2"/>
  <c r="CC55" i="1"/>
  <c r="CC67" i="1" s="1"/>
  <c r="CD83" i="2"/>
  <c r="BR23" i="2"/>
  <c r="BQ73" i="1"/>
  <c r="BQ85" i="1" s="1"/>
  <c r="BT80" i="2"/>
  <c r="BS52" i="1"/>
  <c r="BS64" i="1" s="1"/>
  <c r="BV121" i="3"/>
  <c r="BV125" i="1"/>
  <c r="BV113" i="1"/>
  <c r="BV101" i="1"/>
  <c r="BS79" i="2"/>
  <c r="BR51" i="1"/>
  <c r="BR63" i="1" s="1"/>
  <c r="BR111" i="1"/>
  <c r="BR99" i="1"/>
  <c r="BR123" i="1"/>
  <c r="CB126" i="1"/>
  <c r="CB102" i="1"/>
  <c r="CB114" i="1"/>
  <c r="BW23" i="3" l="1"/>
  <c r="BW126" i="3" s="1"/>
  <c r="BS38" i="11"/>
  <c r="BS43" i="11" s="1"/>
  <c r="BS54" i="11"/>
  <c r="BS57" i="11"/>
  <c r="BS53" i="11"/>
  <c r="BS56" i="11"/>
  <c r="BS55" i="11"/>
  <c r="BS112" i="1"/>
  <c r="BS124" i="1"/>
  <c r="BX13" i="3"/>
  <c r="BX15" i="3" s="1"/>
  <c r="BX35" i="3" s="1"/>
  <c r="BW97" i="3"/>
  <c r="BS35" i="2"/>
  <c r="Q81" i="7"/>
  <c r="BP92" i="1"/>
  <c r="P81" i="7" s="1"/>
  <c r="BQ45" i="1"/>
  <c r="K82" i="7" s="1"/>
  <c r="BQ121" i="2"/>
  <c r="BQ109" i="2"/>
  <c r="BQ133" i="2"/>
  <c r="BP121" i="1"/>
  <c r="BP109" i="1"/>
  <c r="BP30" i="1"/>
  <c r="BP97" i="1"/>
  <c r="F83" i="7"/>
  <c r="BR12" i="1"/>
  <c r="G83" i="7" s="1"/>
  <c r="BY10" i="3"/>
  <c r="BS11" i="1"/>
  <c r="BS22" i="11" s="1"/>
  <c r="BS75" i="1"/>
  <c r="BS87" i="1" s="1"/>
  <c r="BT25" i="2"/>
  <c r="BR126" i="2"/>
  <c r="BR114" i="2"/>
  <c r="BQ23" i="1"/>
  <c r="BW77" i="1"/>
  <c r="BW89" i="1" s="1"/>
  <c r="BX27" i="2"/>
  <c r="CC78" i="1"/>
  <c r="CC90" i="1" s="1"/>
  <c r="CD28" i="2"/>
  <c r="BT76" i="1"/>
  <c r="BT88" i="1" s="1"/>
  <c r="BU26" i="2"/>
  <c r="BR74" i="1"/>
  <c r="BR86" i="1" s="1"/>
  <c r="BS24" i="2"/>
  <c r="BT11" i="2"/>
  <c r="BW30" i="3"/>
  <c r="BR14" i="1"/>
  <c r="H83" i="7" s="1"/>
  <c r="E83" i="7"/>
  <c r="BW114" i="3" l="1"/>
  <c r="BW109" i="3"/>
  <c r="BW133" i="3"/>
  <c r="CE40" i="2"/>
  <c r="CE59" i="2" s="1"/>
  <c r="BX42" i="3"/>
  <c r="BX48" i="3" s="1"/>
  <c r="CJ40" i="3"/>
  <c r="CJ59" i="3" s="1"/>
  <c r="CJ83" i="3" s="1"/>
  <c r="CJ28" i="3" s="1"/>
  <c r="BS40" i="11"/>
  <c r="BS42" i="11"/>
  <c r="BS41" i="11"/>
  <c r="BY36" i="3"/>
  <c r="BY55" i="3" s="1"/>
  <c r="BY79" i="3" s="1"/>
  <c r="BY24" i="3" s="1"/>
  <c r="CA38" i="3"/>
  <c r="CA57" i="3" s="1"/>
  <c r="CA81" i="3" s="1"/>
  <c r="CA26" i="3" s="1"/>
  <c r="BX54" i="3"/>
  <c r="BX61" i="3" s="1"/>
  <c r="BZ37" i="3"/>
  <c r="BZ56" i="3" s="1"/>
  <c r="BZ80" i="3" s="1"/>
  <c r="BZ25" i="3" s="1"/>
  <c r="BR34" i="1"/>
  <c r="I83" i="7" s="1"/>
  <c r="BY39" i="3"/>
  <c r="BY58" i="3" s="1"/>
  <c r="BY82" i="3" s="1"/>
  <c r="BY27" i="3" s="1"/>
  <c r="BS54" i="2"/>
  <c r="BU37" i="2"/>
  <c r="BT36" i="1" s="1"/>
  <c r="BV38" i="2"/>
  <c r="BU37" i="1" s="1"/>
  <c r="BS42" i="2"/>
  <c r="BS48" i="2" s="1"/>
  <c r="BT36" i="2"/>
  <c r="BS35" i="1" s="1"/>
  <c r="BY39" i="2"/>
  <c r="BY58" i="2" s="1"/>
  <c r="BP128" i="1"/>
  <c r="U81" i="7" s="1"/>
  <c r="S81" i="7"/>
  <c r="BP116" i="1"/>
  <c r="T81" i="7" s="1"/>
  <c r="BP104" i="1"/>
  <c r="R81" i="7" s="1"/>
  <c r="BQ121" i="1"/>
  <c r="BQ109" i="1"/>
  <c r="BQ97" i="1"/>
  <c r="L84" i="7"/>
  <c r="CC28" i="1"/>
  <c r="CD131" i="2"/>
  <c r="CD119" i="2"/>
  <c r="BU7" i="2"/>
  <c r="BT13" i="2"/>
  <c r="BS115" i="2"/>
  <c r="BR24" i="1"/>
  <c r="BS127" i="2"/>
  <c r="BU129" i="2"/>
  <c r="BU117" i="2"/>
  <c r="BT26" i="1"/>
  <c r="BX118" i="2"/>
  <c r="BW27" i="1"/>
  <c r="BX130" i="2"/>
  <c r="BW121" i="3"/>
  <c r="BT128" i="2"/>
  <c r="BS25" i="1"/>
  <c r="BT116" i="2"/>
  <c r="BZ116" i="3" l="1"/>
  <c r="BZ128" i="3"/>
  <c r="BY118" i="3"/>
  <c r="BY130" i="3"/>
  <c r="CA117" i="3"/>
  <c r="CA129" i="3"/>
  <c r="BY115" i="3"/>
  <c r="BY127" i="3"/>
  <c r="CJ119" i="3"/>
  <c r="CJ131" i="3"/>
  <c r="BS78" i="2"/>
  <c r="BR73" i="1" s="1"/>
  <c r="BS61" i="2"/>
  <c r="BS73" i="2" s="1"/>
  <c r="BY47" i="3"/>
  <c r="BX73" i="3"/>
  <c r="BX78" i="3"/>
  <c r="BR41" i="1"/>
  <c r="M83" i="7" s="1"/>
  <c r="BT47" i="2"/>
  <c r="BS43" i="1" s="1"/>
  <c r="C84" i="7" s="1"/>
  <c r="BR50" i="1"/>
  <c r="BR62" i="1" s="1"/>
  <c r="BU56" i="2"/>
  <c r="BT52" i="1" s="1"/>
  <c r="BT64" i="1" s="1"/>
  <c r="BT55" i="2"/>
  <c r="BS51" i="1" s="1"/>
  <c r="BS63" i="1" s="1"/>
  <c r="CD39" i="1"/>
  <c r="BY9" i="3"/>
  <c r="BY11" i="3" s="1"/>
  <c r="BY13" i="3" s="1"/>
  <c r="BY15" i="3" s="1"/>
  <c r="BY35" i="3" s="1"/>
  <c r="BX38" i="1"/>
  <c r="BV57" i="2"/>
  <c r="BU53" i="1" s="1"/>
  <c r="BU65" i="1" s="1"/>
  <c r="BT15" i="2"/>
  <c r="BS15" i="1" s="1"/>
  <c r="BS13" i="1"/>
  <c r="CC114" i="1"/>
  <c r="CC102" i="1"/>
  <c r="CC126" i="1"/>
  <c r="BT124" i="1"/>
  <c r="BT112" i="1"/>
  <c r="BT100" i="1"/>
  <c r="BR98" i="1"/>
  <c r="BR122" i="1"/>
  <c r="BR110" i="1"/>
  <c r="BW101" i="1"/>
  <c r="BW113" i="1"/>
  <c r="BW125" i="1"/>
  <c r="BU9" i="2"/>
  <c r="BT9" i="1" s="1"/>
  <c r="BT44" i="11" s="1"/>
  <c r="BT7" i="1"/>
  <c r="BU10" i="2"/>
  <c r="BT10" i="1" s="1"/>
  <c r="BT58" i="11" s="1"/>
  <c r="BY82" i="2"/>
  <c r="BX54" i="1"/>
  <c r="BS99" i="1"/>
  <c r="BS123" i="1"/>
  <c r="BS111" i="1"/>
  <c r="CE83" i="2"/>
  <c r="CD55" i="1"/>
  <c r="BS23" i="2"/>
  <c r="BX23" i="3" l="1"/>
  <c r="BX126" i="3" s="1"/>
  <c r="BX85" i="3"/>
  <c r="BX97" i="3" s="1"/>
  <c r="BU80" i="2"/>
  <c r="BU25" i="2" s="1"/>
  <c r="CK40" i="3"/>
  <c r="CK59" i="3" s="1"/>
  <c r="CK83" i="3" s="1"/>
  <c r="CK28" i="3" s="1"/>
  <c r="BT54" i="11"/>
  <c r="BT55" i="11"/>
  <c r="BT56" i="11"/>
  <c r="BT57" i="11"/>
  <c r="BT53" i="11"/>
  <c r="BT38" i="11"/>
  <c r="BR44" i="1"/>
  <c r="J83" i="7" s="1"/>
  <c r="BR85" i="1"/>
  <c r="BT79" i="2"/>
  <c r="BS74" i="1" s="1"/>
  <c r="BS86" i="1" s="1"/>
  <c r="BZ7" i="3"/>
  <c r="BZ10" i="3" s="1"/>
  <c r="BV81" i="2"/>
  <c r="BV26" i="2" s="1"/>
  <c r="BX66" i="1"/>
  <c r="CD67" i="1"/>
  <c r="BT35" i="2"/>
  <c r="F84" i="7"/>
  <c r="BS12" i="1"/>
  <c r="G84" i="7" s="1"/>
  <c r="BU11" i="2"/>
  <c r="BU13" i="2" s="1"/>
  <c r="BT11" i="1"/>
  <c r="E84" i="7"/>
  <c r="BS14" i="1"/>
  <c r="H84" i="7" s="1"/>
  <c r="BX114" i="3"/>
  <c r="CD78" i="1"/>
  <c r="CD90" i="1" s="1"/>
  <c r="CE28" i="2"/>
  <c r="BS114" i="2"/>
  <c r="BS126" i="2"/>
  <c r="BR23" i="1"/>
  <c r="BY27" i="2"/>
  <c r="BX77" i="1"/>
  <c r="BX89" i="1" s="1"/>
  <c r="BZ36" i="3"/>
  <c r="BZ55" i="3" s="1"/>
  <c r="BZ79" i="3" s="1"/>
  <c r="BZ24" i="3" s="1"/>
  <c r="BY54" i="3"/>
  <c r="BY61" i="3" s="1"/>
  <c r="BY42" i="3"/>
  <c r="BY48" i="3" s="1"/>
  <c r="CA37" i="3"/>
  <c r="CA56" i="3" s="1"/>
  <c r="CA80" i="3" s="1"/>
  <c r="CA25" i="3" s="1"/>
  <c r="CB38" i="3"/>
  <c r="CB57" i="3" s="1"/>
  <c r="CB81" i="3" s="1"/>
  <c r="CB26" i="3" s="1"/>
  <c r="BX30" i="3" l="1"/>
  <c r="BX133" i="3" s="1"/>
  <c r="CK119" i="3"/>
  <c r="CK131" i="3"/>
  <c r="CB117" i="3"/>
  <c r="CB129" i="3"/>
  <c r="BZ115" i="3"/>
  <c r="BZ127" i="3"/>
  <c r="CA116" i="3"/>
  <c r="CA128" i="3"/>
  <c r="BT75" i="1"/>
  <c r="BT87" i="1" s="1"/>
  <c r="BV37" i="2"/>
  <c r="BU36" i="1" s="1"/>
  <c r="CF40" i="2"/>
  <c r="CE39" i="1" s="1"/>
  <c r="BT43" i="11"/>
  <c r="BT40" i="11"/>
  <c r="BT42" i="11"/>
  <c r="L85" i="7"/>
  <c r="BT22" i="11"/>
  <c r="BT41" i="11"/>
  <c r="BR45" i="1"/>
  <c r="K83" i="7" s="1"/>
  <c r="BT24" i="2"/>
  <c r="BT115" i="2" s="1"/>
  <c r="BT54" i="2"/>
  <c r="BU76" i="1"/>
  <c r="BU88" i="1" s="1"/>
  <c r="BW38" i="2"/>
  <c r="BW57" i="2" s="1"/>
  <c r="BZ39" i="2"/>
  <c r="BZ58" i="2" s="1"/>
  <c r="BT42" i="2"/>
  <c r="BT48" i="2" s="1"/>
  <c r="BV7" i="2"/>
  <c r="BV10" i="2" s="1"/>
  <c r="BU10" i="1" s="1"/>
  <c r="BU58" i="11" s="1"/>
  <c r="BZ39" i="3"/>
  <c r="BZ58" i="3" s="1"/>
  <c r="BZ82" i="3" s="1"/>
  <c r="BZ27" i="3" s="1"/>
  <c r="BS34" i="1"/>
  <c r="BS41" i="1" s="1"/>
  <c r="BS44" i="1" s="1"/>
  <c r="BU36" i="2"/>
  <c r="BU55" i="2" s="1"/>
  <c r="BU15" i="2"/>
  <c r="BT15" i="1" s="1"/>
  <c r="BT13" i="1"/>
  <c r="BY78" i="3"/>
  <c r="BY85" i="3" s="1"/>
  <c r="BY73" i="3"/>
  <c r="CD28" i="1"/>
  <c r="CE119" i="2"/>
  <c r="CE131" i="2"/>
  <c r="BT25" i="1"/>
  <c r="BU128" i="2"/>
  <c r="BU116" i="2"/>
  <c r="BR109" i="1"/>
  <c r="BR97" i="1"/>
  <c r="BR121" i="1"/>
  <c r="BX121" i="3"/>
  <c r="BV56" i="2"/>
  <c r="BZ47" i="3"/>
  <c r="BY130" i="2"/>
  <c r="BY118" i="2"/>
  <c r="BX27" i="1"/>
  <c r="BV129" i="2"/>
  <c r="BV117" i="2"/>
  <c r="BU26" i="1"/>
  <c r="BX109" i="3" l="1"/>
  <c r="BZ118" i="3"/>
  <c r="BZ130" i="3"/>
  <c r="BT78" i="2"/>
  <c r="BS73" i="1" s="1"/>
  <c r="BT61" i="2"/>
  <c r="BT73" i="2" s="1"/>
  <c r="BU38" i="11"/>
  <c r="BU54" i="11"/>
  <c r="BU57" i="11"/>
  <c r="BU53" i="11"/>
  <c r="BU56" i="11"/>
  <c r="BU55" i="11"/>
  <c r="BS50" i="1"/>
  <c r="BT127" i="2"/>
  <c r="BS24" i="1"/>
  <c r="BS110" i="1" s="1"/>
  <c r="BV37" i="1"/>
  <c r="I84" i="7"/>
  <c r="BY38" i="1"/>
  <c r="BU7" i="1"/>
  <c r="BV9" i="2"/>
  <c r="BU9" i="1" s="1"/>
  <c r="BU44" i="11" s="1"/>
  <c r="BU47" i="2"/>
  <c r="BT43" i="1" s="1"/>
  <c r="C85" i="7" s="1"/>
  <c r="BZ9" i="3"/>
  <c r="BZ11" i="3" s="1"/>
  <c r="CA7" i="3" s="1"/>
  <c r="CF59" i="2"/>
  <c r="CE55" i="1" s="1"/>
  <c r="CE67" i="1" s="1"/>
  <c r="BT35" i="1"/>
  <c r="BU35" i="2"/>
  <c r="F85" i="7"/>
  <c r="BT12" i="1"/>
  <c r="G85" i="7" s="1"/>
  <c r="BU100" i="1"/>
  <c r="BU112" i="1"/>
  <c r="BU124" i="1"/>
  <c r="H31" i="9"/>
  <c r="BZ82" i="2"/>
  <c r="BY54" i="1"/>
  <c r="BW81" i="2"/>
  <c r="BV53" i="1"/>
  <c r="M84" i="7"/>
  <c r="BU52" i="1"/>
  <c r="BU64" i="1" s="1"/>
  <c r="BV80" i="2"/>
  <c r="BT51" i="1"/>
  <c r="BU79" i="2"/>
  <c r="BT23" i="2"/>
  <c r="CD102" i="1"/>
  <c r="CD114" i="1"/>
  <c r="CD126" i="1"/>
  <c r="E85" i="7"/>
  <c r="BT14" i="1"/>
  <c r="H85" i="7" s="1"/>
  <c r="BT99" i="1"/>
  <c r="BT111" i="1"/>
  <c r="BT123" i="1"/>
  <c r="J84" i="7"/>
  <c r="BS45" i="1"/>
  <c r="K84" i="7" s="1"/>
  <c r="BX125" i="1"/>
  <c r="BX113" i="1"/>
  <c r="BX101" i="1"/>
  <c r="BY23" i="3"/>
  <c r="BY126" i="3" s="1"/>
  <c r="BY97" i="3"/>
  <c r="CG40" i="2" l="1"/>
  <c r="CG59" i="2" s="1"/>
  <c r="BS62" i="1"/>
  <c r="BU40" i="11"/>
  <c r="BU41" i="11"/>
  <c r="BU42" i="11"/>
  <c r="BU43" i="11"/>
  <c r="BS85" i="1"/>
  <c r="BV65" i="1"/>
  <c r="BS98" i="1"/>
  <c r="BS122" i="1"/>
  <c r="BU54" i="2"/>
  <c r="BU61" i="2" s="1"/>
  <c r="BY66" i="1"/>
  <c r="BV11" i="2"/>
  <c r="BW7" i="2" s="1"/>
  <c r="BU11" i="1"/>
  <c r="BV36" i="2"/>
  <c r="BV55" i="2" s="1"/>
  <c r="BX38" i="2"/>
  <c r="BW37" i="1" s="1"/>
  <c r="CF83" i="2"/>
  <c r="CE78" i="1" s="1"/>
  <c r="CE90" i="1" s="1"/>
  <c r="BZ13" i="3"/>
  <c r="BZ15" i="3" s="1"/>
  <c r="BZ35" i="3" s="1"/>
  <c r="BT63" i="1"/>
  <c r="CA39" i="2"/>
  <c r="CA58" i="2" s="1"/>
  <c r="BT34" i="1"/>
  <c r="BT41" i="1" s="1"/>
  <c r="BW37" i="2"/>
  <c r="BW56" i="2" s="1"/>
  <c r="BU42" i="2"/>
  <c r="BV47" i="2" s="1"/>
  <c r="BU43" i="1" s="1"/>
  <c r="C86" i="7" s="1"/>
  <c r="C87" i="7" s="1"/>
  <c r="C8" i="7" s="1"/>
  <c r="CA39" i="3"/>
  <c r="CA58" i="3" s="1"/>
  <c r="CA82" i="3" s="1"/>
  <c r="CA27" i="3" s="1"/>
  <c r="BV25" i="2"/>
  <c r="BU75" i="1"/>
  <c r="BU87" i="1" s="1"/>
  <c r="BV76" i="1"/>
  <c r="BV88" i="1" s="1"/>
  <c r="BW26" i="2"/>
  <c r="BY114" i="3"/>
  <c r="BY30" i="3"/>
  <c r="BS23" i="1"/>
  <c r="BT126" i="2"/>
  <c r="BT114" i="2"/>
  <c r="CA10" i="3"/>
  <c r="BU24" i="2"/>
  <c r="BT74" i="1"/>
  <c r="BT86" i="1" s="1"/>
  <c r="BZ27" i="2"/>
  <c r="BY77" i="1"/>
  <c r="BY89" i="1" s="1"/>
  <c r="CA118" i="3" l="1"/>
  <c r="CA130" i="3"/>
  <c r="BY109" i="3"/>
  <c r="BY133" i="3"/>
  <c r="BZ42" i="3"/>
  <c r="BZ48" i="3" s="1"/>
  <c r="CL40" i="3"/>
  <c r="CL59" i="3" s="1"/>
  <c r="CL83" i="3" s="1"/>
  <c r="CL28" i="3" s="1"/>
  <c r="L86" i="7"/>
  <c r="L87" i="7" s="1"/>
  <c r="L8" i="7" s="1"/>
  <c r="H3" i="9" s="1"/>
  <c r="J8" i="8" s="1"/>
  <c r="BU22" i="11"/>
  <c r="BT50" i="1"/>
  <c r="BT62" i="1" s="1"/>
  <c r="BU78" i="2"/>
  <c r="BV13" i="2"/>
  <c r="BU13" i="1" s="1"/>
  <c r="CF28" i="2"/>
  <c r="CF119" i="2" s="1"/>
  <c r="BU35" i="1"/>
  <c r="BX57" i="2"/>
  <c r="BW53" i="1" s="1"/>
  <c r="BW65" i="1" s="1"/>
  <c r="CF39" i="1"/>
  <c r="BU48" i="2"/>
  <c r="BV36" i="1"/>
  <c r="CA36" i="3"/>
  <c r="CA55" i="3" s="1"/>
  <c r="CA79" i="3" s="1"/>
  <c r="CA24" i="3" s="1"/>
  <c r="CC38" i="3"/>
  <c r="CC57" i="3" s="1"/>
  <c r="CC81" i="3" s="1"/>
  <c r="CC26" i="3" s="1"/>
  <c r="CB37" i="3"/>
  <c r="CB56" i="3" s="1"/>
  <c r="CB80" i="3" s="1"/>
  <c r="CB25" i="3" s="1"/>
  <c r="BZ54" i="3"/>
  <c r="I85" i="7"/>
  <c r="BU73" i="2"/>
  <c r="BZ38" i="1"/>
  <c r="CA9" i="3"/>
  <c r="CA11" i="3" s="1"/>
  <c r="CA13" i="3" s="1"/>
  <c r="CA15" i="3" s="1"/>
  <c r="CA35" i="3" s="1"/>
  <c r="BY121" i="3"/>
  <c r="BZ118" i="2"/>
  <c r="BZ130" i="2"/>
  <c r="BY27" i="1"/>
  <c r="BU115" i="2"/>
  <c r="BT24" i="1"/>
  <c r="BU127" i="2"/>
  <c r="BT73" i="1"/>
  <c r="CA82" i="2"/>
  <c r="BZ54" i="1"/>
  <c r="BV26" i="1"/>
  <c r="BW129" i="2"/>
  <c r="BW117" i="2"/>
  <c r="BW80" i="2"/>
  <c r="BV52" i="1"/>
  <c r="BV116" i="2"/>
  <c r="BV128" i="2"/>
  <c r="BU25" i="1"/>
  <c r="BU51" i="1"/>
  <c r="BV79" i="2"/>
  <c r="BS109" i="1"/>
  <c r="BS121" i="1"/>
  <c r="BS97" i="1"/>
  <c r="BW9" i="2"/>
  <c r="BV9" i="1" s="1"/>
  <c r="BV44" i="11" s="1"/>
  <c r="BW10" i="2"/>
  <c r="BV10" i="1" s="1"/>
  <c r="BV58" i="11" s="1"/>
  <c r="BV7" i="1"/>
  <c r="M85" i="7"/>
  <c r="CF55" i="1"/>
  <c r="CG83" i="2"/>
  <c r="BT44" i="1"/>
  <c r="CB116" i="3" l="1"/>
  <c r="CB128" i="3"/>
  <c r="CC117" i="3"/>
  <c r="CC129" i="3"/>
  <c r="CA115" i="3"/>
  <c r="CA127" i="3"/>
  <c r="CL119" i="3"/>
  <c r="CL131" i="3"/>
  <c r="BZ78" i="3"/>
  <c r="BZ85" i="3" s="1"/>
  <c r="BZ61" i="3"/>
  <c r="BZ73" i="3" s="1"/>
  <c r="BV15" i="2"/>
  <c r="BU15" i="1" s="1"/>
  <c r="BU14" i="1" s="1"/>
  <c r="H86" i="7" s="1"/>
  <c r="CA47" i="3"/>
  <c r="CM40" i="3"/>
  <c r="CM59" i="3" s="1"/>
  <c r="CM83" i="3" s="1"/>
  <c r="CM28" i="3" s="1"/>
  <c r="BV54" i="11"/>
  <c r="BV57" i="11"/>
  <c r="BV53" i="11"/>
  <c r="BV56" i="11"/>
  <c r="BV55" i="11"/>
  <c r="BV38" i="11"/>
  <c r="BV42" i="11" s="1"/>
  <c r="BU23" i="2"/>
  <c r="BT23" i="1" s="1"/>
  <c r="CF67" i="1"/>
  <c r="CF131" i="2"/>
  <c r="CE28" i="1"/>
  <c r="CE126" i="1" s="1"/>
  <c r="BT85" i="1"/>
  <c r="BU63" i="1"/>
  <c r="BX81" i="2"/>
  <c r="BX26" i="2" s="1"/>
  <c r="BV64" i="1"/>
  <c r="BZ66" i="1"/>
  <c r="CB7" i="3"/>
  <c r="CB10" i="3" s="1"/>
  <c r="F86" i="7"/>
  <c r="BU12" i="1"/>
  <c r="G86" i="7" s="1"/>
  <c r="BV11" i="1"/>
  <c r="BV112" i="1"/>
  <c r="BV124" i="1"/>
  <c r="BV100" i="1"/>
  <c r="BT98" i="1"/>
  <c r="BT110" i="1"/>
  <c r="BT122" i="1"/>
  <c r="BT45" i="1"/>
  <c r="K85" i="7" s="1"/>
  <c r="J85" i="7"/>
  <c r="BU111" i="1"/>
  <c r="BU123" i="1"/>
  <c r="BU99" i="1"/>
  <c r="H30" i="9"/>
  <c r="BW25" i="2"/>
  <c r="BV75" i="1"/>
  <c r="BV87" i="1" s="1"/>
  <c r="CA54" i="3"/>
  <c r="CA61" i="3" s="1"/>
  <c r="CC37" i="3"/>
  <c r="CC56" i="3" s="1"/>
  <c r="CC80" i="3" s="1"/>
  <c r="CC25" i="3" s="1"/>
  <c r="CB36" i="3"/>
  <c r="CB55" i="3" s="1"/>
  <c r="CB79" i="3" s="1"/>
  <c r="CB24" i="3" s="1"/>
  <c r="CA42" i="3"/>
  <c r="CD38" i="3"/>
  <c r="CD57" i="3" s="1"/>
  <c r="CD81" i="3" s="1"/>
  <c r="CD26" i="3" s="1"/>
  <c r="BV24" i="2"/>
  <c r="BU74" i="1"/>
  <c r="BU86" i="1" s="1"/>
  <c r="CF78" i="1"/>
  <c r="CF90" i="1" s="1"/>
  <c r="CG28" i="2"/>
  <c r="BW11" i="2"/>
  <c r="BZ77" i="1"/>
  <c r="BZ89" i="1" s="1"/>
  <c r="CA27" i="2"/>
  <c r="BY113" i="1"/>
  <c r="BY101" i="1"/>
  <c r="BY125" i="1"/>
  <c r="E86" i="7"/>
  <c r="E87" i="7" s="1"/>
  <c r="CB115" i="3" l="1"/>
  <c r="CB127" i="3"/>
  <c r="CC116" i="3"/>
  <c r="CC128" i="3"/>
  <c r="CM119" i="3"/>
  <c r="CM131" i="3"/>
  <c r="CD117" i="3"/>
  <c r="CD129" i="3"/>
  <c r="BZ23" i="3"/>
  <c r="BZ126" i="3" s="1"/>
  <c r="BV35" i="2"/>
  <c r="BW36" i="2" s="1"/>
  <c r="BV40" i="11"/>
  <c r="L90" i="7"/>
  <c r="BV22" i="11"/>
  <c r="BV43" i="11"/>
  <c r="BV41" i="11"/>
  <c r="BU126" i="2"/>
  <c r="BU114" i="2"/>
  <c r="BW76" i="1"/>
  <c r="BW88" i="1" s="1"/>
  <c r="CE102" i="1"/>
  <c r="CE114" i="1"/>
  <c r="BZ97" i="3"/>
  <c r="BY38" i="2"/>
  <c r="BY57" i="2" s="1"/>
  <c r="BX37" i="2"/>
  <c r="BW36" i="1" s="1"/>
  <c r="BU34" i="1"/>
  <c r="BU41" i="1" s="1"/>
  <c r="BU44" i="1" s="1"/>
  <c r="CB39" i="3"/>
  <c r="CB58" i="3" s="1"/>
  <c r="CB82" i="3" s="1"/>
  <c r="CB27" i="3" s="1"/>
  <c r="BV42" i="2"/>
  <c r="BV48" i="2" s="1"/>
  <c r="CB39" i="2"/>
  <c r="CB58" i="2" s="1"/>
  <c r="F87" i="7"/>
  <c r="F8" i="7" s="1"/>
  <c r="G87" i="7"/>
  <c r="G8" i="7" s="1"/>
  <c r="H4" i="9" s="1"/>
  <c r="J9" i="8" s="1"/>
  <c r="BV35" i="1"/>
  <c r="BW55" i="2"/>
  <c r="BV25" i="1"/>
  <c r="BW116" i="2"/>
  <c r="BW128" i="2"/>
  <c r="CB47" i="3"/>
  <c r="BX117" i="2"/>
  <c r="BW26" i="1"/>
  <c r="BX129" i="2"/>
  <c r="BW13" i="2"/>
  <c r="BX7" i="2"/>
  <c r="E8" i="7"/>
  <c r="CA48" i="3"/>
  <c r="BT109" i="1"/>
  <c r="BT121" i="1"/>
  <c r="BT97" i="1"/>
  <c r="CA118" i="2"/>
  <c r="BZ27" i="1"/>
  <c r="CA130" i="2"/>
  <c r="CG119" i="2"/>
  <c r="CF28" i="1"/>
  <c r="CG131" i="2"/>
  <c r="BV115" i="2"/>
  <c r="BU24" i="1"/>
  <c r="BV127" i="2"/>
  <c r="CA73" i="3"/>
  <c r="CA78" i="3"/>
  <c r="CA85" i="3" s="1"/>
  <c r="BZ114" i="3" l="1"/>
  <c r="BZ30" i="3"/>
  <c r="BZ109" i="3" s="1"/>
  <c r="CB118" i="3"/>
  <c r="CB130" i="3"/>
  <c r="BV54" i="2"/>
  <c r="BV61" i="2" s="1"/>
  <c r="CH40" i="2"/>
  <c r="CG39" i="1" s="1"/>
  <c r="BW47" i="2"/>
  <c r="BV43" i="1" s="1"/>
  <c r="C90" i="7" s="1"/>
  <c r="BU50" i="1"/>
  <c r="BU62" i="1" s="1"/>
  <c r="BX37" i="1"/>
  <c r="CB9" i="3"/>
  <c r="CB11" i="3" s="1"/>
  <c r="CB13" i="3" s="1"/>
  <c r="CB15" i="3" s="1"/>
  <c r="CB35" i="3" s="1"/>
  <c r="I86" i="7"/>
  <c r="I87" i="7" s="1"/>
  <c r="I8" i="7" s="1"/>
  <c r="H6" i="9" s="1"/>
  <c r="J12" i="8" s="1"/>
  <c r="BV73" i="2"/>
  <c r="BX56" i="2"/>
  <c r="BX80" i="2" s="1"/>
  <c r="CA38" i="1"/>
  <c r="H87" i="7"/>
  <c r="H8" i="7" s="1"/>
  <c r="H5" i="9" s="1"/>
  <c r="J10" i="8" s="1"/>
  <c r="BW15" i="2"/>
  <c r="BV15" i="1" s="1"/>
  <c r="BV13" i="1"/>
  <c r="BU45" i="1"/>
  <c r="K86" i="7" s="1"/>
  <c r="J86" i="7"/>
  <c r="CF102" i="1"/>
  <c r="CF114" i="1"/>
  <c r="CF126" i="1"/>
  <c r="BY81" i="2"/>
  <c r="BX53" i="1"/>
  <c r="BX65" i="1" s="1"/>
  <c r="BZ121" i="3"/>
  <c r="CB82" i="2"/>
  <c r="CA54" i="1"/>
  <c r="BU122" i="1"/>
  <c r="BU98" i="1"/>
  <c r="BU110" i="1"/>
  <c r="H29" i="9"/>
  <c r="BV51" i="1"/>
  <c r="BV63" i="1" s="1"/>
  <c r="BW79" i="2"/>
  <c r="CA97" i="3"/>
  <c r="CA23" i="3"/>
  <c r="CA126" i="3" s="1"/>
  <c r="M86" i="7"/>
  <c r="M87" i="7" s="1"/>
  <c r="M8" i="7" s="1"/>
  <c r="BW124" i="1"/>
  <c r="BW100" i="1"/>
  <c r="BW112" i="1"/>
  <c r="BV123" i="1"/>
  <c r="BV111" i="1"/>
  <c r="BV99" i="1"/>
  <c r="BZ101" i="1"/>
  <c r="BZ125" i="1"/>
  <c r="BZ113" i="1"/>
  <c r="BX9" i="2"/>
  <c r="BW9" i="1" s="1"/>
  <c r="BW44" i="11" s="1"/>
  <c r="BX10" i="2"/>
  <c r="BW10" i="1" s="1"/>
  <c r="BW58" i="11" s="1"/>
  <c r="BW7" i="1"/>
  <c r="BV78" i="2" l="1"/>
  <c r="BU73" i="1" s="1"/>
  <c r="BU85" i="1" s="1"/>
  <c r="BZ133" i="3"/>
  <c r="CH59" i="2"/>
  <c r="CH83" i="2" s="1"/>
  <c r="CN40" i="3"/>
  <c r="CN59" i="3" s="1"/>
  <c r="CN83" i="3" s="1"/>
  <c r="CN28" i="3" s="1"/>
  <c r="BW57" i="11"/>
  <c r="BW55" i="11"/>
  <c r="BW56" i="11"/>
  <c r="BW54" i="11"/>
  <c r="BW53" i="11"/>
  <c r="BW38" i="11"/>
  <c r="BW43" i="11" s="1"/>
  <c r="CG55" i="1"/>
  <c r="CG67" i="1" s="1"/>
  <c r="CC7" i="3"/>
  <c r="CC10" i="3" s="1"/>
  <c r="BW52" i="1"/>
  <c r="BW64" i="1" s="1"/>
  <c r="CA66" i="1"/>
  <c r="BW35" i="2"/>
  <c r="F90" i="7"/>
  <c r="BV12" i="1"/>
  <c r="G90" i="7" s="1"/>
  <c r="BX11" i="2"/>
  <c r="BX13" i="2" s="1"/>
  <c r="BW24" i="2"/>
  <c r="BV74" i="1"/>
  <c r="BV86" i="1" s="1"/>
  <c r="BW11" i="1"/>
  <c r="BW22" i="11" s="1"/>
  <c r="CB42" i="3"/>
  <c r="CB48" i="3" s="1"/>
  <c r="CD37" i="3"/>
  <c r="CD56" i="3" s="1"/>
  <c r="CD80" i="3" s="1"/>
  <c r="CD25" i="3" s="1"/>
  <c r="CC36" i="3"/>
  <c r="CC55" i="3" s="1"/>
  <c r="CC79" i="3" s="1"/>
  <c r="CC24" i="3" s="1"/>
  <c r="CB54" i="3"/>
  <c r="CB61" i="3" s="1"/>
  <c r="CE38" i="3"/>
  <c r="CE57" i="3" s="1"/>
  <c r="CE81" i="3" s="1"/>
  <c r="CE26" i="3" s="1"/>
  <c r="BX25" i="2"/>
  <c r="BW75" i="1"/>
  <c r="CG78" i="1"/>
  <c r="CH28" i="2"/>
  <c r="BY26" i="2"/>
  <c r="BX76" i="1"/>
  <c r="BX88" i="1" s="1"/>
  <c r="H7" i="9"/>
  <c r="J13" i="8" s="1"/>
  <c r="J14" i="8" s="1"/>
  <c r="X8" i="7"/>
  <c r="K87" i="7"/>
  <c r="K8" i="7" s="1"/>
  <c r="J87" i="7"/>
  <c r="J8" i="7" s="1"/>
  <c r="CA114" i="3"/>
  <c r="CA30" i="3"/>
  <c r="CA77" i="1"/>
  <c r="CA89" i="1" s="1"/>
  <c r="CB27" i="2"/>
  <c r="BV14" i="1"/>
  <c r="H90" i="7" s="1"/>
  <c r="E90" i="7"/>
  <c r="BV23" i="2" l="1"/>
  <c r="BV126" i="2" s="1"/>
  <c r="CA109" i="3"/>
  <c r="CA133" i="3"/>
  <c r="CN119" i="3"/>
  <c r="CN131" i="3"/>
  <c r="CC115" i="3"/>
  <c r="CC127" i="3"/>
  <c r="CE117" i="3"/>
  <c r="CE129" i="3"/>
  <c r="CD116" i="3"/>
  <c r="CD128" i="3"/>
  <c r="BY37" i="2"/>
  <c r="CI40" i="2"/>
  <c r="CH39" i="1" s="1"/>
  <c r="BW40" i="11"/>
  <c r="BW42" i="11"/>
  <c r="BW41" i="11"/>
  <c r="BV114" i="2"/>
  <c r="BU23" i="1"/>
  <c r="BU97" i="1" s="1"/>
  <c r="CG90" i="1"/>
  <c r="BW54" i="2"/>
  <c r="BW87" i="1"/>
  <c r="CC39" i="3"/>
  <c r="CC9" i="3" s="1"/>
  <c r="CC11" i="3" s="1"/>
  <c r="BX36" i="2"/>
  <c r="BX55" i="2" s="1"/>
  <c r="BZ38" i="2"/>
  <c r="BZ57" i="2" s="1"/>
  <c r="BV34" i="1"/>
  <c r="BV41" i="1" s="1"/>
  <c r="BV44" i="1" s="1"/>
  <c r="CC39" i="2"/>
  <c r="BW42" i="2"/>
  <c r="BX47" i="2" s="1"/>
  <c r="BW43" i="1" s="1"/>
  <c r="C91" i="7" s="1"/>
  <c r="BX15" i="2"/>
  <c r="BX35" i="2" s="1"/>
  <c r="BW13" i="1"/>
  <c r="F91" i="7" s="1"/>
  <c r="BY7" i="2"/>
  <c r="BX7" i="1" s="1"/>
  <c r="BV24" i="1"/>
  <c r="BW127" i="2"/>
  <c r="BW115" i="2"/>
  <c r="CC47" i="3"/>
  <c r="BY56" i="2"/>
  <c r="BX36" i="1"/>
  <c r="CH119" i="2"/>
  <c r="CG28" i="1"/>
  <c r="CH131" i="2"/>
  <c r="CB118" i="2"/>
  <c r="CB130" i="2"/>
  <c r="CA27" i="1"/>
  <c r="CA121" i="3"/>
  <c r="BY129" i="2"/>
  <c r="BY117" i="2"/>
  <c r="BX26" i="1"/>
  <c r="BX128" i="2"/>
  <c r="BX116" i="2"/>
  <c r="BW25" i="1"/>
  <c r="CB78" i="3"/>
  <c r="CB85" i="3" s="1"/>
  <c r="CB73" i="3"/>
  <c r="L91" i="7"/>
  <c r="BV50" i="1" l="1"/>
  <c r="BW61" i="2"/>
  <c r="BW73" i="2" s="1"/>
  <c r="CJ40" i="2"/>
  <c r="BW78" i="2"/>
  <c r="H28" i="9"/>
  <c r="BU121" i="1"/>
  <c r="BU109" i="1"/>
  <c r="CC58" i="3"/>
  <c r="CC82" i="3" s="1"/>
  <c r="CC27" i="3" s="1"/>
  <c r="CB38" i="1"/>
  <c r="BY37" i="1"/>
  <c r="CI59" i="2"/>
  <c r="CI83" i="2" s="1"/>
  <c r="BW15" i="1"/>
  <c r="BW35" i="1"/>
  <c r="CC58" i="2"/>
  <c r="BW48" i="2"/>
  <c r="I90" i="7"/>
  <c r="BY9" i="2"/>
  <c r="BX9" i="1" s="1"/>
  <c r="BX44" i="11" s="1"/>
  <c r="BW12" i="1"/>
  <c r="G91" i="7" s="1"/>
  <c r="BY10" i="2"/>
  <c r="BX10" i="1" s="1"/>
  <c r="BX58" i="11" s="1"/>
  <c r="BY80" i="2"/>
  <c r="BX52" i="1"/>
  <c r="BX64" i="1" s="1"/>
  <c r="J90" i="7"/>
  <c r="BV45" i="1"/>
  <c r="K90" i="7" s="1"/>
  <c r="BZ81" i="2"/>
  <c r="BY53" i="1"/>
  <c r="CB97" i="3"/>
  <c r="CB23" i="3"/>
  <c r="CB126" i="3" s="1"/>
  <c r="BX124" i="1"/>
  <c r="BX100" i="1"/>
  <c r="BX112" i="1"/>
  <c r="CA125" i="1"/>
  <c r="CA113" i="1"/>
  <c r="CA101" i="1"/>
  <c r="CG102" i="1"/>
  <c r="CG114" i="1"/>
  <c r="CG126" i="1"/>
  <c r="I33" i="9"/>
  <c r="BV98" i="1"/>
  <c r="BV122" i="1"/>
  <c r="BV110" i="1"/>
  <c r="BW34" i="1"/>
  <c r="BZ37" i="2"/>
  <c r="BX54" i="2"/>
  <c r="BX61" i="2" s="1"/>
  <c r="BX42" i="2"/>
  <c r="BY36" i="2"/>
  <c r="CD39" i="3"/>
  <c r="CA38" i="2"/>
  <c r="CD39" i="2"/>
  <c r="BW111" i="1"/>
  <c r="BW123" i="1"/>
  <c r="BW99" i="1"/>
  <c r="BV62" i="1"/>
  <c r="BV57" i="1"/>
  <c r="CC13" i="3"/>
  <c r="CC15" i="3" s="1"/>
  <c r="CC35" i="3" s="1"/>
  <c r="CD7" i="3"/>
  <c r="CD10" i="3" s="1"/>
  <c r="M90" i="7"/>
  <c r="BX79" i="2"/>
  <c r="BW51" i="1"/>
  <c r="CC118" i="3" l="1"/>
  <c r="CC130" i="3"/>
  <c r="BW23" i="2"/>
  <c r="BW30" i="2" s="1"/>
  <c r="BW85" i="2"/>
  <c r="BW97" i="2" s="1"/>
  <c r="BY65" i="1"/>
  <c r="BV73" i="1"/>
  <c r="BV85" i="1" s="1"/>
  <c r="CO40" i="3"/>
  <c r="CO59" i="3" s="1"/>
  <c r="CO83" i="3" s="1"/>
  <c r="CO28" i="3" s="1"/>
  <c r="BX56" i="11"/>
  <c r="BX54" i="11"/>
  <c r="BX55" i="11"/>
  <c r="BX53" i="11"/>
  <c r="BX57" i="11"/>
  <c r="BW14" i="1"/>
  <c r="H91" i="7" s="1"/>
  <c r="BX38" i="11"/>
  <c r="CB54" i="1"/>
  <c r="CB66" i="1" s="1"/>
  <c r="CH55" i="1"/>
  <c r="CH67" i="1" s="1"/>
  <c r="BW63" i="1"/>
  <c r="E91" i="7"/>
  <c r="CC82" i="2"/>
  <c r="CB77" i="1" s="1"/>
  <c r="CB89" i="1" s="1"/>
  <c r="BX11" i="1"/>
  <c r="BY11" i="2"/>
  <c r="BZ7" i="2" s="1"/>
  <c r="BY7" i="1" s="1"/>
  <c r="BW74" i="1"/>
  <c r="BW86" i="1" s="1"/>
  <c r="BX24" i="2"/>
  <c r="CA57" i="2"/>
  <c r="BZ37" i="1"/>
  <c r="CC42" i="3"/>
  <c r="CC48" i="3" s="1"/>
  <c r="CD36" i="3"/>
  <c r="CD55" i="3" s="1"/>
  <c r="CD79" i="3" s="1"/>
  <c r="CD24" i="3" s="1"/>
  <c r="CC54" i="3"/>
  <c r="CC61" i="3" s="1"/>
  <c r="CE37" i="3"/>
  <c r="CE56" i="3" s="1"/>
  <c r="CE80" i="3" s="1"/>
  <c r="CE25" i="3" s="1"/>
  <c r="CF38" i="3"/>
  <c r="CF57" i="3" s="1"/>
  <c r="CF81" i="3" s="1"/>
  <c r="CF26" i="3" s="1"/>
  <c r="CD9" i="3"/>
  <c r="CD11" i="3" s="1"/>
  <c r="CD58" i="3"/>
  <c r="CD82" i="3" s="1"/>
  <c r="CD27" i="3" s="1"/>
  <c r="BX73" i="2"/>
  <c r="BX78" i="2"/>
  <c r="BX85" i="2" s="1"/>
  <c r="BW50" i="1"/>
  <c r="BY47" i="2"/>
  <c r="BX43" i="1" s="1"/>
  <c r="C92" i="7" s="1"/>
  <c r="BX48" i="2"/>
  <c r="CB30" i="3"/>
  <c r="CB114" i="3"/>
  <c r="CI28" i="2"/>
  <c r="CH78" i="1"/>
  <c r="N90" i="7"/>
  <c r="BV68" i="1"/>
  <c r="O90" i="7" s="1"/>
  <c r="CJ59" i="2"/>
  <c r="CI39" i="1"/>
  <c r="BY36" i="1"/>
  <c r="BZ56" i="2"/>
  <c r="CD58" i="2"/>
  <c r="CC38" i="1"/>
  <c r="BX35" i="1"/>
  <c r="BY55" i="2"/>
  <c r="I91" i="7"/>
  <c r="BW41" i="1"/>
  <c r="BY76" i="1"/>
  <c r="BY88" i="1" s="1"/>
  <c r="BZ26" i="2"/>
  <c r="BX75" i="1"/>
  <c r="BX87" i="1" s="1"/>
  <c r="BY25" i="2"/>
  <c r="BW126" i="2" l="1"/>
  <c r="BV23" i="1"/>
  <c r="CB109" i="3"/>
  <c r="CB133" i="3"/>
  <c r="CO119" i="3"/>
  <c r="CO131" i="3"/>
  <c r="CF117" i="3"/>
  <c r="CF129" i="3"/>
  <c r="CE116" i="3"/>
  <c r="CE128" i="3"/>
  <c r="CD118" i="3"/>
  <c r="CD130" i="3"/>
  <c r="CD115" i="3"/>
  <c r="CD127" i="3"/>
  <c r="BW114" i="2"/>
  <c r="BV80" i="1"/>
  <c r="Q90" i="7" s="1"/>
  <c r="L92" i="7"/>
  <c r="BX22" i="11"/>
  <c r="BX41" i="11"/>
  <c r="BX40" i="11"/>
  <c r="BX43" i="11"/>
  <c r="BX42" i="11"/>
  <c r="CH90" i="1"/>
  <c r="CC27" i="2"/>
  <c r="CC130" i="2" s="1"/>
  <c r="BZ10" i="2"/>
  <c r="BY10" i="1" s="1"/>
  <c r="BY58" i="11" s="1"/>
  <c r="BZ9" i="2"/>
  <c r="BY9" i="1" s="1"/>
  <c r="BY44" i="11" s="1"/>
  <c r="BY13" i="2"/>
  <c r="BY128" i="2"/>
  <c r="BY116" i="2"/>
  <c r="BX25" i="1"/>
  <c r="M91" i="7"/>
  <c r="BW44" i="1"/>
  <c r="BY52" i="1"/>
  <c r="BY64" i="1" s="1"/>
  <c r="BZ80" i="2"/>
  <c r="CC73" i="3"/>
  <c r="CC78" i="3"/>
  <c r="CC85" i="3" s="1"/>
  <c r="BZ53" i="1"/>
  <c r="BZ65" i="1" s="1"/>
  <c r="CA81" i="2"/>
  <c r="BW121" i="2"/>
  <c r="BW133" i="2"/>
  <c r="BW109" i="2"/>
  <c r="CI131" i="2"/>
  <c r="CI119" i="2"/>
  <c r="CH28" i="1"/>
  <c r="CC54" i="1"/>
  <c r="CC66" i="1" s="1"/>
  <c r="CD82" i="2"/>
  <c r="CB121" i="3"/>
  <c r="BW57" i="1"/>
  <c r="BW62" i="1"/>
  <c r="CE7" i="3"/>
  <c r="CD13" i="3"/>
  <c r="CD15" i="3" s="1"/>
  <c r="CD35" i="3" s="1"/>
  <c r="BV97" i="1"/>
  <c r="BV109" i="1"/>
  <c r="BV30" i="1"/>
  <c r="BV121" i="1"/>
  <c r="BX115" i="2"/>
  <c r="BX127" i="2"/>
  <c r="BW24" i="1"/>
  <c r="CJ83" i="2"/>
  <c r="CI55" i="1"/>
  <c r="CI67" i="1" s="1"/>
  <c r="BZ117" i="2"/>
  <c r="BY26" i="1"/>
  <c r="BZ129" i="2"/>
  <c r="BX51" i="1"/>
  <c r="BX63" i="1" s="1"/>
  <c r="BY79" i="2"/>
  <c r="BW73" i="1"/>
  <c r="BW85" i="1" s="1"/>
  <c r="BX23" i="2"/>
  <c r="CD47" i="3"/>
  <c r="BV92" i="1" l="1"/>
  <c r="P90" i="7" s="1"/>
  <c r="CP40" i="3"/>
  <c r="BY55" i="11"/>
  <c r="BY54" i="11"/>
  <c r="BY57" i="11"/>
  <c r="BY53" i="11"/>
  <c r="BY56" i="11"/>
  <c r="CB27" i="1"/>
  <c r="CB125" i="1" s="1"/>
  <c r="CC118" i="2"/>
  <c r="BY11" i="1"/>
  <c r="BY15" i="2"/>
  <c r="BY35" i="2" s="1"/>
  <c r="BX13" i="1"/>
  <c r="BZ11" i="2"/>
  <c r="BZ13" i="2" s="1"/>
  <c r="CD27" i="2"/>
  <c r="CC77" i="1"/>
  <c r="CC89" i="1" s="1"/>
  <c r="BY112" i="1"/>
  <c r="BY124" i="1"/>
  <c r="BY100" i="1"/>
  <c r="BW98" i="1"/>
  <c r="BW122" i="1"/>
  <c r="BW110" i="1"/>
  <c r="S90" i="7"/>
  <c r="BV116" i="1"/>
  <c r="T90" i="7" s="1"/>
  <c r="BV128" i="1"/>
  <c r="U90" i="7" s="1"/>
  <c r="BV104" i="1"/>
  <c r="R90" i="7" s="1"/>
  <c r="BX111" i="1"/>
  <c r="BX99" i="1"/>
  <c r="BX123" i="1"/>
  <c r="BY75" i="1"/>
  <c r="BY87" i="1" s="1"/>
  <c r="BZ25" i="2"/>
  <c r="BX74" i="1"/>
  <c r="BX86" i="1" s="1"/>
  <c r="BY24" i="2"/>
  <c r="N91" i="7"/>
  <c r="BW68" i="1"/>
  <c r="O91" i="7" s="1"/>
  <c r="CH114" i="1"/>
  <c r="CH126" i="1"/>
  <c r="CH102" i="1"/>
  <c r="CC23" i="3"/>
  <c r="CC126" i="3" s="1"/>
  <c r="CC97" i="3"/>
  <c r="BW45" i="1"/>
  <c r="K91" i="7" s="1"/>
  <c r="J91" i="7"/>
  <c r="BX30" i="2"/>
  <c r="BW23" i="1"/>
  <c r="BX114" i="2"/>
  <c r="BX126" i="2"/>
  <c r="CJ28" i="2"/>
  <c r="CI78" i="1"/>
  <c r="CI90" i="1" s="1"/>
  <c r="CE10" i="3"/>
  <c r="BX97" i="2"/>
  <c r="BW80" i="1"/>
  <c r="CD42" i="3"/>
  <c r="CE36" i="3"/>
  <c r="CE55" i="3" s="1"/>
  <c r="CE79" i="3" s="1"/>
  <c r="CE24" i="3" s="1"/>
  <c r="CD54" i="3"/>
  <c r="CD61" i="3" s="1"/>
  <c r="CF37" i="3"/>
  <c r="CF56" i="3" s="1"/>
  <c r="CF80" i="3" s="1"/>
  <c r="CF25" i="3" s="1"/>
  <c r="CG38" i="3"/>
  <c r="CG57" i="3" s="1"/>
  <c r="CG81" i="3" s="1"/>
  <c r="CG26" i="3" s="1"/>
  <c r="CP59" i="3"/>
  <c r="CP83" i="3" s="1"/>
  <c r="CP28" i="3" s="1"/>
  <c r="BZ76" i="1"/>
  <c r="BZ88" i="1" s="1"/>
  <c r="CA26" i="2"/>
  <c r="CE115" i="3" l="1"/>
  <c r="CE127" i="3"/>
  <c r="CG117" i="3"/>
  <c r="CG129" i="3"/>
  <c r="CF116" i="3"/>
  <c r="CF128" i="3"/>
  <c r="CP119" i="3"/>
  <c r="CP131" i="3"/>
  <c r="CK40" i="2"/>
  <c r="L93" i="7"/>
  <c r="BY22" i="11"/>
  <c r="CB113" i="1"/>
  <c r="CB101" i="1"/>
  <c r="CA37" i="2"/>
  <c r="CA56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2" i="2"/>
  <c r="CB38" i="2"/>
  <c r="BZ36" i="2"/>
  <c r="CE39" i="3"/>
  <c r="BY54" i="2"/>
  <c r="BY61" i="2" s="1"/>
  <c r="CE39" i="2"/>
  <c r="CD73" i="3"/>
  <c r="CD78" i="3"/>
  <c r="CD85" i="3" s="1"/>
  <c r="CE47" i="3"/>
  <c r="CD48" i="3"/>
  <c r="BW30" i="1"/>
  <c r="BW121" i="1"/>
  <c r="BW97" i="1"/>
  <c r="BW109" i="1"/>
  <c r="BZ116" i="2"/>
  <c r="BY25" i="1"/>
  <c r="BZ128" i="2"/>
  <c r="BY127" i="2"/>
  <c r="BY115" i="2"/>
  <c r="BX24" i="1"/>
  <c r="CA129" i="2"/>
  <c r="BZ26" i="1"/>
  <c r="CA117" i="2"/>
  <c r="BW92" i="1"/>
  <c r="P91" i="7" s="1"/>
  <c r="Q91" i="7"/>
  <c r="CJ131" i="2"/>
  <c r="CI28" i="1"/>
  <c r="CJ119" i="2"/>
  <c r="BX109" i="2"/>
  <c r="BX133" i="2"/>
  <c r="BX121" i="2"/>
  <c r="CC114" i="3"/>
  <c r="CC30" i="3"/>
  <c r="CD118" i="2"/>
  <c r="CC27" i="1"/>
  <c r="CD130" i="2"/>
  <c r="CC109" i="3" l="1"/>
  <c r="CC133" i="3"/>
  <c r="E92" i="7"/>
  <c r="BY38" i="11"/>
  <c r="BZ38" i="11"/>
  <c r="BZ43" i="11" s="1"/>
  <c r="BZ36" i="1"/>
  <c r="CA80" i="2"/>
  <c r="CA25" i="2" s="1"/>
  <c r="BZ52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8" i="3"/>
  <c r="CE82" i="3" s="1"/>
  <c r="CE27" i="3" s="1"/>
  <c r="BZ47" i="2"/>
  <c r="BY43" i="1" s="1"/>
  <c r="C93" i="7" s="1"/>
  <c r="BY48" i="2"/>
  <c r="F93" i="7"/>
  <c r="BY12" i="1"/>
  <c r="G93" i="7" s="1"/>
  <c r="CK59" i="2"/>
  <c r="CJ39" i="1"/>
  <c r="I92" i="7"/>
  <c r="BX41" i="1"/>
  <c r="CD38" i="1"/>
  <c r="CE58" i="2"/>
  <c r="BZ55" i="2"/>
  <c r="BY35" i="1"/>
  <c r="BY78" i="2"/>
  <c r="BY85" i="2" s="1"/>
  <c r="BX50" i="1"/>
  <c r="BY73" i="2"/>
  <c r="CA37" i="1"/>
  <c r="CB57" i="2"/>
  <c r="BX98" i="1"/>
  <c r="BX110" i="1"/>
  <c r="BX122" i="1"/>
  <c r="BY14" i="1"/>
  <c r="H93" i="7" s="1"/>
  <c r="E93" i="7"/>
  <c r="CD23" i="3"/>
  <c r="CD126" i="3" s="1"/>
  <c r="CD97" i="3"/>
  <c r="CC121" i="3"/>
  <c r="BY111" i="1"/>
  <c r="BY99" i="1"/>
  <c r="BY123" i="1"/>
  <c r="BZ124" i="1"/>
  <c r="BZ100" i="1"/>
  <c r="BZ112" i="1"/>
  <c r="CC113" i="1"/>
  <c r="CC101" i="1"/>
  <c r="CC125" i="1"/>
  <c r="CI102" i="1"/>
  <c r="CI114" i="1"/>
  <c r="CI126" i="1"/>
  <c r="BW104" i="1"/>
  <c r="R91" i="7" s="1"/>
  <c r="BW116" i="1"/>
  <c r="T91" i="7" s="1"/>
  <c r="BW128" i="1"/>
  <c r="U91" i="7" s="1"/>
  <c r="S91" i="7"/>
  <c r="CE118" i="3" l="1"/>
  <c r="CE130" i="3"/>
  <c r="BZ54" i="2"/>
  <c r="CL40" i="2"/>
  <c r="CL59" i="2" s="1"/>
  <c r="CE54" i="3"/>
  <c r="CE61" i="3" s="1"/>
  <c r="CQ40" i="3"/>
  <c r="CQ59" i="3" s="1"/>
  <c r="CQ83" i="3" s="1"/>
  <c r="CQ28" i="3" s="1"/>
  <c r="BZ64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5" i="1"/>
  <c r="BZ87" i="1" s="1"/>
  <c r="CF39" i="3"/>
  <c r="CF58" i="3" s="1"/>
  <c r="CF82" i="3" s="1"/>
  <c r="CF27" i="3" s="1"/>
  <c r="CB37" i="2"/>
  <c r="CB56" i="2" s="1"/>
  <c r="BY34" i="1"/>
  <c r="BY41" i="1" s="1"/>
  <c r="BY44" i="1" s="1"/>
  <c r="CF39" i="2"/>
  <c r="CA36" i="2"/>
  <c r="CA55" i="2" s="1"/>
  <c r="CC38" i="2"/>
  <c r="CB37" i="1" s="1"/>
  <c r="BZ42" i="2"/>
  <c r="BZ48" i="2" s="1"/>
  <c r="BZ11" i="1"/>
  <c r="CA11" i="2"/>
  <c r="CB7" i="2" s="1"/>
  <c r="CE42" i="3"/>
  <c r="CE48" i="3" s="1"/>
  <c r="CH38" i="3"/>
  <c r="CH57" i="3" s="1"/>
  <c r="CH81" i="3" s="1"/>
  <c r="CH26" i="3" s="1"/>
  <c r="CG37" i="3"/>
  <c r="CG56" i="3" s="1"/>
  <c r="CG80" i="3" s="1"/>
  <c r="CG25" i="3" s="1"/>
  <c r="CF36" i="3"/>
  <c r="CF55" i="3" s="1"/>
  <c r="CF79" i="3" s="1"/>
  <c r="CF24" i="3" s="1"/>
  <c r="CF7" i="3"/>
  <c r="CF10" i="3" s="1"/>
  <c r="BX57" i="1"/>
  <c r="BX62" i="1"/>
  <c r="CD54" i="1"/>
  <c r="CD66" i="1" s="1"/>
  <c r="CE82" i="2"/>
  <c r="CB81" i="2"/>
  <c r="CA53" i="1"/>
  <c r="CA65" i="1" s="1"/>
  <c r="BX73" i="1"/>
  <c r="BX85" i="1" s="1"/>
  <c r="BY23" i="2"/>
  <c r="CK83" i="2"/>
  <c r="CJ55" i="1"/>
  <c r="CJ67" i="1" s="1"/>
  <c r="BX44" i="1"/>
  <c r="M92" i="7"/>
  <c r="BY51" i="1"/>
  <c r="BY63" i="1" s="1"/>
  <c r="BZ79" i="2"/>
  <c r="CA116" i="2"/>
  <c r="CA128" i="2"/>
  <c r="BZ25" i="1"/>
  <c r="CD114" i="3"/>
  <c r="CD30" i="3"/>
  <c r="CG116" i="3" l="1"/>
  <c r="CG128" i="3"/>
  <c r="CH117" i="3"/>
  <c r="CH129" i="3"/>
  <c r="CQ119" i="3"/>
  <c r="CQ131" i="3"/>
  <c r="CF115" i="3"/>
  <c r="CF127" i="3"/>
  <c r="CF118" i="3"/>
  <c r="CF130" i="3"/>
  <c r="CD109" i="3"/>
  <c r="CD133" i="3"/>
  <c r="BZ78" i="2"/>
  <c r="BZ85" i="2" s="1"/>
  <c r="BZ61" i="2"/>
  <c r="BZ73" i="2" s="1"/>
  <c r="BY50" i="1"/>
  <c r="BY62" i="1" s="1"/>
  <c r="CE78" i="3"/>
  <c r="L94" i="7"/>
  <c r="BZ22" i="11"/>
  <c r="CE38" i="1"/>
  <c r="I93" i="7"/>
  <c r="CA47" i="2"/>
  <c r="BZ43" i="1" s="1"/>
  <c r="C94" i="7" s="1"/>
  <c r="CA36" i="1"/>
  <c r="CF58" i="2"/>
  <c r="CF82" i="2" s="1"/>
  <c r="CK39" i="1"/>
  <c r="CC57" i="2"/>
  <c r="CB53" i="1" s="1"/>
  <c r="CB65" i="1" s="1"/>
  <c r="BZ35" i="1"/>
  <c r="CA13" i="2"/>
  <c r="BZ13" i="1" s="1"/>
  <c r="CE73" i="3"/>
  <c r="CF47" i="3"/>
  <c r="CF9" i="3"/>
  <c r="CF11" i="3" s="1"/>
  <c r="CF13" i="3" s="1"/>
  <c r="CF15" i="3" s="1"/>
  <c r="CF35" i="3" s="1"/>
  <c r="BY74" i="1"/>
  <c r="BY86" i="1" s="1"/>
  <c r="BZ24" i="2"/>
  <c r="BY30" i="2"/>
  <c r="BX23" i="1"/>
  <c r="BY126" i="2"/>
  <c r="BY114" i="2"/>
  <c r="CE27" i="2"/>
  <c r="CD77" i="1"/>
  <c r="CD89" i="1" s="1"/>
  <c r="CK28" i="2"/>
  <c r="CJ78" i="1"/>
  <c r="CJ90" i="1" s="1"/>
  <c r="J92" i="7"/>
  <c r="BX45" i="1"/>
  <c r="K92" i="7" s="1"/>
  <c r="BX80" i="1"/>
  <c r="BY97" i="2"/>
  <c r="CA76" i="1"/>
  <c r="CA88" i="1" s="1"/>
  <c r="CB26" i="2"/>
  <c r="N92" i="7"/>
  <c r="BX68" i="1"/>
  <c r="O92" i="7" s="1"/>
  <c r="J93" i="7"/>
  <c r="BY45" i="1"/>
  <c r="K93" i="7" s="1"/>
  <c r="BZ51" i="1"/>
  <c r="CA79" i="2"/>
  <c r="BZ23" i="2"/>
  <c r="BY73" i="1"/>
  <c r="CA52" i="1"/>
  <c r="CB80" i="2"/>
  <c r="CB9" i="2"/>
  <c r="CA9" i="1" s="1"/>
  <c r="CA44" i="11" s="1"/>
  <c r="CA7" i="1"/>
  <c r="CB10" i="2"/>
  <c r="CA10" i="1" s="1"/>
  <c r="CA58" i="11" s="1"/>
  <c r="M93" i="7"/>
  <c r="BZ123" i="1"/>
  <c r="BZ111" i="1"/>
  <c r="BZ99" i="1"/>
  <c r="CD121" i="3"/>
  <c r="CK55" i="1"/>
  <c r="CL83" i="2"/>
  <c r="BY57" i="1" l="1"/>
  <c r="CE23" i="3"/>
  <c r="CE126" i="3" s="1"/>
  <c r="CE85" i="3"/>
  <c r="CE97" i="3" s="1"/>
  <c r="BY85" i="1"/>
  <c r="CR40" i="3"/>
  <c r="CR59" i="3" s="1"/>
  <c r="CR83" i="3" s="1"/>
  <c r="CR28" i="3" s="1"/>
  <c r="CK67" i="1"/>
  <c r="CA56" i="11"/>
  <c r="CA53" i="11"/>
  <c r="CA54" i="11"/>
  <c r="CA55" i="11"/>
  <c r="CA57" i="11"/>
  <c r="CA15" i="2"/>
  <c r="CA35" i="2" s="1"/>
  <c r="CC81" i="2"/>
  <c r="CC26" i="2" s="1"/>
  <c r="CE54" i="1"/>
  <c r="CE66" i="1" s="1"/>
  <c r="CA64" i="1"/>
  <c r="BZ63" i="1"/>
  <c r="CG7" i="3"/>
  <c r="CG10" i="3" s="1"/>
  <c r="BX121" i="1"/>
  <c r="BX97" i="1"/>
  <c r="BX30" i="1"/>
  <c r="BX109" i="1"/>
  <c r="BX92" i="1"/>
  <c r="P92" i="7" s="1"/>
  <c r="Q92" i="7"/>
  <c r="CK131" i="2"/>
  <c r="CJ28" i="1"/>
  <c r="CK119" i="2"/>
  <c r="CE130" i="2"/>
  <c r="CD27" i="1"/>
  <c r="CE118" i="2"/>
  <c r="BY133" i="2"/>
  <c r="BY109" i="2"/>
  <c r="BY121" i="2"/>
  <c r="CB117" i="2"/>
  <c r="CA26" i="1"/>
  <c r="CB129" i="2"/>
  <c r="F94" i="7"/>
  <c r="BZ12" i="1"/>
  <c r="G94" i="7" s="1"/>
  <c r="BZ115" i="2"/>
  <c r="BY24" i="1"/>
  <c r="BZ127" i="2"/>
  <c r="CF27" i="2"/>
  <c r="CE77" i="1"/>
  <c r="BZ74" i="1"/>
  <c r="BZ86" i="1" s="1"/>
  <c r="CA24" i="2"/>
  <c r="CB11" i="2"/>
  <c r="CH37" i="3"/>
  <c r="CH56" i="3" s="1"/>
  <c r="CH80" i="3" s="1"/>
  <c r="CH25" i="3" s="1"/>
  <c r="CF42" i="3"/>
  <c r="CF48" i="3" s="1"/>
  <c r="CG36" i="3"/>
  <c r="CG55" i="3" s="1"/>
  <c r="CG79" i="3" s="1"/>
  <c r="CG24" i="3" s="1"/>
  <c r="CF54" i="3"/>
  <c r="CF61" i="3" s="1"/>
  <c r="CI38" i="3"/>
  <c r="CI57" i="3" s="1"/>
  <c r="CI81" i="3" s="1"/>
  <c r="CI26" i="3" s="1"/>
  <c r="BY80" i="1"/>
  <c r="BZ97" i="2"/>
  <c r="CL28" i="2"/>
  <c r="CK78" i="1"/>
  <c r="CK90" i="1" s="1"/>
  <c r="N93" i="7"/>
  <c r="BY68" i="1"/>
  <c r="O93" i="7" s="1"/>
  <c r="CE114" i="3"/>
  <c r="CE30" i="3"/>
  <c r="CA11" i="1"/>
  <c r="CA22" i="11" s="1"/>
  <c r="CA75" i="1"/>
  <c r="CA87" i="1" s="1"/>
  <c r="CB25" i="2"/>
  <c r="BZ114" i="2"/>
  <c r="BZ30" i="2"/>
  <c r="BY23" i="1"/>
  <c r="BZ126" i="2"/>
  <c r="CI117" i="3" l="1"/>
  <c r="CI129" i="3"/>
  <c r="CE109" i="3"/>
  <c r="CE133" i="3"/>
  <c r="CG115" i="3"/>
  <c r="CG127" i="3"/>
  <c r="CH116" i="3"/>
  <c r="CH128" i="3"/>
  <c r="CR119" i="3"/>
  <c r="CR131" i="3"/>
  <c r="CA42" i="2"/>
  <c r="CA48" i="2" s="1"/>
  <c r="CM40" i="2"/>
  <c r="CM59" i="2" s="1"/>
  <c r="CA54" i="2"/>
  <c r="CB76" i="1"/>
  <c r="CB88" i="1" s="1"/>
  <c r="CG39" i="2"/>
  <c r="CG58" i="2" s="1"/>
  <c r="CD38" i="2"/>
  <c r="CD57" i="2" s="1"/>
  <c r="CG39" i="3"/>
  <c r="CG58" i="3" s="1"/>
  <c r="CG82" i="3" s="1"/>
  <c r="CG27" i="3" s="1"/>
  <c r="CC37" i="2"/>
  <c r="CB36" i="1" s="1"/>
  <c r="BZ34" i="1"/>
  <c r="BZ41" i="1" s="1"/>
  <c r="BZ44" i="1" s="1"/>
  <c r="CB36" i="2"/>
  <c r="CA35" i="1" s="1"/>
  <c r="BZ15" i="1"/>
  <c r="CE89" i="1"/>
  <c r="CJ114" i="1"/>
  <c r="CJ102" i="1"/>
  <c r="CJ126" i="1"/>
  <c r="CD113" i="1"/>
  <c r="CD101" i="1"/>
  <c r="CD125" i="1"/>
  <c r="BX116" i="1"/>
  <c r="T92" i="7" s="1"/>
  <c r="S92" i="7"/>
  <c r="BX104" i="1"/>
  <c r="R92" i="7" s="1"/>
  <c r="BX128" i="1"/>
  <c r="U92" i="7" s="1"/>
  <c r="BY110" i="1"/>
  <c r="BY122" i="1"/>
  <c r="BY98" i="1"/>
  <c r="CA100" i="1"/>
  <c r="CA112" i="1"/>
  <c r="CA124" i="1"/>
  <c r="BZ121" i="2"/>
  <c r="BZ133" i="2"/>
  <c r="BZ109" i="2"/>
  <c r="L95" i="7"/>
  <c r="CL131" i="2"/>
  <c r="CK28" i="1"/>
  <c r="CL119" i="2"/>
  <c r="CF73" i="3"/>
  <c r="CF78" i="3"/>
  <c r="CF85" i="3" s="1"/>
  <c r="CC7" i="2"/>
  <c r="CB13" i="2"/>
  <c r="CE27" i="1"/>
  <c r="CF118" i="2"/>
  <c r="CF130" i="2"/>
  <c r="BY97" i="1"/>
  <c r="BY30" i="1"/>
  <c r="BY109" i="1"/>
  <c r="BY121" i="1"/>
  <c r="CC129" i="2"/>
  <c r="CB26" i="1"/>
  <c r="CC117" i="2"/>
  <c r="CE121" i="3"/>
  <c r="CA127" i="2"/>
  <c r="CA115" i="2"/>
  <c r="BZ24" i="1"/>
  <c r="CB116" i="2"/>
  <c r="CA25" i="1"/>
  <c r="CB128" i="2"/>
  <c r="CB47" i="2"/>
  <c r="CA43" i="1" s="1"/>
  <c r="C95" i="7" s="1"/>
  <c r="BY92" i="1"/>
  <c r="P93" i="7" s="1"/>
  <c r="Q93" i="7"/>
  <c r="CG47" i="3"/>
  <c r="CG118" i="3" l="1"/>
  <c r="CG130" i="3"/>
  <c r="CA78" i="2"/>
  <c r="CA85" i="2" s="1"/>
  <c r="CA61" i="2"/>
  <c r="CA73" i="2" s="1"/>
  <c r="CC37" i="1"/>
  <c r="CC56" i="2"/>
  <c r="CC80" i="2" s="1"/>
  <c r="BZ50" i="1"/>
  <c r="BZ57" i="1" s="1"/>
  <c r="CA38" i="11"/>
  <c r="CL39" i="1"/>
  <c r="CF38" i="1"/>
  <c r="CG9" i="3"/>
  <c r="CG11" i="3" s="1"/>
  <c r="CH7" i="3" s="1"/>
  <c r="I94" i="7"/>
  <c r="CB55" i="2"/>
  <c r="CB79" i="2" s="1"/>
  <c r="E94" i="7"/>
  <c r="BZ14" i="1"/>
  <c r="H94" i="7" s="1"/>
  <c r="CB15" i="2"/>
  <c r="CB35" i="2" s="1"/>
  <c r="CA13" i="1"/>
  <c r="CG82" i="2"/>
  <c r="CF54" i="1"/>
  <c r="BZ73" i="1"/>
  <c r="CA23" i="2"/>
  <c r="CA111" i="1"/>
  <c r="CA99" i="1"/>
  <c r="CA123" i="1"/>
  <c r="CB124" i="1"/>
  <c r="CB100" i="1"/>
  <c r="CB112" i="1"/>
  <c r="CC9" i="2"/>
  <c r="CB9" i="1" s="1"/>
  <c r="CB44" i="11" s="1"/>
  <c r="CC10" i="2"/>
  <c r="CB10" i="1" s="1"/>
  <c r="CB58" i="11" s="1"/>
  <c r="CB7" i="1"/>
  <c r="CK114" i="1"/>
  <c r="CK102" i="1"/>
  <c r="CK126" i="1"/>
  <c r="BZ45" i="1"/>
  <c r="K94" i="7" s="1"/>
  <c r="J94" i="7"/>
  <c r="CF97" i="3"/>
  <c r="CF23" i="3"/>
  <c r="CF126" i="3" s="1"/>
  <c r="CD81" i="2"/>
  <c r="CC53" i="1"/>
  <c r="BZ110" i="1"/>
  <c r="BZ122" i="1"/>
  <c r="BZ98" i="1"/>
  <c r="CL55" i="1"/>
  <c r="CM83" i="2"/>
  <c r="BY116" i="1"/>
  <c r="T93" i="7" s="1"/>
  <c r="S93" i="7"/>
  <c r="BY128" i="1"/>
  <c r="U93" i="7" s="1"/>
  <c r="BY104" i="1"/>
  <c r="R93" i="7" s="1"/>
  <c r="CE101" i="1"/>
  <c r="CE113" i="1"/>
  <c r="CE125" i="1"/>
  <c r="M94" i="7"/>
  <c r="CC65" i="1" l="1"/>
  <c r="CB52" i="1"/>
  <c r="CB64" i="1" s="1"/>
  <c r="CN40" i="2"/>
  <c r="BZ85" i="1"/>
  <c r="BZ62" i="1"/>
  <c r="CA51" i="1"/>
  <c r="CA63" i="1" s="1"/>
  <c r="CA42" i="11"/>
  <c r="CA41" i="11"/>
  <c r="CA43" i="11"/>
  <c r="CA40" i="11"/>
  <c r="CB57" i="11"/>
  <c r="CB54" i="11"/>
  <c r="CB56" i="11"/>
  <c r="CB55" i="11"/>
  <c r="CB53" i="11"/>
  <c r="CF66" i="1"/>
  <c r="CL67" i="1"/>
  <c r="CG13" i="3"/>
  <c r="CG15" i="3" s="1"/>
  <c r="CG35" i="3" s="1"/>
  <c r="CA15" i="1"/>
  <c r="F95" i="7"/>
  <c r="CA12" i="1"/>
  <c r="G95" i="7" s="1"/>
  <c r="CF114" i="3"/>
  <c r="CF30" i="3"/>
  <c r="BZ68" i="1"/>
  <c r="O94" i="7" s="1"/>
  <c r="N94" i="7"/>
  <c r="CL78" i="1"/>
  <c r="CL90" i="1" s="1"/>
  <c r="CM28" i="2"/>
  <c r="CH10" i="3"/>
  <c r="CB24" i="2"/>
  <c r="CA74" i="1"/>
  <c r="CB42" i="2"/>
  <c r="CB48" i="2" s="1"/>
  <c r="CB54" i="2"/>
  <c r="CB61" i="2" s="1"/>
  <c r="CA34" i="1"/>
  <c r="CC36" i="2"/>
  <c r="CD37" i="2"/>
  <c r="CE38" i="2"/>
  <c r="CH39" i="3"/>
  <c r="CH39" i="2"/>
  <c r="CC11" i="2"/>
  <c r="BZ80" i="1"/>
  <c r="CA97" i="2"/>
  <c r="CD26" i="2"/>
  <c r="CC76" i="1"/>
  <c r="CC88" i="1" s="1"/>
  <c r="CC25" i="2"/>
  <c r="CB75" i="1"/>
  <c r="CB11" i="1"/>
  <c r="CB22" i="11" s="1"/>
  <c r="CA30" i="2"/>
  <c r="BZ23" i="1"/>
  <c r="CA126" i="2"/>
  <c r="CA114" i="2"/>
  <c r="CG27" i="2"/>
  <c r="CF77" i="1"/>
  <c r="CF89" i="1" s="1"/>
  <c r="CF109" i="3" l="1"/>
  <c r="CF133" i="3"/>
  <c r="CB87" i="1"/>
  <c r="CH36" i="3"/>
  <c r="CH55" i="3" s="1"/>
  <c r="CH79" i="3" s="1"/>
  <c r="CH24" i="3" s="1"/>
  <c r="CS40" i="3"/>
  <c r="CS59" i="3" s="1"/>
  <c r="CS83" i="3" s="1"/>
  <c r="CS28" i="3" s="1"/>
  <c r="CA86" i="1"/>
  <c r="E95" i="7"/>
  <c r="CB38" i="11"/>
  <c r="CA14" i="1"/>
  <c r="H95" i="7" s="1"/>
  <c r="CG54" i="3"/>
  <c r="CI37" i="3"/>
  <c r="CI56" i="3" s="1"/>
  <c r="CI80" i="3" s="1"/>
  <c r="CI25" i="3" s="1"/>
  <c r="CG42" i="3"/>
  <c r="CG48" i="3" s="1"/>
  <c r="CJ38" i="3"/>
  <c r="CJ57" i="3" s="1"/>
  <c r="CJ81" i="3" s="1"/>
  <c r="CJ26" i="3" s="1"/>
  <c r="CG130" i="2"/>
  <c r="CG118" i="2"/>
  <c r="CF27" i="1"/>
  <c r="CA133" i="2"/>
  <c r="CA121" i="2"/>
  <c r="CA109" i="2"/>
  <c r="CC128" i="2"/>
  <c r="CC116" i="2"/>
  <c r="CB25" i="1"/>
  <c r="Q94" i="7"/>
  <c r="BZ92" i="1"/>
  <c r="P94" i="7" s="1"/>
  <c r="CC55" i="2"/>
  <c r="CB35" i="1"/>
  <c r="L96" i="7"/>
  <c r="CC13" i="2"/>
  <c r="CD7" i="2"/>
  <c r="CM39" i="1"/>
  <c r="CN59" i="2"/>
  <c r="CH9" i="3"/>
  <c r="CH11" i="3" s="1"/>
  <c r="CH58" i="3"/>
  <c r="CH82" i="3" s="1"/>
  <c r="CH27" i="3" s="1"/>
  <c r="CA41" i="1"/>
  <c r="CA44" i="1" s="1"/>
  <c r="I95" i="7"/>
  <c r="CD117" i="2"/>
  <c r="CC26" i="1"/>
  <c r="CD129" i="2"/>
  <c r="CH58" i="2"/>
  <c r="CG38" i="1"/>
  <c r="CE57" i="2"/>
  <c r="CD37" i="1"/>
  <c r="CB78" i="2"/>
  <c r="CB85" i="2" s="1"/>
  <c r="CB73" i="2"/>
  <c r="CA50" i="1"/>
  <c r="CM119" i="2"/>
  <c r="CL28" i="1"/>
  <c r="CM131" i="2"/>
  <c r="CF121" i="3"/>
  <c r="BZ97" i="1"/>
  <c r="BZ30" i="1"/>
  <c r="BZ109" i="1"/>
  <c r="BZ121" i="1"/>
  <c r="CC36" i="1"/>
  <c r="CD56" i="2"/>
  <c r="CC47" i="2"/>
  <c r="CB43" i="1" s="1"/>
  <c r="C96" i="7" s="1"/>
  <c r="CB115" i="2"/>
  <c r="CA24" i="1"/>
  <c r="CB127" i="2"/>
  <c r="CI116" i="3" l="1"/>
  <c r="CI128" i="3"/>
  <c r="CJ117" i="3"/>
  <c r="CJ129" i="3"/>
  <c r="CH115" i="3"/>
  <c r="CH127" i="3"/>
  <c r="CH118" i="3"/>
  <c r="CH130" i="3"/>
  <c r="CS119" i="3"/>
  <c r="CS131" i="3"/>
  <c r="CG78" i="3"/>
  <c r="CG85" i="3" s="1"/>
  <c r="CG61" i="3"/>
  <c r="CG73" i="3" s="1"/>
  <c r="CB41" i="11"/>
  <c r="CB42" i="11"/>
  <c r="CB40" i="11"/>
  <c r="CB43" i="11"/>
  <c r="CH47" i="3"/>
  <c r="CC15" i="2"/>
  <c r="CB15" i="1" s="1"/>
  <c r="CB13" i="1"/>
  <c r="CA62" i="1"/>
  <c r="CA57" i="1"/>
  <c r="CE81" i="2"/>
  <c r="CD53" i="1"/>
  <c r="CD65" i="1" s="1"/>
  <c r="CC124" i="1"/>
  <c r="CC100" i="1"/>
  <c r="CC112" i="1"/>
  <c r="CA45" i="1"/>
  <c r="K95" i="7" s="1"/>
  <c r="J95" i="7"/>
  <c r="CI7" i="3"/>
  <c r="CH13" i="3"/>
  <c r="CH15" i="3" s="1"/>
  <c r="CH35" i="3" s="1"/>
  <c r="CT40" i="3" s="1"/>
  <c r="CB51" i="1"/>
  <c r="CB63" i="1" s="1"/>
  <c r="CC79" i="2"/>
  <c r="BZ128" i="1"/>
  <c r="U94" i="7" s="1"/>
  <c r="S94" i="7"/>
  <c r="BZ116" i="1"/>
  <c r="T94" i="7" s="1"/>
  <c r="BZ104" i="1"/>
  <c r="R94" i="7" s="1"/>
  <c r="CM55" i="1"/>
  <c r="CM67" i="1" s="1"/>
  <c r="CN83" i="2"/>
  <c r="CF113" i="1"/>
  <c r="CF125" i="1"/>
  <c r="CF101" i="1"/>
  <c r="CL126" i="1"/>
  <c r="CL114" i="1"/>
  <c r="CL102" i="1"/>
  <c r="CB23" i="2"/>
  <c r="CA73" i="1"/>
  <c r="CA85" i="1" s="1"/>
  <c r="CH82" i="2"/>
  <c r="CG54" i="1"/>
  <c r="CG66" i="1" s="1"/>
  <c r="M95" i="7"/>
  <c r="CA122" i="1"/>
  <c r="CA110" i="1"/>
  <c r="CA98" i="1"/>
  <c r="CD80" i="2"/>
  <c r="CC52" i="1"/>
  <c r="CC64" i="1" s="1"/>
  <c r="CD9" i="2"/>
  <c r="CC9" i="1" s="1"/>
  <c r="CC44" i="11" s="1"/>
  <c r="CD10" i="2"/>
  <c r="CC10" i="1" s="1"/>
  <c r="CC58" i="11" s="1"/>
  <c r="CC7" i="1"/>
  <c r="CB111" i="1"/>
  <c r="CB123" i="1"/>
  <c r="CB99" i="1"/>
  <c r="CG23" i="3" l="1"/>
  <c r="CG126" i="3" s="1"/>
  <c r="CC38" i="11"/>
  <c r="CC43" i="11" s="1"/>
  <c r="CC57" i="11"/>
  <c r="CC56" i="11"/>
  <c r="CC55" i="11"/>
  <c r="CC53" i="11"/>
  <c r="CC54" i="11"/>
  <c r="CG97" i="3"/>
  <c r="CC35" i="2"/>
  <c r="F96" i="7"/>
  <c r="CB12" i="1"/>
  <c r="G96" i="7" s="1"/>
  <c r="CC11" i="1"/>
  <c r="CC22" i="11" s="1"/>
  <c r="CH54" i="3"/>
  <c r="CH61" i="3" s="1"/>
  <c r="CH42" i="3"/>
  <c r="CH48" i="3" s="1"/>
  <c r="CI36" i="3"/>
  <c r="CI55" i="3" s="1"/>
  <c r="CI79" i="3" s="1"/>
  <c r="CI24" i="3" s="1"/>
  <c r="CJ37" i="3"/>
  <c r="CJ56" i="3" s="1"/>
  <c r="CJ80" i="3" s="1"/>
  <c r="CJ25" i="3" s="1"/>
  <c r="CK38" i="3"/>
  <c r="CK57" i="3" s="1"/>
  <c r="CK81" i="3" s="1"/>
  <c r="CK26" i="3" s="1"/>
  <c r="CT59" i="3"/>
  <c r="CT83" i="3" s="1"/>
  <c r="CT28" i="3" s="1"/>
  <c r="CD76" i="1"/>
  <c r="CD88" i="1" s="1"/>
  <c r="CE26" i="2"/>
  <c r="CD11" i="2"/>
  <c r="CA80" i="1"/>
  <c r="CB97" i="2"/>
  <c r="CI10" i="3"/>
  <c r="CA68" i="1"/>
  <c r="O95" i="7" s="1"/>
  <c r="N95" i="7"/>
  <c r="CG77" i="1"/>
  <c r="CG89" i="1" s="1"/>
  <c r="CH27" i="2"/>
  <c r="CB14" i="1"/>
  <c r="H96" i="7" s="1"/>
  <c r="E96" i="7"/>
  <c r="CC24" i="2"/>
  <c r="CB74" i="1"/>
  <c r="CB86" i="1" s="1"/>
  <c r="CC75" i="1"/>
  <c r="CC87" i="1" s="1"/>
  <c r="CD25" i="2"/>
  <c r="CA23" i="1"/>
  <c r="CB126" i="2"/>
  <c r="CB30" i="2"/>
  <c r="CB114" i="2"/>
  <c r="CN28" i="2"/>
  <c r="CM78" i="1"/>
  <c r="CM90" i="1" s="1"/>
  <c r="CG30" i="3" l="1"/>
  <c r="CG114" i="3"/>
  <c r="CJ116" i="3"/>
  <c r="CJ128" i="3"/>
  <c r="CI115" i="3"/>
  <c r="CI127" i="3"/>
  <c r="CK117" i="3"/>
  <c r="CK129" i="3"/>
  <c r="CG109" i="3"/>
  <c r="CG133" i="3"/>
  <c r="CT119" i="3"/>
  <c r="CT131" i="3"/>
  <c r="CI39" i="2"/>
  <c r="CI58" i="2" s="1"/>
  <c r="CO40" i="2"/>
  <c r="CN39" i="1" s="1"/>
  <c r="CC42" i="11"/>
  <c r="CC40" i="11"/>
  <c r="CC41" i="11"/>
  <c r="CC42" i="2"/>
  <c r="CC48" i="2" s="1"/>
  <c r="CI39" i="3"/>
  <c r="CI9" i="3" s="1"/>
  <c r="CI11" i="3" s="1"/>
  <c r="CE37" i="2"/>
  <c r="CE56" i="2" s="1"/>
  <c r="CD36" i="2"/>
  <c r="CD55" i="2" s="1"/>
  <c r="CC54" i="2"/>
  <c r="CC61" i="2" s="1"/>
  <c r="CF38" i="2"/>
  <c r="CE37" i="1" s="1"/>
  <c r="CB34" i="1"/>
  <c r="CB41" i="1" s="1"/>
  <c r="L97" i="7"/>
  <c r="CB109" i="2"/>
  <c r="CB133" i="2"/>
  <c r="CB121" i="2"/>
  <c r="CG27" i="1"/>
  <c r="CH130" i="2"/>
  <c r="CH118" i="2"/>
  <c r="CE7" i="2"/>
  <c r="CD13" i="2"/>
  <c r="CM28" i="1"/>
  <c r="CN119" i="2"/>
  <c r="CN131" i="2"/>
  <c r="CA121" i="1"/>
  <c r="CA109" i="1"/>
  <c r="CA97" i="1"/>
  <c r="CA30" i="1"/>
  <c r="CC127" i="2"/>
  <c r="CB24" i="1"/>
  <c r="CC115" i="2"/>
  <c r="Q95" i="7"/>
  <c r="CA92" i="1"/>
  <c r="P95" i="7" s="1"/>
  <c r="CE117" i="2"/>
  <c r="CD26" i="1"/>
  <c r="CE129" i="2"/>
  <c r="CI47" i="3"/>
  <c r="CD128" i="2"/>
  <c r="CD116" i="2"/>
  <c r="CC25" i="1"/>
  <c r="CG121" i="3"/>
  <c r="CH73" i="3"/>
  <c r="CH78" i="3"/>
  <c r="CH85" i="3" s="1"/>
  <c r="CD47" i="2" l="1"/>
  <c r="CC43" i="1" s="1"/>
  <c r="C97" i="7" s="1"/>
  <c r="CC73" i="2"/>
  <c r="CH38" i="1"/>
  <c r="CB50" i="1"/>
  <c r="CB57" i="1" s="1"/>
  <c r="CI58" i="3"/>
  <c r="CI82" i="3" s="1"/>
  <c r="CI27" i="3" s="1"/>
  <c r="CC35" i="1"/>
  <c r="CD36" i="1"/>
  <c r="CO59" i="2"/>
  <c r="CN55" i="1" s="1"/>
  <c r="CN67" i="1" s="1"/>
  <c r="CF57" i="2"/>
  <c r="CF81" i="2" s="1"/>
  <c r="CC78" i="2"/>
  <c r="I96" i="7"/>
  <c r="CD15" i="2"/>
  <c r="CD35" i="2" s="1"/>
  <c r="CC13" i="1"/>
  <c r="M96" i="7"/>
  <c r="CA116" i="1"/>
  <c r="T95" i="7" s="1"/>
  <c r="S95" i="7"/>
  <c r="CA104" i="1"/>
  <c r="R95" i="7" s="1"/>
  <c r="CA128" i="1"/>
  <c r="U95" i="7" s="1"/>
  <c r="CD79" i="2"/>
  <c r="CC51" i="1"/>
  <c r="CD124" i="1"/>
  <c r="CD100" i="1"/>
  <c r="CD112" i="1"/>
  <c r="CI82" i="2"/>
  <c r="CB44" i="1"/>
  <c r="CB98" i="1"/>
  <c r="CB110" i="1"/>
  <c r="CB122" i="1"/>
  <c r="CM102" i="1"/>
  <c r="CM114" i="1"/>
  <c r="CM126" i="1"/>
  <c r="CG113" i="1"/>
  <c r="CG101" i="1"/>
  <c r="CG125" i="1"/>
  <c r="I32" i="9"/>
  <c r="CD52" i="1"/>
  <c r="CE80" i="2"/>
  <c r="CH23" i="3"/>
  <c r="CH126" i="3" s="1"/>
  <c r="CH97" i="3"/>
  <c r="CC123" i="1"/>
  <c r="CC99" i="1"/>
  <c r="CC111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I118" i="3" l="1"/>
  <c r="CI130" i="3"/>
  <c r="CB73" i="1"/>
  <c r="CB85" i="1" s="1"/>
  <c r="CC85" i="2"/>
  <c r="CC97" i="2" s="1"/>
  <c r="CP40" i="2"/>
  <c r="CD55" i="11"/>
  <c r="CD54" i="11"/>
  <c r="CD57" i="11"/>
  <c r="CD56" i="11"/>
  <c r="CD53" i="11"/>
  <c r="CB62" i="1"/>
  <c r="CH54" i="1"/>
  <c r="CH66" i="1" s="1"/>
  <c r="CC63" i="1"/>
  <c r="CD64" i="1"/>
  <c r="CC23" i="2"/>
  <c r="CC126" i="2" s="1"/>
  <c r="CE53" i="1"/>
  <c r="CE65" i="1" s="1"/>
  <c r="CO83" i="2"/>
  <c r="CO28" i="2" s="1"/>
  <c r="CC15" i="1"/>
  <c r="F97" i="7"/>
  <c r="CC12" i="1"/>
  <c r="G97" i="7" s="1"/>
  <c r="CE11" i="2"/>
  <c r="CF7" i="2" s="1"/>
  <c r="CD11" i="1"/>
  <c r="CJ10" i="3"/>
  <c r="CD75" i="1"/>
  <c r="CD87" i="1" s="1"/>
  <c r="CE25" i="2"/>
  <c r="CF37" i="2"/>
  <c r="CE36" i="2"/>
  <c r="CD42" i="2"/>
  <c r="CD48" i="2" s="1"/>
  <c r="CC34" i="1"/>
  <c r="CD54" i="2"/>
  <c r="CD61" i="2" s="1"/>
  <c r="CJ39" i="2"/>
  <c r="CG38" i="2"/>
  <c r="CJ39" i="3"/>
  <c r="CF26" i="2"/>
  <c r="CE76" i="1"/>
  <c r="CI27" i="2"/>
  <c r="CH77" i="1"/>
  <c r="N96" i="7"/>
  <c r="CB68" i="1"/>
  <c r="O96" i="7" s="1"/>
  <c r="CC74" i="1"/>
  <c r="CC86" i="1" s="1"/>
  <c r="CD24" i="2"/>
  <c r="CI54" i="3"/>
  <c r="CI61" i="3" s="1"/>
  <c r="CI42" i="3"/>
  <c r="CI48" i="3" s="1"/>
  <c r="CJ36" i="3"/>
  <c r="CJ55" i="3" s="1"/>
  <c r="CJ79" i="3" s="1"/>
  <c r="CJ24" i="3" s="1"/>
  <c r="CK37" i="3"/>
  <c r="CK56" i="3" s="1"/>
  <c r="CK80" i="3" s="1"/>
  <c r="CK25" i="3" s="1"/>
  <c r="CL38" i="3"/>
  <c r="CL57" i="3" s="1"/>
  <c r="CL81" i="3" s="1"/>
  <c r="CL26" i="3" s="1"/>
  <c r="CH30" i="3"/>
  <c r="CH114" i="3"/>
  <c r="CB45" i="1"/>
  <c r="K96" i="7" s="1"/>
  <c r="J96" i="7"/>
  <c r="CL117" i="3" l="1"/>
  <c r="CL129" i="3"/>
  <c r="CK116" i="3"/>
  <c r="CK128" i="3"/>
  <c r="CJ115" i="3"/>
  <c r="CJ127" i="3"/>
  <c r="CH109" i="3"/>
  <c r="CH133" i="3"/>
  <c r="L98" i="7"/>
  <c r="CD22" i="11"/>
  <c r="CC14" i="1"/>
  <c r="H97" i="7" s="1"/>
  <c r="CD38" i="11"/>
  <c r="CH89" i="1"/>
  <c r="CE88" i="1"/>
  <c r="CC30" i="2"/>
  <c r="CC133" i="2" s="1"/>
  <c r="CC114" i="2"/>
  <c r="CB23" i="1"/>
  <c r="CB97" i="1" s="1"/>
  <c r="CN78" i="1"/>
  <c r="CN90" i="1" s="1"/>
  <c r="CB80" i="1"/>
  <c r="Q96" i="7" s="1"/>
  <c r="E97" i="7"/>
  <c r="CE13" i="2"/>
  <c r="CI130" i="2"/>
  <c r="CI118" i="2"/>
  <c r="CH27" i="1"/>
  <c r="CJ9" i="3"/>
  <c r="CJ11" i="3" s="1"/>
  <c r="CJ58" i="3"/>
  <c r="CJ82" i="3" s="1"/>
  <c r="CJ27" i="3" s="1"/>
  <c r="CC50" i="1"/>
  <c r="CD73" i="2"/>
  <c r="CD78" i="2"/>
  <c r="CO119" i="2"/>
  <c r="CN28" i="1"/>
  <c r="CO131" i="2"/>
  <c r="CJ47" i="3"/>
  <c r="CP59" i="2"/>
  <c r="CO39" i="1"/>
  <c r="CI73" i="3"/>
  <c r="CI78" i="3"/>
  <c r="CI85" i="3" s="1"/>
  <c r="CF129" i="2"/>
  <c r="CF117" i="2"/>
  <c r="CE26" i="1"/>
  <c r="CG57" i="2"/>
  <c r="CF37" i="1"/>
  <c r="CE47" i="2"/>
  <c r="CD43" i="1" s="1"/>
  <c r="C98" i="7" s="1"/>
  <c r="CF9" i="2"/>
  <c r="CE9" i="1" s="1"/>
  <c r="CE44" i="11" s="1"/>
  <c r="CF10" i="2"/>
  <c r="CE10" i="1" s="1"/>
  <c r="CE58" i="11" s="1"/>
  <c r="CE7" i="1"/>
  <c r="CE36" i="1"/>
  <c r="CF56" i="2"/>
  <c r="I97" i="7"/>
  <c r="CC41" i="1"/>
  <c r="CD25" i="1"/>
  <c r="CE128" i="2"/>
  <c r="CE116" i="2"/>
  <c r="CH121" i="3"/>
  <c r="CD115" i="2"/>
  <c r="CC24" i="1"/>
  <c r="CD127" i="2"/>
  <c r="CJ58" i="2"/>
  <c r="CI38" i="1"/>
  <c r="CE55" i="2"/>
  <c r="CD35" i="1"/>
  <c r="CJ118" i="3" l="1"/>
  <c r="CJ130" i="3"/>
  <c r="CE54" i="11"/>
  <c r="CE57" i="11"/>
  <c r="CE53" i="11"/>
  <c r="CE55" i="11"/>
  <c r="CE56" i="11"/>
  <c r="CD43" i="11"/>
  <c r="CD41" i="11"/>
  <c r="CD42" i="11"/>
  <c r="CD40" i="11"/>
  <c r="CC109" i="2"/>
  <c r="CB121" i="1"/>
  <c r="CC121" i="2"/>
  <c r="CB30" i="1"/>
  <c r="S96" i="7" s="1"/>
  <c r="CB109" i="1"/>
  <c r="CB92" i="1"/>
  <c r="P96" i="7" s="1"/>
  <c r="CE15" i="2"/>
  <c r="CE35" i="2" s="1"/>
  <c r="CD13" i="1"/>
  <c r="CE11" i="1"/>
  <c r="CE22" i="11" s="1"/>
  <c r="CF11" i="2"/>
  <c r="CF13" i="2" s="1"/>
  <c r="M97" i="7"/>
  <c r="CC73" i="1"/>
  <c r="CC85" i="1" s="1"/>
  <c r="CD23" i="2"/>
  <c r="CJ13" i="3"/>
  <c r="CJ15" i="3" s="1"/>
  <c r="CJ35" i="3" s="1"/>
  <c r="CK7" i="3"/>
  <c r="CD51" i="1"/>
  <c r="CD63" i="1" s="1"/>
  <c r="CE79" i="2"/>
  <c r="CC98" i="1"/>
  <c r="CC110" i="1"/>
  <c r="CC122" i="1"/>
  <c r="CF53" i="1"/>
  <c r="CF65" i="1" s="1"/>
  <c r="CG81" i="2"/>
  <c r="CI23" i="3"/>
  <c r="CI126" i="3" s="1"/>
  <c r="CI97" i="3"/>
  <c r="CH113" i="1"/>
  <c r="CH101" i="1"/>
  <c r="CH125" i="1"/>
  <c r="CD111" i="1"/>
  <c r="CD123" i="1"/>
  <c r="CD99" i="1"/>
  <c r="CF80" i="2"/>
  <c r="CE52" i="1"/>
  <c r="CE64" i="1" s="1"/>
  <c r="CE112" i="1"/>
  <c r="CE124" i="1"/>
  <c r="CE100" i="1"/>
  <c r="CO55" i="1"/>
  <c r="CO67" i="1" s="1"/>
  <c r="CP83" i="2"/>
  <c r="CN114" i="1"/>
  <c r="CN126" i="1"/>
  <c r="CN102" i="1"/>
  <c r="CC62" i="1"/>
  <c r="CJ82" i="2"/>
  <c r="CI54" i="1"/>
  <c r="CI66" i="1" s="1"/>
  <c r="CC44" i="1"/>
  <c r="CQ40" i="2" l="1"/>
  <c r="CQ59" i="2" s="1"/>
  <c r="CB128" i="1"/>
  <c r="U96" i="7" s="1"/>
  <c r="CB104" i="1"/>
  <c r="R96" i="7" s="1"/>
  <c r="CB116" i="1"/>
  <c r="T96" i="7" s="1"/>
  <c r="CF36" i="2"/>
  <c r="CE35" i="1" s="1"/>
  <c r="CK39" i="3"/>
  <c r="CK9" i="3" s="1"/>
  <c r="CE54" i="2"/>
  <c r="CE61" i="2" s="1"/>
  <c r="CH38" i="2"/>
  <c r="CG37" i="1" s="1"/>
  <c r="CE42" i="2"/>
  <c r="CE48" i="2" s="1"/>
  <c r="CK39" i="2"/>
  <c r="CK58" i="2" s="1"/>
  <c r="CD34" i="1"/>
  <c r="CD41" i="1" s="1"/>
  <c r="CD44" i="1" s="1"/>
  <c r="CG37" i="2"/>
  <c r="CG56" i="2" s="1"/>
  <c r="CD15" i="1"/>
  <c r="F98" i="7"/>
  <c r="CD12" i="1"/>
  <c r="G98" i="7" s="1"/>
  <c r="CF15" i="2"/>
  <c r="CF35" i="2" s="1"/>
  <c r="CR40" i="2" s="1"/>
  <c r="CE13" i="1"/>
  <c r="F99" i="7" s="1"/>
  <c r="L99" i="7"/>
  <c r="CG7" i="2"/>
  <c r="CG9" i="2" s="1"/>
  <c r="CF9" i="1" s="1"/>
  <c r="CF44" i="11" s="1"/>
  <c r="CI77" i="1"/>
  <c r="CI89" i="1" s="1"/>
  <c r="CJ27" i="2"/>
  <c r="CF76" i="1"/>
  <c r="CF88" i="1" s="1"/>
  <c r="CG26" i="2"/>
  <c r="CL37" i="3"/>
  <c r="CL56" i="3" s="1"/>
  <c r="CL80" i="3" s="1"/>
  <c r="CL25" i="3" s="1"/>
  <c r="CK36" i="3"/>
  <c r="CK55" i="3" s="1"/>
  <c r="CK79" i="3" s="1"/>
  <c r="CK24" i="3" s="1"/>
  <c r="CJ42" i="3"/>
  <c r="CJ48" i="3" s="1"/>
  <c r="CJ54" i="3"/>
  <c r="CJ61" i="3" s="1"/>
  <c r="CM38" i="3"/>
  <c r="CM57" i="3" s="1"/>
  <c r="CM81" i="3" s="1"/>
  <c r="CM26" i="3" s="1"/>
  <c r="CE24" i="2"/>
  <c r="CD74" i="1"/>
  <c r="CD86" i="1" s="1"/>
  <c r="CD126" i="2"/>
  <c r="CC23" i="1"/>
  <c r="CD114" i="2"/>
  <c r="CC45" i="1"/>
  <c r="K97" i="7" s="1"/>
  <c r="J97" i="7"/>
  <c r="CO78" i="1"/>
  <c r="CO90" i="1" s="1"/>
  <c r="CP28" i="2"/>
  <c r="CE75" i="1"/>
  <c r="CE87" i="1" s="1"/>
  <c r="CF25" i="2"/>
  <c r="CI30" i="3"/>
  <c r="CI114" i="3"/>
  <c r="CK10" i="3"/>
  <c r="CI109" i="3" l="1"/>
  <c r="CI133" i="3"/>
  <c r="CM117" i="3"/>
  <c r="CM129" i="3"/>
  <c r="CL116" i="3"/>
  <c r="CL128" i="3"/>
  <c r="CK115" i="3"/>
  <c r="CK127" i="3"/>
  <c r="CP39" i="1"/>
  <c r="CE38" i="11"/>
  <c r="CD50" i="1"/>
  <c r="CD62" i="1" s="1"/>
  <c r="CE78" i="2"/>
  <c r="CF55" i="2"/>
  <c r="CE51" i="1" s="1"/>
  <c r="CE63" i="1" s="1"/>
  <c r="CJ38" i="1"/>
  <c r="CE15" i="1"/>
  <c r="CK58" i="3"/>
  <c r="CK82" i="3" s="1"/>
  <c r="CK27" i="3" s="1"/>
  <c r="I98" i="7"/>
  <c r="CF36" i="1"/>
  <c r="CE73" i="2"/>
  <c r="CF47" i="2"/>
  <c r="CE43" i="1" s="1"/>
  <c r="C99" i="7" s="1"/>
  <c r="CH57" i="2"/>
  <c r="CH81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3" i="2"/>
  <c r="CP55" i="1"/>
  <c r="CP67" i="1" s="1"/>
  <c r="CJ73" i="3"/>
  <c r="CJ78" i="3"/>
  <c r="CJ85" i="3" s="1"/>
  <c r="CF26" i="1"/>
  <c r="CG129" i="2"/>
  <c r="CG117" i="2"/>
  <c r="M98" i="7"/>
  <c r="CI121" i="3"/>
  <c r="CH37" i="2"/>
  <c r="CG36" i="2"/>
  <c r="CF54" i="2"/>
  <c r="CF61" i="2" s="1"/>
  <c r="CE34" i="1"/>
  <c r="CF42" i="2"/>
  <c r="CL39" i="2"/>
  <c r="CL39" i="3"/>
  <c r="CI38" i="2"/>
  <c r="CO28" i="1"/>
  <c r="CP119" i="2"/>
  <c r="CP131" i="2"/>
  <c r="CK82" i="2"/>
  <c r="CK47" i="3"/>
  <c r="CF128" i="2"/>
  <c r="CF116" i="2"/>
  <c r="CE25" i="1"/>
  <c r="CE127" i="2"/>
  <c r="CD24" i="1"/>
  <c r="CE115" i="2"/>
  <c r="CG80" i="2"/>
  <c r="CF52" i="1"/>
  <c r="CJ130" i="2"/>
  <c r="CI27" i="1"/>
  <c r="CJ118" i="2"/>
  <c r="J98" i="7"/>
  <c r="CD45" i="1"/>
  <c r="K98" i="7" s="1"/>
  <c r="CC97" i="1"/>
  <c r="CC121" i="1"/>
  <c r="CC109" i="1"/>
  <c r="CK118" i="3" l="1"/>
  <c r="CK130" i="3"/>
  <c r="CE23" i="2"/>
  <c r="CD23" i="1" s="1"/>
  <c r="CF79" i="2"/>
  <c r="CE74" i="1" s="1"/>
  <c r="CE86" i="1" s="1"/>
  <c r="CD73" i="1"/>
  <c r="CD85" i="1" s="1"/>
  <c r="E99" i="7"/>
  <c r="CF38" i="11"/>
  <c r="CF53" i="11"/>
  <c r="CF55" i="11"/>
  <c r="CF56" i="11"/>
  <c r="CF57" i="11"/>
  <c r="CF54" i="11"/>
  <c r="CE42" i="11"/>
  <c r="CE43" i="11"/>
  <c r="CE41" i="11"/>
  <c r="CE40" i="11"/>
  <c r="CE14" i="1"/>
  <c r="H99" i="7" s="1"/>
  <c r="CF11" i="1"/>
  <c r="CF64" i="1"/>
  <c r="CJ54" i="1"/>
  <c r="CJ66" i="1" s="1"/>
  <c r="CG53" i="1"/>
  <c r="CG65" i="1" s="1"/>
  <c r="CG11" i="2"/>
  <c r="CH7" i="2" s="1"/>
  <c r="CL7" i="3"/>
  <c r="CL10" i="3" s="1"/>
  <c r="CD122" i="1"/>
  <c r="CD98" i="1"/>
  <c r="CD110" i="1"/>
  <c r="CQ39" i="1"/>
  <c r="CR59" i="2"/>
  <c r="CL58" i="3"/>
  <c r="CL82" i="3" s="1"/>
  <c r="CL27" i="3" s="1"/>
  <c r="CF73" i="2"/>
  <c r="CE50" i="1"/>
  <c r="CF78" i="2"/>
  <c r="CH26" i="2"/>
  <c r="CG76" i="1"/>
  <c r="CO102" i="1"/>
  <c r="CO126" i="1"/>
  <c r="CO114" i="1"/>
  <c r="CL58" i="2"/>
  <c r="CK38" i="1"/>
  <c r="CG55" i="2"/>
  <c r="CF35" i="1"/>
  <c r="CF100" i="1"/>
  <c r="CF112" i="1"/>
  <c r="CF124" i="1"/>
  <c r="CG25" i="2"/>
  <c r="CF75" i="1"/>
  <c r="CF87" i="1" s="1"/>
  <c r="CG47" i="2"/>
  <c r="CF43" i="1" s="1"/>
  <c r="C100" i="7" s="1"/>
  <c r="CJ97" i="3"/>
  <c r="CJ23" i="3"/>
  <c r="CJ126" i="3" s="1"/>
  <c r="CQ28" i="2"/>
  <c r="CP78" i="1"/>
  <c r="CP90" i="1" s="1"/>
  <c r="CJ77" i="1"/>
  <c r="CK27" i="2"/>
  <c r="CI57" i="2"/>
  <c r="CH37" i="1"/>
  <c r="CG36" i="1"/>
  <c r="CH56" i="2"/>
  <c r="CI101" i="1"/>
  <c r="CI125" i="1"/>
  <c r="CI113" i="1"/>
  <c r="CE99" i="1"/>
  <c r="CE123" i="1"/>
  <c r="CE111" i="1"/>
  <c r="CF48" i="2"/>
  <c r="I99" i="7"/>
  <c r="CE41" i="1"/>
  <c r="CM37" i="3"/>
  <c r="CM56" i="3" s="1"/>
  <c r="CM80" i="3" s="1"/>
  <c r="CM25" i="3" s="1"/>
  <c r="CK54" i="3"/>
  <c r="CK61" i="3" s="1"/>
  <c r="CK42" i="3"/>
  <c r="CL36" i="3"/>
  <c r="CL55" i="3" s="1"/>
  <c r="CL79" i="3" s="1"/>
  <c r="CL24" i="3" s="1"/>
  <c r="CN38" i="3"/>
  <c r="CN57" i="3" s="1"/>
  <c r="CN81" i="3" s="1"/>
  <c r="CN26" i="3" s="1"/>
  <c r="CE126" i="2" l="1"/>
  <c r="CE114" i="2"/>
  <c r="CL115" i="3"/>
  <c r="CL127" i="3"/>
  <c r="CM116" i="3"/>
  <c r="CM128" i="3"/>
  <c r="CN117" i="3"/>
  <c r="CN129" i="3"/>
  <c r="CL118" i="3"/>
  <c r="CL130" i="3"/>
  <c r="CF24" i="2"/>
  <c r="CE24" i="1" s="1"/>
  <c r="CF41" i="11"/>
  <c r="CF42" i="11"/>
  <c r="CF40" i="11"/>
  <c r="CF43" i="11"/>
  <c r="L100" i="7"/>
  <c r="CF22" i="11"/>
  <c r="CJ89" i="1"/>
  <c r="CG13" i="2"/>
  <c r="CG15" i="2" s="1"/>
  <c r="CG35" i="2" s="1"/>
  <c r="CS40" i="2" s="1"/>
  <c r="CG88" i="1"/>
  <c r="CL9" i="3"/>
  <c r="CL11" i="3" s="1"/>
  <c r="CM7" i="3" s="1"/>
  <c r="CK78" i="3"/>
  <c r="CK85" i="3" s="1"/>
  <c r="CK73" i="3"/>
  <c r="CH53" i="1"/>
  <c r="CH65" i="1" s="1"/>
  <c r="CI81" i="2"/>
  <c r="CH80" i="2"/>
  <c r="CG52" i="1"/>
  <c r="CG64" i="1" s="1"/>
  <c r="CJ27" i="1"/>
  <c r="CK130" i="2"/>
  <c r="CK118" i="2"/>
  <c r="CD97" i="1"/>
  <c r="CD121" i="1"/>
  <c r="CD109" i="1"/>
  <c r="CE62" i="1"/>
  <c r="CQ55" i="1"/>
  <c r="CQ67" i="1" s="1"/>
  <c r="CR83" i="2"/>
  <c r="M99" i="7"/>
  <c r="CQ119" i="2"/>
  <c r="CQ131" i="2"/>
  <c r="CP28" i="1"/>
  <c r="CK54" i="1"/>
  <c r="CK66" i="1" s="1"/>
  <c r="CL82" i="2"/>
  <c r="CL47" i="3"/>
  <c r="CK48" i="3"/>
  <c r="CJ30" i="3"/>
  <c r="CJ114" i="3"/>
  <c r="CH129" i="2"/>
  <c r="CH117" i="2"/>
  <c r="CG26" i="1"/>
  <c r="CG128" i="2"/>
  <c r="CG116" i="2"/>
  <c r="CF25" i="1"/>
  <c r="CG79" i="2"/>
  <c r="CF51" i="1"/>
  <c r="CF63" i="1" s="1"/>
  <c r="CE73" i="1"/>
  <c r="CE85" i="1" s="1"/>
  <c r="CF23" i="2"/>
  <c r="CH9" i="2"/>
  <c r="CG9" i="1" s="1"/>
  <c r="CG44" i="11" s="1"/>
  <c r="CH10" i="2"/>
  <c r="CG10" i="1" s="1"/>
  <c r="CG58" i="11" s="1"/>
  <c r="CG7" i="1"/>
  <c r="CE44" i="1"/>
  <c r="CF115" i="2" l="1"/>
  <c r="CJ109" i="3"/>
  <c r="CJ133" i="3"/>
  <c r="CF127" i="2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L54" i="3" s="1"/>
  <c r="CL61" i="3" s="1"/>
  <c r="CG42" i="2"/>
  <c r="CG48" i="2" s="1"/>
  <c r="CH36" i="2"/>
  <c r="CG54" i="2"/>
  <c r="CG61" i="2" s="1"/>
  <c r="CI37" i="2"/>
  <c r="CF34" i="1"/>
  <c r="CJ38" i="2"/>
  <c r="CM39" i="3"/>
  <c r="CM39" i="2"/>
  <c r="CE45" i="1"/>
  <c r="K99" i="7" s="1"/>
  <c r="J99" i="7"/>
  <c r="CG100" i="1"/>
  <c r="CG112" i="1"/>
  <c r="CG124" i="1"/>
  <c r="I31" i="9"/>
  <c r="CJ121" i="3"/>
  <c r="CF111" i="1"/>
  <c r="CF99" i="1"/>
  <c r="CF123" i="1"/>
  <c r="CE122" i="1"/>
  <c r="CE110" i="1"/>
  <c r="CE98" i="1"/>
  <c r="CP126" i="1"/>
  <c r="CP102" i="1"/>
  <c r="CP114" i="1"/>
  <c r="CH76" i="1"/>
  <c r="CH88" i="1" s="1"/>
  <c r="CI26" i="2"/>
  <c r="CG11" i="1"/>
  <c r="CG22" i="11" s="1"/>
  <c r="CL27" i="2"/>
  <c r="CK77" i="1"/>
  <c r="CK89" i="1" s="1"/>
  <c r="CM10" i="3"/>
  <c r="CJ125" i="1"/>
  <c r="CJ113" i="1"/>
  <c r="CJ101" i="1"/>
  <c r="CH11" i="2"/>
  <c r="CE23" i="1"/>
  <c r="CF126" i="2"/>
  <c r="CF114" i="2"/>
  <c r="CF74" i="1"/>
  <c r="CF86" i="1" s="1"/>
  <c r="CG24" i="2"/>
  <c r="CR28" i="2"/>
  <c r="CQ78" i="1"/>
  <c r="CQ90" i="1" s="1"/>
  <c r="CG75" i="1"/>
  <c r="CG87" i="1" s="1"/>
  <c r="CH25" i="2"/>
  <c r="CK97" i="3"/>
  <c r="CK23" i="3"/>
  <c r="CK30" i="3" l="1"/>
  <c r="CK133" i="3" s="1"/>
  <c r="CK126" i="3"/>
  <c r="E100" i="7"/>
  <c r="CG38" i="11"/>
  <c r="F100" i="7"/>
  <c r="CF14" i="1"/>
  <c r="H100" i="7" s="1"/>
  <c r="CL42" i="3"/>
  <c r="CL48" i="3" s="1"/>
  <c r="CM36" i="3"/>
  <c r="CM55" i="3" s="1"/>
  <c r="CM79" i="3" s="1"/>
  <c r="CM24" i="3" s="1"/>
  <c r="CO38" i="3"/>
  <c r="CO57" i="3" s="1"/>
  <c r="CO81" i="3" s="1"/>
  <c r="CO26" i="3" s="1"/>
  <c r="CN37" i="3"/>
  <c r="CN56" i="3" s="1"/>
  <c r="CN80" i="3" s="1"/>
  <c r="CN25" i="3" s="1"/>
  <c r="CJ57" i="2"/>
  <c r="CI37" i="1"/>
  <c r="CG73" i="2"/>
  <c r="CG78" i="2"/>
  <c r="CF50" i="1"/>
  <c r="CM9" i="3"/>
  <c r="CM11" i="3" s="1"/>
  <c r="CM58" i="3"/>
  <c r="CM82" i="3" s="1"/>
  <c r="CM27" i="3" s="1"/>
  <c r="CI56" i="2"/>
  <c r="CH36" i="1"/>
  <c r="CK114" i="3"/>
  <c r="L101" i="7"/>
  <c r="CL78" i="3"/>
  <c r="CL85" i="3" s="1"/>
  <c r="CR119" i="2"/>
  <c r="CR131" i="2"/>
  <c r="CQ28" i="1"/>
  <c r="CI117" i="2"/>
  <c r="CH26" i="1"/>
  <c r="CI129" i="2"/>
  <c r="CR39" i="1"/>
  <c r="CS59" i="2"/>
  <c r="CH55" i="2"/>
  <c r="CG35" i="1"/>
  <c r="CK27" i="1"/>
  <c r="CL130" i="2"/>
  <c r="CL118" i="2"/>
  <c r="CH13" i="2"/>
  <c r="CI7" i="2"/>
  <c r="CH128" i="2"/>
  <c r="CG25" i="1"/>
  <c r="CH116" i="2"/>
  <c r="CG127" i="2"/>
  <c r="CG115" i="2"/>
  <c r="CF24" i="1"/>
  <c r="CE97" i="1"/>
  <c r="CE121" i="1"/>
  <c r="CE109" i="1"/>
  <c r="CM58" i="2"/>
  <c r="CL38" i="1"/>
  <c r="I100" i="7"/>
  <c r="CF41" i="1"/>
  <c r="CH47" i="2"/>
  <c r="CG43" i="1" s="1"/>
  <c r="C101" i="7" s="1"/>
  <c r="C102" i="7" s="1"/>
  <c r="C9" i="7" s="1"/>
  <c r="CK109" i="3" l="1"/>
  <c r="CM115" i="3"/>
  <c r="CM127" i="3"/>
  <c r="CN116" i="3"/>
  <c r="CN128" i="3"/>
  <c r="CM118" i="3"/>
  <c r="CM130" i="3"/>
  <c r="CO117" i="3"/>
  <c r="CO129" i="3"/>
  <c r="CG40" i="11"/>
  <c r="CG42" i="11"/>
  <c r="CG43" i="11"/>
  <c r="CG41" i="11"/>
  <c r="CM47" i="3"/>
  <c r="CH15" i="2"/>
  <c r="CG15" i="1" s="1"/>
  <c r="CG13" i="1"/>
  <c r="CL73" i="3"/>
  <c r="M100" i="7"/>
  <c r="CF98" i="1"/>
  <c r="CF122" i="1"/>
  <c r="CF110" i="1"/>
  <c r="CG111" i="1"/>
  <c r="CG123" i="1"/>
  <c r="CG99" i="1"/>
  <c r="I30" i="9"/>
  <c r="CK125" i="1"/>
  <c r="CK101" i="1"/>
  <c r="CK113" i="1"/>
  <c r="CM13" i="3"/>
  <c r="CM15" i="3" s="1"/>
  <c r="CM35" i="3" s="1"/>
  <c r="CN7" i="3"/>
  <c r="CJ81" i="2"/>
  <c r="CI53" i="1"/>
  <c r="CI65" i="1" s="1"/>
  <c r="L102" i="7"/>
  <c r="L9" i="7" s="1"/>
  <c r="I3" i="9" s="1"/>
  <c r="K8" i="8" s="1"/>
  <c r="CF73" i="1"/>
  <c r="CF85" i="1" s="1"/>
  <c r="CG23" i="2"/>
  <c r="CI9" i="2"/>
  <c r="CH9" i="1" s="1"/>
  <c r="CH44" i="11" s="1"/>
  <c r="CH7" i="1"/>
  <c r="CI10" i="2"/>
  <c r="CH10" i="1" s="1"/>
  <c r="CH58" i="11" s="1"/>
  <c r="CG51" i="1"/>
  <c r="CG63" i="1" s="1"/>
  <c r="CH79" i="2"/>
  <c r="CH124" i="1"/>
  <c r="CH100" i="1"/>
  <c r="CH112" i="1"/>
  <c r="CI80" i="2"/>
  <c r="CH52" i="1"/>
  <c r="CH64" i="1" s="1"/>
  <c r="CQ114" i="1"/>
  <c r="CQ102" i="1"/>
  <c r="CQ126" i="1"/>
  <c r="CL23" i="3"/>
  <c r="CL126" i="3" s="1"/>
  <c r="CL97" i="3"/>
  <c r="CK121" i="3"/>
  <c r="CF62" i="1"/>
  <c r="CF44" i="1"/>
  <c r="CM82" i="2"/>
  <c r="CL54" i="1"/>
  <c r="CL66" i="1" s="1"/>
  <c r="CR55" i="1"/>
  <c r="CR67" i="1" s="1"/>
  <c r="CS83" i="2"/>
  <c r="CH56" i="11" l="1"/>
  <c r="CH55" i="11"/>
  <c r="CH54" i="11"/>
  <c r="CH53" i="11"/>
  <c r="CH57" i="11"/>
  <c r="CH38" i="11"/>
  <c r="CH43" i="11" s="1"/>
  <c r="CH35" i="2"/>
  <c r="CT40" i="2" s="1"/>
  <c r="F101" i="7"/>
  <c r="CG12" i="1"/>
  <c r="G101" i="7" s="1"/>
  <c r="CN10" i="3"/>
  <c r="CH75" i="1"/>
  <c r="CH87" i="1" s="1"/>
  <c r="CI25" i="2"/>
  <c r="CF45" i="1"/>
  <c r="K100" i="7" s="1"/>
  <c r="J100" i="7"/>
  <c r="E101" i="7"/>
  <c r="E102" i="7" s="1"/>
  <c r="CG14" i="1"/>
  <c r="H101" i="7" s="1"/>
  <c r="CI11" i="2"/>
  <c r="CG114" i="2"/>
  <c r="CF23" i="1"/>
  <c r="CG126" i="2"/>
  <c r="CM42" i="3"/>
  <c r="CM48" i="3" s="1"/>
  <c r="CM54" i="3"/>
  <c r="CM61" i="3" s="1"/>
  <c r="CO37" i="3"/>
  <c r="CO56" i="3" s="1"/>
  <c r="CO80" i="3" s="1"/>
  <c r="CO25" i="3" s="1"/>
  <c r="CN36" i="3"/>
  <c r="CN55" i="3" s="1"/>
  <c r="CN79" i="3" s="1"/>
  <c r="CN24" i="3" s="1"/>
  <c r="CP38" i="3"/>
  <c r="CP57" i="3" s="1"/>
  <c r="CP81" i="3" s="1"/>
  <c r="CP26" i="3" s="1"/>
  <c r="CL77" i="1"/>
  <c r="CL89" i="1" s="1"/>
  <c r="CM27" i="2"/>
  <c r="CG74" i="1"/>
  <c r="CG86" i="1" s="1"/>
  <c r="CH24" i="2"/>
  <c r="CJ26" i="2"/>
  <c r="CI76" i="1"/>
  <c r="CI88" i="1" s="1"/>
  <c r="CR78" i="1"/>
  <c r="CR90" i="1" s="1"/>
  <c r="CS28" i="2"/>
  <c r="CL114" i="3"/>
  <c r="CL30" i="3"/>
  <c r="CH11" i="1"/>
  <c r="CH22" i="11" s="1"/>
  <c r="CN115" i="3" l="1"/>
  <c r="CN127" i="3"/>
  <c r="CL109" i="3"/>
  <c r="CL133" i="3"/>
  <c r="CO116" i="3"/>
  <c r="CO128" i="3"/>
  <c r="CP117" i="3"/>
  <c r="CP129" i="3"/>
  <c r="CH42" i="11"/>
  <c r="CH40" i="11"/>
  <c r="CH41" i="11"/>
  <c r="CH54" i="2"/>
  <c r="CH61" i="2" s="1"/>
  <c r="CS39" i="1"/>
  <c r="CN39" i="3"/>
  <c r="CN9" i="3" s="1"/>
  <c r="CN11" i="3" s="1"/>
  <c r="CK38" i="2"/>
  <c r="CK57" i="2" s="1"/>
  <c r="CJ37" i="2"/>
  <c r="CJ56" i="2" s="1"/>
  <c r="CG34" i="1"/>
  <c r="I101" i="7" s="1"/>
  <c r="I102" i="7" s="1"/>
  <c r="I9" i="7" s="1"/>
  <c r="I6" i="9" s="1"/>
  <c r="K12" i="8" s="1"/>
  <c r="CH42" i="2"/>
  <c r="CH48" i="2" s="1"/>
  <c r="CN39" i="2"/>
  <c r="CN58" i="2" s="1"/>
  <c r="CI36" i="2"/>
  <c r="CI55" i="2" s="1"/>
  <c r="F102" i="7"/>
  <c r="F9" i="7" s="1"/>
  <c r="G102" i="7"/>
  <c r="G9" i="7" s="1"/>
  <c r="I4" i="9" s="1"/>
  <c r="K9" i="8" s="1"/>
  <c r="E9" i="7"/>
  <c r="CH25" i="1"/>
  <c r="CI128" i="2"/>
  <c r="CI116" i="2"/>
  <c r="CM118" i="2"/>
  <c r="CM130" i="2"/>
  <c r="CL27" i="1"/>
  <c r="CN47" i="3"/>
  <c r="CI26" i="1"/>
  <c r="CJ117" i="2"/>
  <c r="CJ129" i="2"/>
  <c r="CI13" i="2"/>
  <c r="CJ7" i="2"/>
  <c r="CM73" i="3"/>
  <c r="CM78" i="3"/>
  <c r="CM85" i="3" s="1"/>
  <c r="L105" i="7"/>
  <c r="CL121" i="3"/>
  <c r="CS119" i="2"/>
  <c r="CR28" i="1"/>
  <c r="CS131" i="2"/>
  <c r="CH115" i="2"/>
  <c r="CG24" i="1"/>
  <c r="CH127" i="2"/>
  <c r="CF97" i="1"/>
  <c r="CF109" i="1"/>
  <c r="CF121" i="1"/>
  <c r="CH78" i="2" l="1"/>
  <c r="CG50" i="1"/>
  <c r="CG62" i="1" s="1"/>
  <c r="CI36" i="1"/>
  <c r="CJ37" i="1"/>
  <c r="CH73" i="2"/>
  <c r="CI47" i="2"/>
  <c r="CH43" i="1" s="1"/>
  <c r="C105" i="7" s="1"/>
  <c r="CT59" i="2"/>
  <c r="CT83" i="2" s="1"/>
  <c r="CM38" i="1"/>
  <c r="CN58" i="3"/>
  <c r="CN82" i="3" s="1"/>
  <c r="CN27" i="3" s="1"/>
  <c r="CH35" i="1"/>
  <c r="CG41" i="1"/>
  <c r="CG44" i="1" s="1"/>
  <c r="CG45" i="1" s="1"/>
  <c r="K101" i="7" s="1"/>
  <c r="H102" i="7"/>
  <c r="H9" i="7" s="1"/>
  <c r="I5" i="9" s="1"/>
  <c r="K10" i="8" s="1"/>
  <c r="CI15" i="2"/>
  <c r="CH15" i="1" s="1"/>
  <c r="CH13" i="1"/>
  <c r="CR114" i="1"/>
  <c r="CR102" i="1"/>
  <c r="CR126" i="1"/>
  <c r="CJ9" i="2"/>
  <c r="CI9" i="1" s="1"/>
  <c r="CI44" i="11" s="1"/>
  <c r="CI7" i="1"/>
  <c r="CJ10" i="2"/>
  <c r="CI10" i="1" s="1"/>
  <c r="CI58" i="11" s="1"/>
  <c r="CH23" i="2"/>
  <c r="CG110" i="1"/>
  <c r="CG122" i="1"/>
  <c r="CG98" i="1"/>
  <c r="I29" i="9"/>
  <c r="CK81" i="2"/>
  <c r="CJ53" i="1"/>
  <c r="CH111" i="1"/>
  <c r="CH99" i="1"/>
  <c r="CH123" i="1"/>
  <c r="CO7" i="3"/>
  <c r="CN13" i="3"/>
  <c r="CN15" i="3" s="1"/>
  <c r="CN35" i="3" s="1"/>
  <c r="CH51" i="1"/>
  <c r="CI79" i="2"/>
  <c r="CI124" i="1"/>
  <c r="CI100" i="1"/>
  <c r="CI112" i="1"/>
  <c r="CN82" i="2"/>
  <c r="CM23" i="3"/>
  <c r="CM126" i="3" s="1"/>
  <c r="CM97" i="3"/>
  <c r="CL101" i="1"/>
  <c r="CL125" i="1"/>
  <c r="CL113" i="1"/>
  <c r="CI52" i="1"/>
  <c r="CJ80" i="2"/>
  <c r="CN118" i="3" l="1"/>
  <c r="CN130" i="3"/>
  <c r="CG73" i="1"/>
  <c r="CG85" i="1" s="1"/>
  <c r="CI38" i="11"/>
  <c r="CI42" i="11" s="1"/>
  <c r="CI53" i="11"/>
  <c r="CI57" i="11"/>
  <c r="CI55" i="11"/>
  <c r="CI56" i="11"/>
  <c r="CI54" i="11"/>
  <c r="CI64" i="1"/>
  <c r="CJ65" i="1"/>
  <c r="CM54" i="1"/>
  <c r="CM66" i="1" s="1"/>
  <c r="J101" i="7"/>
  <c r="K102" i="7" s="1"/>
  <c r="K9" i="7" s="1"/>
  <c r="CH63" i="1"/>
  <c r="CS55" i="1"/>
  <c r="CS67" i="1" s="1"/>
  <c r="M101" i="7"/>
  <c r="M102" i="7" s="1"/>
  <c r="M9" i="7" s="1"/>
  <c r="X9" i="7" s="1"/>
  <c r="CI35" i="2"/>
  <c r="CK37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8" i="1"/>
  <c r="CT28" i="2"/>
  <c r="CI75" i="1"/>
  <c r="CI87" i="1" s="1"/>
  <c r="CJ25" i="2"/>
  <c r="CM114" i="3"/>
  <c r="CM30" i="3"/>
  <c r="CI24" i="2"/>
  <c r="CH74" i="1"/>
  <c r="CH86" i="1" s="1"/>
  <c r="CJ76" i="1"/>
  <c r="CJ88" i="1" s="1"/>
  <c r="CK26" i="2"/>
  <c r="CN42" i="3"/>
  <c r="CN48" i="3" s="1"/>
  <c r="CP37" i="3"/>
  <c r="CP56" i="3" s="1"/>
  <c r="CP80" i="3" s="1"/>
  <c r="CP25" i="3" s="1"/>
  <c r="CN54" i="3"/>
  <c r="CN61" i="3" s="1"/>
  <c r="CO36" i="3"/>
  <c r="CO55" i="3" s="1"/>
  <c r="CO79" i="3" s="1"/>
  <c r="CO24" i="3" s="1"/>
  <c r="CQ38" i="3"/>
  <c r="CQ57" i="3" s="1"/>
  <c r="CQ81" i="3" s="1"/>
  <c r="CQ26" i="3" s="1"/>
  <c r="CN27" i="2"/>
  <c r="CM77" i="1"/>
  <c r="CG23" i="1"/>
  <c r="CH126" i="2"/>
  <c r="CH114" i="2"/>
  <c r="CO115" i="3" l="1"/>
  <c r="CO127" i="3"/>
  <c r="CM109" i="3"/>
  <c r="CM133" i="3"/>
  <c r="CQ117" i="3"/>
  <c r="CQ129" i="3"/>
  <c r="CP116" i="3"/>
  <c r="CP128" i="3"/>
  <c r="CI40" i="11"/>
  <c r="CI43" i="11"/>
  <c r="CI41" i="11"/>
  <c r="CS90" i="1"/>
  <c r="CM89" i="1"/>
  <c r="J102" i="7"/>
  <c r="J9" i="7" s="1"/>
  <c r="I7" i="9"/>
  <c r="K13" i="8" s="1"/>
  <c r="K14" i="8" s="1"/>
  <c r="CL38" i="2"/>
  <c r="CK37" i="1" s="1"/>
  <c r="CJ36" i="2"/>
  <c r="CI35" i="1" s="1"/>
  <c r="CH34" i="1"/>
  <c r="CH41" i="1" s="1"/>
  <c r="CH44" i="1" s="1"/>
  <c r="CO39" i="2"/>
  <c r="CO58" i="2" s="1"/>
  <c r="CI42" i="2"/>
  <c r="CI48" i="2" s="1"/>
  <c r="CO39" i="3"/>
  <c r="CI54" i="2"/>
  <c r="CI61" i="2" s="1"/>
  <c r="CJ15" i="2"/>
  <c r="CI15" i="1" s="1"/>
  <c r="CI13" i="1"/>
  <c r="F106" i="7" s="1"/>
  <c r="CK7" i="2"/>
  <c r="CJ7" i="1" s="1"/>
  <c r="CJ36" i="1"/>
  <c r="CK56" i="2"/>
  <c r="CN130" i="2"/>
  <c r="CN118" i="2"/>
  <c r="CM27" i="1"/>
  <c r="CM121" i="3"/>
  <c r="CS28" i="1"/>
  <c r="CT119" i="2"/>
  <c r="CT131" i="2"/>
  <c r="CN78" i="3"/>
  <c r="CN85" i="3" s="1"/>
  <c r="CN73" i="3"/>
  <c r="CI115" i="2"/>
  <c r="CH24" i="1"/>
  <c r="CI127" i="2"/>
  <c r="CG121" i="1"/>
  <c r="CG109" i="1"/>
  <c r="CG97" i="1"/>
  <c r="I28" i="9"/>
  <c r="CK129" i="2"/>
  <c r="CK117" i="2"/>
  <c r="CJ26" i="1"/>
  <c r="CJ116" i="2"/>
  <c r="CI25" i="1"/>
  <c r="CJ128" i="2"/>
  <c r="L106" i="7"/>
  <c r="CO47" i="3"/>
  <c r="CJ55" i="2" l="1"/>
  <c r="CJ38" i="11"/>
  <c r="CL57" i="2"/>
  <c r="CL81" i="2" s="1"/>
  <c r="CJ47" i="2"/>
  <c r="CI43" i="1" s="1"/>
  <c r="C106" i="7" s="1"/>
  <c r="CI73" i="2"/>
  <c r="I105" i="7"/>
  <c r="CK9" i="2"/>
  <c r="CJ9" i="1" s="1"/>
  <c r="CJ44" i="11" s="1"/>
  <c r="CJ35" i="2"/>
  <c r="CJ42" i="2" s="1"/>
  <c r="CN38" i="1"/>
  <c r="CO9" i="3"/>
  <c r="CO11" i="3" s="1"/>
  <c r="CO13" i="3" s="1"/>
  <c r="CO15" i="3" s="1"/>
  <c r="CO35" i="3" s="1"/>
  <c r="CO58" i="3"/>
  <c r="CO82" i="3" s="1"/>
  <c r="CO27" i="3" s="1"/>
  <c r="CI78" i="2"/>
  <c r="CH50" i="1"/>
  <c r="CH57" i="1" s="1"/>
  <c r="CI12" i="1"/>
  <c r="G106" i="7" s="1"/>
  <c r="CK10" i="2"/>
  <c r="CJ10" i="1" s="1"/>
  <c r="CJ58" i="11" s="1"/>
  <c r="CH45" i="1"/>
  <c r="K105" i="7" s="1"/>
  <c r="J105" i="7"/>
  <c r="CN97" i="3"/>
  <c r="CN23" i="3"/>
  <c r="CN126" i="3" s="1"/>
  <c r="CK80" i="2"/>
  <c r="CJ52" i="1"/>
  <c r="CJ64" i="1" s="1"/>
  <c r="CJ100" i="1"/>
  <c r="CJ124" i="1"/>
  <c r="CJ112" i="1"/>
  <c r="CH122" i="1"/>
  <c r="CH110" i="1"/>
  <c r="CH98" i="1"/>
  <c r="CM113" i="1"/>
  <c r="CM101" i="1"/>
  <c r="CM125" i="1"/>
  <c r="CJ79" i="2"/>
  <c r="CI51" i="1"/>
  <c r="CI63" i="1" s="1"/>
  <c r="CI14" i="1"/>
  <c r="H106" i="7" s="1"/>
  <c r="E106" i="7"/>
  <c r="CS114" i="1"/>
  <c r="CS126" i="1"/>
  <c r="CS102" i="1"/>
  <c r="J33" i="9"/>
  <c r="CI111" i="1"/>
  <c r="CI99" i="1"/>
  <c r="CI123" i="1"/>
  <c r="M105" i="7"/>
  <c r="CO82" i="2"/>
  <c r="CO118" i="3" l="1"/>
  <c r="CO130" i="3"/>
  <c r="CI23" i="2"/>
  <c r="CI114" i="2" s="1"/>
  <c r="CI85" i="2"/>
  <c r="CH80" i="1" s="1"/>
  <c r="CJ56" i="11"/>
  <c r="CJ57" i="11"/>
  <c r="CJ53" i="11"/>
  <c r="CJ54" i="11"/>
  <c r="CJ55" i="11"/>
  <c r="CJ42" i="11"/>
  <c r="CJ40" i="11"/>
  <c r="CJ43" i="11"/>
  <c r="CJ41" i="11"/>
  <c r="CL37" i="2"/>
  <c r="CK36" i="1" s="1"/>
  <c r="CP39" i="3"/>
  <c r="CP58" i="3" s="1"/>
  <c r="CP82" i="3" s="1"/>
  <c r="CP27" i="3" s="1"/>
  <c r="CM38" i="2"/>
  <c r="CM57" i="2" s="1"/>
  <c r="CP39" i="2"/>
  <c r="CJ54" i="2"/>
  <c r="CK53" i="1"/>
  <c r="CK65" i="1" s="1"/>
  <c r="CH62" i="1"/>
  <c r="CJ11" i="1"/>
  <c r="CK36" i="2"/>
  <c r="CJ35" i="1" s="1"/>
  <c r="CI34" i="1"/>
  <c r="CI41" i="1" s="1"/>
  <c r="M106" i="7" s="1"/>
  <c r="CN54" i="1"/>
  <c r="CN66" i="1" s="1"/>
  <c r="CH73" i="1"/>
  <c r="CH85" i="1" s="1"/>
  <c r="CP7" i="3"/>
  <c r="CP10" i="3" s="1"/>
  <c r="CK11" i="2"/>
  <c r="CK47" i="2"/>
  <c r="CJ43" i="1" s="1"/>
  <c r="C107" i="7" s="1"/>
  <c r="CJ48" i="2"/>
  <c r="CN30" i="3"/>
  <c r="CN114" i="3"/>
  <c r="CP58" i="2"/>
  <c r="CL56" i="2"/>
  <c r="N105" i="7"/>
  <c r="CH68" i="1"/>
  <c r="O105" i="7" s="1"/>
  <c r="CO42" i="3"/>
  <c r="CO48" i="3" s="1"/>
  <c r="CO54" i="3"/>
  <c r="CO61" i="3" s="1"/>
  <c r="CQ37" i="3"/>
  <c r="CQ56" i="3" s="1"/>
  <c r="CQ80" i="3" s="1"/>
  <c r="CQ25" i="3" s="1"/>
  <c r="CP36" i="3"/>
  <c r="CP55" i="3" s="1"/>
  <c r="CP79" i="3" s="1"/>
  <c r="CP24" i="3" s="1"/>
  <c r="CR38" i="3"/>
  <c r="CR57" i="3" s="1"/>
  <c r="CR81" i="3" s="1"/>
  <c r="CR26" i="3" s="1"/>
  <c r="CN77" i="1"/>
  <c r="CO27" i="2"/>
  <c r="CI74" i="1"/>
  <c r="CI86" i="1" s="1"/>
  <c r="CJ24" i="2"/>
  <c r="CK76" i="1"/>
  <c r="CL26" i="2"/>
  <c r="CJ75" i="1"/>
  <c r="CJ87" i="1" s="1"/>
  <c r="CK25" i="2"/>
  <c r="CI126" i="2" l="1"/>
  <c r="CI30" i="2"/>
  <c r="CI133" i="2" s="1"/>
  <c r="CH23" i="1"/>
  <c r="CH97" i="1" s="1"/>
  <c r="CN109" i="3"/>
  <c r="CN133" i="3"/>
  <c r="CR117" i="3"/>
  <c r="CR129" i="3"/>
  <c r="CQ116" i="3"/>
  <c r="CQ128" i="3"/>
  <c r="CP115" i="3"/>
  <c r="CP127" i="3"/>
  <c r="CP118" i="3"/>
  <c r="CP130" i="3"/>
  <c r="CJ61" i="2"/>
  <c r="CJ73" i="2" s="1"/>
  <c r="L107" i="7"/>
  <c r="CJ22" i="11"/>
  <c r="CL37" i="1"/>
  <c r="CK88" i="1"/>
  <c r="CO38" i="1"/>
  <c r="CI50" i="1"/>
  <c r="CI62" i="1" s="1"/>
  <c r="CK55" i="2"/>
  <c r="CJ51" i="1" s="1"/>
  <c r="CJ63" i="1" s="1"/>
  <c r="CJ78" i="2"/>
  <c r="CN89" i="1"/>
  <c r="I106" i="7"/>
  <c r="CI97" i="2"/>
  <c r="CP9" i="3"/>
  <c r="CP11" i="3" s="1"/>
  <c r="CQ7" i="3" s="1"/>
  <c r="CI44" i="1"/>
  <c r="J106" i="7" s="1"/>
  <c r="CK13" i="2"/>
  <c r="CL7" i="2"/>
  <c r="CK128" i="2"/>
  <c r="CJ25" i="1"/>
  <c r="CK116" i="2"/>
  <c r="CL53" i="1"/>
  <c r="CM81" i="2"/>
  <c r="CH92" i="1"/>
  <c r="P105" i="7" s="1"/>
  <c r="Q105" i="7"/>
  <c r="CO54" i="1"/>
  <c r="CP82" i="2"/>
  <c r="CK26" i="1"/>
  <c r="CL129" i="2"/>
  <c r="CL117" i="2"/>
  <c r="CO78" i="3"/>
  <c r="CO85" i="3" s="1"/>
  <c r="CO73" i="3"/>
  <c r="CH121" i="1"/>
  <c r="CJ115" i="2"/>
  <c r="CI24" i="1"/>
  <c r="CJ127" i="2"/>
  <c r="CO118" i="2"/>
  <c r="CN27" i="1"/>
  <c r="CO130" i="2"/>
  <c r="CP47" i="3"/>
  <c r="CL80" i="2"/>
  <c r="CK52" i="1"/>
  <c r="CK64" i="1" s="1"/>
  <c r="CN121" i="3"/>
  <c r="CH30" i="1" l="1"/>
  <c r="CH109" i="1"/>
  <c r="CI109" i="2"/>
  <c r="CI121" i="2"/>
  <c r="CI73" i="1"/>
  <c r="CI85" i="1" s="1"/>
  <c r="CJ85" i="2"/>
  <c r="CI80" i="1" s="1"/>
  <c r="CL65" i="1"/>
  <c r="CJ23" i="2"/>
  <c r="CJ114" i="2" s="1"/>
  <c r="CK79" i="2"/>
  <c r="CJ74" i="1" s="1"/>
  <c r="CJ86" i="1" s="1"/>
  <c r="CO66" i="1"/>
  <c r="CI57" i="1"/>
  <c r="CI68" i="1" s="1"/>
  <c r="O106" i="7" s="1"/>
  <c r="CK15" i="2"/>
  <c r="CK35" i="2" s="1"/>
  <c r="CJ13" i="1"/>
  <c r="CI45" i="1"/>
  <c r="K106" i="7" s="1"/>
  <c r="CP13" i="3"/>
  <c r="CP15" i="3" s="1"/>
  <c r="CP35" i="3" s="1"/>
  <c r="CP42" i="3" s="1"/>
  <c r="CK7" i="1"/>
  <c r="CL9" i="2"/>
  <c r="CL10" i="2"/>
  <c r="CK10" i="1" s="1"/>
  <c r="CK58" i="11" s="1"/>
  <c r="CN125" i="1"/>
  <c r="CN101" i="1"/>
  <c r="CN113" i="1"/>
  <c r="CI110" i="1"/>
  <c r="CI122" i="1"/>
  <c r="CI98" i="1"/>
  <c r="CQ10" i="3"/>
  <c r="CJ99" i="1"/>
  <c r="CJ123" i="1"/>
  <c r="CJ111" i="1"/>
  <c r="CK112" i="1"/>
  <c r="CK100" i="1"/>
  <c r="CK124" i="1"/>
  <c r="CP27" i="2"/>
  <c r="CO77" i="1"/>
  <c r="CO89" i="1" s="1"/>
  <c r="CL25" i="2"/>
  <c r="CK75" i="1"/>
  <c r="CK87" i="1" s="1"/>
  <c r="CH104" i="1"/>
  <c r="R105" i="7" s="1"/>
  <c r="CH128" i="1"/>
  <c r="U105" i="7" s="1"/>
  <c r="CH116" i="1"/>
  <c r="T105" i="7" s="1"/>
  <c r="S105" i="7"/>
  <c r="CO23" i="3"/>
  <c r="CO126" i="3" s="1"/>
  <c r="CO97" i="3"/>
  <c r="CM26" i="2"/>
  <c r="CL76" i="1"/>
  <c r="CL88" i="1" s="1"/>
  <c r="CK24" i="2" l="1"/>
  <c r="CJ24" i="1" s="1"/>
  <c r="CK54" i="11"/>
  <c r="CK57" i="11"/>
  <c r="CK53" i="11"/>
  <c r="CK56" i="11"/>
  <c r="CK55" i="11"/>
  <c r="CI23" i="1"/>
  <c r="CI30" i="1" s="1"/>
  <c r="CJ126" i="2"/>
  <c r="CJ30" i="2"/>
  <c r="CJ109" i="2" s="1"/>
  <c r="CJ97" i="2"/>
  <c r="N106" i="7"/>
  <c r="CJ15" i="1"/>
  <c r="F107" i="7"/>
  <c r="CJ12" i="1"/>
  <c r="G107" i="7" s="1"/>
  <c r="CP54" i="3"/>
  <c r="CR37" i="3"/>
  <c r="CR56" i="3" s="1"/>
  <c r="CR80" i="3" s="1"/>
  <c r="CR25" i="3" s="1"/>
  <c r="CQ36" i="3"/>
  <c r="CQ55" i="3" s="1"/>
  <c r="CQ79" i="3" s="1"/>
  <c r="CQ24" i="3" s="1"/>
  <c r="CS38" i="3"/>
  <c r="CS57" i="3" s="1"/>
  <c r="CS81" i="3" s="1"/>
  <c r="CS26" i="3" s="1"/>
  <c r="CL36" i="2"/>
  <c r="CN38" i="2"/>
  <c r="CK54" i="2"/>
  <c r="CK61" i="2" s="1"/>
  <c r="CK42" i="2"/>
  <c r="CM37" i="2"/>
  <c r="CQ39" i="2"/>
  <c r="CJ34" i="1"/>
  <c r="CQ39" i="3"/>
  <c r="CK9" i="1"/>
  <c r="CL11" i="2"/>
  <c r="CM129" i="2"/>
  <c r="CM117" i="2"/>
  <c r="CL26" i="1"/>
  <c r="CQ47" i="3"/>
  <c r="CP48" i="3"/>
  <c r="CP130" i="2"/>
  <c r="CP118" i="2"/>
  <c r="CO27" i="1"/>
  <c r="CO30" i="3"/>
  <c r="CO114" i="3"/>
  <c r="CL116" i="2"/>
  <c r="CL128" i="2"/>
  <c r="CK25" i="1"/>
  <c r="Q106" i="7"/>
  <c r="CI92" i="1"/>
  <c r="P106" i="7" s="1"/>
  <c r="CO109" i="3" l="1"/>
  <c r="CO133" i="3"/>
  <c r="CR116" i="3"/>
  <c r="CR128" i="3"/>
  <c r="CS117" i="3"/>
  <c r="CS129" i="3"/>
  <c r="CQ115" i="3"/>
  <c r="CQ127" i="3"/>
  <c r="CP61" i="3"/>
  <c r="CP73" i="3" s="1"/>
  <c r="CK127" i="2"/>
  <c r="CK115" i="2"/>
  <c r="CI109" i="1"/>
  <c r="CI97" i="1"/>
  <c r="CJ14" i="1"/>
  <c r="H107" i="7" s="1"/>
  <c r="CK38" i="11"/>
  <c r="CK11" i="1"/>
  <c r="CK22" i="11" s="1"/>
  <c r="CK44" i="11"/>
  <c r="CI121" i="1"/>
  <c r="CJ133" i="2"/>
  <c r="CJ121" i="2"/>
  <c r="E107" i="7"/>
  <c r="CP78" i="3"/>
  <c r="CQ9" i="3"/>
  <c r="CQ11" i="3" s="1"/>
  <c r="CQ13" i="3" s="1"/>
  <c r="CQ15" i="3" s="1"/>
  <c r="CQ35" i="3" s="1"/>
  <c r="CQ42" i="3" s="1"/>
  <c r="CQ58" i="3"/>
  <c r="CQ82" i="3" s="1"/>
  <c r="CQ27" i="3" s="1"/>
  <c r="CK48" i="2"/>
  <c r="CL47" i="2"/>
  <c r="CK43" i="1" s="1"/>
  <c r="C108" i="7" s="1"/>
  <c r="I107" i="7"/>
  <c r="CJ41" i="1"/>
  <c r="M107" i="7" s="1"/>
  <c r="CK73" i="2"/>
  <c r="CJ50" i="1"/>
  <c r="CK78" i="2"/>
  <c r="CK85" i="2" s="1"/>
  <c r="CM7" i="2"/>
  <c r="CL13" i="2"/>
  <c r="CQ58" i="2"/>
  <c r="CP38" i="1"/>
  <c r="CN57" i="2"/>
  <c r="CM37" i="1"/>
  <c r="CL36" i="1"/>
  <c r="CM56" i="2"/>
  <c r="CL55" i="2"/>
  <c r="CK35" i="1"/>
  <c r="CK123" i="1"/>
  <c r="CK111" i="1"/>
  <c r="CK99" i="1"/>
  <c r="CO121" i="3"/>
  <c r="CI116" i="1"/>
  <c r="T106" i="7" s="1"/>
  <c r="CI128" i="1"/>
  <c r="U106" i="7" s="1"/>
  <c r="CI104" i="1"/>
  <c r="R106" i="7" s="1"/>
  <c r="S106" i="7"/>
  <c r="CO113" i="1"/>
  <c r="CO101" i="1"/>
  <c r="CO125" i="1"/>
  <c r="CJ122" i="1"/>
  <c r="CJ98" i="1"/>
  <c r="CJ110" i="1"/>
  <c r="CL124" i="1"/>
  <c r="CL100" i="1"/>
  <c r="CL112" i="1"/>
  <c r="CQ118" i="3" l="1"/>
  <c r="CQ130" i="3"/>
  <c r="CP23" i="3"/>
  <c r="CP30" i="3" s="1"/>
  <c r="CP133" i="3" s="1"/>
  <c r="CP85" i="3"/>
  <c r="CP97" i="3" s="1"/>
  <c r="L108" i="7"/>
  <c r="CK40" i="11"/>
  <c r="CK43" i="11"/>
  <c r="CK42" i="11"/>
  <c r="CK41" i="11"/>
  <c r="CL15" i="2"/>
  <c r="CK15" i="1" s="1"/>
  <c r="CK13" i="1"/>
  <c r="CJ44" i="1"/>
  <c r="J107" i="7" s="1"/>
  <c r="CS37" i="3"/>
  <c r="CS56" i="3" s="1"/>
  <c r="CS80" i="3" s="1"/>
  <c r="CS25" i="3" s="1"/>
  <c r="CQ54" i="3"/>
  <c r="CR7" i="3"/>
  <c r="CR10" i="3" s="1"/>
  <c r="CL79" i="2"/>
  <c r="CK51" i="1"/>
  <c r="CK63" i="1" s="1"/>
  <c r="CQ82" i="2"/>
  <c r="CP54" i="1"/>
  <c r="CP66" i="1" s="1"/>
  <c r="CK23" i="2"/>
  <c r="CJ73" i="1"/>
  <c r="CJ85" i="1" s="1"/>
  <c r="CT38" i="3"/>
  <c r="CT57" i="3" s="1"/>
  <c r="CT81" i="3" s="1"/>
  <c r="CT26" i="3" s="1"/>
  <c r="CR36" i="3"/>
  <c r="CR55" i="3" s="1"/>
  <c r="CR79" i="3" s="1"/>
  <c r="CR24" i="3" s="1"/>
  <c r="CM80" i="2"/>
  <c r="CL52" i="1"/>
  <c r="CL64" i="1" s="1"/>
  <c r="CJ62" i="1"/>
  <c r="CJ57" i="1"/>
  <c r="CM53" i="1"/>
  <c r="CM65" i="1" s="1"/>
  <c r="CN81" i="2"/>
  <c r="CL7" i="1"/>
  <c r="CM9" i="2"/>
  <c r="CL9" i="1" s="1"/>
  <c r="CL44" i="11" s="1"/>
  <c r="CM10" i="2"/>
  <c r="CL10" i="1" s="1"/>
  <c r="CL58" i="11" s="1"/>
  <c r="CR47" i="3"/>
  <c r="CQ48" i="3"/>
  <c r="CR115" i="3" l="1"/>
  <c r="CR127" i="3"/>
  <c r="CT117" i="3"/>
  <c r="CT129" i="3"/>
  <c r="CS116" i="3"/>
  <c r="CS128" i="3"/>
  <c r="CP114" i="3"/>
  <c r="CP126" i="3"/>
  <c r="CQ61" i="3"/>
  <c r="CQ73" i="3" s="1"/>
  <c r="CL57" i="11"/>
  <c r="CL53" i="11"/>
  <c r="CL56" i="11"/>
  <c r="CL55" i="11"/>
  <c r="CL54" i="11"/>
  <c r="CL38" i="11"/>
  <c r="CL43" i="11" s="1"/>
  <c r="CP109" i="3"/>
  <c r="CL35" i="2"/>
  <c r="CK34" i="1" s="1"/>
  <c r="F108" i="7"/>
  <c r="CK12" i="1"/>
  <c r="G108" i="7" s="1"/>
  <c r="CJ45" i="1"/>
  <c r="K107" i="7" s="1"/>
  <c r="CQ78" i="3"/>
  <c r="E108" i="7"/>
  <c r="CK14" i="1"/>
  <c r="H108" i="7" s="1"/>
  <c r="N107" i="7"/>
  <c r="CJ68" i="1"/>
  <c r="O107" i="7" s="1"/>
  <c r="CK97" i="2"/>
  <c r="CJ80" i="1"/>
  <c r="CP77" i="1"/>
  <c r="CP89" i="1" s="1"/>
  <c r="CQ27" i="2"/>
  <c r="CL11" i="1"/>
  <c r="CL22" i="11" s="1"/>
  <c r="CL75" i="1"/>
  <c r="CL87" i="1" s="1"/>
  <c r="CM25" i="2"/>
  <c r="CM76" i="1"/>
  <c r="CM88" i="1" s="1"/>
  <c r="CN26" i="2"/>
  <c r="CK126" i="2"/>
  <c r="CJ23" i="1"/>
  <c r="CK114" i="2"/>
  <c r="CK30" i="2"/>
  <c r="CK74" i="1"/>
  <c r="CK86" i="1" s="1"/>
  <c r="CL24" i="2"/>
  <c r="CM11" i="2"/>
  <c r="CP121" i="3"/>
  <c r="CQ23" i="3" l="1"/>
  <c r="CQ126" i="3" s="1"/>
  <c r="CQ85" i="3"/>
  <c r="CQ97" i="3" s="1"/>
  <c r="CL41" i="11"/>
  <c r="CL40" i="11"/>
  <c r="CL42" i="11"/>
  <c r="CL54" i="2"/>
  <c r="CL42" i="2"/>
  <c r="CM47" i="2" s="1"/>
  <c r="CL43" i="1" s="1"/>
  <c r="C109" i="7" s="1"/>
  <c r="CO38" i="2"/>
  <c r="CN37" i="1" s="1"/>
  <c r="CR39" i="2"/>
  <c r="CR58" i="2" s="1"/>
  <c r="CM36" i="2"/>
  <c r="CL35" i="1" s="1"/>
  <c r="CN37" i="2"/>
  <c r="CN56" i="2" s="1"/>
  <c r="CR39" i="3"/>
  <c r="CK133" i="2"/>
  <c r="CK121" i="2"/>
  <c r="CK109" i="2"/>
  <c r="CN7" i="2"/>
  <c r="CM13" i="2"/>
  <c r="CQ130" i="2"/>
  <c r="CQ118" i="2"/>
  <c r="CP27" i="1"/>
  <c r="CL115" i="2"/>
  <c r="CK24" i="1"/>
  <c r="CL127" i="2"/>
  <c r="CK41" i="1"/>
  <c r="M108" i="7" s="1"/>
  <c r="I108" i="7"/>
  <c r="CM116" i="2"/>
  <c r="CL25" i="1"/>
  <c r="CM128" i="2"/>
  <c r="CJ121" i="1"/>
  <c r="CJ97" i="1"/>
  <c r="CJ109" i="1"/>
  <c r="CJ30" i="1"/>
  <c r="Q107" i="7"/>
  <c r="CJ92" i="1"/>
  <c r="P107" i="7" s="1"/>
  <c r="CM26" i="1"/>
  <c r="CN117" i="2"/>
  <c r="CN129" i="2"/>
  <c r="L109" i="7"/>
  <c r="CQ114" i="3"/>
  <c r="CQ30" i="3" l="1"/>
  <c r="CQ133" i="3" s="1"/>
  <c r="CK50" i="1"/>
  <c r="CK57" i="1" s="1"/>
  <c r="CL61" i="2"/>
  <c r="CL48" i="2"/>
  <c r="CM36" i="1"/>
  <c r="CO57" i="2"/>
  <c r="CO81" i="2" s="1"/>
  <c r="CL73" i="2"/>
  <c r="CL78" i="2"/>
  <c r="CL85" i="2" s="1"/>
  <c r="CQ38" i="1"/>
  <c r="CM55" i="2"/>
  <c r="CL51" i="1" s="1"/>
  <c r="CL63" i="1" s="1"/>
  <c r="CR9" i="3"/>
  <c r="CR11" i="3" s="1"/>
  <c r="CR13" i="3" s="1"/>
  <c r="CR15" i="3" s="1"/>
  <c r="CR35" i="3" s="1"/>
  <c r="CR58" i="3"/>
  <c r="CR82" i="3" s="1"/>
  <c r="CR27" i="3" s="1"/>
  <c r="CM15" i="2"/>
  <c r="CM35" i="2" s="1"/>
  <c r="CL13" i="1"/>
  <c r="CQ109" i="3"/>
  <c r="CK44" i="1"/>
  <c r="CK45" i="1" s="1"/>
  <c r="K108" i="7" s="1"/>
  <c r="CP125" i="1"/>
  <c r="CP113" i="1"/>
  <c r="CP101" i="1"/>
  <c r="CM52" i="1"/>
  <c r="CN80" i="2"/>
  <c r="CM7" i="1"/>
  <c r="CN9" i="2"/>
  <c r="CM9" i="1" s="1"/>
  <c r="CM44" i="11" s="1"/>
  <c r="CN10" i="2"/>
  <c r="CM10" i="1" s="1"/>
  <c r="CM58" i="11" s="1"/>
  <c r="CJ128" i="1"/>
  <c r="U107" i="7" s="1"/>
  <c r="S107" i="7"/>
  <c r="CJ104" i="1"/>
  <c r="R107" i="7" s="1"/>
  <c r="CJ116" i="1"/>
  <c r="T107" i="7" s="1"/>
  <c r="CR82" i="2"/>
  <c r="CM100" i="1"/>
  <c r="CM112" i="1"/>
  <c r="CM124" i="1"/>
  <c r="CL111" i="1"/>
  <c r="CL123" i="1"/>
  <c r="CL99" i="1"/>
  <c r="CK110" i="1"/>
  <c r="CK98" i="1"/>
  <c r="CK122" i="1"/>
  <c r="CQ121" i="3"/>
  <c r="CR118" i="3" l="1"/>
  <c r="CR130" i="3"/>
  <c r="CK62" i="1"/>
  <c r="CM64" i="1"/>
  <c r="CM55" i="11"/>
  <c r="CM53" i="11"/>
  <c r="CM57" i="11"/>
  <c r="CM54" i="11"/>
  <c r="CM56" i="11"/>
  <c r="CK73" i="1"/>
  <c r="CK85" i="1" s="1"/>
  <c r="CN53" i="1"/>
  <c r="CN65" i="1" s="1"/>
  <c r="CL23" i="2"/>
  <c r="CL30" i="2" s="1"/>
  <c r="CM79" i="2"/>
  <c r="CM24" i="2" s="1"/>
  <c r="CS7" i="3"/>
  <c r="CS10" i="3" s="1"/>
  <c r="CL15" i="1"/>
  <c r="CQ54" i="1"/>
  <c r="CQ66" i="1" s="1"/>
  <c r="F109" i="7"/>
  <c r="CL12" i="1"/>
  <c r="G109" i="7" s="1"/>
  <c r="J108" i="7"/>
  <c r="CO26" i="2"/>
  <c r="CN76" i="1"/>
  <c r="CM11" i="1"/>
  <c r="CM22" i="11" s="1"/>
  <c r="CO37" i="2"/>
  <c r="CP38" i="2"/>
  <c r="CM42" i="2"/>
  <c r="CN47" i="2" s="1"/>
  <c r="CM43" i="1" s="1"/>
  <c r="C110" i="7" s="1"/>
  <c r="CS39" i="3"/>
  <c r="CS39" i="2"/>
  <c r="CM54" i="2"/>
  <c r="CM61" i="2" s="1"/>
  <c r="CN36" i="2"/>
  <c r="CL34" i="1"/>
  <c r="CR27" i="2"/>
  <c r="CQ77" i="1"/>
  <c r="CN11" i="2"/>
  <c r="CN25" i="2"/>
  <c r="CM75" i="1"/>
  <c r="CM87" i="1" s="1"/>
  <c r="CL97" i="2"/>
  <c r="CK80" i="1"/>
  <c r="CR54" i="3"/>
  <c r="CR61" i="3" s="1"/>
  <c r="CR42" i="3"/>
  <c r="CT37" i="3"/>
  <c r="CT56" i="3" s="1"/>
  <c r="CT80" i="3" s="1"/>
  <c r="CT25" i="3" s="1"/>
  <c r="CS36" i="3"/>
  <c r="CS55" i="3" s="1"/>
  <c r="CS79" i="3" s="1"/>
  <c r="CS24" i="3" s="1"/>
  <c r="N108" i="7"/>
  <c r="CK68" i="1"/>
  <c r="O108" i="7" s="1"/>
  <c r="CT116" i="3" l="1"/>
  <c r="CT128" i="3"/>
  <c r="CS115" i="3"/>
  <c r="CS127" i="3"/>
  <c r="CL14" i="1"/>
  <c r="H109" i="7" s="1"/>
  <c r="CM38" i="11"/>
  <c r="CL114" i="2"/>
  <c r="CK23" i="1"/>
  <c r="CK97" i="1" s="1"/>
  <c r="CN88" i="1"/>
  <c r="CQ89" i="1"/>
  <c r="CL126" i="2"/>
  <c r="CL74" i="1"/>
  <c r="CL86" i="1" s="1"/>
  <c r="E109" i="7"/>
  <c r="CM48" i="2"/>
  <c r="CM25" i="1"/>
  <c r="CN128" i="2"/>
  <c r="CN116" i="2"/>
  <c r="CL133" i="2"/>
  <c r="CL121" i="2"/>
  <c r="CL109" i="2"/>
  <c r="CS58" i="2"/>
  <c r="CR38" i="1"/>
  <c r="CO56" i="2"/>
  <c r="CN36" i="1"/>
  <c r="CS47" i="3"/>
  <c r="CR48" i="3"/>
  <c r="CN13" i="2"/>
  <c r="CO7" i="2"/>
  <c r="CL41" i="1"/>
  <c r="M109" i="7" s="1"/>
  <c r="I109" i="7"/>
  <c r="CS9" i="3"/>
  <c r="CS11" i="3" s="1"/>
  <c r="CS58" i="3"/>
  <c r="CS82" i="3" s="1"/>
  <c r="CS27" i="3" s="1"/>
  <c r="L110" i="7"/>
  <c r="CM127" i="2"/>
  <c r="CL24" i="1"/>
  <c r="CM115" i="2"/>
  <c r="CR73" i="3"/>
  <c r="CR78" i="3"/>
  <c r="CR85" i="3" s="1"/>
  <c r="CN55" i="2"/>
  <c r="CM35" i="1"/>
  <c r="CK92" i="1"/>
  <c r="P108" i="7" s="1"/>
  <c r="Q108" i="7"/>
  <c r="CR118" i="2"/>
  <c r="CQ27" i="1"/>
  <c r="CR130" i="2"/>
  <c r="CL50" i="1"/>
  <c r="CM78" i="2"/>
  <c r="CM85" i="2" s="1"/>
  <c r="CM73" i="2"/>
  <c r="CO37" i="1"/>
  <c r="CP57" i="2"/>
  <c r="CN26" i="1"/>
  <c r="CO129" i="2"/>
  <c r="CO117" i="2"/>
  <c r="CS118" i="3" l="1"/>
  <c r="CS130" i="3"/>
  <c r="CM42" i="11"/>
  <c r="CM43" i="11"/>
  <c r="CM41" i="11"/>
  <c r="CM40" i="11"/>
  <c r="CK109" i="1"/>
  <c r="CK121" i="1"/>
  <c r="CK30" i="1"/>
  <c r="CK128" i="1" s="1"/>
  <c r="U108" i="7" s="1"/>
  <c r="CN15" i="2"/>
  <c r="CM15" i="1" s="1"/>
  <c r="CN38" i="11" s="1"/>
  <c r="CM13" i="1"/>
  <c r="CN52" i="1"/>
  <c r="CN64" i="1" s="1"/>
  <c r="CO80" i="2"/>
  <c r="CM111" i="1"/>
  <c r="CM99" i="1"/>
  <c r="CM123" i="1"/>
  <c r="CQ125" i="1"/>
  <c r="CQ113" i="1"/>
  <c r="CQ101" i="1"/>
  <c r="CL44" i="1"/>
  <c r="CN124" i="1"/>
  <c r="CN100" i="1"/>
  <c r="CN112" i="1"/>
  <c r="CM23" i="2"/>
  <c r="CL73" i="1"/>
  <c r="CL85" i="1" s="1"/>
  <c r="CN79" i="2"/>
  <c r="CM51" i="1"/>
  <c r="CM63" i="1" s="1"/>
  <c r="CL98" i="1"/>
  <c r="CL122" i="1"/>
  <c r="CL110" i="1"/>
  <c r="CR54" i="1"/>
  <c r="CR66" i="1" s="1"/>
  <c r="CS82" i="2"/>
  <c r="CP81" i="2"/>
  <c r="CO53" i="1"/>
  <c r="CO65" i="1" s="1"/>
  <c r="CL57" i="1"/>
  <c r="CL62" i="1"/>
  <c r="CR97" i="3"/>
  <c r="CR23" i="3"/>
  <c r="CR126" i="3" s="1"/>
  <c r="CS13" i="3"/>
  <c r="CS15" i="3" s="1"/>
  <c r="CS35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104" i="1"/>
  <c r="R108" i="7" s="1"/>
  <c r="S108" i="7"/>
  <c r="CK116" i="1"/>
  <c r="T108" i="7" s="1"/>
  <c r="CN35" i="2"/>
  <c r="CO36" i="2" s="1"/>
  <c r="F110" i="7"/>
  <c r="CM12" i="1"/>
  <c r="G110" i="7" s="1"/>
  <c r="CO76" i="1"/>
  <c r="CO88" i="1" s="1"/>
  <c r="CP26" i="2"/>
  <c r="CL80" i="1"/>
  <c r="CM97" i="2"/>
  <c r="CO11" i="2"/>
  <c r="CT10" i="3"/>
  <c r="CS27" i="2"/>
  <c r="CR77" i="1"/>
  <c r="CR89" i="1" s="1"/>
  <c r="CN75" i="1"/>
  <c r="CN87" i="1" s="1"/>
  <c r="CO25" i="2"/>
  <c r="CS54" i="3"/>
  <c r="CS61" i="3" s="1"/>
  <c r="CT36" i="3"/>
  <c r="CT55" i="3" s="1"/>
  <c r="CT79" i="3" s="1"/>
  <c r="CT24" i="3" s="1"/>
  <c r="CS42" i="3"/>
  <c r="CT47" i="3" s="1"/>
  <c r="N109" i="7"/>
  <c r="CL68" i="1"/>
  <c r="O109" i="7" s="1"/>
  <c r="CM126" i="2"/>
  <c r="CL23" i="1"/>
  <c r="CM114" i="2"/>
  <c r="CM30" i="2"/>
  <c r="CL45" i="1"/>
  <c r="K109" i="7" s="1"/>
  <c r="J109" i="7"/>
  <c r="CN11" i="1"/>
  <c r="CN22" i="11" s="1"/>
  <c r="CR30" i="3"/>
  <c r="CR133" i="3" s="1"/>
  <c r="CR114" i="3"/>
  <c r="CN24" i="2"/>
  <c r="CM74" i="1"/>
  <c r="CM86" i="1" s="1"/>
  <c r="CM14" i="1"/>
  <c r="H110" i="7" s="1"/>
  <c r="E110" i="7"/>
  <c r="CT115" i="3" l="1"/>
  <c r="CT127" i="3"/>
  <c r="CP37" i="2"/>
  <c r="CP56" i="2" s="1"/>
  <c r="CT39" i="2"/>
  <c r="CT58" i="2" s="1"/>
  <c r="CN42" i="2"/>
  <c r="CO47" i="2" s="1"/>
  <c r="CN43" i="1" s="1"/>
  <c r="C111" i="7" s="1"/>
  <c r="CT39" i="3"/>
  <c r="CM34" i="1"/>
  <c r="I110" i="7" s="1"/>
  <c r="CN54" i="2"/>
  <c r="CN61" i="2" s="1"/>
  <c r="CQ38" i="2"/>
  <c r="CP37" i="1" s="1"/>
  <c r="L111" i="7"/>
  <c r="CS73" i="3"/>
  <c r="CS78" i="3"/>
  <c r="CS85" i="3" s="1"/>
  <c r="CN115" i="2"/>
  <c r="CN127" i="2"/>
  <c r="CM24" i="1"/>
  <c r="CL121" i="1"/>
  <c r="CL109" i="1"/>
  <c r="CL30" i="1"/>
  <c r="CL97" i="1"/>
  <c r="CS48" i="3"/>
  <c r="CO116" i="2"/>
  <c r="CN25" i="1"/>
  <c r="CO128" i="2"/>
  <c r="CO55" i="2"/>
  <c r="CN35" i="1"/>
  <c r="CL92" i="1"/>
  <c r="P109" i="7" s="1"/>
  <c r="Q109" i="7"/>
  <c r="CR109" i="3"/>
  <c r="CR121" i="3"/>
  <c r="CM121" i="2"/>
  <c r="CM109" i="2"/>
  <c r="CM133" i="2"/>
  <c r="CO13" i="2"/>
  <c r="CP7" i="2"/>
  <c r="CO26" i="1"/>
  <c r="CP129" i="2"/>
  <c r="CP117" i="2"/>
  <c r="CS118" i="2"/>
  <c r="CR27" i="1"/>
  <c r="CS130" i="2"/>
  <c r="CM50" i="1" l="1"/>
  <c r="CM57" i="1" s="1"/>
  <c r="CN78" i="2"/>
  <c r="CS38" i="1"/>
  <c r="CO36" i="1"/>
  <c r="CT9" i="3"/>
  <c r="CT11" i="3" s="1"/>
  <c r="CT13" i="3" s="1"/>
  <c r="CT15" i="3" s="1"/>
  <c r="CT35" i="3" s="1"/>
  <c r="CT42" i="3" s="1"/>
  <c r="CT48" i="3" s="1"/>
  <c r="CT58" i="3"/>
  <c r="CT82" i="3" s="1"/>
  <c r="CT27" i="3" s="1"/>
  <c r="CQ57" i="2"/>
  <c r="CQ81" i="2" s="1"/>
  <c r="CM41" i="1"/>
  <c r="CM44" i="1" s="1"/>
  <c r="J110" i="7" s="1"/>
  <c r="CN73" i="2"/>
  <c r="CN48" i="2"/>
  <c r="CO15" i="2"/>
  <c r="CN15" i="1" s="1"/>
  <c r="CO38" i="11" s="1"/>
  <c r="CN13" i="1"/>
  <c r="CR113" i="1"/>
  <c r="CR101" i="1"/>
  <c r="CR125" i="1"/>
  <c r="CO124" i="1"/>
  <c r="CO112" i="1"/>
  <c r="CO100" i="1"/>
  <c r="CO52" i="1"/>
  <c r="CP80" i="2"/>
  <c r="CO79" i="2"/>
  <c r="CN51" i="1"/>
  <c r="CN63" i="1" s="1"/>
  <c r="CS97" i="3"/>
  <c r="CS23" i="3"/>
  <c r="CS126" i="3" s="1"/>
  <c r="CM110" i="1"/>
  <c r="CM98" i="1"/>
  <c r="CM122" i="1"/>
  <c r="CP9" i="2"/>
  <c r="CO9" i="1" s="1"/>
  <c r="CO44" i="11" s="1"/>
  <c r="CO7" i="1"/>
  <c r="CP10" i="2"/>
  <c r="CO10" i="1" s="1"/>
  <c r="CO58" i="11" s="1"/>
  <c r="CN123" i="1"/>
  <c r="CN99" i="1"/>
  <c r="CN111" i="1"/>
  <c r="CL128" i="1"/>
  <c r="U109" i="7" s="1"/>
  <c r="CL116" i="1"/>
  <c r="T109" i="7" s="1"/>
  <c r="S109" i="7"/>
  <c r="CL104" i="1"/>
  <c r="R109" i="7" s="1"/>
  <c r="CT82" i="2"/>
  <c r="CT118" i="3" l="1"/>
  <c r="CT130" i="3"/>
  <c r="CM62" i="1"/>
  <c r="CM73" i="1"/>
  <c r="CN85" i="2"/>
  <c r="CO55" i="11"/>
  <c r="CO54" i="11"/>
  <c r="CO57" i="11"/>
  <c r="CO53" i="11"/>
  <c r="CO56" i="11"/>
  <c r="CO41" i="11"/>
  <c r="CO43" i="11"/>
  <c r="CO42" i="11"/>
  <c r="CO40" i="11"/>
  <c r="CN23" i="2"/>
  <c r="CN126" i="2" s="1"/>
  <c r="CM85" i="1"/>
  <c r="CM80" i="1"/>
  <c r="CS54" i="1"/>
  <c r="CS66" i="1" s="1"/>
  <c r="CP53" i="1"/>
  <c r="CP65" i="1" s="1"/>
  <c r="CO64" i="1"/>
  <c r="CT54" i="3"/>
  <c r="CM45" i="1"/>
  <c r="K110" i="7" s="1"/>
  <c r="M110" i="7"/>
  <c r="CO35" i="2"/>
  <c r="CQ37" i="2" s="1"/>
  <c r="F111" i="7"/>
  <c r="CN12" i="1"/>
  <c r="G111" i="7" s="1"/>
  <c r="CO11" i="1"/>
  <c r="CO22" i="11" s="1"/>
  <c r="CP76" i="1"/>
  <c r="CQ26" i="2"/>
  <c r="CP11" i="2"/>
  <c r="CP25" i="2"/>
  <c r="CO75" i="1"/>
  <c r="CO87" i="1" s="1"/>
  <c r="CT27" i="2"/>
  <c r="CS77" i="1"/>
  <c r="CN74" i="1"/>
  <c r="CN86" i="1" s="1"/>
  <c r="CO24" i="2"/>
  <c r="CS30" i="3"/>
  <c r="CS133" i="3" s="1"/>
  <c r="CS114" i="3"/>
  <c r="CN14" i="1"/>
  <c r="H111" i="7" s="1"/>
  <c r="E111" i="7"/>
  <c r="CM68" i="1"/>
  <c r="O110" i="7" s="1"/>
  <c r="N110" i="7"/>
  <c r="CT78" i="3" l="1"/>
  <c r="CT85" i="3" s="1"/>
  <c r="CT61" i="3"/>
  <c r="CT73" i="3" s="1"/>
  <c r="CN30" i="2"/>
  <c r="CN133" i="2" s="1"/>
  <c r="CS89" i="1"/>
  <c r="CN114" i="2"/>
  <c r="CN97" i="2"/>
  <c r="CM23" i="1"/>
  <c r="CM30" i="1" s="1"/>
  <c r="CP88" i="1"/>
  <c r="CO54" i="2"/>
  <c r="CO42" i="2"/>
  <c r="CO48" i="2" s="1"/>
  <c r="CR38" i="2"/>
  <c r="CR57" i="2" s="1"/>
  <c r="CP36" i="2"/>
  <c r="CP55" i="2" s="1"/>
  <c r="CN34" i="1"/>
  <c r="I111" i="7" s="1"/>
  <c r="L112" i="7"/>
  <c r="Q110" i="7"/>
  <c r="CM92" i="1"/>
  <c r="P110" i="7" s="1"/>
  <c r="CP13" i="2"/>
  <c r="CQ7" i="2"/>
  <c r="CQ56" i="2"/>
  <c r="CP36" i="1"/>
  <c r="CT118" i="2"/>
  <c r="CS27" i="1"/>
  <c r="CT130" i="2"/>
  <c r="CO115" i="2"/>
  <c r="CO127" i="2"/>
  <c r="CN24" i="1"/>
  <c r="CS109" i="3"/>
  <c r="CS121" i="3"/>
  <c r="CO25" i="1"/>
  <c r="CP128" i="2"/>
  <c r="CP116" i="2"/>
  <c r="CP26" i="1"/>
  <c r="CQ117" i="2"/>
  <c r="CQ129" i="2"/>
  <c r="CT23" i="3" l="1"/>
  <c r="CT126" i="3" s="1"/>
  <c r="CN50" i="1"/>
  <c r="CN62" i="1" s="1"/>
  <c r="CO61" i="2"/>
  <c r="CO73" i="2" s="1"/>
  <c r="CN109" i="2"/>
  <c r="CN121" i="2"/>
  <c r="CT97" i="3"/>
  <c r="CM121" i="1"/>
  <c r="CM97" i="1"/>
  <c r="CM109" i="1"/>
  <c r="CO78" i="2"/>
  <c r="CO85" i="2" s="1"/>
  <c r="CQ37" i="1"/>
  <c r="CN41" i="1"/>
  <c r="M111" i="7" s="1"/>
  <c r="CO35" i="1"/>
  <c r="CP47" i="2"/>
  <c r="CO43" i="1" s="1"/>
  <c r="C112" i="7" s="1"/>
  <c r="CP15" i="2"/>
  <c r="CP35" i="2" s="1"/>
  <c r="CO13" i="1"/>
  <c r="CN98" i="1"/>
  <c r="CN122" i="1"/>
  <c r="CN110" i="1"/>
  <c r="CQ53" i="1"/>
  <c r="CR81" i="2"/>
  <c r="CM104" i="1"/>
  <c r="R110" i="7" s="1"/>
  <c r="S110" i="7"/>
  <c r="CM116" i="1"/>
  <c r="T110" i="7" s="1"/>
  <c r="CM128" i="1"/>
  <c r="U110" i="7" s="1"/>
  <c r="CP124" i="1"/>
  <c r="CP100" i="1"/>
  <c r="CP112" i="1"/>
  <c r="CO51" i="1"/>
  <c r="CP79" i="2"/>
  <c r="CP52" i="1"/>
  <c r="CP64" i="1" s="1"/>
  <c r="CQ80" i="2"/>
  <c r="CN57" i="1"/>
  <c r="CO111" i="1"/>
  <c r="CO123" i="1"/>
  <c r="CO99" i="1"/>
  <c r="CS101" i="1"/>
  <c r="CS113" i="1"/>
  <c r="CS125" i="1"/>
  <c r="J32" i="9"/>
  <c r="CQ9" i="2"/>
  <c r="CP9" i="1" s="1"/>
  <c r="CP44" i="11" s="1"/>
  <c r="CQ10" i="2"/>
  <c r="CP10" i="1" s="1"/>
  <c r="CP58" i="11" s="1"/>
  <c r="CP7" i="1"/>
  <c r="CT114" i="3"/>
  <c r="CT30" i="3" l="1"/>
  <c r="CT133" i="3" s="1"/>
  <c r="CP54" i="11"/>
  <c r="CP57" i="11"/>
  <c r="CP53" i="11"/>
  <c r="CP56" i="11"/>
  <c r="CP55" i="11"/>
  <c r="CO23" i="2"/>
  <c r="CO126" i="2" s="1"/>
  <c r="CN73" i="1"/>
  <c r="CN85" i="1" s="1"/>
  <c r="CQ65" i="1"/>
  <c r="CN44" i="1"/>
  <c r="CN45" i="1" s="1"/>
  <c r="K111" i="7" s="1"/>
  <c r="CO63" i="1"/>
  <c r="CO15" i="1"/>
  <c r="F112" i="7"/>
  <c r="CO12" i="1"/>
  <c r="G112" i="7" s="1"/>
  <c r="CP11" i="1"/>
  <c r="CP75" i="1"/>
  <c r="CP87" i="1" s="1"/>
  <c r="CQ25" i="2"/>
  <c r="J111" i="7"/>
  <c r="CP54" i="2"/>
  <c r="CP61" i="2" s="1"/>
  <c r="CR37" i="2"/>
  <c r="CO34" i="1"/>
  <c r="CP42" i="2"/>
  <c r="CQ47" i="2" s="1"/>
  <c r="CP43" i="1" s="1"/>
  <c r="C113" i="7" s="1"/>
  <c r="CQ36" i="2"/>
  <c r="CS38" i="2"/>
  <c r="CP24" i="2"/>
  <c r="CO74" i="1"/>
  <c r="CO86" i="1" s="1"/>
  <c r="CR26" i="2"/>
  <c r="CQ76" i="1"/>
  <c r="CQ88" i="1" s="1"/>
  <c r="CN80" i="1"/>
  <c r="CO97" i="2"/>
  <c r="CQ11" i="2"/>
  <c r="CN68" i="1"/>
  <c r="O111" i="7" s="1"/>
  <c r="N111" i="7"/>
  <c r="CT109" i="3" l="1"/>
  <c r="CT121" i="3"/>
  <c r="CO14" i="1"/>
  <c r="H112" i="7" s="1"/>
  <c r="CP38" i="11"/>
  <c r="L113" i="7"/>
  <c r="CP22" i="11"/>
  <c r="CO30" i="2"/>
  <c r="CO133" i="2" s="1"/>
  <c r="CN23" i="1"/>
  <c r="CN30" i="1" s="1"/>
  <c r="CO114" i="2"/>
  <c r="E112" i="7"/>
  <c r="CP48" i="2"/>
  <c r="CR7" i="2"/>
  <c r="CQ13" i="2"/>
  <c r="CR117" i="2"/>
  <c r="CQ26" i="1"/>
  <c r="CR129" i="2"/>
  <c r="CS57" i="2"/>
  <c r="CR37" i="1"/>
  <c r="CQ36" i="1"/>
  <c r="CR56" i="2"/>
  <c r="CP35" i="1"/>
  <c r="CQ55" i="2"/>
  <c r="CP73" i="2"/>
  <c r="CP78" i="2"/>
  <c r="CO50" i="1"/>
  <c r="CN92" i="1"/>
  <c r="P111" i="7" s="1"/>
  <c r="Q111" i="7"/>
  <c r="CP127" i="2"/>
  <c r="CO24" i="1"/>
  <c r="CP115" i="2"/>
  <c r="CP25" i="1"/>
  <c r="CQ128" i="2"/>
  <c r="CQ116" i="2"/>
  <c r="I112" i="7"/>
  <c r="CO41" i="1"/>
  <c r="M112" i="7" s="1"/>
  <c r="CP43" i="11" l="1"/>
  <c r="CP41" i="11"/>
  <c r="CP40" i="11"/>
  <c r="CP42" i="11"/>
  <c r="CO109" i="2"/>
  <c r="CN97" i="1"/>
  <c r="CO121" i="2"/>
  <c r="CN121" i="1"/>
  <c r="CN109" i="1"/>
  <c r="CQ15" i="2"/>
  <c r="CP15" i="1" s="1"/>
  <c r="CQ38" i="11" s="1"/>
  <c r="CP13" i="1"/>
  <c r="CO73" i="1"/>
  <c r="CO85" i="1" s="1"/>
  <c r="CP23" i="2"/>
  <c r="CR80" i="2"/>
  <c r="CQ52" i="1"/>
  <c r="CQ64" i="1" s="1"/>
  <c r="CO44" i="1"/>
  <c r="CQ112" i="1"/>
  <c r="CQ100" i="1"/>
  <c r="CQ124" i="1"/>
  <c r="CP111" i="1"/>
  <c r="CP123" i="1"/>
  <c r="CP99" i="1"/>
  <c r="CQ79" i="2"/>
  <c r="CP51" i="1"/>
  <c r="CP63" i="1" s="1"/>
  <c r="CO122" i="1"/>
  <c r="CO98" i="1"/>
  <c r="CO110" i="1"/>
  <c r="CO62" i="1"/>
  <c r="CR53" i="1"/>
  <c r="CR65" i="1" s="1"/>
  <c r="CS81" i="2"/>
  <c r="S111" i="7"/>
  <c r="CN116" i="1"/>
  <c r="T111" i="7" s="1"/>
  <c r="CN128" i="1"/>
  <c r="U111" i="7" s="1"/>
  <c r="CN104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R36" i="2" s="1"/>
  <c r="F113" i="7"/>
  <c r="CP12" i="1"/>
  <c r="G113" i="7" s="1"/>
  <c r="CQ11" i="1"/>
  <c r="CQ22" i="11" s="1"/>
  <c r="CR11" i="2"/>
  <c r="CR25" i="2"/>
  <c r="CQ75" i="1"/>
  <c r="CQ87" i="1" s="1"/>
  <c r="CO45" i="1"/>
  <c r="K112" i="7" s="1"/>
  <c r="J112" i="7"/>
  <c r="CO23" i="1"/>
  <c r="CP126" i="2"/>
  <c r="CP114" i="2"/>
  <c r="E113" i="7"/>
  <c r="CP14" i="1"/>
  <c r="H113" i="7" s="1"/>
  <c r="CS26" i="2"/>
  <c r="CR76" i="1"/>
  <c r="CR88" i="1" s="1"/>
  <c r="CQ24" i="2"/>
  <c r="CP74" i="1"/>
  <c r="CP86" i="1" s="1"/>
  <c r="CT38" i="2" l="1"/>
  <c r="CT57" i="2" s="1"/>
  <c r="CS37" i="2"/>
  <c r="CR36" i="1" s="1"/>
  <c r="CQ42" i="2"/>
  <c r="CQ48" i="2" s="1"/>
  <c r="CQ54" i="2"/>
  <c r="CP34" i="1"/>
  <c r="I113" i="7" s="1"/>
  <c r="L114" i="7"/>
  <c r="CQ115" i="2"/>
  <c r="CP24" i="1"/>
  <c r="CQ127" i="2"/>
  <c r="CR116" i="2"/>
  <c r="CQ25" i="1"/>
  <c r="CR128" i="2"/>
  <c r="CR55" i="2"/>
  <c r="CQ35" i="1"/>
  <c r="CR13" i="2"/>
  <c r="CS7" i="2"/>
  <c r="CS117" i="2"/>
  <c r="CS129" i="2"/>
  <c r="CR26" i="1"/>
  <c r="CO121" i="1"/>
  <c r="CO97" i="1"/>
  <c r="CO109" i="1"/>
  <c r="CQ78" i="2" l="1"/>
  <c r="CQ61" i="2"/>
  <c r="CS37" i="1"/>
  <c r="CS56" i="2"/>
  <c r="CR52" i="1" s="1"/>
  <c r="CR64" i="1" s="1"/>
  <c r="CP50" i="1"/>
  <c r="CR47" i="2"/>
  <c r="CQ43" i="1" s="1"/>
  <c r="C114" i="7" s="1"/>
  <c r="CP41" i="1"/>
  <c r="M113" i="7" s="1"/>
  <c r="CQ73" i="2"/>
  <c r="CR15" i="2"/>
  <c r="CR35" i="2" s="1"/>
  <c r="CQ13" i="1"/>
  <c r="CR112" i="1"/>
  <c r="CR124" i="1"/>
  <c r="CR100" i="1"/>
  <c r="CT81" i="2"/>
  <c r="CS53" i="1"/>
  <c r="CS9" i="2"/>
  <c r="CR9" i="1" s="1"/>
  <c r="CR44" i="11" s="1"/>
  <c r="CR7" i="1"/>
  <c r="CS10" i="2"/>
  <c r="CR10" i="1" s="1"/>
  <c r="CR58" i="11" s="1"/>
  <c r="CR79" i="2"/>
  <c r="CQ51" i="1"/>
  <c r="CQ63" i="1" s="1"/>
  <c r="CP98" i="1"/>
  <c r="CP110" i="1"/>
  <c r="CP122" i="1"/>
  <c r="CP73" i="1"/>
  <c r="CQ23" i="2"/>
  <c r="CQ123" i="1"/>
  <c r="CQ99" i="1"/>
  <c r="CQ111" i="1"/>
  <c r="CS80" i="2" l="1"/>
  <c r="CS25" i="2" s="1"/>
  <c r="CS65" i="1"/>
  <c r="CR57" i="11"/>
  <c r="CR56" i="11"/>
  <c r="CR53" i="11"/>
  <c r="CR54" i="11"/>
  <c r="CR55" i="11"/>
  <c r="CP62" i="1"/>
  <c r="CP85" i="1"/>
  <c r="CP44" i="1"/>
  <c r="J113" i="7" s="1"/>
  <c r="CQ15" i="1"/>
  <c r="F114" i="7"/>
  <c r="CQ12" i="1"/>
  <c r="G114" i="7" s="1"/>
  <c r="CS11" i="2"/>
  <c r="CS13" i="2" s="1"/>
  <c r="CQ34" i="1"/>
  <c r="CT37" i="2"/>
  <c r="CS36" i="2"/>
  <c r="CR54" i="2"/>
  <c r="CR61" i="2" s="1"/>
  <c r="CR42" i="2"/>
  <c r="CS47" i="2" s="1"/>
  <c r="CR43" i="1" s="1"/>
  <c r="C115" i="7" s="1"/>
  <c r="CT26" i="2"/>
  <c r="CS76" i="1"/>
  <c r="CS88" i="1" s="1"/>
  <c r="CQ74" i="1"/>
  <c r="CQ86" i="1" s="1"/>
  <c r="CR24" i="2"/>
  <c r="CR11" i="1"/>
  <c r="CR22" i="11" s="1"/>
  <c r="CQ114" i="2"/>
  <c r="CP23" i="1"/>
  <c r="CQ126" i="2"/>
  <c r="CR75" i="1" l="1"/>
  <c r="CR87" i="1" s="1"/>
  <c r="CQ14" i="1"/>
  <c r="H114" i="7" s="1"/>
  <c r="CR38" i="11"/>
  <c r="CP45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5" i="2"/>
  <c r="CQ24" i="1"/>
  <c r="CR127" i="2"/>
  <c r="CR48" i="2"/>
  <c r="CT56" i="2"/>
  <c r="CS36" i="1"/>
  <c r="CP97" i="1"/>
  <c r="CP109" i="1"/>
  <c r="CP121" i="1"/>
  <c r="CS128" i="2"/>
  <c r="CS116" i="2"/>
  <c r="CR25" i="1"/>
  <c r="I114" i="7"/>
  <c r="CQ41" i="1"/>
  <c r="M114" i="7" s="1"/>
  <c r="CQ50" i="1"/>
  <c r="CR73" i="2"/>
  <c r="CR78" i="2"/>
  <c r="L115" i="7"/>
  <c r="CT129" i="2"/>
  <c r="CT117" i="2"/>
  <c r="CS26" i="1"/>
  <c r="CR35" i="1"/>
  <c r="CS55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5" i="2"/>
  <c r="CR34" i="1" s="1"/>
  <c r="CT9" i="2"/>
  <c r="CS9" i="1" s="1"/>
  <c r="CS44" i="11" s="1"/>
  <c r="CS43" i="11" s="1"/>
  <c r="CS7" i="1"/>
  <c r="CR51" i="1"/>
  <c r="CR63" i="1" s="1"/>
  <c r="CS79" i="2"/>
  <c r="CQ98" i="1"/>
  <c r="CQ110" i="1"/>
  <c r="CQ122" i="1"/>
  <c r="CS100" i="1"/>
  <c r="CS112" i="1"/>
  <c r="CS124" i="1"/>
  <c r="J31" i="9"/>
  <c r="CQ62" i="1"/>
  <c r="CR123" i="1"/>
  <c r="CR111" i="1"/>
  <c r="CR99" i="1"/>
  <c r="CS52" i="1"/>
  <c r="CS64" i="1" s="1"/>
  <c r="CT80" i="2"/>
  <c r="CQ44" i="1"/>
  <c r="CR23" i="2"/>
  <c r="CQ73" i="1"/>
  <c r="CQ85" i="1" s="1"/>
  <c r="CR14" i="1"/>
  <c r="H115" i="7" s="1"/>
  <c r="E115" i="7"/>
  <c r="CT36" i="2" l="1"/>
  <c r="CS40" i="11"/>
  <c r="CS41" i="11"/>
  <c r="CS42" i="11"/>
  <c r="CS54" i="2"/>
  <c r="CS42" i="2"/>
  <c r="CT47" i="2" s="1"/>
  <c r="CS43" i="1" s="1"/>
  <c r="C116" i="7" s="1"/>
  <c r="C117" i="7" s="1"/>
  <c r="C10" i="7" s="1"/>
  <c r="CT11" i="2"/>
  <c r="CT13" i="2" s="1"/>
  <c r="CT15" i="2" s="1"/>
  <c r="CS11" i="1"/>
  <c r="CS22" i="11" s="1"/>
  <c r="CS75" i="1"/>
  <c r="CS87" i="1" s="1"/>
  <c r="CT25" i="2"/>
  <c r="I115" i="7"/>
  <c r="CR41" i="1"/>
  <c r="M115" i="7" s="1"/>
  <c r="CT55" i="2"/>
  <c r="CS35" i="1"/>
  <c r="CR126" i="2"/>
  <c r="CR114" i="2"/>
  <c r="CQ23" i="1"/>
  <c r="J114" i="7"/>
  <c r="CQ45" i="1"/>
  <c r="K114" i="7" s="1"/>
  <c r="CR74" i="1"/>
  <c r="CR86" i="1" s="1"/>
  <c r="CS24" i="2"/>
  <c r="CR50" i="1" l="1"/>
  <c r="CR62" i="1" s="1"/>
  <c r="CS61" i="2"/>
  <c r="CS73" i="2" s="1"/>
  <c r="CS78" i="2"/>
  <c r="CS48" i="2"/>
  <c r="CT35" i="2"/>
  <c r="CT42" i="2" s="1"/>
  <c r="CT48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4" i="1"/>
  <c r="CR45" i="1" s="1"/>
  <c r="K115" i="7" s="1"/>
  <c r="CS51" i="1"/>
  <c r="CS63" i="1" s="1"/>
  <c r="CT79" i="2"/>
  <c r="CT116" i="2"/>
  <c r="CS25" i="1"/>
  <c r="CT128" i="2"/>
  <c r="CS115" i="2"/>
  <c r="CS127" i="2"/>
  <c r="CR24" i="1"/>
  <c r="CQ109" i="1"/>
  <c r="CQ121" i="1"/>
  <c r="CQ97" i="1"/>
  <c r="CR73" i="1" l="1"/>
  <c r="CR85" i="1" s="1"/>
  <c r="CS23" i="2"/>
  <c r="J115" i="7"/>
  <c r="CT54" i="2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R122" i="1"/>
  <c r="CR98" i="1"/>
  <c r="CR110" i="1"/>
  <c r="CS111" i="1"/>
  <c r="CS99" i="1"/>
  <c r="CS123" i="1"/>
  <c r="J30" i="9"/>
  <c r="CS50" i="1"/>
  <c r="E10" i="7"/>
  <c r="H117" i="7"/>
  <c r="H10" i="7" s="1"/>
  <c r="J5" i="9" s="1"/>
  <c r="L10" i="8" s="1"/>
  <c r="CS74" i="1"/>
  <c r="CS86" i="1" s="1"/>
  <c r="CT24" i="2"/>
  <c r="CT61" i="2" l="1"/>
  <c r="CT73" i="2" s="1"/>
  <c r="CS126" i="2"/>
  <c r="CR23" i="1"/>
  <c r="CR109" i="1" s="1"/>
  <c r="CS114" i="2"/>
  <c r="CT78" i="2"/>
  <c r="CS41" i="1"/>
  <c r="M116" i="7" s="1"/>
  <c r="M117" i="7" s="1"/>
  <c r="M10" i="7" s="1"/>
  <c r="X10" i="7" s="1"/>
  <c r="CT127" i="2"/>
  <c r="CS24" i="1"/>
  <c r="CT115" i="2"/>
  <c r="CS62" i="1"/>
  <c r="CS73" i="1" l="1"/>
  <c r="CS85" i="1" s="1"/>
  <c r="CR97" i="1"/>
  <c r="CR121" i="1"/>
  <c r="CT23" i="2"/>
  <c r="CT114" i="2" s="1"/>
  <c r="J7" i="9"/>
  <c r="L13" i="8" s="1"/>
  <c r="L14" i="8" s="1"/>
  <c r="CS44" i="1"/>
  <c r="J116" i="7" s="1"/>
  <c r="J117" i="7" s="1"/>
  <c r="J10" i="7" s="1"/>
  <c r="CS122" i="1"/>
  <c r="J29" i="9"/>
  <c r="CS110" i="1"/>
  <c r="CS98" i="1"/>
  <c r="CT126" i="2" l="1"/>
  <c r="CS23" i="1"/>
  <c r="CS97" i="1" s="1"/>
  <c r="CS45" i="1"/>
  <c r="K116" i="7" s="1"/>
  <c r="K117" i="7"/>
  <c r="K10" i="7" s="1"/>
  <c r="CS121" i="1" l="1"/>
  <c r="CS109" i="1"/>
  <c r="J28" i="9"/>
  <c r="AD54" i="1" l="1"/>
  <c r="AD66" i="1" s="1"/>
  <c r="AC53" i="1"/>
  <c r="AC65" i="1" s="1"/>
  <c r="AC52" i="1"/>
  <c r="AC64" i="1" s="1"/>
  <c r="AA53" i="1"/>
  <c r="AA65" i="1" s="1"/>
  <c r="AB54" i="1"/>
  <c r="AB66" i="1" s="1"/>
  <c r="AB53" i="1"/>
  <c r="AB65" i="1" s="1"/>
  <c r="AA51" i="1"/>
  <c r="AA63" i="1" s="1"/>
  <c r="AC54" i="1"/>
  <c r="AC66" i="1" s="1"/>
  <c r="Z55" i="1"/>
  <c r="Z67" i="1" s="1"/>
  <c r="AD55" i="1"/>
  <c r="AD67" i="1" s="1"/>
  <c r="Z51" i="1"/>
  <c r="Z63" i="1" s="1"/>
  <c r="AB50" i="1"/>
  <c r="AB62" i="1" s="1"/>
  <c r="AC51" i="1"/>
  <c r="AC63" i="1" s="1"/>
  <c r="AD52" i="1"/>
  <c r="AD64" i="1" s="1"/>
  <c r="Z53" i="1"/>
  <c r="Z65" i="1" s="1"/>
  <c r="AC50" i="1"/>
  <c r="AC62" i="1" s="1"/>
  <c r="AD51" i="1"/>
  <c r="AD63" i="1" s="1"/>
  <c r="AE52" i="1"/>
  <c r="AE64" i="1" s="1"/>
  <c r="AC49" i="1"/>
  <c r="Z49" i="1"/>
  <c r="AE73" i="1"/>
  <c r="AB52" i="1"/>
  <c r="AB64" i="1" s="1"/>
  <c r="AE51" i="1"/>
  <c r="AE63" i="1" s="1"/>
  <c r="AD49" i="1"/>
  <c r="AE49" i="1"/>
  <c r="AD72" i="1" l="1"/>
  <c r="AD84" i="1" s="1"/>
  <c r="AB73" i="3"/>
  <c r="AB76" i="1"/>
  <c r="AB88" i="1" s="1"/>
  <c r="AA26" i="1"/>
  <c r="AA73" i="3"/>
  <c r="AE73" i="3"/>
  <c r="AB73" i="1"/>
  <c r="AB85" i="1" s="1"/>
  <c r="Z54" i="1"/>
  <c r="Z66" i="1" s="1"/>
  <c r="AD118" i="3"/>
  <c r="AA54" i="1"/>
  <c r="AA66" i="1" s="1"/>
  <c r="Z50" i="1"/>
  <c r="Z62" i="1" s="1"/>
  <c r="AA49" i="1"/>
  <c r="Z72" i="1"/>
  <c r="Z84" i="1" s="1"/>
  <c r="Z52" i="1"/>
  <c r="Z64" i="1" s="1"/>
  <c r="AC75" i="1"/>
  <c r="AC87" i="1" s="1"/>
  <c r="AF73" i="3"/>
  <c r="AD61" i="1"/>
  <c r="AE61" i="1"/>
  <c r="AD76" i="1"/>
  <c r="AB74" i="1"/>
  <c r="AA72" i="1"/>
  <c r="Z61" i="1"/>
  <c r="AB72" i="1"/>
  <c r="AC61" i="1"/>
  <c r="AE50" i="1"/>
  <c r="AE62" i="1" s="1"/>
  <c r="AC55" i="1"/>
  <c r="AC67" i="1" s="1"/>
  <c r="AB49" i="1"/>
  <c r="AD53" i="1"/>
  <c r="AD65" i="1" s="1"/>
  <c r="AC78" i="1"/>
  <c r="AA52" i="1"/>
  <c r="AA64" i="1" s="1"/>
  <c r="AE53" i="1"/>
  <c r="AE65" i="1" s="1"/>
  <c r="AE78" i="1"/>
  <c r="AE54" i="1"/>
  <c r="AE66" i="1" s="1"/>
  <c r="AD50" i="1"/>
  <c r="AD62" i="1" s="1"/>
  <c r="AB55" i="1"/>
  <c r="AB67" i="1" s="1"/>
  <c r="AA78" i="1"/>
  <c r="AC73" i="3"/>
  <c r="AA50" i="1"/>
  <c r="AA62" i="1" s="1"/>
  <c r="AB51" i="1"/>
  <c r="AB63" i="1" s="1"/>
  <c r="Z77" i="1"/>
  <c r="AD73" i="3"/>
  <c r="AA55" i="1"/>
  <c r="AA67" i="1" s="1"/>
  <c r="Z75" i="1"/>
  <c r="AA77" i="1"/>
  <c r="AE55" i="1"/>
  <c r="AE67" i="1" s="1"/>
  <c r="AE57" i="1" l="1"/>
  <c r="AA61" i="1"/>
  <c r="AA57" i="1"/>
  <c r="AB57" i="1"/>
  <c r="AC57" i="1"/>
  <c r="AC68" i="1" s="1"/>
  <c r="O33" i="7" s="1"/>
  <c r="AD57" i="1"/>
  <c r="Z89" i="1"/>
  <c r="AA89" i="1"/>
  <c r="AB117" i="3"/>
  <c r="AA113" i="3"/>
  <c r="AC90" i="1"/>
  <c r="AA84" i="1"/>
  <c r="AA76" i="1"/>
  <c r="AA88" i="1" s="1"/>
  <c r="AC25" i="1"/>
  <c r="AC114" i="3"/>
  <c r="Z87" i="1"/>
  <c r="AC27" i="1"/>
  <c r="AC113" i="1" s="1"/>
  <c r="AC77" i="1"/>
  <c r="AC89" i="1" s="1"/>
  <c r="Z57" i="1"/>
  <c r="Z68" i="1" s="1"/>
  <c r="O30" i="7" s="1"/>
  <c r="AE85" i="1"/>
  <c r="AE90" i="1"/>
  <c r="AB78" i="1"/>
  <c r="AB90" i="1" s="1"/>
  <c r="Z74" i="1"/>
  <c r="Z86" i="1" s="1"/>
  <c r="AA116" i="3"/>
  <c r="Z25" i="1"/>
  <c r="AD73" i="1"/>
  <c r="AD85" i="1" s="1"/>
  <c r="AA90" i="1"/>
  <c r="AF119" i="3"/>
  <c r="AE28" i="1"/>
  <c r="AA75" i="1"/>
  <c r="AA87" i="1" s="1"/>
  <c r="AC74" i="1"/>
  <c r="AC86" i="1" s="1"/>
  <c r="Z78" i="1"/>
  <c r="Z90" i="1" s="1"/>
  <c r="AB61" i="1"/>
  <c r="AB86" i="1"/>
  <c r="AB119" i="3"/>
  <c r="AA28" i="1"/>
  <c r="AD78" i="1"/>
  <c r="AD90" i="1" s="1"/>
  <c r="AE74" i="1"/>
  <c r="AE86" i="1" s="1"/>
  <c r="AA124" i="1"/>
  <c r="AA112" i="1"/>
  <c r="AC113" i="3"/>
  <c r="AB22" i="1"/>
  <c r="AB113" i="3"/>
  <c r="AA22" i="1"/>
  <c r="AE117" i="3"/>
  <c r="AD26" i="1"/>
  <c r="AA74" i="1"/>
  <c r="AA86" i="1" s="1"/>
  <c r="Z27" i="1"/>
  <c r="AA118" i="3"/>
  <c r="AB75" i="1"/>
  <c r="AB87" i="1" s="1"/>
  <c r="AE76" i="1"/>
  <c r="AE88" i="1" s="1"/>
  <c r="AD77" i="1"/>
  <c r="AD89" i="1" s="1"/>
  <c r="AA27" i="1"/>
  <c r="AB118" i="3"/>
  <c r="AA73" i="1"/>
  <c r="AA85" i="1" s="1"/>
  <c r="AE75" i="1"/>
  <c r="AE87" i="1" s="1"/>
  <c r="AD75" i="1"/>
  <c r="AD87" i="1" s="1"/>
  <c r="AC73" i="1"/>
  <c r="AC85" i="1" s="1"/>
  <c r="AF114" i="3"/>
  <c r="AE23" i="1"/>
  <c r="AE113" i="3"/>
  <c r="AD22" i="1"/>
  <c r="AC28" i="1"/>
  <c r="AD119" i="3"/>
  <c r="Z73" i="1"/>
  <c r="Z85" i="1" s="1"/>
  <c r="AB84" i="1"/>
  <c r="AD88" i="1"/>
  <c r="AC76" i="1"/>
  <c r="AC88" i="1" s="1"/>
  <c r="AB77" i="1"/>
  <c r="AB89" i="1" s="1"/>
  <c r="Z76" i="1"/>
  <c r="Z88" i="1" s="1"/>
  <c r="AE77" i="1"/>
  <c r="AE89" i="1" s="1"/>
  <c r="AD74" i="1"/>
  <c r="AD86" i="1" s="1"/>
  <c r="AC72" i="1"/>
  <c r="AC84" i="1" s="1"/>
  <c r="AE72" i="1"/>
  <c r="AE84" i="1" s="1"/>
  <c r="AC115" i="3"/>
  <c r="AB24" i="1"/>
  <c r="N33" i="7" l="1"/>
  <c r="AA100" i="1"/>
  <c r="AD116" i="3"/>
  <c r="AB23" i="1"/>
  <c r="AB97" i="1" s="1"/>
  <c r="N30" i="7"/>
  <c r="Z22" i="1"/>
  <c r="AC117" i="3"/>
  <c r="AB26" i="1"/>
  <c r="AC125" i="1"/>
  <c r="AC101" i="1"/>
  <c r="AA109" i="3"/>
  <c r="AB98" i="1"/>
  <c r="AB122" i="1"/>
  <c r="AB110" i="1"/>
  <c r="AD113" i="3"/>
  <c r="AC22" i="1"/>
  <c r="AC126" i="1"/>
  <c r="AC114" i="1"/>
  <c r="AC102" i="1"/>
  <c r="AB114" i="3"/>
  <c r="AA23" i="1"/>
  <c r="AA113" i="1"/>
  <c r="AA101" i="1"/>
  <c r="AA125" i="1"/>
  <c r="Z101" i="1"/>
  <c r="Z125" i="1"/>
  <c r="Z113" i="1"/>
  <c r="AC118" i="3"/>
  <c r="AB27" i="1"/>
  <c r="AD96" i="1"/>
  <c r="AD120" i="1"/>
  <c r="AD108" i="1"/>
  <c r="AD114" i="3"/>
  <c r="AC23" i="1"/>
  <c r="AE116" i="3"/>
  <c r="AD25" i="1"/>
  <c r="AB97" i="3"/>
  <c r="AC116" i="3"/>
  <c r="AB25" i="1"/>
  <c r="AC99" i="1"/>
  <c r="AC111" i="1"/>
  <c r="AC123" i="1"/>
  <c r="AD100" i="1"/>
  <c r="AD112" i="1"/>
  <c r="AD124" i="1"/>
  <c r="AD115" i="3"/>
  <c r="AC24" i="1"/>
  <c r="AE114" i="3"/>
  <c r="AD23" i="1"/>
  <c r="AB80" i="1"/>
  <c r="AC97" i="3"/>
  <c r="AD97" i="3"/>
  <c r="AC80" i="1"/>
  <c r="AB108" i="1"/>
  <c r="AB120" i="1"/>
  <c r="AB96" i="1"/>
  <c r="AE68" i="1"/>
  <c r="O35" i="7" s="1"/>
  <c r="N35" i="7"/>
  <c r="AB116" i="3"/>
  <c r="AA25" i="1"/>
  <c r="Z24" i="1"/>
  <c r="AA115" i="3"/>
  <c r="AF113" i="3"/>
  <c r="AE22" i="1"/>
  <c r="AE115" i="3"/>
  <c r="AD24" i="1"/>
  <c r="AD117" i="3"/>
  <c r="AC26" i="1"/>
  <c r="AF97" i="3"/>
  <c r="AE80" i="1"/>
  <c r="AF116" i="3"/>
  <c r="AE25" i="1"/>
  <c r="AE118" i="3"/>
  <c r="AD27" i="1"/>
  <c r="N34" i="7"/>
  <c r="AD68" i="1"/>
  <c r="O34" i="7" s="1"/>
  <c r="AA117" i="3"/>
  <c r="Z26" i="1"/>
  <c r="AA97" i="3"/>
  <c r="Z80" i="1"/>
  <c r="AE121" i="1"/>
  <c r="AE109" i="1"/>
  <c r="AE97" i="1"/>
  <c r="AF117" i="3"/>
  <c r="AE26" i="1"/>
  <c r="AB115" i="3"/>
  <c r="AA24" i="1"/>
  <c r="AA120" i="1"/>
  <c r="AA96" i="1"/>
  <c r="AA108" i="1"/>
  <c r="AD28" i="1"/>
  <c r="AE119" i="3"/>
  <c r="N31" i="7"/>
  <c r="AA68" i="1"/>
  <c r="O31" i="7" s="1"/>
  <c r="AA119" i="3"/>
  <c r="Z28" i="1"/>
  <c r="AE97" i="3"/>
  <c r="AD80" i="1"/>
  <c r="AE27" i="1"/>
  <c r="AF118" i="3"/>
  <c r="AA114" i="3"/>
  <c r="Z23" i="1"/>
  <c r="AF115" i="3"/>
  <c r="AE24" i="1"/>
  <c r="AA126" i="1"/>
  <c r="AA102" i="1"/>
  <c r="AA114" i="1"/>
  <c r="N32" i="7"/>
  <c r="AB68" i="1"/>
  <c r="O32" i="7" s="1"/>
  <c r="AE126" i="1"/>
  <c r="AE114" i="1"/>
  <c r="AE102" i="1"/>
  <c r="Z99" i="1"/>
  <c r="Z111" i="1"/>
  <c r="Z123" i="1"/>
  <c r="AC119" i="3"/>
  <c r="AB28" i="1"/>
  <c r="AE30" i="1" l="1"/>
  <c r="AE116" i="1" s="1"/>
  <c r="AD30" i="1"/>
  <c r="AA30" i="1"/>
  <c r="AA128" i="1" s="1"/>
  <c r="U31" i="7" s="1"/>
  <c r="AC30" i="1"/>
  <c r="AB30" i="1"/>
  <c r="Z108" i="1"/>
  <c r="Z30" i="1"/>
  <c r="Z116" i="1" s="1"/>
  <c r="T30" i="7" s="1"/>
  <c r="AB121" i="1"/>
  <c r="AB109" i="1"/>
  <c r="Z120" i="1"/>
  <c r="Z96" i="1"/>
  <c r="E33" i="9"/>
  <c r="E28" i="9"/>
  <c r="AB112" i="1"/>
  <c r="AB100" i="1"/>
  <c r="AB124" i="1"/>
  <c r="AA121" i="3"/>
  <c r="E30" i="9"/>
  <c r="E32" i="9"/>
  <c r="E31" i="9"/>
  <c r="E29" i="9"/>
  <c r="AB102" i="1"/>
  <c r="AB114" i="1"/>
  <c r="AB126" i="1"/>
  <c r="AE122" i="1"/>
  <c r="AE98" i="1"/>
  <c r="AE110" i="1"/>
  <c r="AE111" i="1"/>
  <c r="AE99" i="1"/>
  <c r="AE123" i="1"/>
  <c r="AC124" i="1"/>
  <c r="AC112" i="1"/>
  <c r="AC100" i="1"/>
  <c r="AE108" i="1"/>
  <c r="AE96" i="1"/>
  <c r="AE120" i="1"/>
  <c r="Z110" i="1"/>
  <c r="Z98" i="1"/>
  <c r="Z122" i="1"/>
  <c r="AB92" i="1"/>
  <c r="P32" i="7" s="1"/>
  <c r="Q32" i="7"/>
  <c r="AE113" i="1"/>
  <c r="AE101" i="1"/>
  <c r="AE125" i="1"/>
  <c r="AD102" i="1"/>
  <c r="AD126" i="1"/>
  <c r="AD114" i="1"/>
  <c r="AE100" i="1"/>
  <c r="AE124" i="1"/>
  <c r="AE112" i="1"/>
  <c r="Z100" i="1"/>
  <c r="Z124" i="1"/>
  <c r="Z112" i="1"/>
  <c r="AF121" i="3"/>
  <c r="AF109" i="3"/>
  <c r="AA99" i="1"/>
  <c r="AA111" i="1"/>
  <c r="AA123" i="1"/>
  <c r="AC92" i="1"/>
  <c r="P33" i="7" s="1"/>
  <c r="Q33" i="7"/>
  <c r="AD97" i="1"/>
  <c r="AD121" i="1"/>
  <c r="AD109" i="1"/>
  <c r="Q31" i="7"/>
  <c r="AA92" i="1"/>
  <c r="P31" i="7" s="1"/>
  <c r="AC109" i="1"/>
  <c r="AC97" i="1"/>
  <c r="AC121" i="1"/>
  <c r="AB109" i="3"/>
  <c r="AB121" i="3"/>
  <c r="AC96" i="1"/>
  <c r="AC120" i="1"/>
  <c r="AC108" i="1"/>
  <c r="Q34" i="7"/>
  <c r="AD92" i="1"/>
  <c r="P34" i="7" s="1"/>
  <c r="AC109" i="3"/>
  <c r="AC121" i="3"/>
  <c r="AD110" i="1"/>
  <c r="AD98" i="1"/>
  <c r="AD122" i="1"/>
  <c r="Z121" i="1"/>
  <c r="Z97" i="1"/>
  <c r="Z109" i="1"/>
  <c r="AE109" i="3"/>
  <c r="AE121" i="3"/>
  <c r="AD125" i="1"/>
  <c r="AD101" i="1"/>
  <c r="AD113" i="1"/>
  <c r="Q35" i="7"/>
  <c r="AE92" i="1"/>
  <c r="P35" i="7" s="1"/>
  <c r="AA110" i="1"/>
  <c r="AA98" i="1"/>
  <c r="AA122" i="1"/>
  <c r="Z92" i="1"/>
  <c r="P30" i="7" s="1"/>
  <c r="Q30" i="7"/>
  <c r="AC110" i="1"/>
  <c r="AC122" i="1"/>
  <c r="AC98" i="1"/>
  <c r="AB123" i="1"/>
  <c r="AB111" i="1"/>
  <c r="AB99" i="1"/>
  <c r="AD111" i="1"/>
  <c r="AD123" i="1"/>
  <c r="AD99" i="1"/>
  <c r="AB125" i="1"/>
  <c r="AB101" i="1"/>
  <c r="AB113" i="1"/>
  <c r="AD121" i="3"/>
  <c r="AD109" i="3"/>
  <c r="Z102" i="1"/>
  <c r="Z114" i="1"/>
  <c r="Z126" i="1"/>
  <c r="AA109" i="1"/>
  <c r="AA97" i="1"/>
  <c r="AA121" i="1"/>
  <c r="Z104" i="1" l="1"/>
  <c r="R30" i="7" s="1"/>
  <c r="S30" i="7"/>
  <c r="Z128" i="1"/>
  <c r="U30" i="7" s="1"/>
  <c r="AA116" i="1"/>
  <c r="T31" i="7" s="1"/>
  <c r="AA104" i="1"/>
  <c r="R31" i="7" s="1"/>
  <c r="S31" i="7"/>
  <c r="AB104" i="1"/>
  <c r="R32" i="7" s="1"/>
  <c r="AB116" i="1"/>
  <c r="T32" i="7" s="1"/>
  <c r="AB128" i="1"/>
  <c r="U32" i="7" s="1"/>
  <c r="S32" i="7"/>
  <c r="S35" i="7"/>
  <c r="AE104" i="1"/>
  <c r="R35" i="7" s="1"/>
  <c r="T35" i="7"/>
  <c r="AE128" i="1"/>
  <c r="U35" i="7" s="1"/>
  <c r="AD104" i="1"/>
  <c r="R34" i="7" s="1"/>
  <c r="AD128" i="1"/>
  <c r="U34" i="7" s="1"/>
  <c r="S34" i="7"/>
  <c r="AD116" i="1"/>
  <c r="T34" i="7" s="1"/>
  <c r="AC116" i="1"/>
  <c r="T33" i="7" s="1"/>
  <c r="AC104" i="1"/>
  <c r="R33" i="7" s="1"/>
  <c r="S33" i="7"/>
  <c r="AC128" i="1"/>
  <c r="U33" i="7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W18" i="11"/>
  <c r="X18" i="11" s="1"/>
  <c r="Y18" i="11" s="1"/>
  <c r="Z18" i="11" s="1"/>
  <c r="AA18" i="11" s="1"/>
  <c r="X21" i="11"/>
  <c r="Y21" i="11" s="1"/>
  <c r="Z21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  <c r="AI53" i="2"/>
  <c r="AI61" i="2" s="1"/>
  <c r="AI73" i="2" s="1"/>
  <c r="AG49" i="1"/>
  <c r="AT65" i="2"/>
  <c r="BF65" i="2" s="1"/>
  <c r="AT53" i="2"/>
  <c r="AS49" i="1" l="1"/>
  <c r="AS57" i="1" s="1"/>
  <c r="AS68" i="1" s="1"/>
  <c r="AT61" i="2"/>
  <c r="AT73" i="2" s="1"/>
  <c r="AG61" i="1"/>
  <c r="AG57" i="1"/>
  <c r="AS61" i="1"/>
  <c r="BR65" i="2"/>
  <c r="BF53" i="2"/>
  <c r="AT77" i="2"/>
  <c r="AT85" i="2" s="1"/>
  <c r="AI77" i="2"/>
  <c r="AI85" i="2" s="1"/>
  <c r="AH49" i="1"/>
  <c r="AH57" i="1" s="1"/>
  <c r="AU65" i="2"/>
  <c r="AI97" i="2" l="1"/>
  <c r="AH80" i="1"/>
  <c r="Q38" i="7" s="1"/>
  <c r="AS80" i="1"/>
  <c r="Q52" i="7" s="1"/>
  <c r="AT97" i="2"/>
  <c r="AH61" i="1"/>
  <c r="AS72" i="1"/>
  <c r="AS84" i="1" s="1"/>
  <c r="AT22" i="2"/>
  <c r="AT30" i="2" s="1"/>
  <c r="O52" i="7"/>
  <c r="N52" i="7"/>
  <c r="AG72" i="1"/>
  <c r="AG84" i="1" s="1"/>
  <c r="AH22" i="2"/>
  <c r="AG92" i="1"/>
  <c r="P37" i="7" s="1"/>
  <c r="AG68" i="1"/>
  <c r="O37" i="7" s="1"/>
  <c r="N37" i="7"/>
  <c r="AU53" i="2"/>
  <c r="AU61" i="2" s="1"/>
  <c r="AU73" i="2" s="1"/>
  <c r="BG65" i="2"/>
  <c r="AH72" i="1"/>
  <c r="AH84" i="1" s="1"/>
  <c r="AI22" i="2"/>
  <c r="BF77" i="2"/>
  <c r="BF85" i="2" s="1"/>
  <c r="BE49" i="1"/>
  <c r="AJ53" i="2"/>
  <c r="AJ61" i="2" s="1"/>
  <c r="AJ73" i="2" s="1"/>
  <c r="AV65" i="2"/>
  <c r="BR53" i="2"/>
  <c r="CD65" i="2"/>
  <c r="BE80" i="1" l="1"/>
  <c r="Q67" i="7" s="1"/>
  <c r="BF97" i="2"/>
  <c r="AS92" i="1"/>
  <c r="P52" i="7" s="1"/>
  <c r="AV53" i="2"/>
  <c r="AV61" i="2" s="1"/>
  <c r="AV73" i="2" s="1"/>
  <c r="BH65" i="2"/>
  <c r="AT125" i="2"/>
  <c r="AT113" i="2"/>
  <c r="AS22" i="1"/>
  <c r="AS30" i="1" s="1"/>
  <c r="CD53" i="2"/>
  <c r="CP65" i="2"/>
  <c r="CP53" i="2" s="1"/>
  <c r="BR77" i="2"/>
  <c r="BR85" i="2" s="1"/>
  <c r="BQ49" i="1"/>
  <c r="BG53" i="2"/>
  <c r="BS65" i="2"/>
  <c r="N38" i="7"/>
  <c r="AH68" i="1"/>
  <c r="O38" i="7" s="1"/>
  <c r="AH92" i="1"/>
  <c r="P38" i="7" s="1"/>
  <c r="AI113" i="2"/>
  <c r="AI30" i="2"/>
  <c r="AI109" i="2" s="1"/>
  <c r="AI125" i="2"/>
  <c r="AH22" i="1"/>
  <c r="AJ77" i="2"/>
  <c r="AJ85" i="2" s="1"/>
  <c r="AI49" i="1"/>
  <c r="AI57" i="1" s="1"/>
  <c r="BE61" i="1"/>
  <c r="BE57" i="1"/>
  <c r="AK53" i="2"/>
  <c r="AK61" i="2" s="1"/>
  <c r="AK73" i="2" s="1"/>
  <c r="AW65" i="2"/>
  <c r="BE72" i="1"/>
  <c r="BE84" i="1" s="1"/>
  <c r="BF22" i="2"/>
  <c r="AT49" i="1"/>
  <c r="AT57" i="1" s="1"/>
  <c r="AU77" i="2"/>
  <c r="AU85" i="2" s="1"/>
  <c r="AH113" i="2"/>
  <c r="AH30" i="2"/>
  <c r="AH125" i="2"/>
  <c r="AG22" i="1"/>
  <c r="BQ80" i="1" l="1"/>
  <c r="Q82" i="7" s="1"/>
  <c r="BR97" i="2"/>
  <c r="AJ97" i="2"/>
  <c r="AI80" i="1"/>
  <c r="Q39" i="7" s="1"/>
  <c r="AT80" i="1"/>
  <c r="Q53" i="7" s="1"/>
  <c r="AU97" i="2"/>
  <c r="AT61" i="1"/>
  <c r="AT72" i="1"/>
  <c r="AT84" i="1" s="1"/>
  <c r="AU22" i="2"/>
  <c r="AU30" i="2" s="1"/>
  <c r="BQ61" i="1"/>
  <c r="BQ57" i="1"/>
  <c r="AI61" i="1"/>
  <c r="BQ72" i="1"/>
  <c r="BQ84" i="1" s="1"/>
  <c r="BR22" i="2"/>
  <c r="AH133" i="2"/>
  <c r="AH109" i="2"/>
  <c r="AH121" i="2"/>
  <c r="BF125" i="2"/>
  <c r="BF30" i="2"/>
  <c r="BF113" i="2"/>
  <c r="BE22" i="1"/>
  <c r="AJ49" i="1"/>
  <c r="AJ57" i="1" s="1"/>
  <c r="AK77" i="2"/>
  <c r="AK85" i="2" s="1"/>
  <c r="AJ22" i="2"/>
  <c r="AI72" i="1"/>
  <c r="AI84" i="1" s="1"/>
  <c r="CE65" i="2"/>
  <c r="BS53" i="2"/>
  <c r="CO49" i="1"/>
  <c r="CP77" i="2"/>
  <c r="CP85" i="2" s="1"/>
  <c r="AS108" i="1"/>
  <c r="AS96" i="1"/>
  <c r="AS120" i="1"/>
  <c r="BT65" i="2"/>
  <c r="BH53" i="2"/>
  <c r="AG96" i="1"/>
  <c r="AG120" i="1"/>
  <c r="AG108" i="1"/>
  <c r="AG30" i="1"/>
  <c r="AL53" i="2"/>
  <c r="AL61" i="2" s="1"/>
  <c r="AL73" i="2" s="1"/>
  <c r="AX65" i="2"/>
  <c r="AW53" i="2"/>
  <c r="AW61" i="2" s="1"/>
  <c r="AW73" i="2" s="1"/>
  <c r="BI65" i="2"/>
  <c r="AI133" i="2"/>
  <c r="AI121" i="2"/>
  <c r="BE68" i="1"/>
  <c r="O67" i="7" s="1"/>
  <c r="BE92" i="1"/>
  <c r="P67" i="7" s="1"/>
  <c r="N67" i="7"/>
  <c r="AH96" i="1"/>
  <c r="AH120" i="1"/>
  <c r="AH30" i="1"/>
  <c r="AH108" i="1"/>
  <c r="BF49" i="1"/>
  <c r="BG77" i="2"/>
  <c r="BG85" i="2" s="1"/>
  <c r="CD77" i="2"/>
  <c r="CD85" i="2" s="1"/>
  <c r="CC49" i="1"/>
  <c r="AT109" i="2"/>
  <c r="AT133" i="2"/>
  <c r="AT121" i="2"/>
  <c r="AU49" i="1"/>
  <c r="AU57" i="1" s="1"/>
  <c r="AV77" i="2"/>
  <c r="AV85" i="2" s="1"/>
  <c r="BF80" i="1" l="1"/>
  <c r="Q68" i="7" s="1"/>
  <c r="BG97" i="2"/>
  <c r="CD97" i="2"/>
  <c r="CC80" i="1"/>
  <c r="Q97" i="7" s="1"/>
  <c r="CP97" i="2"/>
  <c r="CO80" i="1"/>
  <c r="Q112" i="7" s="1"/>
  <c r="AJ80" i="1"/>
  <c r="Q40" i="7" s="1"/>
  <c r="AK97" i="2"/>
  <c r="AV97" i="2"/>
  <c r="AU80" i="1"/>
  <c r="Q54" i="7" s="1"/>
  <c r="AU61" i="1"/>
  <c r="BI53" i="2"/>
  <c r="BU65" i="2"/>
  <c r="AU72" i="1"/>
  <c r="AU84" i="1" s="1"/>
  <c r="AV22" i="2"/>
  <c r="AV30" i="2" s="1"/>
  <c r="BF61" i="1"/>
  <c r="BF57" i="1"/>
  <c r="AV49" i="1"/>
  <c r="AV57" i="1" s="1"/>
  <c r="AW77" i="2"/>
  <c r="AW85" i="2" s="1"/>
  <c r="BH77" i="2"/>
  <c r="BH85" i="2" s="1"/>
  <c r="BG49" i="1"/>
  <c r="CO61" i="1"/>
  <c r="CO57" i="1"/>
  <c r="AI22" i="1"/>
  <c r="AJ125" i="2"/>
  <c r="AJ30" i="2"/>
  <c r="AJ113" i="2"/>
  <c r="AI68" i="1"/>
  <c r="O39" i="7" s="1"/>
  <c r="N39" i="7"/>
  <c r="AI92" i="1"/>
  <c r="P39" i="7" s="1"/>
  <c r="AU113" i="2"/>
  <c r="AU125" i="2"/>
  <c r="AT22" i="1"/>
  <c r="AT30" i="1" s="1"/>
  <c r="AX53" i="2"/>
  <c r="AX61" i="2" s="1"/>
  <c r="AX73" i="2" s="1"/>
  <c r="BJ65" i="2"/>
  <c r="BT53" i="2"/>
  <c r="CF65" i="2"/>
  <c r="BS77" i="2"/>
  <c r="BS85" i="2" s="1"/>
  <c r="BR49" i="1"/>
  <c r="AJ72" i="1"/>
  <c r="AJ84" i="1" s="1"/>
  <c r="AK22" i="2"/>
  <c r="AK30" i="2" s="1"/>
  <c r="BF109" i="2"/>
  <c r="BF121" i="2"/>
  <c r="BF133" i="2"/>
  <c r="CC61" i="1"/>
  <c r="CC57" i="1"/>
  <c r="CC72" i="1"/>
  <c r="CC84" i="1" s="1"/>
  <c r="CD22" i="2"/>
  <c r="AH104" i="1"/>
  <c r="R38" i="7" s="1"/>
  <c r="S38" i="7"/>
  <c r="AH116" i="1"/>
  <c r="T38" i="7" s="1"/>
  <c r="AH128" i="1"/>
  <c r="U38" i="7" s="1"/>
  <c r="AK49" i="1"/>
  <c r="AK57" i="1" s="1"/>
  <c r="AL77" i="2"/>
  <c r="AL85" i="2" s="1"/>
  <c r="AS104" i="1"/>
  <c r="R52" i="7" s="1"/>
  <c r="AS116" i="1"/>
  <c r="T52" i="7" s="1"/>
  <c r="AS128" i="1"/>
  <c r="U52" i="7" s="1"/>
  <c r="S52" i="7"/>
  <c r="CQ65" i="2"/>
  <c r="CQ53" i="2" s="1"/>
  <c r="CE53" i="2"/>
  <c r="AJ61" i="1"/>
  <c r="BR113" i="2"/>
  <c r="BR30" i="2"/>
  <c r="BR125" i="2"/>
  <c r="BQ22" i="1"/>
  <c r="BQ68" i="1"/>
  <c r="O82" i="7" s="1"/>
  <c r="BQ92" i="1"/>
  <c r="P82" i="7" s="1"/>
  <c r="N82" i="7"/>
  <c r="AT68" i="1"/>
  <c r="O53" i="7" s="1"/>
  <c r="N53" i="7"/>
  <c r="AT92" i="1"/>
  <c r="P53" i="7" s="1"/>
  <c r="BF72" i="1"/>
  <c r="BF84" i="1" s="1"/>
  <c r="BG22" i="2"/>
  <c r="AG104" i="1"/>
  <c r="R37" i="7" s="1"/>
  <c r="AG116" i="1"/>
  <c r="T37" i="7" s="1"/>
  <c r="AG128" i="1"/>
  <c r="U37" i="7" s="1"/>
  <c r="S37" i="7"/>
  <c r="CO72" i="1"/>
  <c r="CO84" i="1" s="1"/>
  <c r="CP22" i="2"/>
  <c r="BE120" i="1"/>
  <c r="BE108" i="1"/>
  <c r="BE96" i="1"/>
  <c r="BE30" i="1"/>
  <c r="BR80" i="1" l="1"/>
  <c r="Q83" i="7" s="1"/>
  <c r="BS97" i="2"/>
  <c r="BH97" i="2"/>
  <c r="BG80" i="1"/>
  <c r="Q69" i="7" s="1"/>
  <c r="AV80" i="1"/>
  <c r="Q55" i="7" s="1"/>
  <c r="AW97" i="2"/>
  <c r="AK80" i="1"/>
  <c r="Q41" i="7" s="1"/>
  <c r="Q42" i="7" s="1"/>
  <c r="Q5" i="7" s="1"/>
  <c r="AL97" i="2"/>
  <c r="CQ77" i="2"/>
  <c r="CQ85" i="2" s="1"/>
  <c r="CP49" i="1"/>
  <c r="BR61" i="1"/>
  <c r="BR57" i="1"/>
  <c r="BJ53" i="2"/>
  <c r="BV65" i="2"/>
  <c r="AU109" i="2"/>
  <c r="AU121" i="2"/>
  <c r="AU133" i="2"/>
  <c r="BG57" i="1"/>
  <c r="BG61" i="1"/>
  <c r="BF92" i="1"/>
  <c r="P68" i="7" s="1"/>
  <c r="BF68" i="1"/>
  <c r="O68" i="7" s="1"/>
  <c r="N68" i="7"/>
  <c r="BU53" i="2"/>
  <c r="CG65" i="2"/>
  <c r="BG113" i="2"/>
  <c r="BG125" i="2"/>
  <c r="BG30" i="2"/>
  <c r="BF22" i="1"/>
  <c r="BQ120" i="1"/>
  <c r="BQ108" i="1"/>
  <c r="BQ96" i="1"/>
  <c r="BQ30" i="1"/>
  <c r="AJ68" i="1"/>
  <c r="O40" i="7" s="1"/>
  <c r="N40" i="7"/>
  <c r="AJ92" i="1"/>
  <c r="P40" i="7" s="1"/>
  <c r="AL22" i="2"/>
  <c r="AL30" i="2" s="1"/>
  <c r="AK72" i="1"/>
  <c r="AK84" i="1" s="1"/>
  <c r="CC92" i="1"/>
  <c r="P97" i="7" s="1"/>
  <c r="CC68" i="1"/>
  <c r="O97" i="7" s="1"/>
  <c r="N97" i="7"/>
  <c r="BR72" i="1"/>
  <c r="BR84" i="1" s="1"/>
  <c r="BS22" i="2"/>
  <c r="AX77" i="2"/>
  <c r="AX85" i="2" s="1"/>
  <c r="AW49" i="1"/>
  <c r="AW57" i="1" s="1"/>
  <c r="AI96" i="1"/>
  <c r="AI120" i="1"/>
  <c r="AI30" i="1"/>
  <c r="AI108" i="1"/>
  <c r="BG72" i="1"/>
  <c r="BG84" i="1" s="1"/>
  <c r="BH22" i="2"/>
  <c r="BH49" i="1"/>
  <c r="BI77" i="2"/>
  <c r="BI85" i="2" s="1"/>
  <c r="BE116" i="1"/>
  <c r="T67" i="7" s="1"/>
  <c r="BE104" i="1"/>
  <c r="R67" i="7" s="1"/>
  <c r="BE128" i="1"/>
  <c r="U67" i="7" s="1"/>
  <c r="S67" i="7"/>
  <c r="AK61" i="1"/>
  <c r="AK113" i="2"/>
  <c r="AK125" i="2"/>
  <c r="AJ22" i="1"/>
  <c r="AJ30" i="1" s="1"/>
  <c r="CR65" i="2"/>
  <c r="CR53" i="2" s="1"/>
  <c r="CF53" i="2"/>
  <c r="CO92" i="1"/>
  <c r="P112" i="7" s="1"/>
  <c r="CO68" i="1"/>
  <c r="O112" i="7" s="1"/>
  <c r="N112" i="7"/>
  <c r="AV72" i="1"/>
  <c r="AV84" i="1" s="1"/>
  <c r="AW22" i="2"/>
  <c r="AW30" i="2" s="1"/>
  <c r="AV113" i="2"/>
  <c r="AV125" i="2"/>
  <c r="AU22" i="1"/>
  <c r="AU30" i="1" s="1"/>
  <c r="AU68" i="1"/>
  <c r="O54" i="7" s="1"/>
  <c r="N54" i="7"/>
  <c r="AU92" i="1"/>
  <c r="P54" i="7" s="1"/>
  <c r="CP125" i="2"/>
  <c r="CP30" i="2"/>
  <c r="CP113" i="2"/>
  <c r="CO22" i="1"/>
  <c r="BR121" i="2"/>
  <c r="BR133" i="2"/>
  <c r="BR109" i="2"/>
  <c r="CE77" i="2"/>
  <c r="CE85" i="2" s="1"/>
  <c r="CD49" i="1"/>
  <c r="CD125" i="2"/>
  <c r="CD113" i="2"/>
  <c r="CD30" i="2"/>
  <c r="CC22" i="1"/>
  <c r="BT77" i="2"/>
  <c r="BT85" i="2" s="1"/>
  <c r="BS49" i="1"/>
  <c r="AT120" i="1"/>
  <c r="AT96" i="1"/>
  <c r="AT108" i="1"/>
  <c r="AJ109" i="2"/>
  <c r="AJ121" i="2"/>
  <c r="AJ133" i="2"/>
  <c r="AV61" i="1"/>
  <c r="BH80" i="1" l="1"/>
  <c r="Q70" i="7" s="1"/>
  <c r="BI97" i="2"/>
  <c r="BT97" i="2"/>
  <c r="BS80" i="1"/>
  <c r="Q84" i="7" s="1"/>
  <c r="CD80" i="1"/>
  <c r="Q98" i="7" s="1"/>
  <c r="CE97" i="2"/>
  <c r="CP80" i="1"/>
  <c r="Q113" i="7" s="1"/>
  <c r="CQ97" i="2"/>
  <c r="AX97" i="2"/>
  <c r="AW80" i="1"/>
  <c r="Q56" i="7" s="1"/>
  <c r="Q57" i="7" s="1"/>
  <c r="Q6" i="7" s="1"/>
  <c r="N55" i="7"/>
  <c r="AV68" i="1"/>
  <c r="O55" i="7" s="1"/>
  <c r="AV92" i="1"/>
  <c r="P55" i="7" s="1"/>
  <c r="CC96" i="1"/>
  <c r="CC108" i="1"/>
  <c r="CC120" i="1"/>
  <c r="CC30" i="1"/>
  <c r="CD61" i="1"/>
  <c r="CD57" i="1"/>
  <c r="AU108" i="1"/>
  <c r="AU96" i="1"/>
  <c r="AU120" i="1"/>
  <c r="AW113" i="2"/>
  <c r="AW125" i="2"/>
  <c r="AV22" i="1"/>
  <c r="AV30" i="1" s="1"/>
  <c r="BH113" i="2"/>
  <c r="BH125" i="2"/>
  <c r="BH30" i="2"/>
  <c r="BG22" i="1"/>
  <c r="S39" i="7"/>
  <c r="AI128" i="1"/>
  <c r="U39" i="7" s="1"/>
  <c r="AI104" i="1"/>
  <c r="R39" i="7" s="1"/>
  <c r="AI116" i="1"/>
  <c r="T39" i="7" s="1"/>
  <c r="AW72" i="1"/>
  <c r="AW84" i="1" s="1"/>
  <c r="AX22" i="2"/>
  <c r="AX30" i="2" s="1"/>
  <c r="BG68" i="1"/>
  <c r="O69" i="7" s="1"/>
  <c r="N69" i="7"/>
  <c r="BG92" i="1"/>
  <c r="P69" i="7" s="1"/>
  <c r="CD121" i="2"/>
  <c r="CD133" i="2"/>
  <c r="CD109" i="2"/>
  <c r="CO96" i="1"/>
  <c r="CO120" i="1"/>
  <c r="CO108" i="1"/>
  <c r="CO30" i="1"/>
  <c r="CE49" i="1"/>
  <c r="CF77" i="2"/>
  <c r="CF85" i="2" s="1"/>
  <c r="BS113" i="2"/>
  <c r="BS30" i="2"/>
  <c r="BS125" i="2"/>
  <c r="BR22" i="1"/>
  <c r="BQ128" i="1"/>
  <c r="U82" i="7" s="1"/>
  <c r="BQ104" i="1"/>
  <c r="R82" i="7" s="1"/>
  <c r="S82" i="7"/>
  <c r="BQ116" i="1"/>
  <c r="T82" i="7" s="1"/>
  <c r="BF108" i="1"/>
  <c r="BF96" i="1"/>
  <c r="BF120" i="1"/>
  <c r="BF30" i="1"/>
  <c r="CH65" i="2"/>
  <c r="BV53" i="2"/>
  <c r="CP61" i="1"/>
  <c r="CP57" i="1"/>
  <c r="CE22" i="2"/>
  <c r="CD72" i="1"/>
  <c r="CD84" i="1" s="1"/>
  <c r="BS61" i="1"/>
  <c r="BS57" i="1"/>
  <c r="AV133" i="2"/>
  <c r="AV109" i="2"/>
  <c r="AV121" i="2"/>
  <c r="CQ49" i="1"/>
  <c r="CR77" i="2"/>
  <c r="CR85" i="2" s="1"/>
  <c r="AK133" i="2"/>
  <c r="AK109" i="2"/>
  <c r="AK121" i="2"/>
  <c r="BH72" i="1"/>
  <c r="BH84" i="1" s="1"/>
  <c r="BI22" i="2"/>
  <c r="BG121" i="2"/>
  <c r="BG109" i="2"/>
  <c r="BG133" i="2"/>
  <c r="CS65" i="2"/>
  <c r="CS53" i="2" s="1"/>
  <c r="CG53" i="2"/>
  <c r="BI49" i="1"/>
  <c r="BJ77" i="2"/>
  <c r="BJ85" i="2" s="1"/>
  <c r="CP72" i="1"/>
  <c r="CP84" i="1" s="1"/>
  <c r="CQ22" i="2"/>
  <c r="AT104" i="1"/>
  <c r="R53" i="7" s="1"/>
  <c r="AT116" i="1"/>
  <c r="T53" i="7" s="1"/>
  <c r="S53" i="7"/>
  <c r="AT128" i="1"/>
  <c r="U53" i="7" s="1"/>
  <c r="BS72" i="1"/>
  <c r="BS84" i="1" s="1"/>
  <c r="BT22" i="2"/>
  <c r="CP109" i="2"/>
  <c r="CP121" i="2"/>
  <c r="CP133" i="2"/>
  <c r="AJ96" i="1"/>
  <c r="AJ120" i="1"/>
  <c r="AJ108" i="1"/>
  <c r="N41" i="7"/>
  <c r="N42" i="7" s="1"/>
  <c r="AK92" i="1"/>
  <c r="P41" i="7" s="1"/>
  <c r="AK68" i="1"/>
  <c r="O41" i="7" s="1"/>
  <c r="BH61" i="1"/>
  <c r="BH57" i="1"/>
  <c r="AW61" i="1"/>
  <c r="AL113" i="2"/>
  <c r="AL125" i="2"/>
  <c r="AK22" i="1"/>
  <c r="AK30" i="1" s="1"/>
  <c r="BT49" i="1"/>
  <c r="BU77" i="2"/>
  <c r="BU85" i="2" s="1"/>
  <c r="BR92" i="1"/>
  <c r="P83" i="7" s="1"/>
  <c r="N83" i="7"/>
  <c r="BR68" i="1"/>
  <c r="O83" i="7" s="1"/>
  <c r="BI80" i="1" l="1"/>
  <c r="Q71" i="7" s="1"/>
  <c r="BJ97" i="2"/>
  <c r="CQ80" i="1"/>
  <c r="Q114" i="7" s="1"/>
  <c r="CR97" i="2"/>
  <c r="CF97" i="2"/>
  <c r="CE80" i="1"/>
  <c r="Q99" i="7" s="1"/>
  <c r="BU97" i="2"/>
  <c r="BT80" i="1"/>
  <c r="Q85" i="7" s="1"/>
  <c r="Q72" i="7"/>
  <c r="Q7" i="7" s="1"/>
  <c r="N5" i="7"/>
  <c r="E8" i="9" s="1"/>
  <c r="P42" i="7"/>
  <c r="P5" i="7" s="1"/>
  <c r="E10" i="9" s="1"/>
  <c r="O42" i="7"/>
  <c r="O5" i="7" s="1"/>
  <c r="E9" i="9" s="1"/>
  <c r="G17" i="8" s="1"/>
  <c r="AK120" i="1"/>
  <c r="AK108" i="1"/>
  <c r="AK96" i="1"/>
  <c r="AL121" i="2"/>
  <c r="AL133" i="2"/>
  <c r="AL109" i="2"/>
  <c r="N56" i="7"/>
  <c r="N57" i="7" s="1"/>
  <c r="AW68" i="1"/>
  <c r="O56" i="7" s="1"/>
  <c r="AW92" i="1"/>
  <c r="P56" i="7" s="1"/>
  <c r="CQ125" i="2"/>
  <c r="CQ113" i="2"/>
  <c r="CQ30" i="2"/>
  <c r="CP22" i="1"/>
  <c r="CF49" i="1"/>
  <c r="CG77" i="2"/>
  <c r="CG85" i="2" s="1"/>
  <c r="CQ61" i="1"/>
  <c r="CQ57" i="1"/>
  <c r="CE125" i="2"/>
  <c r="CE113" i="2"/>
  <c r="CE30" i="2"/>
  <c r="CD22" i="1"/>
  <c r="CH53" i="2"/>
  <c r="CT65" i="2"/>
  <c r="CT53" i="2" s="1"/>
  <c r="BS133" i="2"/>
  <c r="BS109" i="2"/>
  <c r="BS121" i="2"/>
  <c r="CO128" i="1"/>
  <c r="U112" i="7" s="1"/>
  <c r="CO104" i="1"/>
  <c r="R112" i="7" s="1"/>
  <c r="CO116" i="1"/>
  <c r="T112" i="7" s="1"/>
  <c r="S112" i="7"/>
  <c r="AX125" i="2"/>
  <c r="AX113" i="2"/>
  <c r="AW22" i="1"/>
  <c r="AW30" i="1" s="1"/>
  <c r="AJ116" i="1"/>
  <c r="T40" i="7" s="1"/>
  <c r="S40" i="7"/>
  <c r="AJ128" i="1"/>
  <c r="U40" i="7" s="1"/>
  <c r="AJ104" i="1"/>
  <c r="R40" i="7" s="1"/>
  <c r="BI61" i="1"/>
  <c r="BI57" i="1"/>
  <c r="CQ72" i="1"/>
  <c r="CQ84" i="1" s="1"/>
  <c r="CR22" i="2"/>
  <c r="AW121" i="2"/>
  <c r="AW133" i="2"/>
  <c r="AW109" i="2"/>
  <c r="BI113" i="2"/>
  <c r="BI125" i="2"/>
  <c r="BI30" i="2"/>
  <c r="BH22" i="1"/>
  <c r="BS68" i="1"/>
  <c r="O84" i="7" s="1"/>
  <c r="N84" i="7"/>
  <c r="BS92" i="1"/>
  <c r="P84" i="7" s="1"/>
  <c r="N113" i="7"/>
  <c r="CP68" i="1"/>
  <c r="O113" i="7" s="1"/>
  <c r="CP92" i="1"/>
  <c r="P113" i="7" s="1"/>
  <c r="CC116" i="1"/>
  <c r="T97" i="7" s="1"/>
  <c r="CC128" i="1"/>
  <c r="U97" i="7" s="1"/>
  <c r="S97" i="7"/>
  <c r="CC104" i="1"/>
  <c r="R97" i="7" s="1"/>
  <c r="BU49" i="1"/>
  <c r="BV77" i="2"/>
  <c r="BV85" i="2" s="1"/>
  <c r="CE61" i="1"/>
  <c r="CE57" i="1"/>
  <c r="BH109" i="2"/>
  <c r="BH133" i="2"/>
  <c r="BH121" i="2"/>
  <c r="BT72" i="1"/>
  <c r="BT84" i="1" s="1"/>
  <c r="BU22" i="2"/>
  <c r="CS77" i="2"/>
  <c r="CS85" i="2" s="1"/>
  <c r="CR49" i="1"/>
  <c r="BT61" i="1"/>
  <c r="BT57" i="1"/>
  <c r="BH92" i="1"/>
  <c r="P70" i="7" s="1"/>
  <c r="BH68" i="1"/>
  <c r="O70" i="7" s="1"/>
  <c r="N70" i="7"/>
  <c r="BT125" i="2"/>
  <c r="BT30" i="2"/>
  <c r="BT113" i="2"/>
  <c r="BS22" i="1"/>
  <c r="BI72" i="1"/>
  <c r="BI84" i="1" s="1"/>
  <c r="BJ22" i="2"/>
  <c r="S68" i="7"/>
  <c r="BF128" i="1"/>
  <c r="U68" i="7" s="1"/>
  <c r="BF104" i="1"/>
  <c r="R68" i="7" s="1"/>
  <c r="BF116" i="1"/>
  <c r="T68" i="7" s="1"/>
  <c r="BR120" i="1"/>
  <c r="BR96" i="1"/>
  <c r="BR30" i="1"/>
  <c r="BR108" i="1"/>
  <c r="CF22" i="2"/>
  <c r="CE72" i="1"/>
  <c r="CE84" i="1" s="1"/>
  <c r="BG120" i="1"/>
  <c r="BG108" i="1"/>
  <c r="BG96" i="1"/>
  <c r="BG30" i="1"/>
  <c r="AV96" i="1"/>
  <c r="AV108" i="1"/>
  <c r="AV120" i="1"/>
  <c r="AU128" i="1"/>
  <c r="U54" i="7" s="1"/>
  <c r="S54" i="7"/>
  <c r="AU116" i="1"/>
  <c r="T54" i="7" s="1"/>
  <c r="AU104" i="1"/>
  <c r="R54" i="7" s="1"/>
  <c r="N98" i="7"/>
  <c r="CD92" i="1"/>
  <c r="P98" i="7" s="1"/>
  <c r="CD68" i="1"/>
  <c r="O98" i="7" s="1"/>
  <c r="E34" i="9"/>
  <c r="CS97" i="2" l="1"/>
  <c r="CR80" i="1"/>
  <c r="Q115" i="7" s="1"/>
  <c r="BU80" i="1"/>
  <c r="Q86" i="7" s="1"/>
  <c r="BV97" i="2"/>
  <c r="CF80" i="1"/>
  <c r="Q100" i="7" s="1"/>
  <c r="CG97" i="2"/>
  <c r="Q87" i="7"/>
  <c r="Q8" i="7" s="1"/>
  <c r="F34" i="9"/>
  <c r="F35" i="9" s="1"/>
  <c r="AV104" i="1"/>
  <c r="R55" i="7" s="1"/>
  <c r="S55" i="7"/>
  <c r="AV116" i="1"/>
  <c r="T55" i="7" s="1"/>
  <c r="AV128" i="1"/>
  <c r="U55" i="7" s="1"/>
  <c r="BV22" i="2"/>
  <c r="BU72" i="1"/>
  <c r="BU84" i="1" s="1"/>
  <c r="CR113" i="2"/>
  <c r="CR125" i="2"/>
  <c r="CQ22" i="1"/>
  <c r="CR30" i="2"/>
  <c r="CS49" i="1"/>
  <c r="CT77" i="2"/>
  <c r="CT85" i="2" s="1"/>
  <c r="CF113" i="2"/>
  <c r="CF125" i="2"/>
  <c r="CF30" i="2"/>
  <c r="CE22" i="1"/>
  <c r="BS120" i="1"/>
  <c r="BS108" i="1"/>
  <c r="BS96" i="1"/>
  <c r="BS30" i="1"/>
  <c r="BU113" i="2"/>
  <c r="BU30" i="2"/>
  <c r="BT22" i="1"/>
  <c r="BU125" i="2"/>
  <c r="BU61" i="1"/>
  <c r="BU57" i="1"/>
  <c r="BH120" i="1"/>
  <c r="BH96" i="1"/>
  <c r="BH108" i="1"/>
  <c r="BH30" i="1"/>
  <c r="AW120" i="1"/>
  <c r="AW108" i="1"/>
  <c r="AW96" i="1"/>
  <c r="CG49" i="1"/>
  <c r="CH77" i="2"/>
  <c r="CH85" i="2" s="1"/>
  <c r="CF61" i="1"/>
  <c r="CF57" i="1"/>
  <c r="AK128" i="1"/>
  <c r="U41" i="7" s="1"/>
  <c r="S41" i="7"/>
  <c r="S42" i="7" s="1"/>
  <c r="V43" i="7" s="1"/>
  <c r="AK104" i="1"/>
  <c r="R41" i="7" s="1"/>
  <c r="AK116" i="1"/>
  <c r="T41" i="7" s="1"/>
  <c r="CF72" i="1"/>
  <c r="CF84" i="1" s="1"/>
  <c r="CG22" i="2"/>
  <c r="CR61" i="1"/>
  <c r="CR57" i="1"/>
  <c r="CE68" i="1"/>
  <c r="O99" i="7" s="1"/>
  <c r="N99" i="7"/>
  <c r="CE92" i="1"/>
  <c r="P99" i="7" s="1"/>
  <c r="BI133" i="2"/>
  <c r="BI109" i="2"/>
  <c r="BI121" i="2"/>
  <c r="BI92" i="1"/>
  <c r="P71" i="7" s="1"/>
  <c r="BI68" i="1"/>
  <c r="O71" i="7" s="1"/>
  <c r="N71" i="7"/>
  <c r="N72" i="7" s="1"/>
  <c r="AX133" i="2"/>
  <c r="AX109" i="2"/>
  <c r="AX121" i="2"/>
  <c r="CD108" i="1"/>
  <c r="CD120" i="1"/>
  <c r="CD96" i="1"/>
  <c r="CD30" i="1"/>
  <c r="N114" i="7"/>
  <c r="CQ68" i="1"/>
  <c r="O114" i="7" s="1"/>
  <c r="CQ92" i="1"/>
  <c r="P114" i="7" s="1"/>
  <c r="CP120" i="1"/>
  <c r="CP108" i="1"/>
  <c r="CP96" i="1"/>
  <c r="CP30" i="1"/>
  <c r="G18" i="8"/>
  <c r="E24" i="9"/>
  <c r="BG116" i="1"/>
  <c r="T69" i="7" s="1"/>
  <c r="BG104" i="1"/>
  <c r="R69" i="7" s="1"/>
  <c r="S69" i="7"/>
  <c r="BG128" i="1"/>
  <c r="U69" i="7" s="1"/>
  <c r="S83" i="7"/>
  <c r="BR104" i="1"/>
  <c r="R83" i="7" s="1"/>
  <c r="BR116" i="1"/>
  <c r="T83" i="7" s="1"/>
  <c r="BR128" i="1"/>
  <c r="U83" i="7" s="1"/>
  <c r="N85" i="7"/>
  <c r="BT68" i="1"/>
  <c r="O85" i="7" s="1"/>
  <c r="BT92" i="1"/>
  <c r="P85" i="7" s="1"/>
  <c r="O57" i="7"/>
  <c r="O6" i="7" s="1"/>
  <c r="F9" i="9" s="1"/>
  <c r="H17" i="8" s="1"/>
  <c r="N6" i="7"/>
  <c r="F8" i="9" s="1"/>
  <c r="P57" i="7"/>
  <c r="P6" i="7" s="1"/>
  <c r="F10" i="9" s="1"/>
  <c r="E35" i="9"/>
  <c r="E45" i="9" s="1"/>
  <c r="BJ125" i="2"/>
  <c r="BJ113" i="2"/>
  <c r="BJ30" i="2"/>
  <c r="BI22" i="1"/>
  <c r="BT109" i="2"/>
  <c r="BT121" i="2"/>
  <c r="BT133" i="2"/>
  <c r="CR72" i="1"/>
  <c r="CR84" i="1" s="1"/>
  <c r="CS22" i="2"/>
  <c r="CE133" i="2"/>
  <c r="CE121" i="2"/>
  <c r="CE109" i="2"/>
  <c r="CQ133" i="2"/>
  <c r="CQ121" i="2"/>
  <c r="CQ109" i="2"/>
  <c r="E23" i="9"/>
  <c r="G16" i="8"/>
  <c r="CS80" i="1" l="1"/>
  <c r="Q116" i="7" s="1"/>
  <c r="CT97" i="2"/>
  <c r="CG80" i="1"/>
  <c r="Q101" i="7" s="1"/>
  <c r="Q102" i="7" s="1"/>
  <c r="Q9" i="7" s="1"/>
  <c r="CH97" i="2"/>
  <c r="Q117" i="7"/>
  <c r="Q10" i="7" s="1"/>
  <c r="N7" i="7"/>
  <c r="G8" i="9" s="1"/>
  <c r="P72" i="7"/>
  <c r="P7" i="7" s="1"/>
  <c r="G10" i="9" s="1"/>
  <c r="O72" i="7"/>
  <c r="O7" i="7" s="1"/>
  <c r="G9" i="9" s="1"/>
  <c r="I17" i="8" s="1"/>
  <c r="F23" i="9"/>
  <c r="H16" i="8"/>
  <c r="CG125" i="2"/>
  <c r="CG113" i="2"/>
  <c r="CG30" i="2"/>
  <c r="CF22" i="1"/>
  <c r="S70" i="7"/>
  <c r="BH116" i="1"/>
  <c r="T70" i="7" s="1"/>
  <c r="BH104" i="1"/>
  <c r="R70" i="7" s="1"/>
  <c r="BH128" i="1"/>
  <c r="U70" i="7" s="1"/>
  <c r="BT120" i="1"/>
  <c r="BT108" i="1"/>
  <c r="BT96" i="1"/>
  <c r="BT30" i="1"/>
  <c r="CS72" i="1"/>
  <c r="CS84" i="1" s="1"/>
  <c r="CT22" i="2"/>
  <c r="BJ133" i="2"/>
  <c r="BJ121" i="2"/>
  <c r="BJ109" i="2"/>
  <c r="N115" i="7"/>
  <c r="CR68" i="1"/>
  <c r="O115" i="7" s="1"/>
  <c r="CR92" i="1"/>
  <c r="P115" i="7" s="1"/>
  <c r="CG72" i="1"/>
  <c r="CG84" i="1" s="1"/>
  <c r="CH22" i="2"/>
  <c r="BU68" i="1"/>
  <c r="O86" i="7" s="1"/>
  <c r="N86" i="7"/>
  <c r="N87" i="7" s="1"/>
  <c r="BU92" i="1"/>
  <c r="P86" i="7" s="1"/>
  <c r="BU109" i="2"/>
  <c r="BU133" i="2"/>
  <c r="BU121" i="2"/>
  <c r="CF121" i="2"/>
  <c r="CF133" i="2"/>
  <c r="CF109" i="2"/>
  <c r="CS61" i="1"/>
  <c r="CS57" i="1"/>
  <c r="CS125" i="2"/>
  <c r="CS113" i="2"/>
  <c r="CS30" i="2"/>
  <c r="CR22" i="1"/>
  <c r="E42" i="9"/>
  <c r="E40" i="9"/>
  <c r="E43" i="9"/>
  <c r="E41" i="9"/>
  <c r="E44" i="9"/>
  <c r="E39" i="9"/>
  <c r="G24" i="8" s="1"/>
  <c r="N100" i="7"/>
  <c r="CF92" i="1"/>
  <c r="P100" i="7" s="1"/>
  <c r="CF68" i="1"/>
  <c r="O100" i="7" s="1"/>
  <c r="CR133" i="2"/>
  <c r="CR109" i="2"/>
  <c r="CR121" i="2"/>
  <c r="F44" i="9"/>
  <c r="F40" i="9"/>
  <c r="F41" i="9"/>
  <c r="F43" i="9"/>
  <c r="F39" i="9"/>
  <c r="H24" i="8" s="1"/>
  <c r="F42" i="9"/>
  <c r="S113" i="7"/>
  <c r="CP116" i="1"/>
  <c r="T113" i="7" s="1"/>
  <c r="CP128" i="1"/>
  <c r="U113" i="7" s="1"/>
  <c r="CP104" i="1"/>
  <c r="R113" i="7" s="1"/>
  <c r="S98" i="7"/>
  <c r="CD116" i="1"/>
  <c r="T98" i="7" s="1"/>
  <c r="CD104" i="1"/>
  <c r="R98" i="7" s="1"/>
  <c r="CD128" i="1"/>
  <c r="U98" i="7" s="1"/>
  <c r="S5" i="7"/>
  <c r="T42" i="7"/>
  <c r="T5" i="7" s="1"/>
  <c r="E12" i="9" s="1"/>
  <c r="G20" i="8" s="1"/>
  <c r="R42" i="7"/>
  <c r="R5" i="7" s="1"/>
  <c r="E11" i="9" s="1"/>
  <c r="U42" i="7"/>
  <c r="U5" i="7" s="1"/>
  <c r="E13" i="9" s="1"/>
  <c r="G21" i="8" s="1"/>
  <c r="AW116" i="1"/>
  <c r="T56" i="7" s="1"/>
  <c r="AW104" i="1"/>
  <c r="R56" i="7" s="1"/>
  <c r="AW128" i="1"/>
  <c r="U56" i="7" s="1"/>
  <c r="S56" i="7"/>
  <c r="S57" i="7" s="1"/>
  <c r="S84" i="7"/>
  <c r="BS128" i="1"/>
  <c r="U84" i="7" s="1"/>
  <c r="BS116" i="1"/>
  <c r="T84" i="7" s="1"/>
  <c r="BS104" i="1"/>
  <c r="R84" i="7" s="1"/>
  <c r="CE96" i="1"/>
  <c r="CE108" i="1"/>
  <c r="CE120" i="1"/>
  <c r="CE30" i="1"/>
  <c r="CG61" i="1"/>
  <c r="CG57" i="1"/>
  <c r="BI108" i="1"/>
  <c r="BI120" i="1"/>
  <c r="BI96" i="1"/>
  <c r="BI30" i="1"/>
  <c r="F45" i="9"/>
  <c r="H18" i="8"/>
  <c r="F24" i="9"/>
  <c r="G34" i="9"/>
  <c r="CQ108" i="1"/>
  <c r="CQ96" i="1"/>
  <c r="CQ120" i="1"/>
  <c r="CQ30" i="1"/>
  <c r="BV113" i="2"/>
  <c r="BV125" i="2"/>
  <c r="BV30" i="2"/>
  <c r="BU22" i="1"/>
  <c r="H34" i="9" s="1"/>
  <c r="T57" i="7" l="1"/>
  <c r="T6" i="7" s="1"/>
  <c r="F12" i="9" s="1"/>
  <c r="H20" i="8" s="1"/>
  <c r="U57" i="7"/>
  <c r="U6" i="7" s="1"/>
  <c r="F13" i="9" s="1"/>
  <c r="H21" i="8" s="1"/>
  <c r="S6" i="7"/>
  <c r="R57" i="7"/>
  <c r="R6" i="7" s="1"/>
  <c r="F11" i="9" s="1"/>
  <c r="CG92" i="1"/>
  <c r="P101" i="7" s="1"/>
  <c r="N101" i="7"/>
  <c r="N102" i="7" s="1"/>
  <c r="CG68" i="1"/>
  <c r="O101" i="7" s="1"/>
  <c r="H35" i="9"/>
  <c r="H45" i="9" s="1"/>
  <c r="Y5" i="7"/>
  <c r="G22" i="8"/>
  <c r="AA5" i="7"/>
  <c r="S1" i="7"/>
  <c r="E17" i="9"/>
  <c r="E18" i="9" s="1"/>
  <c r="E21" i="9" s="1"/>
  <c r="CH113" i="2"/>
  <c r="CH125" i="2"/>
  <c r="CH30" i="2"/>
  <c r="CG22" i="1"/>
  <c r="BT104" i="1"/>
  <c r="R85" i="7" s="1"/>
  <c r="S85" i="7"/>
  <c r="BT116" i="1"/>
  <c r="T85" i="7" s="1"/>
  <c r="BT128" i="1"/>
  <c r="U85" i="7" s="1"/>
  <c r="CF120" i="1"/>
  <c r="CF108" i="1"/>
  <c r="CF96" i="1"/>
  <c r="CF30" i="1"/>
  <c r="BV133" i="2"/>
  <c r="BV121" i="2"/>
  <c r="BV109" i="2"/>
  <c r="BI104" i="1"/>
  <c r="R71" i="7" s="1"/>
  <c r="S71" i="7"/>
  <c r="S72" i="7" s="1"/>
  <c r="BI128" i="1"/>
  <c r="U71" i="7" s="1"/>
  <c r="BI116" i="1"/>
  <c r="T71" i="7" s="1"/>
  <c r="S99" i="7"/>
  <c r="CE116" i="1"/>
  <c r="T99" i="7" s="1"/>
  <c r="CE104" i="1"/>
  <c r="R99" i="7" s="1"/>
  <c r="CE128" i="1"/>
  <c r="U99" i="7" s="1"/>
  <c r="CR108" i="1"/>
  <c r="CR96" i="1"/>
  <c r="CR120" i="1"/>
  <c r="CR30" i="1"/>
  <c r="CS68" i="1"/>
  <c r="O116" i="7" s="1"/>
  <c r="N116" i="7"/>
  <c r="N117" i="7" s="1"/>
  <c r="CS92" i="1"/>
  <c r="P116" i="7" s="1"/>
  <c r="O87" i="7"/>
  <c r="O8" i="7" s="1"/>
  <c r="H9" i="9" s="1"/>
  <c r="J17" i="8" s="1"/>
  <c r="N8" i="7"/>
  <c r="H8" i="9" s="1"/>
  <c r="P87" i="7"/>
  <c r="P8" i="7" s="1"/>
  <c r="H10" i="9" s="1"/>
  <c r="CT30" i="2"/>
  <c r="CS22" i="1"/>
  <c r="CT113" i="2"/>
  <c r="CT125" i="2"/>
  <c r="CG109" i="2"/>
  <c r="CG133" i="2"/>
  <c r="CG121" i="2"/>
  <c r="I18" i="8"/>
  <c r="G24" i="9"/>
  <c r="BU120" i="1"/>
  <c r="BU108" i="1"/>
  <c r="BU30" i="1"/>
  <c r="BU96" i="1"/>
  <c r="S114" i="7"/>
  <c r="CQ104" i="1"/>
  <c r="R114" i="7" s="1"/>
  <c r="CQ116" i="1"/>
  <c r="T114" i="7" s="1"/>
  <c r="CQ128" i="1"/>
  <c r="U114" i="7" s="1"/>
  <c r="G35" i="9"/>
  <c r="G45" i="9" s="1"/>
  <c r="E22" i="9"/>
  <c r="G19" i="8"/>
  <c r="CS109" i="2"/>
  <c r="CS121" i="2"/>
  <c r="CS133" i="2"/>
  <c r="G23" i="9"/>
  <c r="I16" i="8"/>
  <c r="P117" i="7" l="1"/>
  <c r="P10" i="7" s="1"/>
  <c r="J10" i="9" s="1"/>
  <c r="O117" i="7"/>
  <c r="O10" i="7" s="1"/>
  <c r="J9" i="9" s="1"/>
  <c r="L17" i="8" s="1"/>
  <c r="N10" i="7"/>
  <c r="J8" i="9" s="1"/>
  <c r="BU116" i="1"/>
  <c r="T86" i="7" s="1"/>
  <c r="S86" i="7"/>
  <c r="S87" i="7" s="1"/>
  <c r="BU128" i="1"/>
  <c r="U86" i="7" s="1"/>
  <c r="BU104" i="1"/>
  <c r="R86" i="7" s="1"/>
  <c r="CH109" i="2"/>
  <c r="CH133" i="2"/>
  <c r="CH121" i="2"/>
  <c r="AA6" i="7"/>
  <c r="Y6" i="7"/>
  <c r="H22" i="8"/>
  <c r="F17" i="9"/>
  <c r="J16" i="8"/>
  <c r="H23" i="9"/>
  <c r="S7" i="7"/>
  <c r="R72" i="7"/>
  <c r="R7" i="7" s="1"/>
  <c r="G11" i="9" s="1"/>
  <c r="U72" i="7"/>
  <c r="U7" i="7" s="1"/>
  <c r="G13" i="9" s="1"/>
  <c r="I21" i="8" s="1"/>
  <c r="T72" i="7"/>
  <c r="T7" i="7" s="1"/>
  <c r="G12" i="9" s="1"/>
  <c r="I20" i="8" s="1"/>
  <c r="N9" i="7"/>
  <c r="I8" i="9" s="1"/>
  <c r="O102" i="7"/>
  <c r="O9" i="7" s="1"/>
  <c r="I9" i="9" s="1"/>
  <c r="K17" i="8" s="1"/>
  <c r="P102" i="7"/>
  <c r="P9" i="7" s="1"/>
  <c r="I10" i="9" s="1"/>
  <c r="G40" i="9"/>
  <c r="G42" i="9"/>
  <c r="G43" i="9"/>
  <c r="G39" i="9"/>
  <c r="I24" i="8" s="1"/>
  <c r="G41" i="9"/>
  <c r="G44" i="9"/>
  <c r="CS120" i="1"/>
  <c r="CS108" i="1"/>
  <c r="CS96" i="1"/>
  <c r="CS30" i="1"/>
  <c r="J34" i="9"/>
  <c r="S100" i="7"/>
  <c r="CF116" i="1"/>
  <c r="T100" i="7" s="1"/>
  <c r="CF128" i="1"/>
  <c r="U100" i="7" s="1"/>
  <c r="CF104" i="1"/>
  <c r="R100" i="7" s="1"/>
  <c r="H24" i="9"/>
  <c r="J18" i="8"/>
  <c r="G23" i="8"/>
  <c r="G1" i="8"/>
  <c r="CT121" i="2"/>
  <c r="CT109" i="2"/>
  <c r="CT133" i="2"/>
  <c r="CR128" i="1"/>
  <c r="U115" i="7" s="1"/>
  <c r="CR116" i="1"/>
  <c r="T115" i="7" s="1"/>
  <c r="S115" i="7"/>
  <c r="CR104" i="1"/>
  <c r="R115" i="7" s="1"/>
  <c r="CG120" i="1"/>
  <c r="CG108" i="1"/>
  <c r="CG96" i="1"/>
  <c r="CG30" i="1"/>
  <c r="I34" i="9"/>
  <c r="H39" i="9"/>
  <c r="J24" i="8" s="1"/>
  <c r="H41" i="9"/>
  <c r="H43" i="9"/>
  <c r="H40" i="9"/>
  <c r="H44" i="9"/>
  <c r="H42" i="9"/>
  <c r="F22" i="9"/>
  <c r="H19" i="8"/>
  <c r="F18" i="9" l="1"/>
  <c r="F21" i="9" s="1"/>
  <c r="K18" i="8"/>
  <c r="I24" i="9"/>
  <c r="I35" i="9"/>
  <c r="I45" i="9" s="1"/>
  <c r="J35" i="9"/>
  <c r="J45" i="9" s="1"/>
  <c r="G22" i="9"/>
  <c r="I19" i="8"/>
  <c r="J23" i="9"/>
  <c r="L16" i="8"/>
  <c r="S101" i="7"/>
  <c r="S102" i="7" s="1"/>
  <c r="CG128" i="1"/>
  <c r="U101" i="7" s="1"/>
  <c r="CG116" i="1"/>
  <c r="T101" i="7" s="1"/>
  <c r="CG104" i="1"/>
  <c r="R101" i="7" s="1"/>
  <c r="S116" i="7"/>
  <c r="S117" i="7" s="1"/>
  <c r="CS116" i="1"/>
  <c r="T116" i="7" s="1"/>
  <c r="CS128" i="1"/>
  <c r="U116" i="7" s="1"/>
  <c r="CS104" i="1"/>
  <c r="R116" i="7" s="1"/>
  <c r="K16" i="8"/>
  <c r="I23" i="9"/>
  <c r="Y7" i="7"/>
  <c r="AA7" i="7"/>
  <c r="I22" i="8"/>
  <c r="G17" i="9"/>
  <c r="G18" i="9" s="1"/>
  <c r="G21" i="9" s="1"/>
  <c r="H1" i="8"/>
  <c r="H23" i="8"/>
  <c r="R87" i="7"/>
  <c r="R8" i="7" s="1"/>
  <c r="H11" i="9" s="1"/>
  <c r="S8" i="7"/>
  <c r="T87" i="7"/>
  <c r="T8" i="7" s="1"/>
  <c r="H12" i="9" s="1"/>
  <c r="J20" i="8" s="1"/>
  <c r="U87" i="7"/>
  <c r="U8" i="7" s="1"/>
  <c r="H13" i="9" s="1"/>
  <c r="J21" i="8" s="1"/>
  <c r="L18" i="8"/>
  <c r="J24" i="9"/>
  <c r="U102" i="7" l="1"/>
  <c r="U9" i="7" s="1"/>
  <c r="I13" i="9" s="1"/>
  <c r="K21" i="8" s="1"/>
  <c r="S9" i="7"/>
  <c r="R102" i="7"/>
  <c r="R9" i="7" s="1"/>
  <c r="I11" i="9" s="1"/>
  <c r="T102" i="7"/>
  <c r="T9" i="7" s="1"/>
  <c r="I12" i="9" s="1"/>
  <c r="K20" i="8" s="1"/>
  <c r="I23" i="8"/>
  <c r="I1" i="8"/>
  <c r="J41" i="9"/>
  <c r="J42" i="9"/>
  <c r="J40" i="9"/>
  <c r="J44" i="9"/>
  <c r="J43" i="9"/>
  <c r="J39" i="9"/>
  <c r="L24" i="8" s="1"/>
  <c r="J19" i="8"/>
  <c r="H22" i="9"/>
  <c r="S10" i="7"/>
  <c r="T117" i="7"/>
  <c r="T10" i="7" s="1"/>
  <c r="J12" i="9" s="1"/>
  <c r="L20" i="8" s="1"/>
  <c r="U117" i="7"/>
  <c r="U10" i="7" s="1"/>
  <c r="J13" i="9" s="1"/>
  <c r="L21" i="8" s="1"/>
  <c r="R117" i="7"/>
  <c r="R10" i="7" s="1"/>
  <c r="J11" i="9" s="1"/>
  <c r="J22" i="8"/>
  <c r="AA8" i="7"/>
  <c r="Y8" i="7"/>
  <c r="H17" i="9"/>
  <c r="H18" i="9" s="1"/>
  <c r="H21" i="9" s="1"/>
  <c r="I43" i="9"/>
  <c r="I41" i="9"/>
  <c r="I42" i="9"/>
  <c r="I40" i="9"/>
  <c r="I39" i="9"/>
  <c r="K24" i="8" s="1"/>
  <c r="I44" i="9"/>
  <c r="J23" i="8" l="1"/>
  <c r="J1" i="8"/>
  <c r="Y10" i="7"/>
  <c r="L22" i="8"/>
  <c r="AA10" i="7"/>
  <c r="J17" i="9"/>
  <c r="I22" i="9"/>
  <c r="K19" i="8"/>
  <c r="J22" i="9"/>
  <c r="L19" i="8"/>
  <c r="Y9" i="7"/>
  <c r="K22" i="8"/>
  <c r="AA9" i="7"/>
  <c r="I17" i="9"/>
  <c r="I18" i="9" s="1"/>
  <c r="I21" i="9" s="1"/>
  <c r="L1" i="8" l="1"/>
  <c r="L23" i="8"/>
  <c r="K23" i="8"/>
  <c r="K1" i="8"/>
  <c r="J18" i="9"/>
  <c r="J21" i="9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<sst xmlns="http://schemas.openxmlformats.org/spreadsheetml/2006/main" count="822" uniqueCount="206">
  <si>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</si>
  <si>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</si>
  <si>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</si>
  <si>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</si>
  <si>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</si>
  <si>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</si>
  <si>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</si>
  <si>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</si>
  <si>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</si>
  <si>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</si>
  <si>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</si>
  <si>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</si>
  <si>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</si>
  <si>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</si>
  <si>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</si>
  <si>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</si>
  <si>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</si>
  <si>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</si>
  <si>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</si>
  <si>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</si>
  <si>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</si>
  <si>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</si>
  <si>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</si>
  <si>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</si>
  <si>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</si>
  <si>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</si>
  <si>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</si>
  <si>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</si>
  <si>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</si>
  <si>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</si>
  <si>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</si>
  <si>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</si>
  <si>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</si>
  <si>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</si>
  <si>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</si>
  <si>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</si>
  <si>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</si>
  <si>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</si>
  <si>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</si>
  <si>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</si>
  <si>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</si>
  <si>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</si>
  <si>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</si>
  <si>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</si>
  <si>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</si>
  <si>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</si>
  <si>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</si>
  <si>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</si>
  <si>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</si>
  <si>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</si>
  <si>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</si>
  <si>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</si>
  <si>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</si>
  <si>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</si>
  <si>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</si>
  <si>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</si>
  <si>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</si>
  <si>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</si>
  <si>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</si>
  <si>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</si>
  <si>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</si>
  <si>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</si>
  <si>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</si>
  <si>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</si>
  <si>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</si>
  <si>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</si>
  <si>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</si>
  <si>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</si>
  <si>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</si>
  <si>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</si>
  <si>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</si>
  <si>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</si>
  <si>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</si>
  <si>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</si>
  <si>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</si>
  <si>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</si>
  <si>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</si>
  <si>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</si>
  <si>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</si>
  <si>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</si>
  <si>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</si>
  <si>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</si>
  <si>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</si>
  <si>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</si>
  <si>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</si>
  <si>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</si>
  <si>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</si>
  <si>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</si>
  <si>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</si>
  <si>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</si>
  <si>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</si>
  <si>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</si>
  <si>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</si>
  <si>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</si>
  <si>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</si>
  <si>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</si>
  <si>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</si>
  <si>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</si>
  <si>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</si>
  <si>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</si>
  <si>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</si>
  <si>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</si>
  <si>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</si>
  <si>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</si>
  <si>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</si>
  <si>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</si>
  <si>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</si>
  <si>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</si>
  <si>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</si>
  <si>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</si>
  <si>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</si>
  <si>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</si>
  <si>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</si>
  <si>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</si>
  <si>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</si>
  <si>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</si>
  <si>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</si>
  <si>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</si>
  <si>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</si>
  <si>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</si>
  <si>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</si>
  <si>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</si>
  <si>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</si>
  <si>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</si>
  <si>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</si>
  <si>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</si>
  <si>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</si>
  <si>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</si>
  <si>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</si>
  <si>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</si>
  <si>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</si>
  <si>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</si>
  <si>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</si>
  <si>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</si>
  <si>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</si>
  <si>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</si>
  <si>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</si>
  <si>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</si>
  <si>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</si>
  <si>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</si>
  <si>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</si>
  <si>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</si>
  <si>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</si>
  <si>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</si>
  <si>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</si>
  <si>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</si>
  <si>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</si>
  <si>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</si>
  <si>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</si>
  <si>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</si>
  <si>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</si>
  <si>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</si>
  <si>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</si>
  <si>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</si>
  <si>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</si>
  <si>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</si>
  <si>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</si>
  <si>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</si>
  <si>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</si>
  <si>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</si>
  <si>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</si>
  <si>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</si>
  <si>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</si>
  <si>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</si>
  <si>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</si>
  <si>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</si>
  <si>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</si>
  <si>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</si>
  <si>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</si>
  <si>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</si>
  <si>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</si>
  <si>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</si>
  <si>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</si>
  <si>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</si>
  <si>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</si>
  <si>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</si>
  <si>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</si>
  <si>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</si>
  <si>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</si>
  <si>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</si>
  <si>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</si>
  <si>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</si>
  <si>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</si>
  <si>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</si>
  <si>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</si>
  <si>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</si>
  <si>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</si>
  <si>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</si>
  <si>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</si>
  <si>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</si>
  <si>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</si>
  <si>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</si>
  <si>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</si>
  <si>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</si>
  <si>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</si>
  <si>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</si>
  <si>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</si>
  <si>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</si>
  <si>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</si>
  <si>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</si>
  <si>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</si>
  <si>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</si>
  <si>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</si>
  <si>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</si>
  <si>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</si>
  <si>
    <t>2-3 months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</si>
</sst>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6" fillId="14" borderId="0" applyNumberFormat="0" applyBorder="0" applyAlignment="0" applyProtection="0"/>
  </cellStyleXfs>
  <cellXfs count="186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8" fontId="1" fillId="2" borderId="1" xfId="0" applyNumberFormat="1" applyFont="1" applyFill="1" applyBorder="1"/>
    <xf numFmtId="168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5" fillId="0" borderId="0" xfId="0" applyNumberFormat="1" applyFont="1"/>
    <xf numFmtId="1" fontId="0" fillId="0" borderId="6" xfId="0" applyNumberFormat="1" applyBorder="1"/>
    <xf numFmtId="168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8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8" fontId="1" fillId="2" borderId="1" xfId="1" applyNumberFormat="1" applyFont="1" applyFill="1" applyBorder="1"/>
    <xf numFmtId="168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8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8" fontId="1" fillId="3" borderId="1" xfId="1" applyNumberFormat="1" applyFont="1" applyFill="1" applyBorder="1"/>
    <xf numFmtId="168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69" fontId="21" fillId="0" borderId="0" xfId="2" applyNumberFormat="1" applyFont="1"/>
    <xf numFmtId="169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8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8" fontId="30" fillId="2" borderId="1" xfId="1" applyNumberFormat="1" applyFont="1" applyFill="1" applyBorder="1"/>
    <xf numFmtId="167" fontId="30" fillId="0" borderId="0" xfId="1" applyNumberFormat="1" applyFont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1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8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69" fontId="21" fillId="10" borderId="0" xfId="2" applyNumberFormat="1" applyFont="1" applyFill="1"/>
    <xf numFmtId="169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2" fillId="0" borderId="0" xfId="2" applyFont="1" applyAlignment="1">
      <alignment horizontal="left"/>
    </xf>
    <xf numFmtId="9" fontId="31" fillId="0" borderId="0" xfId="2" applyFont="1"/>
    <xf numFmtId="9" fontId="31" fillId="0" borderId="6" xfId="2" applyFont="1" applyBorder="1"/>
    <xf numFmtId="9" fontId="31" fillId="0" borderId="0" xfId="2" applyFont="1" applyAlignment="1">
      <alignment horizontal="right"/>
    </xf>
    <xf numFmtId="9" fontId="31" fillId="10" borderId="0" xfId="2" applyFont="1" applyFill="1"/>
    <xf numFmtId="9" fontId="31" fillId="10" borderId="6" xfId="2" applyFont="1" applyFill="1" applyBorder="1"/>
    <xf numFmtId="9" fontId="32" fillId="0" borderId="0" xfId="2" applyFont="1" applyAlignment="1">
      <alignment horizontal="right"/>
    </xf>
    <xf numFmtId="0" fontId="32" fillId="0" borderId="0" xfId="0" applyFont="1" applyAlignment="1">
      <alignment horizontal="left"/>
    </xf>
    <xf numFmtId="0" fontId="31" fillId="0" borderId="0" xfId="0" applyFont="1"/>
    <xf numFmtId="0" fontId="31" fillId="0" borderId="6" xfId="0" applyFont="1" applyBorder="1"/>
    <xf numFmtId="169" fontId="31" fillId="0" borderId="0" xfId="2" applyNumberFormat="1" applyFont="1" applyAlignment="1">
      <alignment horizontal="right"/>
    </xf>
    <xf numFmtId="169" fontId="31" fillId="0" borderId="0" xfId="0" applyNumberFormat="1" applyFont="1"/>
    <xf numFmtId="169" fontId="31" fillId="10" borderId="0" xfId="0" applyNumberFormat="1" applyFont="1" applyFill="1"/>
    <xf numFmtId="169" fontId="31" fillId="10" borderId="6" xfId="0" applyNumberFormat="1" applyFont="1" applyFill="1" applyBorder="1"/>
    <xf numFmtId="0" fontId="32" fillId="0" borderId="0" xfId="0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31" fillId="0" borderId="0" xfId="1" applyNumberFormat="1" applyFont="1"/>
    <xf numFmtId="167" fontId="31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8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3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169" fontId="16" fillId="13" borderId="0" xfId="2" applyNumberFormat="1" applyFont="1" applyFill="1"/>
    <xf numFmtId="4" fontId="34" fillId="0" borderId="0" xfId="5" applyNumberFormat="1"/>
    <xf numFmtId="0" fontId="34" fillId="0" borderId="0" xfId="5"/>
    <xf numFmtId="0" fontId="34" fillId="0" borderId="6" xfId="5" applyBorder="1"/>
    <xf numFmtId="167" fontId="16" fillId="14" borderId="14" xfId="6" applyNumberFormat="1" applyBorder="1"/>
    <xf numFmtId="9" fontId="16" fillId="14" borderId="14" xfId="6" applyNumberFormat="1" applyBorder="1"/>
    <xf numFmtId="3" fontId="0" fillId="0" borderId="0" xfId="1" applyNumberFormat="1" applyFont="1"/>
    <xf numFmtId="3" fontId="0" fillId="0" borderId="6" xfId="1" applyNumberFormat="1" applyFont="1" applyBorder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9" fontId="0" fillId="18" borderId="0" xfId="0" applyNumberFormat="1" applyFill="1"/>
    <xf numFmtId="9" fontId="0" fillId="16" borderId="0" xfId="0" applyNumberFormat="1" applyFill="1"/>
    <xf numFmtId="43" fontId="0" fillId="0" borderId="0" xfId="1" applyNumberFormat="1" applyFont="1"/>
    <xf numFmtId="41" fontId="0" fillId="0" borderId="0" xfId="1" applyNumberFormat="1" applyFont="1"/>
    <xf numFmtId="1" fontId="1" fillId="0" borderId="0" xfId="0" applyNumberFormat="1" applyFont="1"/>
    <xf numFmtId="1" fontId="1" fillId="0" borderId="6" xfId="0" applyNumberFormat="1" applyFont="1" applyBorder="1"/>
    <xf numFmtId="166" fontId="16" fillId="14" borderId="0" xfId="6" applyNumberFormat="1"/>
    <xf numFmtId="4" fontId="0" fillId="16" borderId="0" xfId="0" applyNumberFormat="1" applyFill="1"/>
    <xf numFmtId="4" fontId="0" fillId="18" borderId="0" xfId="0" applyNumberFormat="1" applyFill="1"/>
    <xf numFmtId="4" fontId="0" fillId="12" borderId="0" xfId="0" applyNumberFormat="1" applyFill="1"/>
    <xf numFmtId="2" fontId="0" fillId="12" borderId="0" xfId="0" applyNumberFormat="1" applyFill="1"/>
    <xf numFmtId="2" fontId="0" fillId="18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68" fontId="1" fillId="2" borderId="0" xfId="0" applyNumberFormat="1" applyFont="1" applyFill="1" applyBorder="1"/>
    <xf numFmtId="168" fontId="1" fillId="2" borderId="6" xfId="0" applyNumberFormat="1" applyFont="1" applyFill="1" applyBorder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9419616"/>
        <c:axId val="330928168"/>
      </c:lineChart>
      <c:dateAx>
        <c:axId val="3294196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8168"/>
        <c:crosses val="autoZero"/>
        <c:auto val="1"/>
        <c:lblOffset val="100"/>
        <c:baseTimeUnit val="months"/>
      </c:dateAx>
      <c:valAx>
        <c:axId val="3309281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9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0.00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0.00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0.00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0.00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0.00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0.00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0.00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0930912"/>
        <c:axId val="330931696"/>
      </c:lineChart>
      <c:dateAx>
        <c:axId val="3309309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1696"/>
        <c:crosses val="autoZero"/>
        <c:auto val="1"/>
        <c:lblOffset val="100"/>
        <c:baseTimeUnit val="months"/>
      </c:dateAx>
      <c:valAx>
        <c:axId val="3309316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0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North'!$O$105:$Z$105</c15:sqref>
                  </c15:fullRef>
                </c:ext>
              </c:extLst>
              <c:f>('Agency North'!$O$105:$S$105,'Agency North'!$U$105:$Z$105)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North'!$O$106:$Z$106</c15:sqref>
                  </c15:fullRef>
                </c:ext>
              </c:extLst>
              <c:f>('Agency North'!$O$106:$S$106,'Agency North'!$U$106:$Z$106)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North'!$O$107:$Z$107</c15:sqref>
                  </c15:fullRef>
                </c:ext>
              </c:extLst>
              <c:f>('Agency North'!$O$107:$S$107,'Agency North'!$U$107:$Z$107)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0931304"/>
        <c:axId val="330924640"/>
      </c:lineChart>
      <c:dateAx>
        <c:axId val="3309313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4640"/>
        <c:crosses val="autoZero"/>
        <c:auto val="1"/>
        <c:lblOffset val="100"/>
        <c:baseTimeUnit val="months"/>
      </c:dateAx>
      <c:valAx>
        <c:axId val="3309246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1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0932088"/>
        <c:axId val="330925032"/>
      </c:lineChart>
      <c:dateAx>
        <c:axId val="3309320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5032"/>
        <c:crosses val="autoZero"/>
        <c:auto val="1"/>
        <c:lblOffset val="100"/>
        <c:baseTimeUnit val="months"/>
      </c:dateAx>
      <c:valAx>
        <c:axId val="3309250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2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0.00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0.00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0.00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0.00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0.00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0.00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0.00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0930128"/>
        <c:axId val="330930520"/>
      </c:lineChart>
      <c:dateAx>
        <c:axId val="3309301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0520"/>
        <c:crosses val="autoZero"/>
        <c:auto val="1"/>
        <c:lblOffset val="100"/>
        <c:baseTimeUnit val="months"/>
      </c:dateAx>
      <c:valAx>
        <c:axId val="330930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0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#,##0.00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#,##0.00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#,##0.00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#,##0.00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#,##0.00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#,##0.00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South'!$O$107:$Z$107</c15:sqref>
                  </c15:fullRef>
                </c:ext>
              </c:extLst>
              <c:f>('Agency South'!$O$107:$S$107,'Agency South'!$U$107:$Z$107)</c:f>
              <c:numCache>
                <c:formatCode>#,##0.00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2395472"/>
        <c:axId val="332390768"/>
      </c:lineChart>
      <c:dateAx>
        <c:axId val="33239547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0768"/>
        <c:crosses val="autoZero"/>
        <c:auto val="1"/>
        <c:lblOffset val="100"/>
        <c:baseTimeUnit val="months"/>
      </c:dateAx>
      <c:valAx>
        <c:axId val="33239076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5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730.16503211212444</c:v>
                </c:pt>
                <c:pt idx="3">
                  <c:v>1122.4174556218579</c:v>
                </c:pt>
                <c:pt idx="4">
                  <c:v>1894.4323047843602</c:v>
                </c:pt>
                <c:pt idx="5">
                  <c:v>2499.6415545257032</c:v>
                </c:pt>
                <c:pt idx="6">
                  <c:v>3316.5107602223352</c:v>
                </c:pt>
                <c:pt idx="7">
                  <c:v>4385.9809718992392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332390376"/>
        <c:axId val="332391552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0.58615515607829582</c:v>
                </c:pt>
                <c:pt idx="3">
                  <c:v>0.53721063904563837</c:v>
                </c:pt>
                <c:pt idx="4">
                  <c:v>0.68781436469622559</c:v>
                </c:pt>
                <c:pt idx="5">
                  <c:v>0.31946734027544621</c:v>
                </c:pt>
                <c:pt idx="6">
                  <c:v>0.32679453748784781</c:v>
                </c:pt>
                <c:pt idx="7">
                  <c:v>0.32246848841980169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91944"/>
        <c:axId val="332392336"/>
      </c:lineChart>
      <c:catAx>
        <c:axId val="3323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1552"/>
        <c:crosses val="autoZero"/>
        <c:auto val="1"/>
        <c:lblAlgn val="ctr"/>
        <c:lblOffset val="100"/>
        <c:noMultiLvlLbl val="0"/>
      </c:catAx>
      <c:valAx>
        <c:axId val="332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0376"/>
        <c:crosses val="autoZero"/>
        <c:crossBetween val="between"/>
      </c:valAx>
      <c:valAx>
        <c:axId val="33239233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1944"/>
        <c:crosses val="max"/>
        <c:crossBetween val="between"/>
      </c:valAx>
      <c:catAx>
        <c:axId val="332391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39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-0.14331040919821114</c:v>
                </c:pt>
                <c:pt idx="1">
                  <c:v>1.1226085033373856E-2</c:v>
                </c:pt>
                <c:pt idx="2">
                  <c:v>1.1624159584005644E-2</c:v>
                </c:pt>
                <c:pt idx="3">
                  <c:v>7.2946246535063874E-2</c:v>
                </c:pt>
                <c:pt idx="4">
                  <c:v>6.5526213051153359E-2</c:v>
                </c:pt>
                <c:pt idx="5">
                  <c:v>8.4470102001859448E-2</c:v>
                </c:pt>
                <c:pt idx="6">
                  <c:v>9.1190419576939963E-2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0.4241061527251837</c:v>
                </c:pt>
                <c:pt idx="2">
                  <c:v>0.48436292735372133</c:v>
                </c:pt>
                <c:pt idx="3">
                  <c:v>0.32355095850805271</c:v>
                </c:pt>
                <c:pt idx="4">
                  <c:v>0.19541878918450428</c:v>
                </c:pt>
                <c:pt idx="5">
                  <c:v>0.18106750282314876</c:v>
                </c:pt>
                <c:pt idx="6">
                  <c:v>0.16392445492395691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2.8290529022644728E-2</c:v>
                </c:pt>
                <c:pt idx="1">
                  <c:v>0.10142528102298809</c:v>
                </c:pt>
                <c:pt idx="2">
                  <c:v>2.3703268335732552E-2</c:v>
                </c:pt>
                <c:pt idx="3">
                  <c:v>0.18851877611386136</c:v>
                </c:pt>
                <c:pt idx="4">
                  <c:v>3.5891880538004628E-2</c:v>
                </c:pt>
                <c:pt idx="5">
                  <c:v>3.5884587554407155E-2</c:v>
                </c:pt>
                <c:pt idx="6">
                  <c:v>4.1261941535207347E-2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394688"/>
        <c:axId val="332393120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0.58615515607829582</c:v>
                </c:pt>
                <c:pt idx="2">
                  <c:v>0.53721063904563837</c:v>
                </c:pt>
                <c:pt idx="3">
                  <c:v>0.68781436469622559</c:v>
                </c:pt>
                <c:pt idx="4">
                  <c:v>0.31946734027544621</c:v>
                </c:pt>
                <c:pt idx="5">
                  <c:v>0.32679453748784781</c:v>
                </c:pt>
                <c:pt idx="6">
                  <c:v>0.32246848841980169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93512"/>
        <c:axId val="332389984"/>
      </c:lineChart>
      <c:catAx>
        <c:axId val="3323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3120"/>
        <c:crosses val="autoZero"/>
        <c:auto val="1"/>
        <c:lblAlgn val="ctr"/>
        <c:lblOffset val="100"/>
        <c:noMultiLvlLbl val="0"/>
      </c:catAx>
      <c:valAx>
        <c:axId val="332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4688"/>
        <c:crosses val="autoZero"/>
        <c:crossBetween val="between"/>
      </c:valAx>
      <c:valAx>
        <c:axId val="3323899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3512"/>
        <c:crosses val="max"/>
        <c:crossBetween val="between"/>
      </c:valAx>
      <c:catAx>
        <c:axId val="33239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8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0.22142799272416144</c:v>
                </c:pt>
                <c:pt idx="3">
                  <c:v>0.21289639968270127</c:v>
                </c:pt>
                <c:pt idx="4">
                  <c:v>0.16520885867508456</c:v>
                </c:pt>
                <c:pt idx="5">
                  <c:v>0.15677767602079201</c:v>
                </c:pt>
                <c:pt idx="6">
                  <c:v>0.15566797779731595</c:v>
                </c:pt>
                <c:pt idx="7">
                  <c:v>0.15477834309548866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9.7402246011885532E-2</c:v>
                </c:pt>
                <c:pt idx="3">
                  <c:v>9.7157502338055049E-2</c:v>
                </c:pt>
                <c:pt idx="4">
                  <c:v>7.4894336042018755E-2</c:v>
                </c:pt>
                <c:pt idx="5">
                  <c:v>7.3619226114804551E-2</c:v>
                </c:pt>
                <c:pt idx="6">
                  <c:v>7.4213890293076304E-2</c:v>
                </c:pt>
                <c:pt idx="7">
                  <c:v>7.4657717615510669E-2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0.12230356279291847</c:v>
                </c:pt>
                <c:pt idx="3">
                  <c:v>0.13560469784747148</c:v>
                </c:pt>
                <c:pt idx="4">
                  <c:v>5.4801153943595769E-2</c:v>
                </c:pt>
                <c:pt idx="5">
                  <c:v>5.5509225419745262E-2</c:v>
                </c:pt>
                <c:pt idx="6">
                  <c:v>5.6226329531448023E-2</c:v>
                </c:pt>
                <c:pt idx="7">
                  <c:v>5.7009305141149477E-2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8.0461249657187026E-2</c:v>
                </c:pt>
                <c:pt idx="3">
                  <c:v>9.2807630812115932E-2</c:v>
                </c:pt>
                <c:pt idx="4">
                  <c:v>0.10207550416139355</c:v>
                </c:pt>
                <c:pt idx="5">
                  <c:v>0.10473559373726701</c:v>
                </c:pt>
                <c:pt idx="6">
                  <c:v>0.10362639445677067</c:v>
                </c:pt>
                <c:pt idx="7">
                  <c:v>0.10467183453242232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0.13328544188575525</c:v>
                </c:pt>
                <c:pt idx="3">
                  <c:v>0.16317085569233308</c:v>
                </c:pt>
                <c:pt idx="4">
                  <c:v>0.39046238908112729</c:v>
                </c:pt>
                <c:pt idx="5">
                  <c:v>0.39992729595678689</c:v>
                </c:pt>
                <c:pt idx="6">
                  <c:v>0.39385272412279326</c:v>
                </c:pt>
                <c:pt idx="7">
                  <c:v>0.39438455861997157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0.11299873864750061</c:v>
                </c:pt>
                <c:pt idx="3">
                  <c:v>0.13273231614430464</c:v>
                </c:pt>
                <c:pt idx="4">
                  <c:v>0.1621898628641619</c:v>
                </c:pt>
                <c:pt idx="5">
                  <c:v>0.15955392087990194</c:v>
                </c:pt>
                <c:pt idx="6">
                  <c:v>0.16669110756534417</c:v>
                </c:pt>
                <c:pt idx="7">
                  <c:v>0.16594801342138377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0.23212076828059175</c:v>
                </c:pt>
                <c:pt idx="3">
                  <c:v>0.16563059748301864</c:v>
                </c:pt>
                <c:pt idx="4">
                  <c:v>5.0367895232618184E-2</c:v>
                </c:pt>
                <c:pt idx="5">
                  <c:v>4.9877061870702392E-2</c:v>
                </c:pt>
                <c:pt idx="6">
                  <c:v>4.9721576233251713E-2</c:v>
                </c:pt>
                <c:pt idx="7">
                  <c:v>4.8550227574073568E-2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394296"/>
        <c:axId val="332388416"/>
      </c:barChart>
      <c:catAx>
        <c:axId val="3323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88416"/>
        <c:crosses val="autoZero"/>
        <c:auto val="1"/>
        <c:lblAlgn val="ctr"/>
        <c:lblOffset val="100"/>
        <c:noMultiLvlLbl val="0"/>
      </c:catAx>
      <c:valAx>
        <c:axId val="332388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%20cut%20sales%20assumptions%20for%20SP1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assumption 18-20"/>
      <sheetName val="2017 Forecast"/>
    </sheetNames>
    <sheetDataSet>
      <sheetData sheetId="0">
        <row r="9">
          <cell r="E9">
            <v>1022199.548636</v>
          </cell>
          <cell r="F9">
            <v>1379969.3906586</v>
          </cell>
          <cell r="G9">
            <v>1793960.2078561801</v>
          </cell>
          <cell r="H9">
            <v>2242450.2598202252</v>
          </cell>
          <cell r="I9">
            <v>2690940.3117842702</v>
          </cell>
        </row>
      </sheetData>
      <sheetData sheetId="1">
        <row r="68">
          <cell r="P68">
            <v>730142.53474000003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375" bestFit="1" customWidth="1" collapsed="1"/>
    <col min="3" max="7" width="10.25" style="20" bestFit="1" customWidth="1" collapsed="1"/>
    <col min="8" max="11" width="10.125" style="20" bestFit="1" customWidth="1" collapsed="1"/>
    <col min="12" max="12" width="11.125" style="20" bestFit="1" customWidth="1" collapsed="1"/>
  </cols>
  <sheetData>
    <row r="2" spans="2:12" ht="20.100000000000001" customHeight="1" thickBot="1" x14ac:dyDescent="0.3">
      <c r="B2" s="84" t="s">
        <v>0</v>
      </c>
      <c r="C2" s="85" t="s">
        <v>54</v>
      </c>
      <c r="D2" s="85" t="s">
        <v>55</v>
      </c>
      <c r="E2" s="85" t="s">
        <v>56</v>
      </c>
      <c r="F2" s="85" t="s">
        <v>57</v>
      </c>
      <c r="G2" s="85" t="s">
        <v>58</v>
      </c>
      <c r="H2" s="85" t="s">
        <v>59</v>
      </c>
      <c r="I2" s="85" t="s">
        <v>29</v>
      </c>
      <c r="J2" s="85" t="s">
        <v>30</v>
      </c>
      <c r="K2" s="85" t="s">
        <v>31</v>
      </c>
      <c r="L2" s="86" t="s">
        <v>60</v>
      </c>
    </row>
    <row r="3" spans="2:12" ht="20.100000000000001" customHeight="1" thickTop="1" x14ac:dyDescent="0.25">
      <c r="B3" s="87" t="s">
        <v>61</v>
      </c>
      <c r="C3" s="88">
        <v>13518.3894</v>
      </c>
      <c r="D3" s="88">
        <v>13834.513000000001</v>
      </c>
      <c r="E3" s="88">
        <v>33084.871093549998</v>
      </c>
      <c r="F3" s="88">
        <v>32751.374859030006</v>
      </c>
      <c r="G3" s="88">
        <v>36387.699315770005</v>
      </c>
      <c r="H3" s="88">
        <v>41449.471700660004</v>
      </c>
      <c r="I3" s="88">
        <v>43150.517982009995</v>
      </c>
      <c r="J3" s="88">
        <v>44649.047839799998</v>
      </c>
      <c r="K3" s="88">
        <v>50527.477233159982</v>
      </c>
      <c r="L3" s="89">
        <f>SUM(C3:K3)</f>
        <v>309353.36242398003</v>
      </c>
    </row>
    <row r="4" spans="2:12" ht="20.100000000000001" customHeight="1" x14ac:dyDescent="0.25">
      <c r="B4" s="87" t="s">
        <v>62</v>
      </c>
      <c r="C4" s="88">
        <v>13518.3894</v>
      </c>
      <c r="D4" s="88">
        <v>13834.513000000001</v>
      </c>
      <c r="E4" s="88">
        <v>34572.543100000003</v>
      </c>
      <c r="F4" s="88">
        <v>31029.569199999998</v>
      </c>
      <c r="G4" s="88">
        <v>29097.259900000001</v>
      </c>
      <c r="H4" s="88">
        <v>42200</v>
      </c>
      <c r="I4" s="88">
        <f>'Projection Summary'!C6</f>
        <v>30013.258000000009</v>
      </c>
      <c r="J4" s="88">
        <f>'Projection Summary'!D6</f>
        <v>31855.821000000033</v>
      </c>
      <c r="K4" s="88">
        <f>'Projection Summary'!E6</f>
        <v>49057.18100000007</v>
      </c>
      <c r="L4" s="89">
        <f>SUM(C4:K4)</f>
        <v>275178.53460000013</v>
      </c>
    </row>
    <row r="5" spans="2:12" x14ac:dyDescent="0.25">
      <c r="C5" s="90">
        <f>C4/C3</f>
        <v>1</v>
      </c>
      <c r="D5" s="90">
        <f t="shared" ref="D5:L5" si="0">D4/D3</f>
        <v>1</v>
      </c>
      <c r="E5" s="90">
        <f t="shared" si="0"/>
        <v>1.0449653257600278</v>
      </c>
      <c r="F5" s="90">
        <f t="shared" si="0"/>
        <v>0.94742798839923259</v>
      </c>
      <c r="G5" s="90">
        <f t="shared" si="0"/>
        <v>0.79964549688882325</v>
      </c>
      <c r="H5" s="90">
        <f t="shared" si="0"/>
        <v>1.0181070655076176</v>
      </c>
      <c r="I5" s="90">
        <f>I4/I3</f>
        <v>0.69554803519422226</v>
      </c>
      <c r="J5" s="90">
        <f t="shared" si="0"/>
        <v>0.71347145216395569</v>
      </c>
      <c r="K5" s="90">
        <f t="shared" si="0"/>
        <v>0.97090105594674359</v>
      </c>
      <c r="L5" s="90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3"/>
  <sheetViews>
    <sheetView showGridLines="0" zoomScale="80" zoomScaleNormal="80" workbookViewId="0">
      <pane xSplit="2" ySplit="6" topLeftCell="AL108" activePane="bottomRight" state="frozen"/>
      <selection pane="topRight" activeCell="C1" sqref="C1"/>
      <selection pane="bottomLeft" activeCell="A7" sqref="A7"/>
      <selection pane="bottomRight" activeCell="CT109" sqref="CT109"/>
    </sheetView>
  </sheetViews>
  <sheetFormatPr defaultColWidth="9.125" defaultRowHeight="15" x14ac:dyDescent="0.25"/>
  <cols>
    <col min="1" max="1" width="9.125" style="4" customWidth="1" collapsed="1"/>
    <col min="2" max="2" width="29" bestFit="1" customWidth="1" collapsed="1"/>
    <col min="3" max="3" width="7" customWidth="1" collapsed="1"/>
    <col min="4" max="4" width="7.125" customWidth="1" collapsed="1"/>
    <col min="5" max="5" width="7.625" customWidth="1" collapsed="1"/>
    <col min="6" max="6" width="7.25" customWidth="1" collapsed="1"/>
    <col min="7" max="7" width="7.875" customWidth="1" collapsed="1"/>
    <col min="8" max="9" width="7" customWidth="1" collapsed="1"/>
    <col min="10" max="10" width="7.375" customWidth="1" collapsed="1"/>
    <col min="11" max="11" width="7.25" customWidth="1" collapsed="1"/>
    <col min="12" max="12" width="7" customWidth="1" collapsed="1"/>
    <col min="13" max="13" width="7.375" customWidth="1" collapsed="1"/>
    <col min="14" max="14" width="7.25" style="34" customWidth="1" collapsed="1"/>
    <col min="15" max="18" width="7.75" bestFit="1" customWidth="1" collapsed="1"/>
    <col min="19" max="19" width="7.875" bestFit="1" customWidth="1" collapsed="1"/>
    <col min="20" max="25" width="7.75" bestFit="1" customWidth="1" collapsed="1"/>
    <col min="26" max="26" width="7.75" style="34" bestFit="1" customWidth="1" collapsed="1"/>
    <col min="27" max="29" width="8" style="4" bestFit="1" customWidth="1" collapsed="1"/>
    <col min="30" max="30" width="7.75" style="4" bestFit="1" customWidth="1" collapsed="1"/>
    <col min="31" max="31" width="7.875" style="4" bestFit="1" customWidth="1" collapsed="1"/>
    <col min="32" max="32" width="7.75" style="4" bestFit="1" customWidth="1" collapsed="1"/>
    <col min="33" max="33" width="8.75" style="4" customWidth="1" collapsed="1"/>
    <col min="34" max="34" width="8.375" style="4" bestFit="1" customWidth="1" collapsed="1"/>
    <col min="35" max="37" width="8.625" style="4" bestFit="1" customWidth="1" collapsed="1"/>
    <col min="38" max="38" width="9.375" style="106" customWidth="1" collapsed="1"/>
    <col min="39" max="39" width="9.25" style="4" bestFit="1" customWidth="1" collapsed="1"/>
    <col min="40" max="49" width="8.625" style="4" bestFit="1" customWidth="1" collapsed="1"/>
    <col min="50" max="50" width="7.75" style="106" bestFit="1" customWidth="1" collapsed="1"/>
    <col min="51" max="54" width="7.75" style="4" bestFit="1" customWidth="1" collapsed="1"/>
    <col min="55" max="55" width="7.875" style="4" bestFit="1" customWidth="1" collapsed="1"/>
    <col min="56" max="61" width="7.75" style="4" bestFit="1" customWidth="1" collapsed="1"/>
    <col min="62" max="62" width="7.75" style="106" bestFit="1" customWidth="1" collapsed="1"/>
    <col min="63" max="66" width="7.75" style="4" bestFit="1" customWidth="1" collapsed="1"/>
    <col min="67" max="67" width="7.875" style="4" bestFit="1" customWidth="1" collapsed="1"/>
    <col min="68" max="73" width="7.75" style="4" bestFit="1" customWidth="1" collapsed="1"/>
    <col min="74" max="74" width="7.75" style="106" bestFit="1" customWidth="1" collapsed="1"/>
    <col min="75" max="76" width="7.75" style="4" bestFit="1" customWidth="1" collapsed="1"/>
    <col min="77" max="77" width="8.125" style="4" bestFit="1" customWidth="1" collapsed="1"/>
    <col min="78" max="78" width="7.75" style="4" bestFit="1" customWidth="1" collapsed="1"/>
    <col min="79" max="79" width="7.875" style="4" bestFit="1" customWidth="1" collapsed="1"/>
    <col min="80" max="85" width="7.75" style="4" bestFit="1" customWidth="1" collapsed="1"/>
    <col min="86" max="86" width="7.75" style="106" bestFit="1" customWidth="1" collapsed="1"/>
    <col min="87" max="88" width="7.75" style="4" bestFit="1" customWidth="1" collapsed="1"/>
    <col min="89" max="92" width="8.125" style="4" bestFit="1" customWidth="1" collapsed="1"/>
    <col min="93" max="94" width="7.75" style="4" bestFit="1" customWidth="1" collapsed="1"/>
    <col min="95" max="95" width="8.125" style="4" bestFit="1" customWidth="1" collapsed="1"/>
    <col min="96" max="96" width="7.75" style="4" bestFit="1" customWidth="1" collapsed="1"/>
    <col min="97" max="97" width="8.125" style="4" bestFit="1" customWidth="1" collapsed="1"/>
    <col min="98" max="98" width="8.125" style="106" bestFit="1" customWidth="1" collapsed="1"/>
    <col min="99" max="16384" width="9.125" style="4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V3" s="243">
        <v>4</v>
      </c>
      <c r="W3" s="243">
        <v>1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2</v>
      </c>
      <c r="AD3" s="243">
        <v>1</v>
      </c>
      <c r="AE3" s="243">
        <v>2</v>
      </c>
      <c r="AF3" s="243">
        <v>2</v>
      </c>
      <c r="AG3" s="243">
        <v>1</v>
      </c>
      <c r="AH3" s="243">
        <v>1</v>
      </c>
      <c r="AI3" s="243">
        <v>2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B3" s="243">
        <v>1</v>
      </c>
      <c r="BC3" s="243">
        <v>1</v>
      </c>
      <c r="BD3" s="243">
        <v>1</v>
      </c>
      <c r="BE3" s="243">
        <v>1</v>
      </c>
      <c r="BF3" s="243">
        <v>1</v>
      </c>
      <c r="BG3" s="243">
        <v>1</v>
      </c>
      <c r="BH3" s="243">
        <v>1</v>
      </c>
      <c r="BJ3" s="244"/>
      <c r="BM3" s="243">
        <v>1</v>
      </c>
      <c r="BP3" s="243">
        <v>1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V4" s="243">
        <f>V3</f>
        <v>4</v>
      </c>
      <c r="W4" s="243">
        <f>V4+W3</f>
        <v>5</v>
      </c>
      <c r="X4" s="243">
        <f t="shared" ref="X4:CI4" si="0">W4+X3</f>
        <v>6</v>
      </c>
      <c r="Y4" s="243">
        <f t="shared" si="0"/>
        <v>7</v>
      </c>
      <c r="Z4" s="244">
        <f t="shared" si="0"/>
        <v>8</v>
      </c>
      <c r="AA4" s="243">
        <f t="shared" si="0"/>
        <v>8</v>
      </c>
      <c r="AB4" s="243">
        <f t="shared" si="0"/>
        <v>8</v>
      </c>
      <c r="AC4" s="243">
        <f t="shared" si="0"/>
        <v>10</v>
      </c>
      <c r="AD4" s="243">
        <f t="shared" si="0"/>
        <v>11</v>
      </c>
      <c r="AE4" s="243">
        <f t="shared" si="0"/>
        <v>13</v>
      </c>
      <c r="AF4" s="243">
        <f t="shared" si="0"/>
        <v>15</v>
      </c>
      <c r="AG4" s="243">
        <f t="shared" si="0"/>
        <v>16</v>
      </c>
      <c r="AH4" s="243">
        <f t="shared" si="0"/>
        <v>17</v>
      </c>
      <c r="AI4" s="243">
        <f t="shared" si="0"/>
        <v>19</v>
      </c>
      <c r="AJ4" s="243">
        <f t="shared" si="0"/>
        <v>20</v>
      </c>
      <c r="AK4" s="243">
        <f t="shared" si="0"/>
        <v>21</v>
      </c>
      <c r="AL4" s="244">
        <f t="shared" si="0"/>
        <v>22</v>
      </c>
      <c r="AM4" s="243">
        <f t="shared" si="0"/>
        <v>22</v>
      </c>
      <c r="AN4" s="243">
        <f t="shared" si="0"/>
        <v>22</v>
      </c>
      <c r="AO4" s="243">
        <f t="shared" si="0"/>
        <v>24</v>
      </c>
      <c r="AP4" s="243">
        <f t="shared" si="0"/>
        <v>25</v>
      </c>
      <c r="AQ4" s="243">
        <f t="shared" si="0"/>
        <v>27</v>
      </c>
      <c r="AR4" s="243">
        <f t="shared" si="0"/>
        <v>29</v>
      </c>
      <c r="AS4" s="243">
        <f t="shared" si="0"/>
        <v>30</v>
      </c>
      <c r="AT4" s="243">
        <f t="shared" si="0"/>
        <v>31</v>
      </c>
      <c r="AU4" s="243">
        <f t="shared" si="0"/>
        <v>33</v>
      </c>
      <c r="AV4" s="243">
        <f t="shared" si="0"/>
        <v>34</v>
      </c>
      <c r="AW4" s="243">
        <f t="shared" si="0"/>
        <v>35</v>
      </c>
      <c r="AX4" s="244">
        <f t="shared" si="0"/>
        <v>36</v>
      </c>
      <c r="AY4" s="243">
        <f t="shared" si="0"/>
        <v>36</v>
      </c>
      <c r="AZ4" s="243">
        <f t="shared" si="0"/>
        <v>36</v>
      </c>
      <c r="BA4" s="243">
        <f t="shared" si="0"/>
        <v>37</v>
      </c>
      <c r="BB4" s="243">
        <f t="shared" si="0"/>
        <v>38</v>
      </c>
      <c r="BC4" s="243">
        <f t="shared" si="0"/>
        <v>39</v>
      </c>
      <c r="BD4" s="243">
        <f t="shared" si="0"/>
        <v>40</v>
      </c>
      <c r="BE4" s="243">
        <f t="shared" si="0"/>
        <v>41</v>
      </c>
      <c r="BF4" s="243">
        <f t="shared" si="0"/>
        <v>42</v>
      </c>
      <c r="BG4" s="243">
        <f t="shared" si="0"/>
        <v>43</v>
      </c>
      <c r="BH4" s="243">
        <f t="shared" si="0"/>
        <v>44</v>
      </c>
      <c r="BI4" s="243">
        <f t="shared" si="0"/>
        <v>44</v>
      </c>
      <c r="BJ4" s="244">
        <f t="shared" si="0"/>
        <v>44</v>
      </c>
      <c r="BK4" s="243">
        <f t="shared" si="0"/>
        <v>44</v>
      </c>
      <c r="BL4" s="243">
        <f t="shared" si="0"/>
        <v>44</v>
      </c>
      <c r="BM4" s="243">
        <f t="shared" si="0"/>
        <v>45</v>
      </c>
      <c r="BN4" s="243">
        <f t="shared" si="0"/>
        <v>45</v>
      </c>
      <c r="BO4" s="243">
        <f t="shared" si="0"/>
        <v>45</v>
      </c>
      <c r="BP4" s="243">
        <f t="shared" si="0"/>
        <v>46</v>
      </c>
      <c r="BQ4" s="243">
        <f t="shared" si="0"/>
        <v>46</v>
      </c>
      <c r="BR4" s="243">
        <f t="shared" si="0"/>
        <v>46</v>
      </c>
      <c r="BS4" s="243">
        <f t="shared" si="0"/>
        <v>47</v>
      </c>
      <c r="BT4" s="243">
        <f t="shared" si="0"/>
        <v>47</v>
      </c>
      <c r="BU4" s="243">
        <f t="shared" si="0"/>
        <v>47</v>
      </c>
      <c r="BV4" s="244">
        <f t="shared" si="0"/>
        <v>47</v>
      </c>
      <c r="BW4" s="243">
        <f t="shared" si="0"/>
        <v>47</v>
      </c>
      <c r="BX4" s="243">
        <f t="shared" si="0"/>
        <v>47</v>
      </c>
      <c r="BY4" s="243">
        <f t="shared" si="0"/>
        <v>48</v>
      </c>
      <c r="BZ4" s="243">
        <f t="shared" si="0"/>
        <v>48</v>
      </c>
      <c r="CA4" s="243">
        <f t="shared" si="0"/>
        <v>48</v>
      </c>
      <c r="CB4" s="243">
        <f t="shared" si="0"/>
        <v>49</v>
      </c>
      <c r="CC4" s="243">
        <f t="shared" si="0"/>
        <v>49</v>
      </c>
      <c r="CD4" s="243">
        <f t="shared" si="0"/>
        <v>49</v>
      </c>
      <c r="CE4" s="243">
        <f t="shared" si="0"/>
        <v>50</v>
      </c>
      <c r="CF4" s="243">
        <f t="shared" si="0"/>
        <v>50</v>
      </c>
      <c r="CG4" s="243">
        <f t="shared" si="0"/>
        <v>50</v>
      </c>
      <c r="CH4" s="244">
        <f t="shared" si="0"/>
        <v>50</v>
      </c>
      <c r="CI4" s="243">
        <f t="shared" si="0"/>
        <v>50</v>
      </c>
      <c r="CJ4" s="243">
        <f t="shared" ref="CJ4:CT4" si="1">CI4+CJ3</f>
        <v>50</v>
      </c>
      <c r="CK4" s="243">
        <f t="shared" si="1"/>
        <v>51</v>
      </c>
      <c r="CL4" s="243">
        <f t="shared" si="1"/>
        <v>51</v>
      </c>
      <c r="CM4" s="243">
        <f t="shared" si="1"/>
        <v>51</v>
      </c>
      <c r="CN4" s="243">
        <f t="shared" si="1"/>
        <v>52</v>
      </c>
      <c r="CO4" s="243">
        <f t="shared" si="1"/>
        <v>52</v>
      </c>
      <c r="CP4" s="243">
        <f t="shared" si="1"/>
        <v>52</v>
      </c>
      <c r="CQ4" s="243">
        <f t="shared" si="1"/>
        <v>53</v>
      </c>
      <c r="CR4" s="243">
        <f t="shared" si="1"/>
        <v>53</v>
      </c>
      <c r="CS4" s="243">
        <f t="shared" si="1"/>
        <v>53</v>
      </c>
      <c r="CT4" s="244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40">
        <v>42370</v>
      </c>
      <c r="P6" s="140">
        <v>42401</v>
      </c>
      <c r="Q6" s="140">
        <v>42430</v>
      </c>
      <c r="R6" s="140">
        <v>42461</v>
      </c>
      <c r="S6" s="140">
        <v>42491</v>
      </c>
      <c r="T6" s="140">
        <v>42522</v>
      </c>
      <c r="U6" s="140">
        <v>42552</v>
      </c>
      <c r="V6" s="140">
        <v>42583</v>
      </c>
      <c r="W6" s="140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>AG11</f>
        <v>1180</v>
      </c>
      <c r="AI7" s="15">
        <f t="shared" si="3"/>
        <v>1276.2365983020195</v>
      </c>
      <c r="AJ7" s="15">
        <f t="shared" si="3"/>
        <v>1376.9745488280028</v>
      </c>
      <c r="AK7" s="15">
        <f t="shared" si="3"/>
        <v>1446.1858754146572</v>
      </c>
      <c r="AL7" s="94">
        <f t="shared" si="3"/>
        <v>1476.7748408742111</v>
      </c>
      <c r="AM7" s="15">
        <f t="shared" si="3"/>
        <v>1557.0284529355461</v>
      </c>
      <c r="AN7" s="15">
        <f t="shared" si="3"/>
        <v>1571.2693811612764</v>
      </c>
      <c r="AO7" s="15">
        <f t="shared" si="3"/>
        <v>1596.9764381222126</v>
      </c>
      <c r="AP7" s="15">
        <f t="shared" si="3"/>
        <v>1626.5237204043708</v>
      </c>
      <c r="AQ7" s="15">
        <f t="shared" si="3"/>
        <v>1663.0956146282701</v>
      </c>
      <c r="AR7" s="15">
        <f t="shared" si="3"/>
        <v>1698.2009132667242</v>
      </c>
      <c r="AS7" s="15">
        <f t="shared" si="3"/>
        <v>1746.3346302398506</v>
      </c>
      <c r="AT7" s="15">
        <f t="shared" si="3"/>
        <v>1780.4942967594616</v>
      </c>
      <c r="AU7" s="15">
        <f t="shared" si="3"/>
        <v>1831.6704638450224</v>
      </c>
      <c r="AV7" s="15">
        <f t="shared" si="3"/>
        <v>1883.6589919164849</v>
      </c>
      <c r="AW7" s="15">
        <f t="shared" si="3"/>
        <v>1934.3851376335467</v>
      </c>
      <c r="AX7" s="94">
        <f t="shared" si="3"/>
        <v>1985.3485957907021</v>
      </c>
      <c r="AY7" s="15">
        <f t="shared" si="3"/>
        <v>2040.2449933763703</v>
      </c>
      <c r="AZ7" s="15">
        <f t="shared" si="3"/>
        <v>1986.3145469354558</v>
      </c>
      <c r="BA7" s="15">
        <f t="shared" si="3"/>
        <v>2065.7642834078702</v>
      </c>
      <c r="BB7" s="15">
        <f t="shared" si="3"/>
        <v>2166.8458259701338</v>
      </c>
      <c r="BC7" s="15">
        <f t="shared" si="3"/>
        <v>2108.5265666914702</v>
      </c>
      <c r="BD7" s="15">
        <f t="shared" si="3"/>
        <v>2186.4986230962522</v>
      </c>
      <c r="BE7" s="15">
        <f t="shared" si="3"/>
        <v>2267.9826698969014</v>
      </c>
      <c r="BF7" s="15">
        <f t="shared" si="3"/>
        <v>2201.9512030202345</v>
      </c>
      <c r="BG7" s="15">
        <f t="shared" si="3"/>
        <v>2289.0153085753441</v>
      </c>
      <c r="BH7" s="15">
        <f t="shared" si="3"/>
        <v>2378.3114436717824</v>
      </c>
      <c r="BI7" s="15">
        <f t="shared" si="3"/>
        <v>2314.4254495347964</v>
      </c>
      <c r="BJ7" s="94">
        <f t="shared" si="3"/>
        <v>2408.8418527429717</v>
      </c>
      <c r="BK7" s="15">
        <f t="shared" si="3"/>
        <v>2505.5229102043472</v>
      </c>
      <c r="BL7" s="15">
        <f t="shared" si="3"/>
        <v>2392.9967514179193</v>
      </c>
      <c r="BM7" s="15">
        <f t="shared" si="3"/>
        <v>2483.8840979397532</v>
      </c>
      <c r="BN7" s="15">
        <f t="shared" si="3"/>
        <v>2576.0589892633457</v>
      </c>
      <c r="BO7" s="15">
        <f t="shared" si="3"/>
        <v>2452.5926695146309</v>
      </c>
      <c r="BP7" s="15">
        <f t="shared" si="3"/>
        <v>2529.0290193118708</v>
      </c>
      <c r="BQ7" s="15">
        <f t="shared" si="3"/>
        <v>2609.0600308858125</v>
      </c>
      <c r="BR7" s="15">
        <f t="shared" si="3"/>
        <v>2482.2739933935386</v>
      </c>
      <c r="BS7" s="15">
        <f t="shared" si="3"/>
        <v>2571.2152291380339</v>
      </c>
      <c r="BT7" s="15">
        <f t="shared" si="3"/>
        <v>2665.3855114969106</v>
      </c>
      <c r="BU7" s="15">
        <f t="shared" si="3"/>
        <v>2547.1519230649037</v>
      </c>
      <c r="BV7" s="94">
        <f t="shared" si="3"/>
        <v>2645.7769489826505</v>
      </c>
      <c r="BW7" s="15">
        <f t="shared" si="3"/>
        <v>2746.2377211002322</v>
      </c>
      <c r="BX7" s="15">
        <f t="shared" si="3"/>
        <v>2672.7772001748126</v>
      </c>
      <c r="BY7" s="15">
        <f t="shared" si="3"/>
        <v>2775.5846864355926</v>
      </c>
      <c r="BZ7" s="15">
        <f t="shared" si="3"/>
        <v>2878.9916321607211</v>
      </c>
      <c r="CA7" s="15">
        <f t="shared" si="3"/>
        <v>2782.1006343727959</v>
      </c>
      <c r="CB7" s="15">
        <f t="shared" si="3"/>
        <v>2866.8940668783584</v>
      </c>
      <c r="CC7" s="15">
        <f t="shared" si="3"/>
        <v>2955.4463279584475</v>
      </c>
      <c r="CD7" s="15">
        <f t="shared" si="3"/>
        <v>2849.891818993965</v>
      </c>
      <c r="CE7" s="15">
        <f t="shared" si="3"/>
        <v>2948.1058768111734</v>
      </c>
      <c r="CF7" s="15">
        <f t="shared" si="3"/>
        <v>3052.2985717270321</v>
      </c>
      <c r="CG7" s="15">
        <f t="shared" si="3"/>
        <v>2961.0250021229749</v>
      </c>
      <c r="CH7" s="94">
        <f t="shared" si="3"/>
        <v>3070.1150360375023</v>
      </c>
      <c r="CI7" s="15">
        <f t="shared" ref="CI7:CT7" si="4">CH11</f>
        <v>3181.3905457053424</v>
      </c>
      <c r="CJ7" s="15">
        <f t="shared" si="4"/>
        <v>3089.9251374320775</v>
      </c>
      <c r="CK7" s="15">
        <f t="shared" si="4"/>
        <v>3204.6784922103443</v>
      </c>
      <c r="CL7" s="15">
        <f t="shared" si="4"/>
        <v>3320.4738563847259</v>
      </c>
      <c r="CM7" s="15">
        <f t="shared" si="4"/>
        <v>3204.7062580682723</v>
      </c>
      <c r="CN7" s="15">
        <f t="shared" si="4"/>
        <v>3299.6741492350579</v>
      </c>
      <c r="CO7" s="15">
        <f t="shared" si="4"/>
        <v>3399.328434908653</v>
      </c>
      <c r="CP7" s="15">
        <f t="shared" si="4"/>
        <v>3275.9011455535328</v>
      </c>
      <c r="CQ7" s="15">
        <f t="shared" si="4"/>
        <v>3387.067893119045</v>
      </c>
      <c r="CR7" s="15">
        <f t="shared" si="4"/>
        <v>3505.1427631033262</v>
      </c>
      <c r="CS7" s="15">
        <f t="shared" si="4"/>
        <v>3398.9526945605794</v>
      </c>
      <c r="CT7" s="94">
        <f t="shared" si="4"/>
        <v>3522.8826926116744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129">
        <v>8</v>
      </c>
      <c r="P8" s="1130">
        <v>8</v>
      </c>
      <c r="Q8" s="1131">
        <v>31</v>
      </c>
      <c r="R8" s="1132">
        <v>57</v>
      </c>
      <c r="S8" s="1133">
        <v>91</v>
      </c>
      <c r="T8" s="1134">
        <v>136</v>
      </c>
      <c r="U8" s="1135">
        <v>81</v>
      </c>
      <c r="V8" s="1136">
        <v>84</v>
      </c>
      <c r="W8" s="1137">
        <v>151</v>
      </c>
      <c r="X8" s="1138">
        <v>122</v>
      </c>
      <c r="Y8" s="1139">
        <v>149</v>
      </c>
      <c r="Z8" s="1140">
        <v>114</v>
      </c>
      <c r="AA8" s="1141">
        <v>39</v>
      </c>
      <c r="AB8" s="1142">
        <v>74</v>
      </c>
      <c r="AC8" s="1143">
        <v>38</v>
      </c>
      <c r="AD8" s="1144">
        <v>35</v>
      </c>
      <c r="AE8" s="1145">
        <v>36</v>
      </c>
      <c r="AF8" s="1146">
        <v>35</v>
      </c>
      <c r="AG8" s="1147">
        <v>32</v>
      </c>
      <c r="AH8" s="291">
        <f>AVERAGE(O8:Z8)</f>
        <v>86</v>
      </c>
      <c r="AI8" s="291">
        <f>AH8*1.01</f>
        <v>86.86</v>
      </c>
      <c r="AJ8" s="291">
        <f t="shared" ref="AJ8:AL8" si="5">AI8*1.01</f>
        <v>87.7286</v>
      </c>
      <c r="AK8" s="291">
        <f t="shared" si="5"/>
        <v>88.605885999999998</v>
      </c>
      <c r="AL8" s="291">
        <f t="shared" si="5"/>
        <v>89.491944860000004</v>
      </c>
      <c r="AM8" s="291">
        <f t="shared" ref="AM8:AX8" si="6">AVERAGE(AA8:AL8)</f>
        <v>60.640535905000007</v>
      </c>
      <c r="AN8" s="291">
        <f t="shared" si="6"/>
        <v>62.443913897083341</v>
      </c>
      <c r="AO8" s="291">
        <f t="shared" si="6"/>
        <v>61.480906721840284</v>
      </c>
      <c r="AP8" s="291">
        <f t="shared" si="6"/>
        <v>63.437648948660303</v>
      </c>
      <c r="AQ8" s="291">
        <f t="shared" si="6"/>
        <v>65.80745302771534</v>
      </c>
      <c r="AR8" s="291">
        <f t="shared" si="6"/>
        <v>68.291407446691622</v>
      </c>
      <c r="AS8" s="291">
        <f t="shared" si="6"/>
        <v>71.065691400582594</v>
      </c>
      <c r="AT8" s="291">
        <f t="shared" si="6"/>
        <v>74.32116568396448</v>
      </c>
      <c r="AU8" s="291">
        <f t="shared" si="6"/>
        <v>73.347929490961505</v>
      </c>
      <c r="AV8" s="291">
        <f t="shared" si="6"/>
        <v>72.221923615208311</v>
      </c>
      <c r="AW8" s="291">
        <f t="shared" si="6"/>
        <v>70.929700583142321</v>
      </c>
      <c r="AX8" s="291">
        <f t="shared" si="6"/>
        <v>69.456685131737515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1">
        <v>10</v>
      </c>
      <c r="CK8" s="291">
        <v>10</v>
      </c>
      <c r="CL8" s="291">
        <v>10</v>
      </c>
      <c r="CM8" s="291">
        <v>10</v>
      </c>
      <c r="CN8" s="291">
        <v>10</v>
      </c>
      <c r="CO8" s="291">
        <v>10</v>
      </c>
      <c r="CP8" s="291">
        <v>10</v>
      </c>
      <c r="CQ8" s="291">
        <v>10</v>
      </c>
      <c r="CR8" s="291">
        <v>10</v>
      </c>
      <c r="CS8" s="291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148">
        <v>25</v>
      </c>
      <c r="P9" s="1149">
        <v>14</v>
      </c>
      <c r="Q9" s="1150">
        <v>10</v>
      </c>
      <c r="R9" s="1151">
        <v>45</v>
      </c>
      <c r="S9" s="1152">
        <v>17</v>
      </c>
      <c r="T9" s="1153">
        <v>30</v>
      </c>
      <c r="U9" s="1154">
        <v>28</v>
      </c>
      <c r="V9" s="1155">
        <v>34</v>
      </c>
      <c r="W9" s="1156">
        <v>60</v>
      </c>
      <c r="X9" s="1157">
        <v>45</v>
      </c>
      <c r="Y9" s="1158">
        <v>40</v>
      </c>
      <c r="Z9" s="1159">
        <v>59</v>
      </c>
      <c r="AA9" s="1160">
        <v>54</v>
      </c>
      <c r="AB9" s="1161">
        <v>63</v>
      </c>
      <c r="AC9" s="1162">
        <v>65</v>
      </c>
      <c r="AD9" s="1163">
        <v>58</v>
      </c>
      <c r="AE9" s="1164">
        <v>72</v>
      </c>
      <c r="AF9" s="1165">
        <v>79</v>
      </c>
      <c r="AG9" s="1166">
        <v>54</v>
      </c>
      <c r="AH9" s="15">
        <f>(SUM(AH34,AH38:AH40)-AH7)*AH17</f>
        <v>176.8708065445596</v>
      </c>
      <c r="AI9" s="15">
        <f t="shared" ref="AI9:CG9" si="7">(SUM(AI34,AI38:AI40)-AI7)*AI17</f>
        <v>183.21277972873915</v>
      </c>
      <c r="AJ9" s="15">
        <f t="shared" si="7"/>
        <v>198.51422745137575</v>
      </c>
      <c r="AK9" s="15">
        <f t="shared" si="7"/>
        <v>195.38278796334319</v>
      </c>
      <c r="AL9" s="94">
        <f>(SUM(AL34,AL38:AL40)-AL7)*AL17</f>
        <v>214.76347075158384</v>
      </c>
      <c r="AM9" s="15">
        <f t="shared" si="7"/>
        <v>193.8499328855996</v>
      </c>
      <c r="AN9" s="15">
        <f t="shared" si="7"/>
        <v>214.20162651827286</v>
      </c>
      <c r="AO9" s="15">
        <f t="shared" si="7"/>
        <v>223.94462846412941</v>
      </c>
      <c r="AP9" s="15">
        <f t="shared" si="7"/>
        <v>227.65029469450292</v>
      </c>
      <c r="AQ9" s="15">
        <f t="shared" si="7"/>
        <v>231.530423352284</v>
      </c>
      <c r="AR9" s="15">
        <f t="shared" si="7"/>
        <v>249.04405764615544</v>
      </c>
      <c r="AS9" s="15">
        <f t="shared" si="7"/>
        <v>239.40967110953</v>
      </c>
      <c r="AT9" s="15">
        <f t="shared" si="7"/>
        <v>257.68513126051567</v>
      </c>
      <c r="AU9" s="15">
        <f t="shared" si="7"/>
        <v>268.11374414593212</v>
      </c>
      <c r="AV9" s="15">
        <f t="shared" si="7"/>
        <v>276.36323501480706</v>
      </c>
      <c r="AW9" s="15">
        <f t="shared" si="7"/>
        <v>285.72352635917315</v>
      </c>
      <c r="AX9" s="94">
        <f t="shared" si="7"/>
        <v>299.0855956934775</v>
      </c>
      <c r="AY9" s="15">
        <f t="shared" si="7"/>
        <v>99.289153029195205</v>
      </c>
      <c r="AZ9" s="15">
        <f t="shared" si="7"/>
        <v>69.449736472414344</v>
      </c>
      <c r="BA9" s="15">
        <f t="shared" si="7"/>
        <v>71.08154256226382</v>
      </c>
      <c r="BB9" s="15">
        <f t="shared" si="7"/>
        <v>95.028406798946975</v>
      </c>
      <c r="BC9" s="15">
        <f t="shared" si="7"/>
        <v>57.97205640478208</v>
      </c>
      <c r="BD9" s="15">
        <f t="shared" si="7"/>
        <v>61.484046800648969</v>
      </c>
      <c r="BE9" s="15">
        <f t="shared" si="7"/>
        <v>95.407146715085062</v>
      </c>
      <c r="BF9" s="15">
        <f t="shared" si="7"/>
        <v>67.064105555109776</v>
      </c>
      <c r="BG9" s="15">
        <f t="shared" si="7"/>
        <v>69.296135096438206</v>
      </c>
      <c r="BH9" s="15">
        <f t="shared" si="7"/>
        <v>106.37892135675636</v>
      </c>
      <c r="BI9" s="15">
        <f t="shared" si="7"/>
        <v>74.416403208175211</v>
      </c>
      <c r="BJ9" s="94">
        <f t="shared" si="7"/>
        <v>76.681057461375474</v>
      </c>
      <c r="BK9" s="15">
        <f t="shared" si="7"/>
        <v>77.915674029919899</v>
      </c>
      <c r="BL9" s="15">
        <f t="shared" si="7"/>
        <v>80.887346521834147</v>
      </c>
      <c r="BM9" s="15">
        <f t="shared" si="7"/>
        <v>82.174891323592291</v>
      </c>
      <c r="BN9" s="15">
        <f t="shared" si="7"/>
        <v>72.618399392352856</v>
      </c>
      <c r="BO9" s="15">
        <f t="shared" si="7"/>
        <v>66.436349797239814</v>
      </c>
      <c r="BP9" s="15">
        <f t="shared" si="7"/>
        <v>70.031011573941527</v>
      </c>
      <c r="BQ9" s="15">
        <f t="shared" si="7"/>
        <v>71.938764978591209</v>
      </c>
      <c r="BR9" s="15">
        <f t="shared" si="7"/>
        <v>78.941235744495188</v>
      </c>
      <c r="BS9" s="15">
        <f t="shared" si="7"/>
        <v>84.170282358876847</v>
      </c>
      <c r="BT9" s="15">
        <f t="shared" si="7"/>
        <v>84.997252487745868</v>
      </c>
      <c r="BU9" s="15">
        <f t="shared" si="7"/>
        <v>88.625025917746683</v>
      </c>
      <c r="BV9" s="94">
        <f t="shared" si="7"/>
        <v>90.46077211758184</v>
      </c>
      <c r="BW9" s="15">
        <f t="shared" si="7"/>
        <v>136.23849676259908</v>
      </c>
      <c r="BX9" s="15">
        <f t="shared" si="7"/>
        <v>92.807486260780124</v>
      </c>
      <c r="BY9" s="15">
        <f t="shared" si="7"/>
        <v>93.406945725128352</v>
      </c>
      <c r="BZ9" s="15">
        <f t="shared" si="7"/>
        <v>123.42833278493256</v>
      </c>
      <c r="CA9" s="15">
        <f t="shared" si="7"/>
        <v>74.793432505562677</v>
      </c>
      <c r="CB9" s="15">
        <f t="shared" si="7"/>
        <v>78.552261080089224</v>
      </c>
      <c r="CC9" s="15">
        <f t="shared" si="7"/>
        <v>120.88119727219322</v>
      </c>
      <c r="CD9" s="15">
        <f t="shared" si="7"/>
        <v>88.214057817208555</v>
      </c>
      <c r="CE9" s="15">
        <f t="shared" si="7"/>
        <v>94.192694915858709</v>
      </c>
      <c r="CF9" s="15">
        <f t="shared" si="7"/>
        <v>142.91031613410547</v>
      </c>
      <c r="CG9" s="15">
        <f t="shared" si="7"/>
        <v>99.090033914527282</v>
      </c>
      <c r="CH9" s="94">
        <f t="shared" ref="CH9:CT9" si="8">(SUM(CH34,CH38:CH40)-CH7)*CH17</f>
        <v>101.27550966784024</v>
      </c>
      <c r="CI9" s="15">
        <f t="shared" si="8"/>
        <v>153.0458353831624</v>
      </c>
      <c r="CJ9" s="15">
        <f t="shared" si="8"/>
        <v>104.75335477826695</v>
      </c>
      <c r="CK9" s="15">
        <f t="shared" si="8"/>
        <v>105.79536417438176</v>
      </c>
      <c r="CL9" s="15">
        <f t="shared" si="8"/>
        <v>139.87031019432482</v>
      </c>
      <c r="CM9" s="15">
        <f t="shared" si="8"/>
        <v>84.967891166785833</v>
      </c>
      <c r="CN9" s="15">
        <f t="shared" si="8"/>
        <v>89.654285673595112</v>
      </c>
      <c r="CO9" s="15">
        <f t="shared" si="8"/>
        <v>138.51898543757235</v>
      </c>
      <c r="CP9" s="15">
        <f t="shared" si="8"/>
        <v>101.16674756551214</v>
      </c>
      <c r="CQ9" s="15">
        <f t="shared" si="8"/>
        <v>108.07486998428111</v>
      </c>
      <c r="CR9" s="15">
        <f t="shared" si="8"/>
        <v>164.22135250551943</v>
      </c>
      <c r="CS9" s="15">
        <f t="shared" si="8"/>
        <v>113.92999805109517</v>
      </c>
      <c r="CT9" s="94">
        <f t="shared" si="8"/>
        <v>116.51412380667162</v>
      </c>
    </row>
    <row r="10" spans="1:98" s="15" customFormat="1" x14ac:dyDescent="0.25">
      <c r="A10" s="15" t="s">
        <v>204</v>
      </c>
      <c r="B10" s="15" t="s">
        <v>64</v>
      </c>
      <c r="N10" s="94"/>
      <c r="O10" s="1167">
        <v>4</v>
      </c>
      <c r="P10" s="1168">
        <v>12</v>
      </c>
      <c r="Q10" s="1169">
        <v>8</v>
      </c>
      <c r="R10" s="1170">
        <v>16</v>
      </c>
      <c r="S10" s="1171">
        <v>21</v>
      </c>
      <c r="T10" s="1172">
        <v>41</v>
      </c>
      <c r="U10" s="1173">
        <v>54</v>
      </c>
      <c r="V10" s="1174">
        <v>7</v>
      </c>
      <c r="W10" s="1175">
        <v>19</v>
      </c>
      <c r="X10" s="1176">
        <v>27</v>
      </c>
      <c r="Y10" s="1177">
        <v>44</v>
      </c>
      <c r="Z10" s="1178">
        <v>48</v>
      </c>
      <c r="AA10" s="1179">
        <v>88</v>
      </c>
      <c r="AB10" s="1180">
        <v>50</v>
      </c>
      <c r="AC10" s="1181">
        <v>67</v>
      </c>
      <c r="AD10" s="1182">
        <v>165</v>
      </c>
      <c r="AE10" s="1183">
        <v>32</v>
      </c>
      <c r="AF10" s="1184">
        <v>79</v>
      </c>
      <c r="AG10" s="1185">
        <v>233</v>
      </c>
      <c r="AH10" s="1854">
        <f>AH7*AH18</f>
        <v>166.63420824254018</v>
      </c>
      <c r="AI10" s="15">
        <f t="shared" ref="AI10:AZ10" si="9">AI7*AI18</f>
        <v>169.33482920275583</v>
      </c>
      <c r="AJ10" s="15">
        <f t="shared" si="9"/>
        <v>217.03150086472118</v>
      </c>
      <c r="AK10" s="15">
        <f t="shared" si="9"/>
        <v>253.39970850378924</v>
      </c>
      <c r="AL10" s="94">
        <f t="shared" si="9"/>
        <v>224.00180355024889</v>
      </c>
      <c r="AM10" s="15">
        <f t="shared" si="9"/>
        <v>240.24954056486928</v>
      </c>
      <c r="AN10" s="15">
        <f t="shared" si="9"/>
        <v>250.93848345442009</v>
      </c>
      <c r="AO10" s="15">
        <f t="shared" si="9"/>
        <v>255.87825290381139</v>
      </c>
      <c r="AP10" s="15">
        <f t="shared" si="9"/>
        <v>254.51604941926385</v>
      </c>
      <c r="AQ10" s="15">
        <f t="shared" si="9"/>
        <v>262.2325777415453</v>
      </c>
      <c r="AR10" s="15">
        <f t="shared" si="9"/>
        <v>269.20174811972061</v>
      </c>
      <c r="AS10" s="15">
        <f t="shared" si="9"/>
        <v>276.31569599050169</v>
      </c>
      <c r="AT10" s="15">
        <f t="shared" si="9"/>
        <v>280.83012985891946</v>
      </c>
      <c r="AU10" s="15">
        <f t="shared" si="9"/>
        <v>289.47314556543091</v>
      </c>
      <c r="AV10" s="15">
        <f t="shared" si="9"/>
        <v>297.85901291295357</v>
      </c>
      <c r="AW10" s="15">
        <f t="shared" si="9"/>
        <v>305.68976878515986</v>
      </c>
      <c r="AX10" s="94">
        <f t="shared" si="9"/>
        <v>313.64588323954678</v>
      </c>
      <c r="AY10" s="15">
        <f t="shared" si="9"/>
        <v>163.21959947010961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173.34766607761071</v>
      </c>
      <c r="BC10" s="15">
        <f t="shared" si="10"/>
        <v>0</v>
      </c>
      <c r="BD10" s="15">
        <f t="shared" si="10"/>
        <v>0</v>
      </c>
      <c r="BE10" s="15">
        <f t="shared" si="10"/>
        <v>181.4386135917521</v>
      </c>
      <c r="BF10" s="15">
        <f t="shared" si="10"/>
        <v>0</v>
      </c>
      <c r="BG10" s="15">
        <f t="shared" si="10"/>
        <v>0</v>
      </c>
      <c r="BH10" s="15">
        <f t="shared" si="10"/>
        <v>190.26491549374259</v>
      </c>
      <c r="BI10" s="15">
        <f t="shared" si="10"/>
        <v>0</v>
      </c>
      <c r="BJ10" s="94">
        <f t="shared" si="10"/>
        <v>0</v>
      </c>
      <c r="BK10" s="15">
        <f t="shared" si="10"/>
        <v>200.44183281634778</v>
      </c>
      <c r="BL10" s="15">
        <f t="shared" si="10"/>
        <v>0</v>
      </c>
      <c r="BM10" s="15">
        <f t="shared" si="10"/>
        <v>0</v>
      </c>
      <c r="BN10" s="15">
        <f t="shared" si="10"/>
        <v>206.08471914106767</v>
      </c>
      <c r="BO10" s="15">
        <f t="shared" si="10"/>
        <v>0</v>
      </c>
      <c r="BP10" s="15">
        <f t="shared" si="10"/>
        <v>0</v>
      </c>
      <c r="BQ10" s="15">
        <f t="shared" si="10"/>
        <v>208.724802470865</v>
      </c>
      <c r="BR10" s="15">
        <f t="shared" si="10"/>
        <v>0</v>
      </c>
      <c r="BS10" s="15">
        <f t="shared" si="10"/>
        <v>0</v>
      </c>
      <c r="BT10" s="15">
        <f t="shared" si="10"/>
        <v>213.23084091975284</v>
      </c>
      <c r="BU10" s="15">
        <f t="shared" si="10"/>
        <v>0</v>
      </c>
      <c r="BV10" s="94">
        <f t="shared" si="10"/>
        <v>0</v>
      </c>
      <c r="BW10" s="15">
        <f t="shared" si="10"/>
        <v>219.69901768801859</v>
      </c>
      <c r="BX10" s="15">
        <f t="shared" si="10"/>
        <v>0</v>
      </c>
      <c r="BY10" s="15">
        <f t="shared" si="10"/>
        <v>0</v>
      </c>
      <c r="BZ10" s="15">
        <f t="shared" si="10"/>
        <v>230.31933057285769</v>
      </c>
      <c r="CA10" s="15">
        <f t="shared" si="10"/>
        <v>0</v>
      </c>
      <c r="CB10" s="15">
        <f t="shared" si="10"/>
        <v>0</v>
      </c>
      <c r="CC10" s="15">
        <f t="shared" si="10"/>
        <v>236.4357062366758</v>
      </c>
      <c r="CD10" s="15">
        <f t="shared" si="10"/>
        <v>0</v>
      </c>
      <c r="CE10" s="15">
        <f t="shared" si="10"/>
        <v>0</v>
      </c>
      <c r="CF10" s="15">
        <f t="shared" si="10"/>
        <v>244.18388573816259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254.51124365642741</v>
      </c>
      <c r="CJ10" s="15">
        <f t="shared" si="11"/>
        <v>0</v>
      </c>
      <c r="CK10" s="15">
        <f t="shared" si="11"/>
        <v>0</v>
      </c>
      <c r="CL10" s="15">
        <f t="shared" si="11"/>
        <v>265.63790851077806</v>
      </c>
      <c r="CM10" s="15">
        <f t="shared" si="11"/>
        <v>0</v>
      </c>
      <c r="CN10" s="15">
        <f t="shared" si="11"/>
        <v>0</v>
      </c>
      <c r="CO10" s="15">
        <f t="shared" si="11"/>
        <v>271.94627479269224</v>
      </c>
      <c r="CP10" s="15">
        <f t="shared" si="11"/>
        <v>0</v>
      </c>
      <c r="CQ10" s="15">
        <f t="shared" si="11"/>
        <v>0</v>
      </c>
      <c r="CR10" s="15">
        <f t="shared" si="11"/>
        <v>280.41142104826611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186">
        <v>503</v>
      </c>
      <c r="P11" s="1187">
        <v>509</v>
      </c>
      <c r="Q11" s="1188">
        <v>533</v>
      </c>
      <c r="R11" s="1189">
        <v>593</v>
      </c>
      <c r="S11" s="1190">
        <v>653</v>
      </c>
      <c r="T11" s="1191">
        <v>760</v>
      </c>
      <c r="U11" s="1192">
        <v>801</v>
      </c>
      <c r="V11" s="1193">
        <v>893</v>
      </c>
      <c r="W11" s="1194">
        <v>1044</v>
      </c>
      <c r="X11" s="1195">
        <v>1158</v>
      </c>
      <c r="Y11" s="1196">
        <v>1245</v>
      </c>
      <c r="Z11" s="1197">
        <v>1353</v>
      </c>
      <c r="AA11" s="1198">
        <v>1355</v>
      </c>
      <c r="AB11" s="1199">
        <v>1416</v>
      </c>
      <c r="AC11" s="1200">
        <v>1399</v>
      </c>
      <c r="AD11" s="1201">
        <v>1270</v>
      </c>
      <c r="AE11" s="1202">
        <v>1319</v>
      </c>
      <c r="AF11" s="1203">
        <v>1314</v>
      </c>
      <c r="AG11" s="1204">
        <v>1180</v>
      </c>
      <c r="AH11" s="157">
        <f>AH7+AH8+AH9-AH10</f>
        <v>1276.2365983020195</v>
      </c>
      <c r="AI11" s="157">
        <f>AI7+AI8+AI9-AI10</f>
        <v>1376.9745488280028</v>
      </c>
      <c r="AJ11" s="157">
        <f t="shared" ref="AJ11:CG11" si="12">AJ7+AJ8+AJ9-AJ10</f>
        <v>1446.1858754146572</v>
      </c>
      <c r="AK11" s="157">
        <f>AK7+AK8+AK9-AK10</f>
        <v>1476.7748408742111</v>
      </c>
      <c r="AL11" s="158">
        <f t="shared" si="12"/>
        <v>1557.0284529355461</v>
      </c>
      <c r="AM11" s="157">
        <f>AM7+AM8+AM9-AM10</f>
        <v>1571.2693811612764</v>
      </c>
      <c r="AN11" s="157">
        <f t="shared" si="12"/>
        <v>1596.9764381222126</v>
      </c>
      <c r="AO11" s="157">
        <f t="shared" si="12"/>
        <v>1626.5237204043708</v>
      </c>
      <c r="AP11" s="157">
        <f t="shared" si="12"/>
        <v>1663.0956146282701</v>
      </c>
      <c r="AQ11" s="157">
        <f t="shared" si="12"/>
        <v>1698.2009132667242</v>
      </c>
      <c r="AR11" s="157">
        <f t="shared" si="12"/>
        <v>1746.3346302398506</v>
      </c>
      <c r="AS11" s="157">
        <f t="shared" si="12"/>
        <v>1780.4942967594616</v>
      </c>
      <c r="AT11" s="157">
        <f t="shared" si="12"/>
        <v>1831.6704638450224</v>
      </c>
      <c r="AU11" s="157">
        <f t="shared" si="12"/>
        <v>1883.6589919164849</v>
      </c>
      <c r="AV11" s="157">
        <f t="shared" si="12"/>
        <v>1934.3851376335467</v>
      </c>
      <c r="AW11" s="157">
        <f t="shared" si="12"/>
        <v>1985.3485957907021</v>
      </c>
      <c r="AX11" s="158">
        <f t="shared" si="12"/>
        <v>2040.2449933763703</v>
      </c>
      <c r="AY11" s="157">
        <f t="shared" si="12"/>
        <v>1986.3145469354558</v>
      </c>
      <c r="AZ11" s="157">
        <f t="shared" si="12"/>
        <v>2065.7642834078702</v>
      </c>
      <c r="BA11" s="157">
        <f t="shared" si="12"/>
        <v>2166.8458259701338</v>
      </c>
      <c r="BB11" s="157">
        <f t="shared" si="12"/>
        <v>2108.5265666914702</v>
      </c>
      <c r="BC11" s="157">
        <f t="shared" si="12"/>
        <v>2186.4986230962522</v>
      </c>
      <c r="BD11" s="157">
        <f t="shared" si="12"/>
        <v>2267.9826698969014</v>
      </c>
      <c r="BE11" s="157">
        <f t="shared" si="12"/>
        <v>2201.9512030202345</v>
      </c>
      <c r="BF11" s="157">
        <f t="shared" si="12"/>
        <v>2289.0153085753441</v>
      </c>
      <c r="BG11" s="157">
        <f t="shared" si="12"/>
        <v>2378.3114436717824</v>
      </c>
      <c r="BH11" s="157">
        <f t="shared" si="12"/>
        <v>2314.4254495347964</v>
      </c>
      <c r="BI11" s="157">
        <f t="shared" si="12"/>
        <v>2408.8418527429717</v>
      </c>
      <c r="BJ11" s="158">
        <f t="shared" si="12"/>
        <v>2505.5229102043472</v>
      </c>
      <c r="BK11" s="157">
        <f t="shared" si="12"/>
        <v>2392.9967514179193</v>
      </c>
      <c r="BL11" s="157">
        <f t="shared" si="12"/>
        <v>2483.8840979397532</v>
      </c>
      <c r="BM11" s="157">
        <f t="shared" si="12"/>
        <v>2576.0589892633457</v>
      </c>
      <c r="BN11" s="157">
        <f t="shared" si="12"/>
        <v>2452.5926695146309</v>
      </c>
      <c r="BO11" s="157">
        <f t="shared" si="12"/>
        <v>2529.0290193118708</v>
      </c>
      <c r="BP11" s="157">
        <f t="shared" si="12"/>
        <v>2609.0600308858125</v>
      </c>
      <c r="BQ11" s="157">
        <f t="shared" si="12"/>
        <v>2482.2739933935386</v>
      </c>
      <c r="BR11" s="157">
        <f t="shared" si="12"/>
        <v>2571.2152291380339</v>
      </c>
      <c r="BS11" s="157">
        <f t="shared" si="12"/>
        <v>2665.3855114969106</v>
      </c>
      <c r="BT11" s="157">
        <f t="shared" si="12"/>
        <v>2547.1519230649037</v>
      </c>
      <c r="BU11" s="157">
        <f t="shared" si="12"/>
        <v>2645.7769489826505</v>
      </c>
      <c r="BV11" s="158">
        <f t="shared" si="12"/>
        <v>2746.2377211002322</v>
      </c>
      <c r="BW11" s="157">
        <f t="shared" si="12"/>
        <v>2672.7772001748126</v>
      </c>
      <c r="BX11" s="157">
        <f t="shared" si="12"/>
        <v>2775.5846864355926</v>
      </c>
      <c r="BY11" s="157">
        <f t="shared" si="12"/>
        <v>2878.9916321607211</v>
      </c>
      <c r="BZ11" s="157">
        <f t="shared" si="12"/>
        <v>2782.1006343727959</v>
      </c>
      <c r="CA11" s="157">
        <f t="shared" si="12"/>
        <v>2866.8940668783584</v>
      </c>
      <c r="CB11" s="157">
        <f t="shared" si="12"/>
        <v>2955.4463279584475</v>
      </c>
      <c r="CC11" s="157">
        <f t="shared" si="12"/>
        <v>2849.891818993965</v>
      </c>
      <c r="CD11" s="157">
        <f t="shared" si="12"/>
        <v>2948.1058768111734</v>
      </c>
      <c r="CE11" s="157">
        <f t="shared" si="12"/>
        <v>3052.2985717270321</v>
      </c>
      <c r="CF11" s="157">
        <f t="shared" si="12"/>
        <v>2961.0250021229749</v>
      </c>
      <c r="CG11" s="157">
        <f t="shared" si="12"/>
        <v>3070.1150360375023</v>
      </c>
      <c r="CH11" s="158">
        <f t="shared" ref="CH11:CT11" si="13">CH7+CH8+CH9-CH10</f>
        <v>3181.3905457053424</v>
      </c>
      <c r="CI11" s="157">
        <f t="shared" si="13"/>
        <v>3089.9251374320775</v>
      </c>
      <c r="CJ11" s="157">
        <f t="shared" si="13"/>
        <v>3204.6784922103443</v>
      </c>
      <c r="CK11" s="157">
        <f t="shared" si="13"/>
        <v>3320.4738563847259</v>
      </c>
      <c r="CL11" s="157">
        <f t="shared" si="13"/>
        <v>3204.7062580682723</v>
      </c>
      <c r="CM11" s="157">
        <f t="shared" si="13"/>
        <v>3299.6741492350579</v>
      </c>
      <c r="CN11" s="157">
        <f t="shared" si="13"/>
        <v>3399.328434908653</v>
      </c>
      <c r="CO11" s="157">
        <f t="shared" si="13"/>
        <v>3275.9011455535328</v>
      </c>
      <c r="CP11" s="157">
        <f t="shared" si="13"/>
        <v>3387.067893119045</v>
      </c>
      <c r="CQ11" s="157">
        <f t="shared" si="13"/>
        <v>3505.1427631033262</v>
      </c>
      <c r="CR11" s="157">
        <f t="shared" si="13"/>
        <v>3398.9526945605794</v>
      </c>
      <c r="CS11" s="157">
        <f t="shared" si="13"/>
        <v>3522.8826926116744</v>
      </c>
      <c r="CT11" s="158">
        <f t="shared" si="13"/>
        <v>3649.3968164183461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0.19085487077534791</v>
      </c>
      <c r="P12" s="155">
        <f t="shared" ref="P12:Z12" si="14">P13/P11</f>
        <v>0.15717092337917485</v>
      </c>
      <c r="Q12" s="155">
        <f t="shared" si="14"/>
        <v>0.36210131332082551</v>
      </c>
      <c r="R12" s="155">
        <f t="shared" si="14"/>
        <v>0.28330522765598654</v>
      </c>
      <c r="S12" s="155">
        <f t="shared" si="14"/>
        <v>0.39203675344563554</v>
      </c>
      <c r="T12" s="155">
        <f t="shared" si="14"/>
        <v>0.48289473684210527</v>
      </c>
      <c r="U12" s="155">
        <f t="shared" si="14"/>
        <v>0.39076154806491886</v>
      </c>
      <c r="V12" s="155">
        <f t="shared" si="14"/>
        <v>0.38297872340425532</v>
      </c>
      <c r="W12" s="155">
        <f t="shared" si="14"/>
        <v>0.41570881226053641</v>
      </c>
      <c r="X12" s="155">
        <f t="shared" si="14"/>
        <v>0.36269430051813473</v>
      </c>
      <c r="Y12" s="155">
        <f t="shared" si="14"/>
        <v>0.36224899598393573</v>
      </c>
      <c r="Z12" s="155">
        <f t="shared" si="14"/>
        <v>0.3902439024390244</v>
      </c>
      <c r="AA12" s="155">
        <f>AA13/AA11</f>
        <v>0.15202952029520295</v>
      </c>
      <c r="AB12" s="155">
        <f t="shared" ref="AB12" si="15">AB13/AB11</f>
        <v>0.24081920903954801</v>
      </c>
      <c r="AC12" s="155">
        <f t="shared" ref="AC12" si="16">AC13/AC11</f>
        <v>0.28162973552537529</v>
      </c>
      <c r="AD12" s="155">
        <f t="shared" ref="AD12" si="17">AD13/AD11</f>
        <v>0.24881889763779527</v>
      </c>
      <c r="AE12" s="155">
        <f t="shared" ref="AE12" si="18">AE13/AE11</f>
        <v>0.22137983320697499</v>
      </c>
      <c r="AF12" s="155">
        <f t="shared" ref="AF12" si="19">AF13/AF11</f>
        <v>0.37138508371385082</v>
      </c>
      <c r="AG12" s="155">
        <f>AG13/AG11</f>
        <v>0.27288135593220336</v>
      </c>
      <c r="AH12" s="1126">
        <f>AVERAGE(AD12:AG12)*1.005</f>
        <v>0.28000937408581961</v>
      </c>
      <c r="AI12" s="1126">
        <f t="shared" ref="AI12:AL12" si="20">AVERAGE(AE12:AH12)*1.005</f>
        <v>0.28784598129338573</v>
      </c>
      <c r="AJ12" s="1126">
        <f t="shared" si="20"/>
        <v>0.30454560100009642</v>
      </c>
      <c r="AK12" s="1126">
        <f t="shared" si="20"/>
        <v>0.28775218096826566</v>
      </c>
      <c r="AL12" s="1126">
        <f t="shared" si="20"/>
        <v>0.29148847575857634</v>
      </c>
      <c r="AM12" s="1126">
        <f t="shared" ref="AM12:AX12" si="21">AVERAGE(AI12:AL12)</f>
        <v>0.29290805975508105</v>
      </c>
      <c r="AN12" s="1126">
        <f t="shared" si="21"/>
        <v>0.29417357937050487</v>
      </c>
      <c r="AO12" s="1126">
        <f t="shared" si="21"/>
        <v>0.29158057396310699</v>
      </c>
      <c r="AP12" s="1126">
        <f t="shared" si="21"/>
        <v>0.29253767221181731</v>
      </c>
      <c r="AQ12" s="1126">
        <f t="shared" si="21"/>
        <v>0.29279997132512758</v>
      </c>
      <c r="AR12" s="1126">
        <f t="shared" si="21"/>
        <v>0.29277294921763919</v>
      </c>
      <c r="AS12" s="1126">
        <f t="shared" si="21"/>
        <v>0.29242279167942276</v>
      </c>
      <c r="AT12" s="1126">
        <f t="shared" si="21"/>
        <v>0.29263334610850167</v>
      </c>
      <c r="AU12" s="1126">
        <f>AVERAGE(AQ12:AT12)</f>
        <v>0.29265726458267283</v>
      </c>
      <c r="AV12" s="1126">
        <f t="shared" si="21"/>
        <v>0.29262158789705911</v>
      </c>
      <c r="AW12" s="1126">
        <f t="shared" si="21"/>
        <v>0.29258374756691408</v>
      </c>
      <c r="AX12" s="1126">
        <f t="shared" si="21"/>
        <v>0.29262398653878696</v>
      </c>
      <c r="AY12" s="285">
        <v>0.15</v>
      </c>
      <c r="AZ12" s="285">
        <v>0.15</v>
      </c>
      <c r="BA12" s="285">
        <v>0.35</v>
      </c>
      <c r="BB12" s="285">
        <v>0.35</v>
      </c>
      <c r="BC12" s="285">
        <v>0.35</v>
      </c>
      <c r="BD12" s="285">
        <v>0.35</v>
      </c>
      <c r="BE12" s="285">
        <v>0.35</v>
      </c>
      <c r="BF12" s="285">
        <v>0.35</v>
      </c>
      <c r="BG12" s="285">
        <v>0.35</v>
      </c>
      <c r="BH12" s="285">
        <v>0.35</v>
      </c>
      <c r="BI12" s="285">
        <v>0.35</v>
      </c>
      <c r="BJ12" s="286">
        <v>0.35</v>
      </c>
      <c r="BK12" s="285">
        <v>0.15</v>
      </c>
      <c r="BL12" s="285">
        <v>0.15</v>
      </c>
      <c r="BM12" s="285">
        <v>0.35</v>
      </c>
      <c r="BN12" s="285">
        <v>0.35</v>
      </c>
      <c r="BO12" s="285">
        <v>0.35</v>
      </c>
      <c r="BP12" s="285">
        <v>0.35</v>
      </c>
      <c r="BQ12" s="285">
        <v>0.35</v>
      </c>
      <c r="BR12" s="285">
        <v>0.35</v>
      </c>
      <c r="BS12" s="285">
        <v>0.35</v>
      </c>
      <c r="BT12" s="285">
        <v>0.35</v>
      </c>
      <c r="BU12" s="285">
        <v>0.35</v>
      </c>
      <c r="BV12" s="286">
        <v>0.35</v>
      </c>
      <c r="BW12" s="285">
        <v>0.15</v>
      </c>
      <c r="BX12" s="285">
        <v>0.15</v>
      </c>
      <c r="BY12" s="285">
        <v>0.35</v>
      </c>
      <c r="BZ12" s="285">
        <v>0.35</v>
      </c>
      <c r="CA12" s="285">
        <v>0.35</v>
      </c>
      <c r="CB12" s="285">
        <v>0.35</v>
      </c>
      <c r="CC12" s="285">
        <v>0.35</v>
      </c>
      <c r="CD12" s="285">
        <v>0.35</v>
      </c>
      <c r="CE12" s="285">
        <v>0.35</v>
      </c>
      <c r="CF12" s="285">
        <v>0.35</v>
      </c>
      <c r="CG12" s="285">
        <v>0.35</v>
      </c>
      <c r="CH12" s="286">
        <v>0.35</v>
      </c>
      <c r="CI12" s="285">
        <v>0.15</v>
      </c>
      <c r="CJ12" s="285">
        <v>0.15</v>
      </c>
      <c r="CK12" s="285">
        <v>0.35</v>
      </c>
      <c r="CL12" s="285">
        <v>0.35</v>
      </c>
      <c r="CM12" s="285">
        <v>0.35</v>
      </c>
      <c r="CN12" s="285">
        <v>0.35</v>
      </c>
      <c r="CO12" s="285">
        <v>0.35</v>
      </c>
      <c r="CP12" s="285">
        <v>0.35</v>
      </c>
      <c r="CQ12" s="285">
        <v>0.35</v>
      </c>
      <c r="CR12" s="285">
        <v>0.35</v>
      </c>
      <c r="CS12" s="285">
        <v>0.35</v>
      </c>
      <c r="CT12" s="286">
        <v>0.35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205">
        <v>96</v>
      </c>
      <c r="P13" s="1206">
        <v>80</v>
      </c>
      <c r="Q13" s="1207">
        <v>193</v>
      </c>
      <c r="R13" s="1208">
        <v>168</v>
      </c>
      <c r="S13" s="1209">
        <v>256</v>
      </c>
      <c r="T13" s="1210">
        <v>367</v>
      </c>
      <c r="U13" s="1211">
        <v>313</v>
      </c>
      <c r="V13" s="1212">
        <v>342</v>
      </c>
      <c r="W13" s="1213">
        <v>434</v>
      </c>
      <c r="X13" s="1214">
        <v>420</v>
      </c>
      <c r="Y13" s="1215">
        <v>451</v>
      </c>
      <c r="Z13" s="1216">
        <v>528</v>
      </c>
      <c r="AA13" s="1217">
        <v>206</v>
      </c>
      <c r="AB13" s="1218">
        <v>341</v>
      </c>
      <c r="AC13" s="1219">
        <v>394</v>
      </c>
      <c r="AD13" s="1220">
        <v>316</v>
      </c>
      <c r="AE13" s="1221">
        <v>292</v>
      </c>
      <c r="AF13" s="1222">
        <v>488</v>
      </c>
      <c r="AG13" s="1223">
        <v>322</v>
      </c>
      <c r="AH13" s="1854">
        <f>AH12*AH11</f>
        <v>357.35821107596405</v>
      </c>
      <c r="AI13" s="15">
        <f t="shared" ref="AI13" si="22">AI12*AI11</f>
        <v>396.35659022341355</v>
      </c>
      <c r="AJ13" s="15">
        <f t="shared" ref="AJ13" si="23">AJ12*AJ11</f>
        <v>440.42954658600735</v>
      </c>
      <c r="AK13" s="15">
        <f t="shared" ref="AK13" si="24">AK12*AK11</f>
        <v>424.94518126061774</v>
      </c>
      <c r="AL13" s="94">
        <f t="shared" ref="AL13" si="25">AL12*AL11</f>
        <v>453.85585045891651</v>
      </c>
      <c r="AM13" s="15">
        <f t="shared" ref="AM13" si="26">AM12*AM11</f>
        <v>460.23746578851637</v>
      </c>
      <c r="AN13" s="15">
        <f t="shared" ref="AN13" si="27">AN12*AN11</f>
        <v>469.78827497277086</v>
      </c>
      <c r="AO13" s="15">
        <f t="shared" ref="AO13" si="28">AO12*AO11</f>
        <v>474.26271996011462</v>
      </c>
      <c r="AP13" s="15">
        <f t="shared" ref="AP13" si="29">AP12*AP11</f>
        <v>486.51811976903576</v>
      </c>
      <c r="AQ13" s="15">
        <f t="shared" ref="AQ13" si="30">AQ12*AQ11</f>
        <v>497.23317870880231</v>
      </c>
      <c r="AR13" s="15">
        <f t="shared" ref="AR13" si="31">AR12*AR11</f>
        <v>511.27954001621652</v>
      </c>
      <c r="AS13" s="15">
        <f t="shared" ref="AS13" si="32">AS12*AS11</f>
        <v>520.65711282769234</v>
      </c>
      <c r="AT13" s="15">
        <f t="shared" ref="AT13" si="33">AT12*AT11</f>
        <v>536.00785680308024</v>
      </c>
      <c r="AU13" s="15">
        <f t="shared" ref="AU13" si="34">AU12*AU11</f>
        <v>551.26648798083352</v>
      </c>
      <c r="AV13" s="15">
        <f t="shared" ref="AV13" si="35">AV12*AV11</f>
        <v>566.04285057879963</v>
      </c>
      <c r="AW13" s="15">
        <f t="shared" ref="AW13" si="36">AW12*AW11</f>
        <v>580.88073238315417</v>
      </c>
      <c r="AX13" s="94">
        <f t="shared" ref="AX13" si="37">AX12*AX11</f>
        <v>597.02462347759445</v>
      </c>
      <c r="AY13" s="15">
        <f t="shared" ref="AY13" si="38">AY12*AY11</f>
        <v>297.94718204031835</v>
      </c>
      <c r="AZ13" s="15">
        <f t="shared" ref="AZ13" si="39">AZ12*AZ11</f>
        <v>309.86464251118053</v>
      </c>
      <c r="BA13" s="15">
        <f t="shared" ref="BA13" si="40">BA12*BA11</f>
        <v>758.39603908954678</v>
      </c>
      <c r="BB13" s="15">
        <f t="shared" ref="BB13" si="41">BB12*BB11</f>
        <v>737.98429834201454</v>
      </c>
      <c r="BC13" s="15">
        <f t="shared" ref="BC13" si="42">BC12*BC11</f>
        <v>765.27451808368824</v>
      </c>
      <c r="BD13" s="15">
        <f t="shared" ref="BD13" si="43">BD12*BD11</f>
        <v>793.79393446391543</v>
      </c>
      <c r="BE13" s="15">
        <f t="shared" ref="BE13" si="44">BE12*BE11</f>
        <v>770.68292105708201</v>
      </c>
      <c r="BF13" s="15">
        <f t="shared" ref="BF13" si="45">BF12*BF11</f>
        <v>801.15535800137036</v>
      </c>
      <c r="BG13" s="15">
        <f t="shared" ref="BG13" si="46">BG12*BG11</f>
        <v>832.40900528512384</v>
      </c>
      <c r="BH13" s="15">
        <f t="shared" ref="BH13" si="47">BH12*BH11</f>
        <v>810.04890733717866</v>
      </c>
      <c r="BI13" s="15">
        <f t="shared" ref="BI13" si="48">BI12*BI11</f>
        <v>843.09464846004005</v>
      </c>
      <c r="BJ13" s="94">
        <f t="shared" ref="BJ13" si="49">BJ12*BJ11</f>
        <v>876.93301857152153</v>
      </c>
      <c r="BK13" s="15">
        <f t="shared" ref="BK13" si="50">BK12*BK11</f>
        <v>358.94951271268786</v>
      </c>
      <c r="BL13" s="15">
        <f t="shared" ref="BL13" si="51">BL12*BL11</f>
        <v>372.582614690963</v>
      </c>
      <c r="BM13" s="15">
        <f t="shared" ref="BM13" si="52">BM12*BM11</f>
        <v>901.62064624217089</v>
      </c>
      <c r="BN13" s="15">
        <f t="shared" ref="BN13" si="53">BN12*BN11</f>
        <v>858.40743433012074</v>
      </c>
      <c r="BO13" s="15">
        <f t="shared" ref="BO13" si="54">BO12*BO11</f>
        <v>885.16015675915469</v>
      </c>
      <c r="BP13" s="15">
        <f t="shared" ref="BP13" si="55">BP12*BP11</f>
        <v>913.17101081003432</v>
      </c>
      <c r="BQ13" s="15">
        <f t="shared" ref="BQ13" si="56">BQ12*BQ11</f>
        <v>868.79589768773849</v>
      </c>
      <c r="BR13" s="15">
        <f t="shared" ref="BR13" si="57">BR12*BR11</f>
        <v>899.92533019831183</v>
      </c>
      <c r="BS13" s="15">
        <f t="shared" ref="BS13" si="58">BS12*BS11</f>
        <v>932.88492902391863</v>
      </c>
      <c r="BT13" s="15">
        <f t="shared" ref="BT13" si="59">BT12*BT11</f>
        <v>891.50317307271621</v>
      </c>
      <c r="BU13" s="15">
        <f t="shared" ref="BU13" si="60">BU12*BU11</f>
        <v>926.02193214392764</v>
      </c>
      <c r="BV13" s="94">
        <f t="shared" ref="BV13" si="61">BV12*BV11</f>
        <v>961.18320238508124</v>
      </c>
      <c r="BW13" s="15">
        <f t="shared" ref="BW13" si="62">BW12*BW11</f>
        <v>400.91658002622188</v>
      </c>
      <c r="BX13" s="15">
        <f t="shared" ref="BX13" si="63">BX12*BX11</f>
        <v>416.33770296533891</v>
      </c>
      <c r="BY13" s="15">
        <f t="shared" ref="BY13" si="64">BY12*BY11</f>
        <v>1007.6470712562523</v>
      </c>
      <c r="BZ13" s="15">
        <f t="shared" ref="BZ13" si="65">BZ12*BZ11</f>
        <v>973.73522203047844</v>
      </c>
      <c r="CA13" s="15">
        <f t="shared" ref="CA13" si="66">CA12*CA11</f>
        <v>1003.4129234074254</v>
      </c>
      <c r="CB13" s="15">
        <f t="shared" ref="CB13" si="67">CB12*CB11</f>
        <v>1034.4062147854565</v>
      </c>
      <c r="CC13" s="15">
        <f t="shared" ref="CC13" si="68">CC12*CC11</f>
        <v>997.46213664788763</v>
      </c>
      <c r="CD13" s="15">
        <f t="shared" ref="CD13" si="69">CD12*CD11</f>
        <v>1031.8370568839107</v>
      </c>
      <c r="CE13" s="15">
        <f t="shared" ref="CE13" si="70">CE12*CE11</f>
        <v>1068.3045001044611</v>
      </c>
      <c r="CF13" s="15">
        <f t="shared" ref="CF13" si="71">CF12*CF11</f>
        <v>1036.3587507430411</v>
      </c>
      <c r="CG13" s="15">
        <f t="shared" ref="CG13" si="72">CG12*CG11</f>
        <v>1074.5402626131258</v>
      </c>
      <c r="CH13" s="94">
        <f t="shared" ref="CH13" si="73">CH12*CH11</f>
        <v>1113.4866909968698</v>
      </c>
      <c r="CI13" s="15">
        <f t="shared" ref="CI13" si="74">CI12*CI11</f>
        <v>463.48877061481159</v>
      </c>
      <c r="CJ13" s="15">
        <f t="shared" ref="CJ13" si="75">CJ12*CJ11</f>
        <v>480.70177383155163</v>
      </c>
      <c r="CK13" s="15">
        <f t="shared" ref="CK13" si="76">CK12*CK11</f>
        <v>1162.1658497346539</v>
      </c>
      <c r="CL13" s="15">
        <f t="shared" ref="CL13" si="77">CL12*CL11</f>
        <v>1121.6471903238953</v>
      </c>
      <c r="CM13" s="15">
        <f t="shared" ref="CM13" si="78">CM12*CM11</f>
        <v>1154.8859522322703</v>
      </c>
      <c r="CN13" s="15">
        <f t="shared" ref="CN13" si="79">CN12*CN11</f>
        <v>1189.7649522180284</v>
      </c>
      <c r="CO13" s="15">
        <f t="shared" ref="CO13" si="80">CO12*CO11</f>
        <v>1146.5654009437364</v>
      </c>
      <c r="CP13" s="15">
        <f t="shared" ref="CP13" si="81">CP12*CP11</f>
        <v>1185.4737625916657</v>
      </c>
      <c r="CQ13" s="15">
        <f t="shared" ref="CQ13" si="82">CQ12*CQ11</f>
        <v>1226.7999670861641</v>
      </c>
      <c r="CR13" s="15">
        <f t="shared" ref="CR13" si="83">CR12*CR11</f>
        <v>1189.6334430962027</v>
      </c>
      <c r="CS13" s="15">
        <f t="shared" ref="CS13" si="84">CS12*CS11</f>
        <v>1233.0089424140861</v>
      </c>
      <c r="CT13" s="94">
        <f t="shared" ref="CT13" si="85">CT12*CT11</f>
        <v>1277.2888857464211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>O15/O13</f>
        <v>1.3125</v>
      </c>
      <c r="P14" s="161">
        <f>P15/P13</f>
        <v>1.45</v>
      </c>
      <c r="Q14" s="161">
        <f>Q15/Q13</f>
        <v>1.7512953367875648</v>
      </c>
      <c r="R14" s="161">
        <f>R15/R13</f>
        <v>1.7142857142857142</v>
      </c>
      <c r="S14" s="161">
        <f t="shared" ref="S14:U14" si="86">S15/S13</f>
        <v>1.75</v>
      </c>
      <c r="T14" s="161">
        <f t="shared" si="86"/>
        <v>2.326975476839237</v>
      </c>
      <c r="U14" s="161">
        <f t="shared" si="86"/>
        <v>1.9233226837060702</v>
      </c>
      <c r="V14" s="161">
        <f t="shared" ref="V14" si="87">V15/V13</f>
        <v>2.1578947368421053</v>
      </c>
      <c r="W14" s="161">
        <f t="shared" ref="W14:X14" si="88">W15/W13</f>
        <v>1.8294930875576036</v>
      </c>
      <c r="X14" s="161">
        <f t="shared" si="88"/>
        <v>1.8119047619047619</v>
      </c>
      <c r="Y14" s="161">
        <f t="shared" ref="Y14" si="89">Y15/Y13</f>
        <v>1.7583148558758315</v>
      </c>
      <c r="Z14" s="161">
        <f>Z15/Z13</f>
        <v>1.9128787878787878</v>
      </c>
      <c r="AA14" s="161">
        <f t="shared" ref="AA14:AB14" si="90">AA15/AA13</f>
        <v>1.3640776699029127</v>
      </c>
      <c r="AB14" s="161">
        <f t="shared" si="90"/>
        <v>1.750733137829912</v>
      </c>
      <c r="AC14" s="161">
        <f>AC15/AC13</f>
        <v>2.0888324873096447</v>
      </c>
      <c r="AD14" s="161">
        <f t="shared" ref="AD14" si="91">AD15/AD13</f>
        <v>2.0031645569620253</v>
      </c>
      <c r="AE14" s="161">
        <f t="shared" ref="AE14" si="92">AE15/AE13</f>
        <v>1.9349315068493151</v>
      </c>
      <c r="AF14" s="161">
        <f>AF15/AF13</f>
        <v>2.6475409836065573</v>
      </c>
      <c r="AG14" s="161">
        <f>AG15/AG13</f>
        <v>2.4658385093167703</v>
      </c>
      <c r="AH14" s="1858">
        <f>AG14</f>
        <v>2.4658385093167703</v>
      </c>
      <c r="AI14" s="1858">
        <f t="shared" ref="AI14:AL14" si="93">AH14</f>
        <v>2.4658385093167703</v>
      </c>
      <c r="AJ14" s="1858">
        <f t="shared" si="93"/>
        <v>2.4658385093167703</v>
      </c>
      <c r="AK14" s="1858">
        <f t="shared" si="93"/>
        <v>2.4658385093167703</v>
      </c>
      <c r="AL14" s="1858">
        <f t="shared" si="93"/>
        <v>2.4658385093167703</v>
      </c>
      <c r="AM14" s="1858">
        <f t="shared" ref="AM14:AX14" si="94">AVERAGE(AI14:AL14)</f>
        <v>2.4658385093167703</v>
      </c>
      <c r="AN14" s="1858">
        <f t="shared" si="94"/>
        <v>2.4658385093167703</v>
      </c>
      <c r="AO14" s="1858">
        <f t="shared" si="94"/>
        <v>2.4658385093167703</v>
      </c>
      <c r="AP14" s="1858">
        <f t="shared" si="94"/>
        <v>2.4658385093167703</v>
      </c>
      <c r="AQ14" s="1858">
        <f t="shared" si="94"/>
        <v>2.4658385093167703</v>
      </c>
      <c r="AR14" s="1858">
        <f t="shared" si="94"/>
        <v>2.4658385093167703</v>
      </c>
      <c r="AS14" s="1858">
        <f t="shared" si="94"/>
        <v>2.4658385093167703</v>
      </c>
      <c r="AT14" s="1858">
        <f t="shared" si="94"/>
        <v>2.4658385093167703</v>
      </c>
      <c r="AU14" s="1858">
        <f t="shared" si="94"/>
        <v>2.4658385093167703</v>
      </c>
      <c r="AV14" s="1858">
        <f t="shared" si="94"/>
        <v>2.4658385093167703</v>
      </c>
      <c r="AW14" s="1858">
        <f t="shared" si="94"/>
        <v>2.4658385093167703</v>
      </c>
      <c r="AX14" s="1858">
        <f t="shared" si="94"/>
        <v>2.4658385093167703</v>
      </c>
      <c r="AY14" s="290">
        <v>1.5</v>
      </c>
      <c r="AZ14" s="290">
        <v>1.5</v>
      </c>
      <c r="BA14" s="290">
        <v>2.1</v>
      </c>
      <c r="BB14" s="290">
        <v>2.1</v>
      </c>
      <c r="BC14" s="290">
        <v>2.1</v>
      </c>
      <c r="BD14" s="290">
        <v>2.1</v>
      </c>
      <c r="BE14" s="290">
        <v>2.1</v>
      </c>
      <c r="BF14" s="290">
        <v>2.1</v>
      </c>
      <c r="BG14" s="290">
        <v>2.1</v>
      </c>
      <c r="BH14" s="290">
        <v>2.1</v>
      </c>
      <c r="BI14" s="290">
        <v>2.1</v>
      </c>
      <c r="BJ14" s="289">
        <v>2.1</v>
      </c>
      <c r="BK14" s="290">
        <v>1.5</v>
      </c>
      <c r="BL14" s="290">
        <v>1.5</v>
      </c>
      <c r="BM14" s="290">
        <v>2.1</v>
      </c>
      <c r="BN14" s="290">
        <v>2.1</v>
      </c>
      <c r="BO14" s="290">
        <v>2.1</v>
      </c>
      <c r="BP14" s="290">
        <v>2.1</v>
      </c>
      <c r="BQ14" s="290">
        <v>2.1</v>
      </c>
      <c r="BR14" s="290">
        <v>2.1</v>
      </c>
      <c r="BS14" s="290">
        <v>2.1</v>
      </c>
      <c r="BT14" s="290">
        <v>2.1</v>
      </c>
      <c r="BU14" s="290">
        <v>2.1</v>
      </c>
      <c r="BV14" s="289">
        <v>2.1</v>
      </c>
      <c r="BW14" s="290">
        <v>1.5</v>
      </c>
      <c r="BX14" s="290">
        <v>1.5</v>
      </c>
      <c r="BY14" s="290">
        <v>2.1</v>
      </c>
      <c r="BZ14" s="290">
        <v>2.1</v>
      </c>
      <c r="CA14" s="290">
        <v>2.1</v>
      </c>
      <c r="CB14" s="290">
        <v>2.1</v>
      </c>
      <c r="CC14" s="290">
        <v>2.1</v>
      </c>
      <c r="CD14" s="290">
        <v>2.1</v>
      </c>
      <c r="CE14" s="290">
        <v>2.1</v>
      </c>
      <c r="CF14" s="290">
        <v>2.1</v>
      </c>
      <c r="CG14" s="290">
        <v>2.1</v>
      </c>
      <c r="CH14" s="289">
        <v>2.1</v>
      </c>
      <c r="CI14" s="290">
        <v>1.5</v>
      </c>
      <c r="CJ14" s="290">
        <v>1.5</v>
      </c>
      <c r="CK14" s="290">
        <v>2.1</v>
      </c>
      <c r="CL14" s="290">
        <v>2.1</v>
      </c>
      <c r="CM14" s="290">
        <v>2.1</v>
      </c>
      <c r="CN14" s="290">
        <v>2.1</v>
      </c>
      <c r="CO14" s="290">
        <v>2.1</v>
      </c>
      <c r="CP14" s="290">
        <v>2.1</v>
      </c>
      <c r="CQ14" s="290">
        <v>2.1</v>
      </c>
      <c r="CR14" s="290">
        <v>2.1</v>
      </c>
      <c r="CS14" s="290">
        <v>2.1</v>
      </c>
      <c r="CT14" s="289">
        <v>2.1</v>
      </c>
    </row>
    <row r="15" spans="1:98" s="15" customFormat="1" x14ac:dyDescent="0.25">
      <c r="A15" s="15" t="s">
        <v>138</v>
      </c>
      <c r="B15" s="15" t="s">
        <v>92</v>
      </c>
      <c r="N15" s="94"/>
      <c r="O15" s="1224">
        <v>126</v>
      </c>
      <c r="P15" s="1225">
        <v>116</v>
      </c>
      <c r="Q15" s="1226">
        <v>338</v>
      </c>
      <c r="R15" s="1227">
        <v>288</v>
      </c>
      <c r="S15" s="1228">
        <v>448</v>
      </c>
      <c r="T15" s="1229">
        <v>854</v>
      </c>
      <c r="U15" s="1230">
        <v>602</v>
      </c>
      <c r="V15" s="1231">
        <v>738</v>
      </c>
      <c r="W15" s="1232">
        <v>794</v>
      </c>
      <c r="X15" s="1233">
        <v>761</v>
      </c>
      <c r="Y15" s="1234">
        <v>793</v>
      </c>
      <c r="Z15" s="1235">
        <v>1010</v>
      </c>
      <c r="AA15" s="1236">
        <v>281</v>
      </c>
      <c r="AB15" s="1237">
        <v>597</v>
      </c>
      <c r="AC15" s="1238">
        <v>823</v>
      </c>
      <c r="AD15" s="1239">
        <v>633</v>
      </c>
      <c r="AE15" s="1240">
        <v>565</v>
      </c>
      <c r="AF15" s="1241">
        <v>1292</v>
      </c>
      <c r="AG15" s="1242">
        <v>794</v>
      </c>
      <c r="AH15" s="15">
        <f>AH13*AH14</f>
        <v>881.18763849166294</v>
      </c>
      <c r="AI15" s="15">
        <f>AI13*AI14</f>
        <v>977.35134359438007</v>
      </c>
      <c r="AJ15" s="15">
        <f t="shared" ref="AJ15" si="95">AJ13*AJ14</f>
        <v>1086.0281366127015</v>
      </c>
      <c r="AK15" s="15">
        <f t="shared" ref="AK15" si="96">AK13*AK14</f>
        <v>1047.8461923010263</v>
      </c>
      <c r="AL15" s="94">
        <f>AL13*AL14</f>
        <v>1119.1352337403098</v>
      </c>
      <c r="AM15" s="15">
        <f t="shared" ref="AM15" si="97">AM13*AM14</f>
        <v>1134.8712665716832</v>
      </c>
      <c r="AN15" s="15">
        <f t="shared" ref="AN15" si="98">AN13*AN14</f>
        <v>1158.4220196533543</v>
      </c>
      <c r="AO15" s="15">
        <f t="shared" ref="AO15" si="99">AO13*AO14</f>
        <v>1169.455278410966</v>
      </c>
      <c r="AP15" s="15">
        <f>AP13*AP14</f>
        <v>1199.6751152068771</v>
      </c>
      <c r="AQ15" s="15">
        <f t="shared" ref="AQ15" si="100">AQ13*AQ14</f>
        <v>1226.0967201701524</v>
      </c>
      <c r="AR15" s="15">
        <f t="shared" ref="AR15" si="101">AR13*AR14</f>
        <v>1260.7327787977513</v>
      </c>
      <c r="AS15" s="15">
        <f t="shared" ref="AS15" si="102">AS13*AS14</f>
        <v>1283.8563589602104</v>
      </c>
      <c r="AT15" s="15">
        <f t="shared" ref="AT15" si="103">AT13*AT14</f>
        <v>1321.7088146013843</v>
      </c>
      <c r="AU15" s="15">
        <f t="shared" ref="AU15" si="104">AU13*AU14</f>
        <v>1359.3341349589498</v>
      </c>
      <c r="AV15" s="15">
        <f t="shared" ref="AV15" si="105">AV13*AV14</f>
        <v>1395.7702588806426</v>
      </c>
      <c r="AW15" s="15">
        <f t="shared" ref="AW15" si="106">AW13*AW14</f>
        <v>1432.3580792305106</v>
      </c>
      <c r="AX15" s="94">
        <f t="shared" ref="AX15" si="107">AX13*AX14</f>
        <v>1472.1663075813976</v>
      </c>
      <c r="AY15" s="15">
        <f t="shared" ref="AY15" si="108">AY13*AY14</f>
        <v>446.92077306047753</v>
      </c>
      <c r="AZ15" s="15">
        <f t="shared" ref="AZ15" si="109">AZ13*AZ14</f>
        <v>464.79696376677077</v>
      </c>
      <c r="BA15" s="15">
        <f t="shared" ref="BA15" si="110">BA13*BA14</f>
        <v>1592.6316820880484</v>
      </c>
      <c r="BB15" s="15">
        <f t="shared" ref="BB15" si="111">BB13*BB14</f>
        <v>1549.7670265182305</v>
      </c>
      <c r="BC15" s="15">
        <f t="shared" ref="BC15" si="112">BC13*BC14</f>
        <v>1607.0764879757453</v>
      </c>
      <c r="BD15" s="15">
        <f t="shared" ref="BD15" si="113">BD13*BD14</f>
        <v>1666.9672623742224</v>
      </c>
      <c r="BE15" s="15">
        <f t="shared" ref="BE15" si="114">BE13*BE14</f>
        <v>1618.4341342198722</v>
      </c>
      <c r="BF15" s="15">
        <f t="shared" ref="BF15" si="115">BF13*BF14</f>
        <v>1682.4262518028779</v>
      </c>
      <c r="BG15" s="15">
        <f t="shared" ref="BG15" si="116">BG13*BG14</f>
        <v>1748.0589110987601</v>
      </c>
      <c r="BH15" s="15">
        <f t="shared" ref="BH15" si="117">BH13*BH14</f>
        <v>1701.1027054080753</v>
      </c>
      <c r="BI15" s="15">
        <f t="shared" ref="BI15" si="118">BI13*BI14</f>
        <v>1770.4987617660843</v>
      </c>
      <c r="BJ15" s="94">
        <f t="shared" ref="BJ15" si="119">BJ13*BJ14</f>
        <v>1841.5593390001952</v>
      </c>
      <c r="BK15" s="15">
        <f t="shared" ref="BK15" si="120">BK13*BK14</f>
        <v>538.42426906903177</v>
      </c>
      <c r="BL15" s="15">
        <f t="shared" ref="BL15" si="121">BL13*BL14</f>
        <v>558.87392203644447</v>
      </c>
      <c r="BM15" s="15">
        <f t="shared" ref="BM15" si="122">BM13*BM14</f>
        <v>1893.403357108559</v>
      </c>
      <c r="BN15" s="15">
        <f t="shared" ref="BN15" si="123">BN13*BN14</f>
        <v>1802.6556120932537</v>
      </c>
      <c r="BO15" s="15">
        <f t="shared" ref="BO15" si="124">BO13*BO14</f>
        <v>1858.8363291942248</v>
      </c>
      <c r="BP15" s="15">
        <f t="shared" ref="BP15" si="125">BP13*BP14</f>
        <v>1917.6591227010722</v>
      </c>
      <c r="BQ15" s="15">
        <f t="shared" ref="BQ15" si="126">BQ13*BQ14</f>
        <v>1824.4713851442509</v>
      </c>
      <c r="BR15" s="15">
        <f t="shared" ref="BR15" si="127">BR13*BR14</f>
        <v>1889.8431934164548</v>
      </c>
      <c r="BS15" s="15">
        <f t="shared" ref="BS15" si="128">BS13*BS14</f>
        <v>1959.0583509502292</v>
      </c>
      <c r="BT15" s="15">
        <f t="shared" ref="BT15" si="129">BT13*BT14</f>
        <v>1872.1566634527042</v>
      </c>
      <c r="BU15" s="15">
        <f t="shared" ref="BU15" si="130">BU13*BU14</f>
        <v>1944.6460575022481</v>
      </c>
      <c r="BV15" s="94">
        <f t="shared" ref="BV15" si="131">BV13*BV14</f>
        <v>2018.4847250086707</v>
      </c>
      <c r="BW15" s="15">
        <f t="shared" ref="BW15" si="132">BW13*BW14</f>
        <v>601.37487003933279</v>
      </c>
      <c r="BX15" s="15">
        <f t="shared" ref="BX15" si="133">BX13*BX14</f>
        <v>624.50655444800839</v>
      </c>
      <c r="BY15" s="15">
        <f t="shared" ref="BY15" si="134">BY13*BY14</f>
        <v>2116.0588496381297</v>
      </c>
      <c r="BZ15" s="15">
        <f t="shared" ref="BZ15" si="135">BZ13*BZ14</f>
        <v>2044.8439662640048</v>
      </c>
      <c r="CA15" s="15">
        <f t="shared" ref="CA15" si="136">CA13*CA14</f>
        <v>2107.1671391555933</v>
      </c>
      <c r="CB15" s="15">
        <f t="shared" ref="CB15" si="137">CB13*CB14</f>
        <v>2172.2530510494589</v>
      </c>
      <c r="CC15" s="15">
        <f t="shared" ref="CC15" si="138">CC13*CC14</f>
        <v>2094.6704869605642</v>
      </c>
      <c r="CD15" s="15">
        <f t="shared" ref="CD15" si="139">CD13*CD14</f>
        <v>2166.8578194562124</v>
      </c>
      <c r="CE15" s="15">
        <f t="shared" ref="CE15" si="140">CE13*CE14</f>
        <v>2243.4394502193686</v>
      </c>
      <c r="CF15" s="15">
        <f t="shared" ref="CF15" si="141">CF13*CF14</f>
        <v>2176.3533765603866</v>
      </c>
      <c r="CG15" s="15">
        <f t="shared" ref="CG15" si="142">CG13*CG14</f>
        <v>2256.5345514875644</v>
      </c>
      <c r="CH15" s="94">
        <f t="shared" ref="CH15" si="143">CH13*CH14</f>
        <v>2338.3220510934266</v>
      </c>
      <c r="CI15" s="15">
        <f t="shared" ref="CI15" si="144">CI13*CI14</f>
        <v>695.23315592221741</v>
      </c>
      <c r="CJ15" s="15">
        <f t="shared" ref="CJ15" si="145">CJ13*CJ14</f>
        <v>721.05266074732742</v>
      </c>
      <c r="CK15" s="15">
        <f t="shared" ref="CK15" si="146">CK13*CK14</f>
        <v>2440.5482844427734</v>
      </c>
      <c r="CL15" s="15">
        <f t="shared" ref="CL15" si="147">CL13*CL14</f>
        <v>2355.4590996801803</v>
      </c>
      <c r="CM15" s="15">
        <f t="shared" ref="CM15" si="148">CM13*CM14</f>
        <v>2425.2604996877676</v>
      </c>
      <c r="CN15" s="15">
        <f t="shared" ref="CN15" si="149">CN13*CN14</f>
        <v>2498.5063996578597</v>
      </c>
      <c r="CO15" s="15">
        <f t="shared" ref="CO15" si="150">CO13*CO14</f>
        <v>2407.7873419818466</v>
      </c>
      <c r="CP15" s="15">
        <f t="shared" ref="CP15" si="151">CP13*CP14</f>
        <v>2489.4949014424983</v>
      </c>
      <c r="CQ15" s="15">
        <f t="shared" ref="CQ15" si="152">CQ13*CQ14</f>
        <v>2576.2799308809449</v>
      </c>
      <c r="CR15" s="15">
        <f t="shared" ref="CR15" si="153">CR13*CR14</f>
        <v>2498.2302305020257</v>
      </c>
      <c r="CS15" s="15">
        <f t="shared" ref="CS15" si="154">CS13*CS14</f>
        <v>2589.3187790695806</v>
      </c>
      <c r="CT15" s="94">
        <f t="shared" ref="CT15" si="155">CT13*CT14</f>
        <v>2682.3066600674842</v>
      </c>
    </row>
    <row r="16" spans="1:98" s="15" customFormat="1" x14ac:dyDescent="0.25">
      <c r="N16" s="94"/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>O9/(SUM(O34,O38:O40)-O7)</f>
        <v>3.9936102236421724E-2</v>
      </c>
      <c r="P17" s="1121">
        <f t="shared" ref="P17:T17" si="156">P9/(SUM(P34,P38:P40)-P7)</f>
        <v>2.1212121212121213E-2</v>
      </c>
      <c r="Q17" s="1121">
        <f t="shared" si="156"/>
        <v>1.1737089201877934E-2</v>
      </c>
      <c r="R17" s="1121">
        <f t="shared" si="156"/>
        <v>4.859611231101512E-2</v>
      </c>
      <c r="S17" s="1121">
        <f t="shared" si="156"/>
        <v>2.0262216924910609E-2</v>
      </c>
      <c r="T17" s="1121">
        <f t="shared" si="156"/>
        <v>4.1095890410958902E-2</v>
      </c>
      <c r="U17" s="1121">
        <f t="shared" ref="U17:AB17" si="157">U9/(SUM(U34,U38:U40)-U7)</f>
        <v>3.888888888888889E-2</v>
      </c>
      <c r="V17" s="1121">
        <f t="shared" si="157"/>
        <v>4.3422733077905493E-2</v>
      </c>
      <c r="W17" s="1121">
        <f t="shared" si="157"/>
        <v>6.4034151547491994E-2</v>
      </c>
      <c r="X17" s="1121">
        <f t="shared" si="157"/>
        <v>3.34075723830735E-2</v>
      </c>
      <c r="Y17" s="1121">
        <f t="shared" si="157"/>
        <v>2.8288543140028287E-2</v>
      </c>
      <c r="Z17" s="1121">
        <f t="shared" si="157"/>
        <v>3.3986175115207372E-2</v>
      </c>
      <c r="AA17" s="1121">
        <f t="shared" si="157"/>
        <v>2.3539668700959023E-2</v>
      </c>
      <c r="AB17" s="1121">
        <f t="shared" si="157"/>
        <v>8.0459770114942528E-2</v>
      </c>
      <c r="AC17" s="1121">
        <f>AC9/(SUM(AC34,AC38:AC40)-AC7)</f>
        <v>6.9222577209797659E-2</v>
      </c>
      <c r="AD17" s="1121">
        <f t="shared" ref="AD17:AF17" si="158">AD9/(SUM(AD34,AD38:AD40)-AD7)</f>
        <v>6.1636556854410204E-2</v>
      </c>
      <c r="AE17" s="1121">
        <f t="shared" si="158"/>
        <v>7.4150360453141093E-2</v>
      </c>
      <c r="AF17" s="1121">
        <f t="shared" si="158"/>
        <v>8.7196467991169979E-2</v>
      </c>
      <c r="AG17" s="1121">
        <f>AG9/(SUM(AG34,AG38:AG40)-AG7)</f>
        <v>6.2427745664739881E-2</v>
      </c>
      <c r="AH17" s="1126">
        <f>AVERAGE(AD17:AG17)</f>
        <v>7.1352782740865289E-2</v>
      </c>
      <c r="AI17" s="1126">
        <f t="shared" ref="AI17:AK17" si="159">AVERAGE(AE17:AH17)</f>
        <v>7.3781839212479064E-2</v>
      </c>
      <c r="AJ17" s="1126">
        <f t="shared" si="159"/>
        <v>7.368970890231355E-2</v>
      </c>
      <c r="AK17" s="1126">
        <f t="shared" si="159"/>
        <v>7.0313019130099436E-2</v>
      </c>
      <c r="AL17" s="1126">
        <f>AVERAGE(AH17:AK17)</f>
        <v>7.2284337496439338E-2</v>
      </c>
      <c r="AM17" s="1126">
        <f t="shared" ref="AM17:AX18" si="160">AVERAGE(AI17:AL17)</f>
        <v>7.251722618533285E-2</v>
      </c>
      <c r="AN17" s="1126">
        <f t="shared" si="160"/>
        <v>7.22010729285463E-2</v>
      </c>
      <c r="AO17" s="1126">
        <f t="shared" si="160"/>
        <v>7.1828913935104488E-2</v>
      </c>
      <c r="AP17" s="1126">
        <f t="shared" si="160"/>
        <v>7.2207887636355744E-2</v>
      </c>
      <c r="AQ17" s="1126">
        <f t="shared" si="160"/>
        <v>7.2188775171334846E-2</v>
      </c>
      <c r="AR17" s="1126">
        <f t="shared" si="160"/>
        <v>7.2106662417835338E-2</v>
      </c>
      <c r="AS17" s="1126">
        <f t="shared" si="160"/>
        <v>7.2083059790157611E-2</v>
      </c>
      <c r="AT17" s="1126">
        <f t="shared" si="160"/>
        <v>7.2146596253920892E-2</v>
      </c>
      <c r="AU17" s="1126">
        <f t="shared" si="160"/>
        <v>7.2131273408312171E-2</v>
      </c>
      <c r="AV17" s="1126">
        <f t="shared" si="160"/>
        <v>7.2116897967556506E-2</v>
      </c>
      <c r="AW17" s="1126">
        <f t="shared" si="160"/>
        <v>7.2119456854986788E-2</v>
      </c>
      <c r="AX17" s="1126">
        <f t="shared" si="160"/>
        <v>7.2128556121194079E-2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161">O10/(SUM(O34,O38:O40)-O7)</f>
        <v>6.3897763578274758E-3</v>
      </c>
      <c r="P18" s="1121">
        <f t="shared" si="161"/>
        <v>1.8181818181818181E-2</v>
      </c>
      <c r="Q18" s="1121">
        <f t="shared" si="161"/>
        <v>9.3896713615023476E-3</v>
      </c>
      <c r="R18" s="1121">
        <f t="shared" si="161"/>
        <v>1.7278617710583154E-2</v>
      </c>
      <c r="S18" s="1121">
        <f t="shared" si="161"/>
        <v>2.5029797377830752E-2</v>
      </c>
      <c r="T18" s="1121">
        <f t="shared" si="161"/>
        <v>5.6164383561643834E-2</v>
      </c>
      <c r="U18" s="1121">
        <f t="shared" si="161"/>
        <v>7.4999999999999997E-2</v>
      </c>
      <c r="V18" s="1121">
        <f t="shared" si="161"/>
        <v>8.9399744572158362E-3</v>
      </c>
      <c r="W18" s="1121">
        <f t="shared" si="161"/>
        <v>2.0277481323372464E-2</v>
      </c>
      <c r="X18" s="1121">
        <f t="shared" si="161"/>
        <v>2.0044543429844099E-2</v>
      </c>
      <c r="Y18" s="1121">
        <f t="shared" si="161"/>
        <v>3.1117397454031116E-2</v>
      </c>
      <c r="Z18" s="1121">
        <f t="shared" si="161"/>
        <v>2.7649769585253458E-2</v>
      </c>
      <c r="AA18" s="1121">
        <f t="shared" si="161"/>
        <v>3.8360941586748042E-2</v>
      </c>
      <c r="AB18" s="1121">
        <f t="shared" si="161"/>
        <v>6.3856960408684549E-2</v>
      </c>
      <c r="AC18" s="1121">
        <f t="shared" si="161"/>
        <v>7.1352502662406822E-2</v>
      </c>
      <c r="AD18" s="1121">
        <f t="shared" si="161"/>
        <v>0.17534537725823593</v>
      </c>
      <c r="AE18" s="1121">
        <f t="shared" si="161"/>
        <v>3.2955715756951595E-2</v>
      </c>
      <c r="AF18" s="1121">
        <f t="shared" si="161"/>
        <v>8.7196467991169979E-2</v>
      </c>
      <c r="AG18" s="1121">
        <f>AG10/(SUM(AG34,AG38:AG40)-AG7)</f>
        <v>0.26936416184971096</v>
      </c>
      <c r="AH18" s="1126">
        <f>AVERAGE(AD18:AG18)</f>
        <v>0.1412154307140171</v>
      </c>
      <c r="AI18" s="1126">
        <f t="shared" ref="AI18:AL18" si="162">AVERAGE(AE18:AH18)</f>
        <v>0.13268294407796241</v>
      </c>
      <c r="AJ18" s="1126">
        <f t="shared" si="162"/>
        <v>0.15761475115821511</v>
      </c>
      <c r="AK18" s="1126">
        <f t="shared" si="162"/>
        <v>0.17521932194997639</v>
      </c>
      <c r="AL18" s="1126">
        <f t="shared" si="162"/>
        <v>0.15168311197504275</v>
      </c>
      <c r="AM18" s="1126">
        <f t="shared" si="160"/>
        <v>0.15430003229029915</v>
      </c>
      <c r="AN18" s="1126">
        <f t="shared" si="160"/>
        <v>0.15970430434338334</v>
      </c>
      <c r="AO18" s="1126">
        <f t="shared" si="160"/>
        <v>0.16022669263967543</v>
      </c>
      <c r="AP18" s="1126">
        <f t="shared" si="160"/>
        <v>0.15647853531210015</v>
      </c>
      <c r="AQ18" s="1126">
        <f t="shared" si="160"/>
        <v>0.15767739114636453</v>
      </c>
      <c r="AR18" s="1126">
        <f t="shared" si="160"/>
        <v>0.15852173086038085</v>
      </c>
      <c r="AS18" s="1126">
        <f t="shared" si="160"/>
        <v>0.15822608748963024</v>
      </c>
      <c r="AT18" s="1126">
        <f t="shared" si="160"/>
        <v>0.15772593620211894</v>
      </c>
      <c r="AU18" s="1126">
        <f t="shared" si="160"/>
        <v>0.15803778642462363</v>
      </c>
      <c r="AV18" s="1126">
        <f t="shared" si="160"/>
        <v>0.15812788524418842</v>
      </c>
      <c r="AW18" s="1126">
        <f t="shared" si="160"/>
        <v>0.15802942384014029</v>
      </c>
      <c r="AX18" s="1126">
        <f t="shared" si="160"/>
        <v>0.15798025792776782</v>
      </c>
      <c r="AY18" s="285">
        <v>0.08</v>
      </c>
      <c r="AZ18" s="285">
        <v>0</v>
      </c>
      <c r="BA18" s="285">
        <v>0</v>
      </c>
      <c r="BB18" s="285">
        <v>0.08</v>
      </c>
      <c r="BC18" s="285">
        <v>0</v>
      </c>
      <c r="BD18" s="285">
        <v>0</v>
      </c>
      <c r="BE18" s="285">
        <v>0.08</v>
      </c>
      <c r="BF18" s="285">
        <v>0</v>
      </c>
      <c r="BG18" s="285">
        <v>0</v>
      </c>
      <c r="BH18" s="285">
        <v>0.08</v>
      </c>
      <c r="BI18" s="285">
        <v>0</v>
      </c>
      <c r="BJ18" s="286">
        <v>0</v>
      </c>
      <c r="BK18" s="285">
        <v>0.08</v>
      </c>
      <c r="BL18" s="285">
        <v>0</v>
      </c>
      <c r="BM18" s="285">
        <v>0</v>
      </c>
      <c r="BN18" s="285">
        <v>0.08</v>
      </c>
      <c r="BO18" s="285">
        <v>0</v>
      </c>
      <c r="BP18" s="285">
        <v>0</v>
      </c>
      <c r="BQ18" s="285">
        <v>0.08</v>
      </c>
      <c r="BR18" s="285">
        <v>0</v>
      </c>
      <c r="BS18" s="285">
        <v>0</v>
      </c>
      <c r="BT18" s="285">
        <v>0.08</v>
      </c>
      <c r="BU18" s="285">
        <v>0</v>
      </c>
      <c r="BV18" s="286">
        <v>0</v>
      </c>
      <c r="BW18" s="285">
        <v>0.08</v>
      </c>
      <c r="BX18" s="285">
        <v>0</v>
      </c>
      <c r="BY18" s="285">
        <v>0</v>
      </c>
      <c r="BZ18" s="285">
        <v>0.08</v>
      </c>
      <c r="CA18" s="285">
        <v>0</v>
      </c>
      <c r="CB18" s="285">
        <v>0</v>
      </c>
      <c r="CC18" s="285">
        <v>0.08</v>
      </c>
      <c r="CD18" s="285">
        <v>0</v>
      </c>
      <c r="CE18" s="285">
        <v>0</v>
      </c>
      <c r="CF18" s="285">
        <v>0.08</v>
      </c>
      <c r="CG18" s="285">
        <v>0</v>
      </c>
      <c r="CH18" s="286">
        <v>0</v>
      </c>
      <c r="CI18" s="285">
        <v>0.08</v>
      </c>
      <c r="CJ18" s="285">
        <v>0</v>
      </c>
      <c r="CK18" s="285">
        <v>0</v>
      </c>
      <c r="CL18" s="285">
        <v>0.08</v>
      </c>
      <c r="CM18" s="285">
        <v>0</v>
      </c>
      <c r="CN18" s="285">
        <v>0</v>
      </c>
      <c r="CO18" s="285">
        <v>0.08</v>
      </c>
      <c r="CP18" s="285">
        <v>0</v>
      </c>
      <c r="CQ18" s="285">
        <v>0</v>
      </c>
      <c r="CR18" s="285">
        <v>0.08</v>
      </c>
      <c r="CS18" s="285">
        <v>0</v>
      </c>
      <c r="CT18" s="286">
        <v>0</v>
      </c>
    </row>
    <row r="19" spans="1:98" ht="15.75" thickTop="1" x14ac:dyDescent="0.25"/>
    <row r="20" spans="1:98" s="113" customFormat="1" x14ac:dyDescent="0.25">
      <c r="B20" s="61"/>
      <c r="C20" s="6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2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2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2"/>
    </row>
    <row r="21" spans="1:98" s="102" customFormat="1" x14ac:dyDescent="0.25">
      <c r="B21" s="102" t="s">
        <v>0</v>
      </c>
      <c r="C21" s="102">
        <v>42005</v>
      </c>
      <c r="D21" s="102">
        <v>42036</v>
      </c>
      <c r="E21" s="102">
        <v>42064</v>
      </c>
      <c r="F21" s="102">
        <v>42095</v>
      </c>
      <c r="G21" s="102">
        <v>42125</v>
      </c>
      <c r="H21" s="102">
        <v>42156</v>
      </c>
      <c r="I21" s="102">
        <v>42186</v>
      </c>
      <c r="J21" s="102">
        <v>42217</v>
      </c>
      <c r="K21" s="102">
        <v>42248</v>
      </c>
      <c r="L21" s="102">
        <v>42278</v>
      </c>
      <c r="M21" s="102">
        <v>42309</v>
      </c>
      <c r="N21" s="103">
        <v>42339</v>
      </c>
      <c r="O21" s="140">
        <v>42370</v>
      </c>
      <c r="P21" s="140">
        <v>42401</v>
      </c>
      <c r="Q21" s="140">
        <v>42430</v>
      </c>
      <c r="R21" s="140">
        <v>42461</v>
      </c>
      <c r="S21" s="140">
        <v>42491</v>
      </c>
      <c r="T21" s="140">
        <v>42522</v>
      </c>
      <c r="U21" s="140">
        <v>42552</v>
      </c>
      <c r="V21" s="140">
        <v>42583</v>
      </c>
      <c r="W21" s="102">
        <v>42614</v>
      </c>
      <c r="X21" s="102">
        <v>42644</v>
      </c>
      <c r="Y21" s="102">
        <v>42675</v>
      </c>
      <c r="Z21" s="103">
        <v>42705</v>
      </c>
      <c r="AA21" s="102">
        <v>42752</v>
      </c>
      <c r="AB21" s="102">
        <v>42783</v>
      </c>
      <c r="AC21" s="102">
        <v>42811</v>
      </c>
      <c r="AD21" s="102">
        <v>42842</v>
      </c>
      <c r="AE21" s="102">
        <v>42872</v>
      </c>
      <c r="AF21" s="102">
        <v>42903</v>
      </c>
      <c r="AG21" s="102">
        <v>42933</v>
      </c>
      <c r="AH21" s="102">
        <v>42964</v>
      </c>
      <c r="AI21" s="102">
        <v>42995</v>
      </c>
      <c r="AJ21" s="102">
        <v>43025</v>
      </c>
      <c r="AK21" s="102">
        <v>43056</v>
      </c>
      <c r="AL21" s="103">
        <v>43086</v>
      </c>
      <c r="AM21" s="102">
        <v>43118</v>
      </c>
      <c r="AN21" s="102">
        <v>43149</v>
      </c>
      <c r="AO21" s="102">
        <v>43177</v>
      </c>
      <c r="AP21" s="102">
        <v>43208</v>
      </c>
      <c r="AQ21" s="102">
        <v>43238</v>
      </c>
      <c r="AR21" s="102">
        <v>43269</v>
      </c>
      <c r="AS21" s="102">
        <v>43299</v>
      </c>
      <c r="AT21" s="102">
        <v>43330</v>
      </c>
      <c r="AU21" s="102">
        <v>43361</v>
      </c>
      <c r="AV21" s="102">
        <v>43391</v>
      </c>
      <c r="AW21" s="102">
        <v>43422</v>
      </c>
      <c r="AX21" s="103">
        <v>43452</v>
      </c>
      <c r="AY21" s="102">
        <v>43483</v>
      </c>
      <c r="AZ21" s="102">
        <v>43514</v>
      </c>
      <c r="BA21" s="102">
        <v>43542</v>
      </c>
      <c r="BB21" s="102">
        <v>43573</v>
      </c>
      <c r="BC21" s="102">
        <v>43603</v>
      </c>
      <c r="BD21" s="102">
        <v>43634</v>
      </c>
      <c r="BE21" s="102">
        <v>43664</v>
      </c>
      <c r="BF21" s="102">
        <v>43695</v>
      </c>
      <c r="BG21" s="102">
        <v>43726</v>
      </c>
      <c r="BH21" s="102">
        <v>43756</v>
      </c>
      <c r="BI21" s="102">
        <v>43787</v>
      </c>
      <c r="BJ21" s="103">
        <v>43817</v>
      </c>
      <c r="BK21" s="102">
        <v>43848</v>
      </c>
      <c r="BL21" s="102">
        <v>43879</v>
      </c>
      <c r="BM21" s="102">
        <v>43908</v>
      </c>
      <c r="BN21" s="102">
        <v>43939</v>
      </c>
      <c r="BO21" s="102">
        <v>43969</v>
      </c>
      <c r="BP21" s="102">
        <v>44000</v>
      </c>
      <c r="BQ21" s="102">
        <v>44030</v>
      </c>
      <c r="BR21" s="102">
        <v>44061</v>
      </c>
      <c r="BS21" s="102">
        <v>44092</v>
      </c>
      <c r="BT21" s="102">
        <v>44122</v>
      </c>
      <c r="BU21" s="102">
        <v>44153</v>
      </c>
      <c r="BV21" s="103">
        <v>44183</v>
      </c>
      <c r="BW21" s="102">
        <v>44214</v>
      </c>
      <c r="BX21" s="102">
        <v>44245</v>
      </c>
      <c r="BY21" s="102">
        <v>44273</v>
      </c>
      <c r="BZ21" s="102">
        <v>44304</v>
      </c>
      <c r="CA21" s="102">
        <v>44334</v>
      </c>
      <c r="CB21" s="102">
        <v>44365</v>
      </c>
      <c r="CC21" s="102">
        <v>44395</v>
      </c>
      <c r="CD21" s="102">
        <v>44426</v>
      </c>
      <c r="CE21" s="102">
        <v>44457</v>
      </c>
      <c r="CF21" s="102">
        <v>44487</v>
      </c>
      <c r="CG21" s="102">
        <v>44518</v>
      </c>
      <c r="CH21" s="103">
        <v>44548</v>
      </c>
      <c r="CI21" s="102">
        <v>44579</v>
      </c>
      <c r="CJ21" s="102">
        <v>44610</v>
      </c>
      <c r="CK21" s="102">
        <v>44638</v>
      </c>
      <c r="CL21" s="102">
        <v>44669</v>
      </c>
      <c r="CM21" s="102">
        <v>44699</v>
      </c>
      <c r="CN21" s="102">
        <v>44730</v>
      </c>
      <c r="CO21" s="102">
        <v>44760</v>
      </c>
      <c r="CP21" s="102">
        <v>44791</v>
      </c>
      <c r="CQ21" s="102">
        <v>44822</v>
      </c>
      <c r="CR21" s="102">
        <v>44852</v>
      </c>
      <c r="CS21" s="102">
        <v>44883</v>
      </c>
      <c r="CT21" s="103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4">
        <v>3179.1134999999999</v>
      </c>
      <c r="O22" s="359">
        <v>672.32799999999997</v>
      </c>
      <c r="P22" s="360">
        <v>439.19</v>
      </c>
      <c r="Q22" s="361">
        <v>760.67499999999995</v>
      </c>
      <c r="R22" s="362">
        <v>1140.2950000000001</v>
      </c>
      <c r="S22" s="363">
        <v>1084.577</v>
      </c>
      <c r="T22" s="364">
        <v>1344.498</v>
      </c>
      <c r="U22" s="365">
        <v>1045.5150000000001</v>
      </c>
      <c r="V22" s="366">
        <v>678.625</v>
      </c>
      <c r="W22" s="367">
        <v>1128.6179999999999</v>
      </c>
      <c r="X22" s="368">
        <v>523.58199999999999</v>
      </c>
      <c r="Y22" s="369">
        <v>653.01499999999999</v>
      </c>
      <c r="Z22" s="370">
        <v>1904.2725</v>
      </c>
      <c r="AA22" s="1243">
        <v>1097.587</v>
      </c>
      <c r="AB22" s="1244">
        <v>2116.5275000000001</v>
      </c>
      <c r="AC22" s="1245">
        <v>2115.21</v>
      </c>
      <c r="AD22" s="1246">
        <v>4994.8500000000004</v>
      </c>
      <c r="AE22" s="1247">
        <v>3824.19</v>
      </c>
      <c r="AF22" s="1248">
        <v>3126.56</v>
      </c>
      <c r="AG22" s="1249">
        <v>2942</v>
      </c>
      <c r="AH22" s="15">
        <f>AH77*AH101</f>
        <v>4808.9314292341542</v>
      </c>
      <c r="AI22" s="15">
        <f t="shared" ref="AI22:CL22" si="163">AI77*AI101</f>
        <v>3632.8919401398111</v>
      </c>
      <c r="AJ22" s="15">
        <f t="shared" si="163"/>
        <v>3584.1268151452</v>
      </c>
      <c r="AK22" s="15">
        <f t="shared" si="163"/>
        <v>3898.5497411630927</v>
      </c>
      <c r="AL22" s="94">
        <f t="shared" si="163"/>
        <v>4127.4539612913268</v>
      </c>
      <c r="AM22" s="15">
        <f t="shared" si="163"/>
        <v>4344.8771186325466</v>
      </c>
      <c r="AN22" s="15">
        <f t="shared" si="163"/>
        <v>5726.8489558514175</v>
      </c>
      <c r="AO22" s="15">
        <f t="shared" si="163"/>
        <v>13101.36669896101</v>
      </c>
      <c r="AP22" s="15">
        <f t="shared" si="163"/>
        <v>10546.967012079507</v>
      </c>
      <c r="AQ22" s="15">
        <f t="shared" si="163"/>
        <v>4384.2330388448745</v>
      </c>
      <c r="AR22" s="15">
        <f t="shared" si="163"/>
        <v>2946.6900737463898</v>
      </c>
      <c r="AS22" s="15">
        <f t="shared" si="163"/>
        <v>3726.7504120896874</v>
      </c>
      <c r="AT22" s="15">
        <f t="shared" si="163"/>
        <v>5717.5048894290085</v>
      </c>
      <c r="AU22" s="15">
        <f t="shared" si="163"/>
        <v>4337.1841270122222</v>
      </c>
      <c r="AV22" s="15">
        <f t="shared" si="163"/>
        <v>4386.0149816206986</v>
      </c>
      <c r="AW22" s="15">
        <f t="shared" si="163"/>
        <v>4742.0232175306137</v>
      </c>
      <c r="AX22" s="94">
        <f t="shared" si="163"/>
        <v>9141.8521029036056</v>
      </c>
      <c r="AY22" s="15">
        <f t="shared" si="163"/>
        <v>1337.6665773232864</v>
      </c>
      <c r="AZ22" s="15">
        <f t="shared" si="163"/>
        <v>1767.6308343200551</v>
      </c>
      <c r="BA22" s="15">
        <f t="shared" si="163"/>
        <v>4283.1129891000528</v>
      </c>
      <c r="BB22" s="15">
        <f t="shared" si="163"/>
        <v>3441.3909923387305</v>
      </c>
      <c r="BC22" s="15">
        <f t="shared" si="163"/>
        <v>1432.254411791419</v>
      </c>
      <c r="BD22" s="15">
        <f t="shared" si="163"/>
        <v>953.79947466891565</v>
      </c>
      <c r="BE22" s="15">
        <f t="shared" si="163"/>
        <v>1205.9169588735663</v>
      </c>
      <c r="BF22" s="15">
        <f t="shared" si="163"/>
        <v>1849.7322289569668</v>
      </c>
      <c r="BG22" s="15">
        <f t="shared" si="163"/>
        <v>1403.5030270012001</v>
      </c>
      <c r="BH22" s="15">
        <f t="shared" si="163"/>
        <v>1419.300923097109</v>
      </c>
      <c r="BI22" s="15">
        <f t="shared" si="163"/>
        <v>1534.399662805652</v>
      </c>
      <c r="BJ22" s="94">
        <f t="shared" si="163"/>
        <v>1615.5404294000707</v>
      </c>
      <c r="BK22" s="15">
        <f t="shared" si="163"/>
        <v>1807.8563792524219</v>
      </c>
      <c r="BL22" s="15">
        <f t="shared" si="163"/>
        <v>2388.9530725835552</v>
      </c>
      <c r="BM22" s="15">
        <f t="shared" si="163"/>
        <v>5788.6272047687235</v>
      </c>
      <c r="BN22" s="15">
        <f t="shared" si="163"/>
        <v>4651.0399261457969</v>
      </c>
      <c r="BO22" s="15">
        <f t="shared" si="163"/>
        <v>1935.6918375361031</v>
      </c>
      <c r="BP22" s="15">
        <f t="shared" si="163"/>
        <v>1289.0599900150401</v>
      </c>
      <c r="BQ22" s="15">
        <f t="shared" si="163"/>
        <v>1646.0947376168015</v>
      </c>
      <c r="BR22" s="15">
        <f t="shared" si="163"/>
        <v>2524.9122385096944</v>
      </c>
      <c r="BS22" s="15">
        <f t="shared" si="163"/>
        <v>1915.8026844020433</v>
      </c>
      <c r="BT22" s="15">
        <f t="shared" si="163"/>
        <v>1937.3670495414008</v>
      </c>
      <c r="BU22" s="15">
        <f t="shared" si="163"/>
        <v>2094.4785557246578</v>
      </c>
      <c r="BV22" s="94">
        <f t="shared" si="163"/>
        <v>2205.2369192375386</v>
      </c>
      <c r="BW22" s="15">
        <f t="shared" si="163"/>
        <v>2413.2713235364736</v>
      </c>
      <c r="BX22" s="15">
        <f t="shared" si="163"/>
        <v>3188.9656775303365</v>
      </c>
      <c r="BY22" s="15">
        <f t="shared" si="163"/>
        <v>7727.122683101672</v>
      </c>
      <c r="BZ22" s="15">
        <f t="shared" si="163"/>
        <v>6208.580176613501</v>
      </c>
      <c r="CA22" s="15">
        <f t="shared" si="163"/>
        <v>2583.9163200901939</v>
      </c>
      <c r="CB22" s="15">
        <f t="shared" si="163"/>
        <v>1720.7403994712765</v>
      </c>
      <c r="CC22" s="15">
        <f t="shared" si="163"/>
        <v>2197.338943349916</v>
      </c>
      <c r="CD22" s="15">
        <f t="shared" si="163"/>
        <v>3437.8639459206579</v>
      </c>
      <c r="CE22" s="15">
        <f t="shared" si="163"/>
        <v>2608.5140211016919</v>
      </c>
      <c r="CF22" s="15">
        <f t="shared" si="163"/>
        <v>2637.8755776336616</v>
      </c>
      <c r="CG22" s="15">
        <f t="shared" si="163"/>
        <v>2879.7538604997026</v>
      </c>
      <c r="CH22" s="94">
        <f t="shared" si="163"/>
        <v>3179.2247914519494</v>
      </c>
      <c r="CI22" s="15">
        <f t="shared" si="163"/>
        <v>3160.9430007567994</v>
      </c>
      <c r="CJ22" s="15">
        <f t="shared" si="163"/>
        <v>4176.9603938571936</v>
      </c>
      <c r="CK22" s="15">
        <f t="shared" si="163"/>
        <v>10121.114075704625</v>
      </c>
      <c r="CL22" s="15">
        <f t="shared" si="163"/>
        <v>8132.1017916646415</v>
      </c>
      <c r="CM22" s="15">
        <f t="shared" ref="CM22:CT22" si="164">CM77*CM101</f>
        <v>3384.4566613261381</v>
      </c>
      <c r="CN22" s="15">
        <f t="shared" si="164"/>
        <v>2253.854454234136</v>
      </c>
      <c r="CO22" s="15">
        <f t="shared" si="164"/>
        <v>2878.1111703154429</v>
      </c>
      <c r="CP22" s="15">
        <f t="shared" si="164"/>
        <v>4502.9714940993108</v>
      </c>
      <c r="CQ22" s="15">
        <f t="shared" si="164"/>
        <v>3416.6751400726821</v>
      </c>
      <c r="CR22" s="15">
        <f t="shared" si="164"/>
        <v>3524.2360641010814</v>
      </c>
      <c r="CS22" s="15">
        <f t="shared" si="164"/>
        <v>3847.3885944277904</v>
      </c>
      <c r="CT22" s="94">
        <f t="shared" si="164"/>
        <v>4247.485651302095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4">
        <v>3187.8090000000002</v>
      </c>
      <c r="O23" s="371">
        <v>1056.748</v>
      </c>
      <c r="P23" s="372">
        <v>604.54399999999998</v>
      </c>
      <c r="Q23" s="373">
        <v>4455.8940000000002</v>
      </c>
      <c r="R23" s="374">
        <v>5200.0320000000102</v>
      </c>
      <c r="S23" s="375">
        <v>4443.8230000000003</v>
      </c>
      <c r="T23" s="376">
        <v>9751.3800000000701</v>
      </c>
      <c r="U23" s="377">
        <v>4760.9380000000101</v>
      </c>
      <c r="V23" s="378">
        <v>5674.0470000000196</v>
      </c>
      <c r="W23" s="379">
        <v>9491.9935000000496</v>
      </c>
      <c r="X23" s="380">
        <v>6519.5280000000203</v>
      </c>
      <c r="Y23" s="381">
        <v>7622.0060000000503</v>
      </c>
      <c r="Z23" s="382">
        <v>15125.7075000001</v>
      </c>
      <c r="AA23" s="1250">
        <v>2756.6320000000001</v>
      </c>
      <c r="AB23" s="1251">
        <v>3733.1240000000098</v>
      </c>
      <c r="AC23" s="1252">
        <v>10037.33</v>
      </c>
      <c r="AD23" s="1253">
        <v>6735.61</v>
      </c>
      <c r="AE23" s="1254">
        <v>6413.6</v>
      </c>
      <c r="AF23" s="1255">
        <v>14161.59</v>
      </c>
      <c r="AG23" s="1256">
        <v>7721.59</v>
      </c>
      <c r="AH23" s="15">
        <f t="shared" ref="AH23:CL23" si="165">AH78*AH102</f>
        <v>10144.298061350366</v>
      </c>
      <c r="AI23" s="15">
        <f t="shared" si="165"/>
        <v>11814.799747781153</v>
      </c>
      <c r="AJ23" s="15">
        <f t="shared" si="165"/>
        <v>13381.346892293963</v>
      </c>
      <c r="AK23" s="15">
        <f t="shared" si="165"/>
        <v>11823.090203319283</v>
      </c>
      <c r="AL23" s="94">
        <f t="shared" si="165"/>
        <v>13578.279078005757</v>
      </c>
      <c r="AM23" s="15">
        <f>AM78*AM102</f>
        <v>15176.159436549031</v>
      </c>
      <c r="AN23" s="15">
        <f t="shared" si="165"/>
        <v>11731.701018297312</v>
      </c>
      <c r="AO23" s="15">
        <f t="shared" si="165"/>
        <v>14384.671325449561</v>
      </c>
      <c r="AP23" s="15">
        <f t="shared" si="165"/>
        <v>13720.248861211316</v>
      </c>
      <c r="AQ23" s="15">
        <f t="shared" si="165"/>
        <v>15810.322596341681</v>
      </c>
      <c r="AR23" s="15">
        <f t="shared" si="165"/>
        <v>14597.179966297968</v>
      </c>
      <c r="AS23" s="15">
        <f t="shared" si="165"/>
        <v>16095.05814292262</v>
      </c>
      <c r="AT23" s="15">
        <f t="shared" si="165"/>
        <v>16434.468559238136</v>
      </c>
      <c r="AU23" s="15">
        <f t="shared" si="165"/>
        <v>17120.324290043882</v>
      </c>
      <c r="AV23" s="15">
        <f t="shared" si="165"/>
        <v>17675.636694986973</v>
      </c>
      <c r="AW23" s="15">
        <f t="shared" si="165"/>
        <v>18341.732301185555</v>
      </c>
      <c r="AX23" s="94">
        <f t="shared" si="165"/>
        <v>18846.282679757838</v>
      </c>
      <c r="AY23" s="15">
        <f t="shared" si="165"/>
        <v>6394.8080583039246</v>
      </c>
      <c r="AZ23" s="15">
        <f t="shared" si="165"/>
        <v>5030.1338557599856</v>
      </c>
      <c r="BA23" s="15">
        <f t="shared" si="165"/>
        <v>22159.952205379628</v>
      </c>
      <c r="BB23" s="15">
        <f t="shared" si="165"/>
        <v>19926.890333014137</v>
      </c>
      <c r="BC23" s="15">
        <f t="shared" si="165"/>
        <v>23270.34719737132</v>
      </c>
      <c r="BD23" s="15">
        <f t="shared" si="165"/>
        <v>21449.17683675819</v>
      </c>
      <c r="BE23" s="15">
        <f t="shared" si="165"/>
        <v>22530.72276373061</v>
      </c>
      <c r="BF23" s="15">
        <f t="shared" si="165"/>
        <v>23200.488250738352</v>
      </c>
      <c r="BG23" s="15">
        <f t="shared" si="165"/>
        <v>24458.32949392606</v>
      </c>
      <c r="BH23" s="15">
        <f t="shared" si="165"/>
        <v>23989.765797181495</v>
      </c>
      <c r="BI23" s="15">
        <f t="shared" si="165"/>
        <v>25289.494336303429</v>
      </c>
      <c r="BJ23" s="94">
        <f t="shared" si="165"/>
        <v>26344.642130243494</v>
      </c>
      <c r="BK23" s="15">
        <f t="shared" si="165"/>
        <v>8298.6856258544849</v>
      </c>
      <c r="BL23" s="15">
        <f t="shared" si="165"/>
        <v>6516.1889888910155</v>
      </c>
      <c r="BM23" s="15">
        <f t="shared" si="165"/>
        <v>28105.138899415542</v>
      </c>
      <c r="BN23" s="15">
        <f t="shared" si="165"/>
        <v>24878.584407098428</v>
      </c>
      <c r="BO23" s="15">
        <f t="shared" si="165"/>
        <v>28898.293575014024</v>
      </c>
      <c r="BP23" s="15">
        <f t="shared" si="165"/>
        <v>26499.656842705044</v>
      </c>
      <c r="BQ23" s="15">
        <f t="shared" si="165"/>
        <v>27547.645723251357</v>
      </c>
      <c r="BR23" s="15">
        <f t="shared" si="165"/>
        <v>28273.136187144937</v>
      </c>
      <c r="BS23" s="15">
        <f t="shared" si="165"/>
        <v>29745.142709452022</v>
      </c>
      <c r="BT23" s="15">
        <f t="shared" si="165"/>
        <v>28648.533872764776</v>
      </c>
      <c r="BU23" s="15">
        <f t="shared" si="165"/>
        <v>30148.218861890804</v>
      </c>
      <c r="BV23" s="94">
        <f t="shared" si="165"/>
        <v>31348.341673780076</v>
      </c>
      <c r="BW23" s="15">
        <f t="shared" si="165"/>
        <v>10291.086091933168</v>
      </c>
      <c r="BX23" s="15">
        <f t="shared" si="165"/>
        <v>8084.9016082284752</v>
      </c>
      <c r="BY23" s="15">
        <f t="shared" si="165"/>
        <v>34921.361454970516</v>
      </c>
      <c r="BZ23" s="15">
        <f t="shared" si="165"/>
        <v>31372.577083507585</v>
      </c>
      <c r="CA23" s="15">
        <f t="shared" si="165"/>
        <v>36418.080835861634</v>
      </c>
      <c r="CB23" s="15">
        <f t="shared" si="165"/>
        <v>33371.528713569096</v>
      </c>
      <c r="CC23" s="15">
        <f t="shared" si="165"/>
        <v>35157.552876106362</v>
      </c>
      <c r="CD23" s="15">
        <f t="shared" si="165"/>
        <v>36757.625104939376</v>
      </c>
      <c r="CE23" s="15">
        <f t="shared" si="165"/>
        <v>38624.646327361726</v>
      </c>
      <c r="CF23" s="15">
        <f t="shared" si="165"/>
        <v>37759.665744872407</v>
      </c>
      <c r="CG23" s="15">
        <f t="shared" si="165"/>
        <v>40054.755060634197</v>
      </c>
      <c r="CH23" s="94">
        <f t="shared" si="165"/>
        <v>41581.360127579741</v>
      </c>
      <c r="CI23" s="15">
        <f t="shared" si="165"/>
        <v>13327.542392256832</v>
      </c>
      <c r="CJ23" s="15">
        <f t="shared" si="165"/>
        <v>10458.057156092867</v>
      </c>
      <c r="CK23" s="15">
        <f t="shared" si="165"/>
        <v>45190.055209992672</v>
      </c>
      <c r="CL23" s="15">
        <f t="shared" si="165"/>
        <v>40546.232970982514</v>
      </c>
      <c r="CM23" s="15">
        <f t="shared" ref="CM23:CT23" si="166">CM78*CM102</f>
        <v>47029.575430159501</v>
      </c>
      <c r="CN23" s="15">
        <f t="shared" si="166"/>
        <v>43067.526367993283</v>
      </c>
      <c r="CO23" s="15">
        <f t="shared" si="166"/>
        <v>45343.636774256513</v>
      </c>
      <c r="CP23" s="15">
        <f t="shared" si="166"/>
        <v>47384.178719593408</v>
      </c>
      <c r="CQ23" s="15">
        <f t="shared" si="166"/>
        <v>49768.880871231442</v>
      </c>
      <c r="CR23" s="15">
        <f t="shared" si="166"/>
        <v>49606.555920636347</v>
      </c>
      <c r="CS23" s="15">
        <f t="shared" si="166"/>
        <v>52603.564693804852</v>
      </c>
      <c r="CT23" s="94">
        <f t="shared" si="166"/>
        <v>54592.056514718082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4">
        <v>5157.00000000002</v>
      </c>
      <c r="O24" s="383">
        <v>925.79899999999895</v>
      </c>
      <c r="P24" s="384">
        <v>756.42700000000002</v>
      </c>
      <c r="Q24" s="385">
        <v>502.48700000000002</v>
      </c>
      <c r="R24" s="386">
        <v>1484.2950000000001</v>
      </c>
      <c r="S24" s="387">
        <v>1717.1189999999999</v>
      </c>
      <c r="T24" s="388">
        <v>4255.2430000000004</v>
      </c>
      <c r="U24" s="389">
        <v>3443.99</v>
      </c>
      <c r="V24" s="390">
        <v>2777.319</v>
      </c>
      <c r="W24" s="391">
        <v>5598.59800000002</v>
      </c>
      <c r="X24" s="392">
        <v>3823.0619999999999</v>
      </c>
      <c r="Y24" s="393">
        <v>3988.2570000000001</v>
      </c>
      <c r="Z24" s="394">
        <v>6872.1940000000304</v>
      </c>
      <c r="AA24" s="1257">
        <v>2279.9690000000001</v>
      </c>
      <c r="AB24" s="1258">
        <v>1583.258</v>
      </c>
      <c r="AC24" s="1259">
        <v>3757.04</v>
      </c>
      <c r="AD24" s="1260">
        <v>3820.79</v>
      </c>
      <c r="AE24" s="1261">
        <v>2595.56</v>
      </c>
      <c r="AF24" s="1262">
        <v>2120.2800000000002</v>
      </c>
      <c r="AG24" s="1263">
        <v>3228.53</v>
      </c>
      <c r="AH24" s="15">
        <f t="shared" ref="AH24:CL24" si="167">AH79*AH103</f>
        <v>3423.3945923819842</v>
      </c>
      <c r="AI24" s="15">
        <f t="shared" si="167"/>
        <v>3729.4029314379027</v>
      </c>
      <c r="AJ24" s="15">
        <f t="shared" si="167"/>
        <v>4140.1170561254748</v>
      </c>
      <c r="AK24" s="15">
        <f t="shared" si="167"/>
        <v>4660.1309727313856</v>
      </c>
      <c r="AL24" s="94">
        <f t="shared" si="167"/>
        <v>4667.4800307903906</v>
      </c>
      <c r="AM24" s="15">
        <f t="shared" si="167"/>
        <v>3085.6225154560284</v>
      </c>
      <c r="AN24" s="15">
        <f t="shared" si="167"/>
        <v>4259.2549118120833</v>
      </c>
      <c r="AO24" s="15">
        <f t="shared" si="167"/>
        <v>10078.323229657846</v>
      </c>
      <c r="AP24" s="15">
        <f t="shared" si="167"/>
        <v>6907.9095072469008</v>
      </c>
      <c r="AQ24" s="15">
        <f t="shared" si="167"/>
        <v>4866.5847939103514</v>
      </c>
      <c r="AR24" s="15">
        <f t="shared" si="167"/>
        <v>4737.378089341164</v>
      </c>
      <c r="AS24" s="15">
        <f t="shared" si="167"/>
        <v>4758.2862796100862</v>
      </c>
      <c r="AT24" s="15">
        <f t="shared" si="167"/>
        <v>5768.8349156428767</v>
      </c>
      <c r="AU24" s="15">
        <f t="shared" si="167"/>
        <v>5468.5568406687671</v>
      </c>
      <c r="AV24" s="15">
        <f t="shared" si="167"/>
        <v>5712.9060274624026</v>
      </c>
      <c r="AW24" s="15">
        <f t="shared" si="167"/>
        <v>5914.8660462215448</v>
      </c>
      <c r="AX24" s="94">
        <f t="shared" si="167"/>
        <v>6203.7350358237118</v>
      </c>
      <c r="AY24" s="15">
        <f t="shared" si="167"/>
        <v>4339.1755023592505</v>
      </c>
      <c r="AZ24" s="15">
        <f t="shared" si="167"/>
        <v>1794.7305934880214</v>
      </c>
      <c r="BA24" s="15">
        <f t="shared" si="167"/>
        <v>4580.4980621472632</v>
      </c>
      <c r="BB24" s="15">
        <f t="shared" si="167"/>
        <v>10641.810372743761</v>
      </c>
      <c r="BC24" s="15">
        <f t="shared" si="167"/>
        <v>7068.0861889267608</v>
      </c>
      <c r="BD24" s="15">
        <f t="shared" si="167"/>
        <v>6906.9070662148897</v>
      </c>
      <c r="BE24" s="15">
        <f t="shared" si="167"/>
        <v>6991.8521308168138</v>
      </c>
      <c r="BF24" s="15">
        <f t="shared" si="167"/>
        <v>8075.5234929817543</v>
      </c>
      <c r="BG24" s="15">
        <f t="shared" si="167"/>
        <v>7719.9447169901123</v>
      </c>
      <c r="BH24" s="15">
        <f t="shared" si="167"/>
        <v>8161.535705767491</v>
      </c>
      <c r="BI24" s="15">
        <f t="shared" si="167"/>
        <v>8027.7872655528899</v>
      </c>
      <c r="BJ24" s="94">
        <f t="shared" si="167"/>
        <v>8553.6807252524395</v>
      </c>
      <c r="BK24" s="15">
        <f t="shared" si="167"/>
        <v>5665.1571070703749</v>
      </c>
      <c r="BL24" s="15">
        <f t="shared" si="167"/>
        <v>2329.0620832817622</v>
      </c>
      <c r="BM24" s="15">
        <f t="shared" si="167"/>
        <v>5933.7170524841003</v>
      </c>
      <c r="BN24" s="15">
        <f t="shared" si="167"/>
        <v>13496.85034946043</v>
      </c>
      <c r="BO24" s="15">
        <f t="shared" si="167"/>
        <v>8824.4565965482943</v>
      </c>
      <c r="BP24" s="15">
        <f t="shared" si="167"/>
        <v>8577.3463714096997</v>
      </c>
      <c r="BQ24" s="15">
        <f t="shared" si="167"/>
        <v>8724.5538794989352</v>
      </c>
      <c r="BR24" s="15">
        <f t="shared" si="167"/>
        <v>9873.7027900661851</v>
      </c>
      <c r="BS24" s="15">
        <f t="shared" si="167"/>
        <v>9407.8644372385243</v>
      </c>
      <c r="BT24" s="15">
        <f t="shared" si="167"/>
        <v>9925.7001324080757</v>
      </c>
      <c r="BU24" s="15">
        <f t="shared" si="167"/>
        <v>9586.7686806497295</v>
      </c>
      <c r="BV24" s="94">
        <f t="shared" si="167"/>
        <v>10197.050014142018</v>
      </c>
      <c r="BW24" s="15">
        <f t="shared" si="167"/>
        <v>6867.011834669247</v>
      </c>
      <c r="BX24" s="15">
        <f t="shared" si="167"/>
        <v>2888.2379081617337</v>
      </c>
      <c r="BY24" s="15">
        <f t="shared" si="167"/>
        <v>7362.2049056876667</v>
      </c>
      <c r="BZ24" s="15">
        <f t="shared" si="167"/>
        <v>16770.185382964035</v>
      </c>
      <c r="CA24" s="15">
        <f t="shared" si="167"/>
        <v>11127.881726111704</v>
      </c>
      <c r="CB24" s="15">
        <f t="shared" si="167"/>
        <v>10809.305840164336</v>
      </c>
      <c r="CC24" s="15">
        <f t="shared" si="167"/>
        <v>10986.998889494256</v>
      </c>
      <c r="CD24" s="15">
        <f t="shared" si="167"/>
        <v>12853.291930654832</v>
      </c>
      <c r="CE24" s="15">
        <f t="shared" si="167"/>
        <v>12231.071633975145</v>
      </c>
      <c r="CF24" s="15">
        <f t="shared" si="167"/>
        <v>12888.714668828421</v>
      </c>
      <c r="CG24" s="15">
        <f t="shared" si="167"/>
        <v>12759.540691773836</v>
      </c>
      <c r="CH24" s="94">
        <f t="shared" si="167"/>
        <v>13547.74365041473</v>
      </c>
      <c r="CI24" s="15">
        <f t="shared" si="167"/>
        <v>8925.1892363780153</v>
      </c>
      <c r="CJ24" s="15">
        <f t="shared" si="167"/>
        <v>3740.4325273424879</v>
      </c>
      <c r="CK24" s="15">
        <f t="shared" si="167"/>
        <v>9523.2277929254287</v>
      </c>
      <c r="CL24" s="15">
        <f t="shared" si="167"/>
        <v>21701.490771348188</v>
      </c>
      <c r="CM24" s="15">
        <f t="shared" ref="CM24:CT24" si="168">CM79*CM103</f>
        <v>14381.785842440548</v>
      </c>
      <c r="CN24" s="15">
        <f t="shared" si="168"/>
        <v>13958.91965446687</v>
      </c>
      <c r="CO24" s="15">
        <f t="shared" si="168"/>
        <v>14179.238489185764</v>
      </c>
      <c r="CP24" s="15">
        <f t="shared" si="168"/>
        <v>16577.234562112691</v>
      </c>
      <c r="CQ24" s="15">
        <f t="shared" si="168"/>
        <v>15767.049219905897</v>
      </c>
      <c r="CR24" s="15">
        <f t="shared" si="168"/>
        <v>16939.599588551893</v>
      </c>
      <c r="CS24" s="15">
        <f t="shared" si="168"/>
        <v>16762.777327658587</v>
      </c>
      <c r="CT24" s="94">
        <f t="shared" si="168"/>
        <v>17792.135003468709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4">
        <v>3936.7620000000002</v>
      </c>
      <c r="O25" s="395">
        <v>1277.04</v>
      </c>
      <c r="P25" s="396">
        <v>1869.077</v>
      </c>
      <c r="Q25" s="397">
        <v>2772.25</v>
      </c>
      <c r="R25" s="398">
        <v>1264.825</v>
      </c>
      <c r="S25" s="399">
        <v>1753.539</v>
      </c>
      <c r="T25" s="400">
        <v>3144.2359999999999</v>
      </c>
      <c r="U25" s="401">
        <v>2672.902</v>
      </c>
      <c r="V25" s="402">
        <v>3768.77000000001</v>
      </c>
      <c r="W25" s="403">
        <v>6418.0445</v>
      </c>
      <c r="X25" s="404">
        <v>3671.5749999999998</v>
      </c>
      <c r="Y25" s="405">
        <v>3967.9929999999999</v>
      </c>
      <c r="Z25" s="406">
        <v>7577.5540000000301</v>
      </c>
      <c r="AA25" s="1264">
        <v>3159.2165</v>
      </c>
      <c r="AB25" s="1265">
        <v>5424.7270000000099</v>
      </c>
      <c r="AC25" s="1266">
        <v>4308.79</v>
      </c>
      <c r="AD25" s="1267">
        <v>2774.46</v>
      </c>
      <c r="AE25" s="1268">
        <v>3083.16</v>
      </c>
      <c r="AF25" s="1269">
        <v>2752.66</v>
      </c>
      <c r="AG25" s="1270">
        <v>3132.09</v>
      </c>
      <c r="AH25" s="15">
        <f t="shared" ref="AH25:CL25" si="169">AH80*AH104</f>
        <v>4728.251343274027</v>
      </c>
      <c r="AI25" s="15">
        <f t="shared" si="169"/>
        <v>5289.5579424566158</v>
      </c>
      <c r="AJ25" s="15">
        <f t="shared" si="169"/>
        <v>4307.2421378210238</v>
      </c>
      <c r="AK25" s="15">
        <f t="shared" si="169"/>
        <v>5097.4507382168076</v>
      </c>
      <c r="AL25" s="94">
        <f t="shared" si="169"/>
        <v>5725.5089633331363</v>
      </c>
      <c r="AM25" s="15">
        <f t="shared" si="169"/>
        <v>6246.3591563293594</v>
      </c>
      <c r="AN25" s="15">
        <f t="shared" si="169"/>
        <v>5631.4106211425978</v>
      </c>
      <c r="AO25" s="15">
        <f t="shared" si="169"/>
        <v>6626.3353812815067</v>
      </c>
      <c r="AP25" s="15">
        <f t="shared" si="169"/>
        <v>6187.3123537791716</v>
      </c>
      <c r="AQ25" s="15">
        <f t="shared" si="169"/>
        <v>6646.5082753955985</v>
      </c>
      <c r="AR25" s="15">
        <f t="shared" si="169"/>
        <v>4990.4108205187213</v>
      </c>
      <c r="AS25" s="15">
        <f t="shared" si="169"/>
        <v>5867.4467667958261</v>
      </c>
      <c r="AT25" s="15">
        <f t="shared" si="169"/>
        <v>6485.2332915363313</v>
      </c>
      <c r="AU25" s="15">
        <f t="shared" si="169"/>
        <v>6536.7542569476454</v>
      </c>
      <c r="AV25" s="15">
        <f t="shared" si="169"/>
        <v>6563.6501032154056</v>
      </c>
      <c r="AW25" s="15">
        <f t="shared" si="169"/>
        <v>6977.0489094645009</v>
      </c>
      <c r="AX25" s="94">
        <f t="shared" si="169"/>
        <v>7222.0920103349699</v>
      </c>
      <c r="AY25" s="15">
        <f t="shared" si="169"/>
        <v>4540.6629773428858</v>
      </c>
      <c r="AZ25" s="15">
        <f t="shared" si="169"/>
        <v>4135.6071302148111</v>
      </c>
      <c r="BA25" s="15">
        <f t="shared" si="169"/>
        <v>1491.2897647302211</v>
      </c>
      <c r="BB25" s="15">
        <f t="shared" si="169"/>
        <v>1439.6351432607485</v>
      </c>
      <c r="BC25" s="15">
        <f t="shared" si="169"/>
        <v>5159.6329821765812</v>
      </c>
      <c r="BD25" s="15">
        <f t="shared" si="169"/>
        <v>3684.3192362964705</v>
      </c>
      <c r="BE25" s="15">
        <f t="shared" si="169"/>
        <v>4382.8243827013603</v>
      </c>
      <c r="BF25" s="15">
        <f t="shared" si="169"/>
        <v>4896.2978983684725</v>
      </c>
      <c r="BG25" s="15">
        <f t="shared" si="169"/>
        <v>4680.6703814328348</v>
      </c>
      <c r="BH25" s="15">
        <f t="shared" si="169"/>
        <v>4764.5450388320405</v>
      </c>
      <c r="BI25" s="15">
        <f t="shared" si="169"/>
        <v>5115.2926398033933</v>
      </c>
      <c r="BJ25" s="94">
        <f t="shared" si="169"/>
        <v>5026.4523544024596</v>
      </c>
      <c r="BK25" s="15">
        <f t="shared" si="169"/>
        <v>5847.3245997035719</v>
      </c>
      <c r="BL25" s="15">
        <f t="shared" si="169"/>
        <v>5399.3815445005312</v>
      </c>
      <c r="BM25" s="15">
        <f t="shared" si="169"/>
        <v>1935.2801243940683</v>
      </c>
      <c r="BN25" s="15">
        <f t="shared" si="169"/>
        <v>1864.947322981109</v>
      </c>
      <c r="BO25" s="15">
        <f t="shared" si="169"/>
        <v>6543.8860287286525</v>
      </c>
      <c r="BP25" s="15">
        <f t="shared" si="169"/>
        <v>4599.8470193333787</v>
      </c>
      <c r="BQ25" s="15">
        <f t="shared" si="169"/>
        <v>5497.2410196988531</v>
      </c>
      <c r="BR25" s="15">
        <f t="shared" si="169"/>
        <v>6109.6851056263231</v>
      </c>
      <c r="BS25" s="15">
        <f t="shared" si="169"/>
        <v>5722.9166932271792</v>
      </c>
      <c r="BT25" s="15">
        <f t="shared" si="169"/>
        <v>5806.2843030209497</v>
      </c>
      <c r="BU25" s="15">
        <f t="shared" si="169"/>
        <v>6220.9935314407903</v>
      </c>
      <c r="BV25" s="94">
        <f t="shared" si="169"/>
        <v>6002.5800898754678</v>
      </c>
      <c r="BW25" s="15">
        <f t="shared" si="169"/>
        <v>7100.8818461732144</v>
      </c>
      <c r="BX25" s="15">
        <f t="shared" si="169"/>
        <v>6544.8523783577566</v>
      </c>
      <c r="BY25" s="15">
        <f t="shared" si="169"/>
        <v>2399.9143081282573</v>
      </c>
      <c r="BZ25" s="15">
        <f t="shared" si="169"/>
        <v>2313.9162532788132</v>
      </c>
      <c r="CA25" s="15">
        <f t="shared" si="169"/>
        <v>8130.9475162962826</v>
      </c>
      <c r="CB25" s="15">
        <f t="shared" si="169"/>
        <v>5800.5332146311466</v>
      </c>
      <c r="CC25" s="15">
        <f t="shared" si="169"/>
        <v>6927.7089773460802</v>
      </c>
      <c r="CD25" s="15">
        <f t="shared" si="169"/>
        <v>7847.9251186677157</v>
      </c>
      <c r="CE25" s="15">
        <f t="shared" si="169"/>
        <v>7449.9223358103227</v>
      </c>
      <c r="CF25" s="15">
        <f t="shared" si="169"/>
        <v>7548.692874056791</v>
      </c>
      <c r="CG25" s="15">
        <f t="shared" si="169"/>
        <v>8157.2779673738087</v>
      </c>
      <c r="CH25" s="94">
        <f t="shared" si="169"/>
        <v>7989.1533282731443</v>
      </c>
      <c r="CI25" s="15">
        <f t="shared" si="169"/>
        <v>9244.2189884004292</v>
      </c>
      <c r="CJ25" s="15">
        <f t="shared" si="169"/>
        <v>8506.4723066427086</v>
      </c>
      <c r="CK25" s="15">
        <f t="shared" si="169"/>
        <v>3108.0256635337068</v>
      </c>
      <c r="CL25" s="15">
        <f t="shared" si="169"/>
        <v>2993.1184823045082</v>
      </c>
      <c r="CM25" s="15">
        <f t="shared" ref="CM25:CT25" si="170">CM80*CM104</f>
        <v>10521.868331072261</v>
      </c>
      <c r="CN25" s="15">
        <f t="shared" si="170"/>
        <v>7496.6672470141039</v>
      </c>
      <c r="CO25" s="15">
        <f t="shared" si="170"/>
        <v>8946.3037159130472</v>
      </c>
      <c r="CP25" s="15">
        <f t="shared" si="170"/>
        <v>10128.116241939775</v>
      </c>
      <c r="CQ25" s="15">
        <f t="shared" si="170"/>
        <v>9608.3641993462716</v>
      </c>
      <c r="CR25" s="15">
        <f t="shared" si="170"/>
        <v>9925.6245050356774</v>
      </c>
      <c r="CS25" s="15">
        <f t="shared" si="170"/>
        <v>10721.086318562237</v>
      </c>
      <c r="CT25" s="94">
        <f t="shared" si="170"/>
        <v>10495.706821539792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4">
        <v>3424.92</v>
      </c>
      <c r="O26" s="407">
        <v>1330.8430000000001</v>
      </c>
      <c r="P26" s="408">
        <v>1199.163</v>
      </c>
      <c r="Q26" s="409">
        <v>3278.7629999999999</v>
      </c>
      <c r="R26" s="410">
        <v>1240.7159999999999</v>
      </c>
      <c r="S26" s="411">
        <v>1410.462</v>
      </c>
      <c r="T26" s="412">
        <v>1192.8679999999999</v>
      </c>
      <c r="U26" s="413">
        <v>1095.511</v>
      </c>
      <c r="V26" s="414">
        <v>1414.9960000000001</v>
      </c>
      <c r="W26" s="415">
        <v>2180.9364999999998</v>
      </c>
      <c r="X26" s="416">
        <v>2984.922</v>
      </c>
      <c r="Y26" s="417">
        <v>2618.1770000000001</v>
      </c>
      <c r="Z26" s="418">
        <v>6715.1760000000204</v>
      </c>
      <c r="AA26" s="1271">
        <v>1720.3544999999999</v>
      </c>
      <c r="AB26" s="1272">
        <v>3040.5129999999999</v>
      </c>
      <c r="AC26" s="1273">
        <v>4865.8</v>
      </c>
      <c r="AD26" s="1274">
        <v>2048.56</v>
      </c>
      <c r="AE26" s="1275">
        <v>1657.9</v>
      </c>
      <c r="AF26" s="1276">
        <v>1472.99</v>
      </c>
      <c r="AG26" s="1277">
        <v>1702.81</v>
      </c>
      <c r="AH26" s="15">
        <f t="shared" ref="AH26:CL26" si="171">AH81*AH105</f>
        <v>2578.4270324629838</v>
      </c>
      <c r="AI26" s="15">
        <f t="shared" si="171"/>
        <v>2570.3582572918722</v>
      </c>
      <c r="AJ26" s="15">
        <f t="shared" si="171"/>
        <v>3347.3290620455914</v>
      </c>
      <c r="AK26" s="15">
        <f t="shared" si="171"/>
        <v>3695.4746606253752</v>
      </c>
      <c r="AL26" s="94">
        <f t="shared" si="171"/>
        <v>4084.3345814396134</v>
      </c>
      <c r="AM26" s="15">
        <f t="shared" si="171"/>
        <v>2666.8357053044256</v>
      </c>
      <c r="AN26" s="15">
        <f t="shared" si="171"/>
        <v>3540.9356464895072</v>
      </c>
      <c r="AO26" s="15">
        <f t="shared" si="171"/>
        <v>8512.5418496819366</v>
      </c>
      <c r="AP26" s="15">
        <f t="shared" si="171"/>
        <v>3943.8824876939061</v>
      </c>
      <c r="AQ26" s="15">
        <f t="shared" si="171"/>
        <v>3679.6743133543932</v>
      </c>
      <c r="AR26" s="15">
        <f t="shared" si="171"/>
        <v>4637.9740162078915</v>
      </c>
      <c r="AS26" s="15">
        <f t="shared" si="171"/>
        <v>6210.6191423765868</v>
      </c>
      <c r="AT26" s="15">
        <f t="shared" si="171"/>
        <v>4909.067803362158</v>
      </c>
      <c r="AU26" s="15">
        <f t="shared" si="171"/>
        <v>5124.375883989449</v>
      </c>
      <c r="AV26" s="15">
        <f t="shared" si="171"/>
        <v>5669.1671767999824</v>
      </c>
      <c r="AW26" s="15">
        <f t="shared" si="171"/>
        <v>5935.7917978549722</v>
      </c>
      <c r="AX26" s="94">
        <f t="shared" si="171"/>
        <v>5849.1815592264866</v>
      </c>
      <c r="AY26" s="15">
        <f t="shared" si="171"/>
        <v>6393.1300790219466</v>
      </c>
      <c r="AZ26" s="15">
        <f t="shared" si="171"/>
        <v>7752.9831964687037</v>
      </c>
      <c r="BA26" s="15">
        <f t="shared" si="171"/>
        <v>19230.734697205957</v>
      </c>
      <c r="BB26" s="15">
        <f t="shared" si="171"/>
        <v>6332.0315104307456</v>
      </c>
      <c r="BC26" s="15">
        <f t="shared" si="171"/>
        <v>4026.6984026804339</v>
      </c>
      <c r="BD26" s="15">
        <f t="shared" si="171"/>
        <v>5811.4052764633661</v>
      </c>
      <c r="BE26" s="15">
        <f t="shared" si="171"/>
        <v>10868.975496346999</v>
      </c>
      <c r="BF26" s="15">
        <f>BF81*BF105</f>
        <v>10633.084451023493</v>
      </c>
      <c r="BG26" s="15">
        <f t="shared" si="171"/>
        <v>11072.942166954028</v>
      </c>
      <c r="BH26" s="15">
        <f t="shared" si="171"/>
        <v>12071.253887523075</v>
      </c>
      <c r="BI26" s="15">
        <f t="shared" si="171"/>
        <v>12536.371657294247</v>
      </c>
      <c r="BJ26" s="94">
        <f t="shared" si="171"/>
        <v>12271.282366581832</v>
      </c>
      <c r="BK26" s="15">
        <f t="shared" si="171"/>
        <v>8336.2284836460203</v>
      </c>
      <c r="BL26" s="15">
        <f t="shared" si="171"/>
        <v>10032.458551121263</v>
      </c>
      <c r="BM26" s="15">
        <f t="shared" si="171"/>
        <v>24790.396024928385</v>
      </c>
      <c r="BN26" s="15">
        <f t="shared" si="171"/>
        <v>8215.8853600860784</v>
      </c>
      <c r="BO26" s="15">
        <f t="shared" si="171"/>
        <v>5241.4016037974943</v>
      </c>
      <c r="BP26" s="15">
        <f t="shared" si="171"/>
        <v>7422.6714453515542</v>
      </c>
      <c r="BQ26" s="15">
        <f t="shared" si="171"/>
        <v>13852.584781351055</v>
      </c>
      <c r="BR26" s="15">
        <f t="shared" si="171"/>
        <v>13441.897313394373</v>
      </c>
      <c r="BS26" s="15">
        <f t="shared" si="171"/>
        <v>13880.739644556974</v>
      </c>
      <c r="BT26" s="15">
        <f t="shared" si="171"/>
        <v>14969.909053594092</v>
      </c>
      <c r="BU26" s="15">
        <f t="shared" si="171"/>
        <v>15398.950139022223</v>
      </c>
      <c r="BV26" s="94">
        <f t="shared" si="171"/>
        <v>14955.825183001696</v>
      </c>
      <c r="BW26" s="15">
        <f t="shared" si="171"/>
        <v>10262.759820603993</v>
      </c>
      <c r="BX26" s="15">
        <f t="shared" si="171"/>
        <v>12260.589565818143</v>
      </c>
      <c r="BY26" s="15">
        <f t="shared" si="171"/>
        <v>30097.484954234766</v>
      </c>
      <c r="BZ26" s="15">
        <f t="shared" si="171"/>
        <v>10001.631569203222</v>
      </c>
      <c r="CA26" s="15">
        <f t="shared" si="171"/>
        <v>6416.9678197625444</v>
      </c>
      <c r="CB26" s="15">
        <f t="shared" si="171"/>
        <v>9217.86785208314</v>
      </c>
      <c r="CC26" s="15">
        <f t="shared" si="171"/>
        <v>17328.468199230974</v>
      </c>
      <c r="CD26" s="15">
        <f t="shared" si="171"/>
        <v>17211.183730838005</v>
      </c>
      <c r="CE26" s="15">
        <f t="shared" si="171"/>
        <v>17840.783972120615</v>
      </c>
      <c r="CF26" s="15">
        <f t="shared" si="171"/>
        <v>19329.140033928838</v>
      </c>
      <c r="CG26" s="15">
        <f t="shared" si="171"/>
        <v>20153.999509243713</v>
      </c>
      <c r="CH26" s="94">
        <f t="shared" si="171"/>
        <v>19632.191017614212</v>
      </c>
      <c r="CI26" s="15">
        <f t="shared" si="171"/>
        <v>13264.723453288891</v>
      </c>
      <c r="CJ26" s="15">
        <f t="shared" si="171"/>
        <v>15909.933189394862</v>
      </c>
      <c r="CK26" s="15">
        <f t="shared" si="171"/>
        <v>39176.057897754436</v>
      </c>
      <c r="CL26" s="15">
        <f t="shared" si="171"/>
        <v>12999.989304387056</v>
      </c>
      <c r="CM26" s="15">
        <f t="shared" ref="CM26:CT26" si="172">CM81*CM105</f>
        <v>8324.9433644763649</v>
      </c>
      <c r="CN26" s="15">
        <f t="shared" si="172"/>
        <v>11928.900738011251</v>
      </c>
      <c r="CO26" s="15">
        <f t="shared" si="172"/>
        <v>22409.641813765207</v>
      </c>
      <c r="CP26" s="15">
        <f t="shared" si="172"/>
        <v>22245.271524608514</v>
      </c>
      <c r="CQ26" s="15">
        <f t="shared" si="172"/>
        <v>23038.49342914547</v>
      </c>
      <c r="CR26" s="15">
        <f t="shared" si="172"/>
        <v>25442.645539449444</v>
      </c>
      <c r="CS26" s="15">
        <f t="shared" si="172"/>
        <v>26512.919670734074</v>
      </c>
      <c r="CT26" s="94">
        <f t="shared" si="172"/>
        <v>25812.943300086768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4">
        <v>2987.9360000000001</v>
      </c>
      <c r="O27" s="419">
        <v>719.75</v>
      </c>
      <c r="P27" s="420">
        <v>1248.867</v>
      </c>
      <c r="Q27" s="421">
        <v>2833.0650000000001</v>
      </c>
      <c r="R27" s="422">
        <v>1805.7670000000001</v>
      </c>
      <c r="S27" s="423">
        <v>2847.5729999999999</v>
      </c>
      <c r="T27" s="424">
        <v>3257.7330000000002</v>
      </c>
      <c r="U27" s="425">
        <v>2006.0940000000001</v>
      </c>
      <c r="V27" s="426">
        <v>1248.374</v>
      </c>
      <c r="W27" s="427">
        <v>1755.114</v>
      </c>
      <c r="X27" s="428">
        <v>1052.402</v>
      </c>
      <c r="Y27" s="429">
        <v>2202.0239999999999</v>
      </c>
      <c r="Z27" s="430">
        <v>6668.1910000000098</v>
      </c>
      <c r="AA27" s="1278">
        <v>506.363</v>
      </c>
      <c r="AB27" s="1279">
        <v>1163.989</v>
      </c>
      <c r="AC27" s="1280">
        <v>2121.54</v>
      </c>
      <c r="AD27" s="1281">
        <v>1892.71</v>
      </c>
      <c r="AE27" s="1282">
        <v>1420.3</v>
      </c>
      <c r="AF27" s="1283">
        <v>1019.87</v>
      </c>
      <c r="AG27" s="1284">
        <v>984.35</v>
      </c>
      <c r="AH27" s="15">
        <f t="shared" ref="AH27:CL27" si="173">AH82*AH106</f>
        <v>2423.7093768721465</v>
      </c>
      <c r="AI27" s="15">
        <f t="shared" si="173"/>
        <v>2076.5585077558462</v>
      </c>
      <c r="AJ27" s="15">
        <f t="shared" si="173"/>
        <v>1966.1321553279017</v>
      </c>
      <c r="AK27" s="15">
        <f t="shared" si="173"/>
        <v>1937.6968344250461</v>
      </c>
      <c r="AL27" s="94">
        <f t="shared" si="173"/>
        <v>1900.299962675223</v>
      </c>
      <c r="AM27" s="15">
        <f t="shared" si="173"/>
        <v>1780.4152946321346</v>
      </c>
      <c r="AN27" s="15">
        <f t="shared" si="173"/>
        <v>2601.3683188196628</v>
      </c>
      <c r="AO27" s="15">
        <f t="shared" si="173"/>
        <v>5016.2110752602166</v>
      </c>
      <c r="AP27" s="15">
        <f t="shared" si="173"/>
        <v>4290.1809161651554</v>
      </c>
      <c r="AQ27" s="15">
        <f t="shared" si="173"/>
        <v>3220.7648055087157</v>
      </c>
      <c r="AR27" s="15">
        <f t="shared" si="173"/>
        <v>2533.3534983911804</v>
      </c>
      <c r="AS27" s="15">
        <f t="shared" si="173"/>
        <v>2324.8546753642095</v>
      </c>
      <c r="AT27" s="15">
        <f t="shared" si="173"/>
        <v>3576.6357792578506</v>
      </c>
      <c r="AU27" s="15">
        <f t="shared" si="173"/>
        <v>3244.0726747471576</v>
      </c>
      <c r="AV27" s="15">
        <f t="shared" si="173"/>
        <v>3227.4054936061048</v>
      </c>
      <c r="AW27" s="15">
        <f t="shared" si="173"/>
        <v>3350.6680248643233</v>
      </c>
      <c r="AX27" s="94">
        <f t="shared" si="173"/>
        <v>3598.9160260220583</v>
      </c>
      <c r="AY27" s="15">
        <f t="shared" si="173"/>
        <v>5218.3700343988639</v>
      </c>
      <c r="AZ27" s="15">
        <f t="shared" si="173"/>
        <v>7000.0469730079858</v>
      </c>
      <c r="BA27" s="15">
        <f t="shared" si="173"/>
        <v>13826.313632569483</v>
      </c>
      <c r="BB27" s="15">
        <f t="shared" si="173"/>
        <v>11657.471190599412</v>
      </c>
      <c r="BC27" s="15">
        <f t="shared" si="173"/>
        <v>8104.2660030552925</v>
      </c>
      <c r="BD27" s="15">
        <f t="shared" si="173"/>
        <v>5980.61557927792</v>
      </c>
      <c r="BE27" s="15">
        <f t="shared" si="173"/>
        <v>4796.1259131730103</v>
      </c>
      <c r="BF27" s="15">
        <f t="shared" si="173"/>
        <v>5934.033194522357</v>
      </c>
      <c r="BG27" s="15">
        <f t="shared" si="173"/>
        <v>5549.2353223180189</v>
      </c>
      <c r="BH27" s="15">
        <f t="shared" si="173"/>
        <v>5656.4980088288221</v>
      </c>
      <c r="BI27" s="15">
        <f t="shared" si="173"/>
        <v>6104.4955000215414</v>
      </c>
      <c r="BJ27" s="94">
        <f t="shared" si="173"/>
        <v>6773.4103089398013</v>
      </c>
      <c r="BK27" s="15">
        <f t="shared" si="173"/>
        <v>6535.7921432707853</v>
      </c>
      <c r="BL27" s="15">
        <f t="shared" si="173"/>
        <v>9432.2499443590605</v>
      </c>
      <c r="BM27" s="15">
        <f t="shared" si="173"/>
        <v>18483.606220565474</v>
      </c>
      <c r="BN27" s="15">
        <f t="shared" si="173"/>
        <v>15390.282316694167</v>
      </c>
      <c r="BO27" s="15">
        <f t="shared" si="173"/>
        <v>10604.52399331187</v>
      </c>
      <c r="BP27" s="15">
        <f t="shared" si="173"/>
        <v>7784.2127836275922</v>
      </c>
      <c r="BQ27" s="15">
        <f t="shared" si="173"/>
        <v>6299.41341305695</v>
      </c>
      <c r="BR27" s="15">
        <f t="shared" si="173"/>
        <v>7775.8106108753163</v>
      </c>
      <c r="BS27" s="15">
        <f t="shared" si="173"/>
        <v>7195.6818005206442</v>
      </c>
      <c r="BT27" s="15">
        <f t="shared" si="173"/>
        <v>7288.7186743666643</v>
      </c>
      <c r="BU27" s="15">
        <f t="shared" si="173"/>
        <v>7796.5545268039587</v>
      </c>
      <c r="BV27" s="94">
        <f t="shared" si="173"/>
        <v>8561.041414635145</v>
      </c>
      <c r="BW27" s="15">
        <f t="shared" si="173"/>
        <v>8338.7681172836365</v>
      </c>
      <c r="BX27" s="15">
        <f t="shared" si="173"/>
        <v>11942.932040174193</v>
      </c>
      <c r="BY27" s="15">
        <f t="shared" si="173"/>
        <v>23211.69194799045</v>
      </c>
      <c r="BZ27" s="15">
        <f t="shared" si="173"/>
        <v>19148.565525901027</v>
      </c>
      <c r="CA27" s="15">
        <f t="shared" si="173"/>
        <v>13085.733152180877</v>
      </c>
      <c r="CB27" s="15">
        <f t="shared" si="173"/>
        <v>9536.3473992822728</v>
      </c>
      <c r="CC27" s="15">
        <f t="shared" si="173"/>
        <v>7708.824041119944</v>
      </c>
      <c r="CD27" s="15">
        <f t="shared" si="173"/>
        <v>9698.7219946781315</v>
      </c>
      <c r="CE27" s="15">
        <f t="shared" si="173"/>
        <v>9003.5666729124114</v>
      </c>
      <c r="CF27" s="15">
        <f t="shared" si="173"/>
        <v>9201.6259822718803</v>
      </c>
      <c r="CG27" s="15">
        <f t="shared" si="173"/>
        <v>10014.505746176565</v>
      </c>
      <c r="CH27" s="94">
        <f t="shared" si="173"/>
        <v>11065.48754587594</v>
      </c>
      <c r="CI27" s="15">
        <f t="shared" si="173"/>
        <v>10607.466731603039</v>
      </c>
      <c r="CJ27" s="15">
        <f t="shared" si="173"/>
        <v>15238.84001214312</v>
      </c>
      <c r="CK27" s="15">
        <f t="shared" si="173"/>
        <v>29719.387964698417</v>
      </c>
      <c r="CL27" s="15">
        <f t="shared" si="173"/>
        <v>24630.835273811506</v>
      </c>
      <c r="CM27" s="15">
        <f t="shared" ref="CM27:CT27" si="174">CM82*CM106</f>
        <v>16898.021597319708</v>
      </c>
      <c r="CN27" s="15">
        <f t="shared" si="174"/>
        <v>12353.754051774788</v>
      </c>
      <c r="CO27" s="15">
        <f t="shared" si="174"/>
        <v>9993.4925466164295</v>
      </c>
      <c r="CP27" s="15">
        <f t="shared" si="174"/>
        <v>12584.616626951482</v>
      </c>
      <c r="CQ27" s="15">
        <f t="shared" si="174"/>
        <v>11688.165872344611</v>
      </c>
      <c r="CR27" s="15">
        <f t="shared" si="174"/>
        <v>12161.482319689772</v>
      </c>
      <c r="CS27" s="15">
        <f t="shared" si="174"/>
        <v>13215.412912154012</v>
      </c>
      <c r="CT27" s="94">
        <f t="shared" si="174"/>
        <v>14584.128610326259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4">
        <v>2183.3744999999999</v>
      </c>
      <c r="O28" s="431">
        <v>793.25400000000002</v>
      </c>
      <c r="P28" s="432">
        <v>856.61</v>
      </c>
      <c r="Q28" s="433">
        <v>1754.029</v>
      </c>
      <c r="R28" s="434">
        <v>419.62599999999998</v>
      </c>
      <c r="S28" s="435">
        <v>1222.71</v>
      </c>
      <c r="T28" s="436">
        <v>1751.6020000000001</v>
      </c>
      <c r="U28" s="437">
        <v>817.55</v>
      </c>
      <c r="V28" s="438">
        <v>2241.4050000000002</v>
      </c>
      <c r="W28" s="439">
        <v>2259.5875000000001</v>
      </c>
      <c r="X28" s="440">
        <v>3182.1260000000002</v>
      </c>
      <c r="Y28" s="441">
        <v>2341.7910000000002</v>
      </c>
      <c r="Z28" s="442">
        <v>6435.8070000000198</v>
      </c>
      <c r="AA28" s="1285">
        <v>1340.424</v>
      </c>
      <c r="AB28" s="1286">
        <v>1857.0685000000001</v>
      </c>
      <c r="AC28" s="1287">
        <v>1777.13</v>
      </c>
      <c r="AD28" s="1288">
        <v>2295.9299999999998</v>
      </c>
      <c r="AE28" s="1289">
        <v>2065.11</v>
      </c>
      <c r="AF28" s="1290">
        <v>2052.37</v>
      </c>
      <c r="AG28" s="1291">
        <v>1787.3</v>
      </c>
      <c r="AH28" s="15">
        <f>AH83*AH107</f>
        <v>4846.3489927628934</v>
      </c>
      <c r="AI28" s="15">
        <f t="shared" ref="AI28:CL28" si="175">AI83*AI107</f>
        <v>5477.8234926704536</v>
      </c>
      <c r="AJ28" s="15">
        <f t="shared" si="175"/>
        <v>5895.3433024135702</v>
      </c>
      <c r="AK28" s="15">
        <f t="shared" si="175"/>
        <v>6485.4637771850648</v>
      </c>
      <c r="AL28" s="94">
        <f t="shared" si="175"/>
        <v>7731.1145106346603</v>
      </c>
      <c r="AM28" s="15">
        <f t="shared" si="175"/>
        <v>3820.5653830459887</v>
      </c>
      <c r="AN28" s="15">
        <f t="shared" si="175"/>
        <v>4273.4134457802666</v>
      </c>
      <c r="AO28" s="15">
        <f t="shared" si="175"/>
        <v>6108.3177155941021</v>
      </c>
      <c r="AP28" s="15">
        <f t="shared" si="175"/>
        <v>8975.1571870344687</v>
      </c>
      <c r="AQ28" s="15">
        <f t="shared" si="175"/>
        <v>6948.4685964264208</v>
      </c>
      <c r="AR28" s="15">
        <f t="shared" si="175"/>
        <v>6681.9933505543922</v>
      </c>
      <c r="AS28" s="15">
        <f t="shared" si="175"/>
        <v>4251.4613621744793</v>
      </c>
      <c r="AT28" s="15">
        <f t="shared" si="175"/>
        <v>7507.72373666367</v>
      </c>
      <c r="AU28" s="15">
        <f t="shared" si="175"/>
        <v>7401.0693457257494</v>
      </c>
      <c r="AV28" s="15">
        <f t="shared" si="175"/>
        <v>7599.6801188964591</v>
      </c>
      <c r="AW28" s="15">
        <f t="shared" si="175"/>
        <v>7970.945209249363</v>
      </c>
      <c r="AX28" s="94">
        <f t="shared" si="175"/>
        <v>9298.7202241678988</v>
      </c>
      <c r="AY28" s="15">
        <f t="shared" si="175"/>
        <v>7405.7076875523062</v>
      </c>
      <c r="AZ28" s="15">
        <f t="shared" si="175"/>
        <v>8738.1606572221535</v>
      </c>
      <c r="BA28" s="15">
        <f t="shared" si="175"/>
        <v>13579.636305833097</v>
      </c>
      <c r="BB28" s="15">
        <f t="shared" si="175"/>
        <v>21516.70557640176</v>
      </c>
      <c r="BC28" s="15">
        <f t="shared" si="175"/>
        <v>17691.233177824739</v>
      </c>
      <c r="BD28" s="15">
        <f t="shared" si="175"/>
        <v>16204.944413228253</v>
      </c>
      <c r="BE28" s="15">
        <f t="shared" si="175"/>
        <v>11068.045592465362</v>
      </c>
      <c r="BF28" s="15">
        <f t="shared" si="175"/>
        <v>17779.783803169365</v>
      </c>
      <c r="BG28" s="15">
        <f t="shared" si="175"/>
        <v>16794.911671884747</v>
      </c>
      <c r="BH28" s="15">
        <f t="shared" si="175"/>
        <v>16828.422459123391</v>
      </c>
      <c r="BI28" s="15">
        <f t="shared" si="175"/>
        <v>16849.291886733052</v>
      </c>
      <c r="BJ28" s="94">
        <f t="shared" si="175"/>
        <v>18528.014545075799</v>
      </c>
      <c r="BK28" s="15">
        <f t="shared" si="175"/>
        <v>9680.974302047578</v>
      </c>
      <c r="BL28" s="15">
        <f t="shared" si="175"/>
        <v>9811.4421718328613</v>
      </c>
      <c r="BM28" s="15">
        <f t="shared" si="175"/>
        <v>15163.199653849075</v>
      </c>
      <c r="BN28" s="15">
        <f t="shared" si="175"/>
        <v>23837.248366445077</v>
      </c>
      <c r="BO28" s="15">
        <f t="shared" si="175"/>
        <v>19684.298505593102</v>
      </c>
      <c r="BP28" s="15">
        <f t="shared" si="175"/>
        <v>18001.507857743461</v>
      </c>
      <c r="BQ28" s="15">
        <f t="shared" si="175"/>
        <v>12345.293639211375</v>
      </c>
      <c r="BR28" s="15">
        <f t="shared" si="175"/>
        <v>22055.209999419352</v>
      </c>
      <c r="BS28" s="15">
        <f t="shared" si="175"/>
        <v>22909.719752944075</v>
      </c>
      <c r="BT28" s="15">
        <f t="shared" si="175"/>
        <v>22574.531296467034</v>
      </c>
      <c r="BU28" s="15">
        <f t="shared" si="175"/>
        <v>22462.673718414284</v>
      </c>
      <c r="BV28" s="94">
        <f t="shared" si="175"/>
        <v>24558.632556511686</v>
      </c>
      <c r="BW28" s="15">
        <f t="shared" si="175"/>
        <v>12977.475983730059</v>
      </c>
      <c r="BX28" s="15">
        <f t="shared" si="175"/>
        <v>13140.559076812013</v>
      </c>
      <c r="BY28" s="15">
        <f t="shared" si="175"/>
        <v>20165.643411468882</v>
      </c>
      <c r="BZ28" s="15">
        <f t="shared" si="175"/>
        <v>31335.080230090291</v>
      </c>
      <c r="CA28" s="15">
        <f t="shared" si="175"/>
        <v>25775.630349062623</v>
      </c>
      <c r="CB28" s="15">
        <f t="shared" si="175"/>
        <v>23395.802888134691</v>
      </c>
      <c r="CC28" s="15">
        <f t="shared" si="175"/>
        <v>15832.542294763902</v>
      </c>
      <c r="CD28" s="15">
        <f t="shared" si="175"/>
        <v>28646.088443284858</v>
      </c>
      <c r="CE28" s="15">
        <f t="shared" si="175"/>
        <v>29576.435399258149</v>
      </c>
      <c r="CF28" s="15">
        <f t="shared" si="175"/>
        <v>28852.254724195773</v>
      </c>
      <c r="CG28" s="15">
        <f t="shared" si="175"/>
        <v>28760.770614792327</v>
      </c>
      <c r="CH28" s="94">
        <f t="shared" si="175"/>
        <v>31207.656380504744</v>
      </c>
      <c r="CI28" s="15">
        <f t="shared" si="175"/>
        <v>16088.187918221851</v>
      </c>
      <c r="CJ28" s="15">
        <f t="shared" si="175"/>
        <v>16262.308124173476</v>
      </c>
      <c r="CK28" s="15">
        <f t="shared" si="175"/>
        <v>24966.731174958542</v>
      </c>
      <c r="CL28" s="15">
        <f t="shared" si="175"/>
        <v>38921.588415969105</v>
      </c>
      <c r="CM28" s="15">
        <f t="shared" ref="CM28:CT28" si="176">CM83*CM107</f>
        <v>32216.154016119126</v>
      </c>
      <c r="CN28" s="15">
        <f t="shared" si="176"/>
        <v>29429.229053790321</v>
      </c>
      <c r="CO28" s="15">
        <f t="shared" si="176"/>
        <v>20096.48320386637</v>
      </c>
      <c r="CP28" s="15">
        <f t="shared" si="176"/>
        <v>36463.198224996559</v>
      </c>
      <c r="CQ28" s="15">
        <f t="shared" si="176"/>
        <v>37726.425394614584</v>
      </c>
      <c r="CR28" s="15">
        <f t="shared" si="176"/>
        <v>37750.173368800868</v>
      </c>
      <c r="CS28" s="15">
        <f t="shared" si="176"/>
        <v>37752.618079090564</v>
      </c>
      <c r="CT28" s="94">
        <f t="shared" si="176"/>
        <v>41092.021120636411</v>
      </c>
    </row>
    <row r="29" spans="1:98" x14ac:dyDescent="0.25">
      <c r="A29" s="4" t="s">
        <v>149</v>
      </c>
      <c r="B29" s="1117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4"/>
      <c r="O29" s="779"/>
      <c r="P29" s="779"/>
      <c r="Q29" s="779"/>
      <c r="R29" s="779"/>
      <c r="S29" s="779"/>
      <c r="T29" s="779"/>
      <c r="U29" s="779"/>
      <c r="V29" s="779"/>
      <c r="W29" s="779"/>
      <c r="X29" s="779"/>
      <c r="Y29" s="779"/>
      <c r="Z29" s="779"/>
      <c r="AA29" s="779"/>
      <c r="AB29" s="1292">
        <v>1074.5830000000001</v>
      </c>
      <c r="AC29" s="1293">
        <v>800.98</v>
      </c>
      <c r="AD29" s="1294">
        <v>2179.69</v>
      </c>
      <c r="AE29" s="1295">
        <v>894.63</v>
      </c>
      <c r="AF29" s="1296">
        <v>654.79999999999995</v>
      </c>
      <c r="AG29" s="1297">
        <v>752.53</v>
      </c>
      <c r="AH29" s="15">
        <f>AH84*AH108</f>
        <v>1203.590301674715</v>
      </c>
      <c r="AI29" s="15">
        <f t="shared" ref="AI29:AX29" si="177">AI84*AI108</f>
        <v>910.82731143987951</v>
      </c>
      <c r="AJ29" s="15">
        <f t="shared" si="177"/>
        <v>924.44757588413745</v>
      </c>
      <c r="AK29" s="15">
        <f t="shared" si="177"/>
        <v>981.47657581815906</v>
      </c>
      <c r="AL29" s="15">
        <f t="shared" si="177"/>
        <v>1031.5875471969985</v>
      </c>
      <c r="AM29" s="15">
        <f>AM84*AM108</f>
        <v>961.62856030020362</v>
      </c>
      <c r="AN29" s="15">
        <f t="shared" si="177"/>
        <v>974.61024605945374</v>
      </c>
      <c r="AO29" s="15">
        <f t="shared" si="177"/>
        <v>987.39501608022692</v>
      </c>
      <c r="AP29" s="15">
        <f t="shared" si="177"/>
        <v>988.72658915105114</v>
      </c>
      <c r="AQ29" s="15">
        <f t="shared" si="177"/>
        <v>978.06021153475547</v>
      </c>
      <c r="AR29" s="15">
        <f t="shared" si="177"/>
        <v>982.1937252974609</v>
      </c>
      <c r="AS29" s="15">
        <f t="shared" si="177"/>
        <v>984.09294210446603</v>
      </c>
      <c r="AT29" s="15">
        <f t="shared" si="177"/>
        <v>983.26763339976401</v>
      </c>
      <c r="AU29" s="15">
        <f t="shared" si="177"/>
        <v>981.90235515021664</v>
      </c>
      <c r="AV29" s="15">
        <f t="shared" si="177"/>
        <v>982.86409694684642</v>
      </c>
      <c r="AW29" s="15">
        <f t="shared" si="177"/>
        <v>983.0316498787289</v>
      </c>
      <c r="AX29" s="15">
        <f>AX84*AX108</f>
        <v>982.7664402450456</v>
      </c>
      <c r="AY29" s="15">
        <f t="shared" ref="AY29:CT29" si="178">AY84*AY108</f>
        <v>0</v>
      </c>
      <c r="AZ29" s="15">
        <f t="shared" si="178"/>
        <v>0</v>
      </c>
      <c r="BA29" s="15">
        <f t="shared" si="178"/>
        <v>0</v>
      </c>
      <c r="BB29" s="15">
        <f t="shared" si="178"/>
        <v>0</v>
      </c>
      <c r="BC29" s="15">
        <f t="shared" si="178"/>
        <v>0</v>
      </c>
      <c r="BD29" s="15">
        <f t="shared" si="178"/>
        <v>0</v>
      </c>
      <c r="BE29" s="15">
        <f t="shared" si="178"/>
        <v>0</v>
      </c>
      <c r="BF29" s="15">
        <f t="shared" si="178"/>
        <v>0</v>
      </c>
      <c r="BG29" s="15">
        <f t="shared" si="178"/>
        <v>0</v>
      </c>
      <c r="BH29" s="15">
        <f t="shared" si="178"/>
        <v>0</v>
      </c>
      <c r="BI29" s="15">
        <f t="shared" si="178"/>
        <v>0</v>
      </c>
      <c r="BJ29" s="15">
        <f t="shared" si="178"/>
        <v>0</v>
      </c>
      <c r="BK29" s="15">
        <f t="shared" si="178"/>
        <v>0</v>
      </c>
      <c r="BL29" s="15">
        <f t="shared" si="178"/>
        <v>0</v>
      </c>
      <c r="BM29" s="15">
        <f t="shared" si="178"/>
        <v>0</v>
      </c>
      <c r="BN29" s="15">
        <f t="shared" si="178"/>
        <v>0</v>
      </c>
      <c r="BO29" s="15">
        <f t="shared" si="178"/>
        <v>0</v>
      </c>
      <c r="BP29" s="15">
        <f t="shared" si="178"/>
        <v>0</v>
      </c>
      <c r="BQ29" s="15">
        <f t="shared" si="178"/>
        <v>0</v>
      </c>
      <c r="BR29" s="15">
        <f t="shared" si="178"/>
        <v>0</v>
      </c>
      <c r="BS29" s="15">
        <f t="shared" si="178"/>
        <v>0</v>
      </c>
      <c r="BT29" s="15">
        <f t="shared" si="178"/>
        <v>0</v>
      </c>
      <c r="BU29" s="15">
        <f t="shared" si="178"/>
        <v>0</v>
      </c>
      <c r="BV29" s="15">
        <f t="shared" si="178"/>
        <v>0</v>
      </c>
      <c r="BW29" s="15">
        <f t="shared" si="178"/>
        <v>0</v>
      </c>
      <c r="BX29" s="15">
        <f t="shared" si="178"/>
        <v>0</v>
      </c>
      <c r="BY29" s="15">
        <f t="shared" si="178"/>
        <v>0</v>
      </c>
      <c r="BZ29" s="15">
        <f t="shared" si="178"/>
        <v>0</v>
      </c>
      <c r="CA29" s="15">
        <f t="shared" si="178"/>
        <v>0</v>
      </c>
      <c r="CB29" s="15">
        <f t="shared" si="178"/>
        <v>0</v>
      </c>
      <c r="CC29" s="15">
        <f t="shared" si="178"/>
        <v>0</v>
      </c>
      <c r="CD29" s="15">
        <f t="shared" si="178"/>
        <v>0</v>
      </c>
      <c r="CE29" s="15">
        <f t="shared" si="178"/>
        <v>0</v>
      </c>
      <c r="CF29" s="15">
        <f t="shared" si="178"/>
        <v>0</v>
      </c>
      <c r="CG29" s="15">
        <f t="shared" si="178"/>
        <v>0</v>
      </c>
      <c r="CH29" s="15">
        <f t="shared" si="178"/>
        <v>0</v>
      </c>
      <c r="CI29" s="15">
        <f t="shared" si="178"/>
        <v>0</v>
      </c>
      <c r="CJ29" s="15">
        <f t="shared" si="178"/>
        <v>0</v>
      </c>
      <c r="CK29" s="15">
        <f t="shared" si="178"/>
        <v>0</v>
      </c>
      <c r="CL29" s="15">
        <f t="shared" si="178"/>
        <v>0</v>
      </c>
      <c r="CM29" s="15">
        <f t="shared" si="178"/>
        <v>0</v>
      </c>
      <c r="CN29" s="15">
        <f t="shared" si="178"/>
        <v>0</v>
      </c>
      <c r="CO29" s="15">
        <f t="shared" si="178"/>
        <v>0</v>
      </c>
      <c r="CP29" s="15">
        <f t="shared" si="178"/>
        <v>0</v>
      </c>
      <c r="CQ29" s="15">
        <f t="shared" si="178"/>
        <v>0</v>
      </c>
      <c r="CR29" s="15">
        <f t="shared" si="178"/>
        <v>0</v>
      </c>
      <c r="CS29" s="15">
        <f t="shared" si="178"/>
        <v>0</v>
      </c>
      <c r="CT29" s="15">
        <f t="shared" si="178"/>
        <v>0</v>
      </c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79">SUM(D22:D28)</f>
        <v>4095.5790000000006</v>
      </c>
      <c r="E30" s="16">
        <f t="shared" si="179"/>
        <v>8135.942</v>
      </c>
      <c r="F30" s="16">
        <f t="shared" si="179"/>
        <v>9821.2939999999999</v>
      </c>
      <c r="G30" s="16">
        <f t="shared" si="179"/>
        <v>7228.6789999999992</v>
      </c>
      <c r="H30" s="16">
        <f t="shared" si="179"/>
        <v>8453.3410000000003</v>
      </c>
      <c r="I30" s="16">
        <f t="shared" si="179"/>
        <v>12617.350999999999</v>
      </c>
      <c r="J30" s="16">
        <f t="shared" si="179"/>
        <v>6747.9770000000008</v>
      </c>
      <c r="K30" s="16">
        <f t="shared" si="179"/>
        <v>16918.547000000002</v>
      </c>
      <c r="L30" s="16">
        <f t="shared" si="179"/>
        <v>11923.806</v>
      </c>
      <c r="M30" s="16">
        <f t="shared" si="179"/>
        <v>21127.814000000031</v>
      </c>
      <c r="N30" s="95">
        <f t="shared" si="179"/>
        <v>24056.915000000023</v>
      </c>
      <c r="O30" s="16">
        <f>SUM(O22:O28)</f>
        <v>6775.7619999999988</v>
      </c>
      <c r="P30" s="16">
        <f t="shared" si="179"/>
        <v>6973.8779999999997</v>
      </c>
      <c r="Q30" s="16">
        <f t="shared" si="179"/>
        <v>16357.163</v>
      </c>
      <c r="R30" s="16">
        <f t="shared" si="179"/>
        <v>12555.556000000011</v>
      </c>
      <c r="S30" s="16">
        <f>SUM(S22:S28)</f>
        <v>14479.803</v>
      </c>
      <c r="T30" s="16">
        <f>SUM(T22:T28)</f>
        <v>24697.560000000067</v>
      </c>
      <c r="U30" s="142">
        <f t="shared" ref="U30:Z30" si="180">SUM(U22:U28)</f>
        <v>15842.500000000011</v>
      </c>
      <c r="V30" s="142">
        <f t="shared" si="180"/>
        <v>17803.536000000029</v>
      </c>
      <c r="W30" s="142">
        <f t="shared" si="180"/>
        <v>28832.892000000073</v>
      </c>
      <c r="X30" s="142">
        <f t="shared" si="180"/>
        <v>21757.197000000018</v>
      </c>
      <c r="Y30" s="142">
        <f t="shared" si="180"/>
        <v>23393.263000000054</v>
      </c>
      <c r="Z30" s="143">
        <f t="shared" si="180"/>
        <v>51298.902000000213</v>
      </c>
      <c r="AA30" s="16">
        <f>SUM(AA22:AA29)</f>
        <v>12860.545999999998</v>
      </c>
      <c r="AB30" s="16">
        <f>SUM(AB22:AB29)</f>
        <v>19993.790000000019</v>
      </c>
      <c r="AC30" s="16">
        <f>SUM(AC22:AC29)</f>
        <v>29783.820000000003</v>
      </c>
      <c r="AD30" s="16">
        <f t="shared" ref="AD30:AF30" si="181">SUM(AD22:AD29)</f>
        <v>26742.6</v>
      </c>
      <c r="AE30" s="16">
        <f t="shared" si="181"/>
        <v>21954.45</v>
      </c>
      <c r="AF30" s="16">
        <f t="shared" si="181"/>
        <v>27361.119999999999</v>
      </c>
      <c r="AG30" s="16">
        <f>SUM(AG22:AG29)</f>
        <v>22251.199999999997</v>
      </c>
      <c r="AH30" s="16">
        <f>SUM(AH22:AH29)</f>
        <v>34156.951130013273</v>
      </c>
      <c r="AI30" s="16">
        <f>SUM(AI22:AI29)</f>
        <v>35502.220130973532</v>
      </c>
      <c r="AJ30" s="16">
        <f t="shared" ref="AJ30" si="182">SUM(AJ22:AJ29)</f>
        <v>37546.08499705686</v>
      </c>
      <c r="AK30" s="16">
        <f>SUM(AK22:AK29)</f>
        <v>38579.333503484217</v>
      </c>
      <c r="AL30" s="16">
        <f t="shared" ref="AL30:AX30" si="183">SUM(AL22:AL29)</f>
        <v>42846.058635367102</v>
      </c>
      <c r="AM30" s="16">
        <f t="shared" si="183"/>
        <v>38082.463170249714</v>
      </c>
      <c r="AN30" s="16">
        <f t="shared" si="183"/>
        <v>38739.543164252296</v>
      </c>
      <c r="AO30" s="16">
        <f>SUM(AO22:AO29)</f>
        <v>64815.162291966393</v>
      </c>
      <c r="AP30" s="16">
        <f t="shared" si="183"/>
        <v>55560.384914361472</v>
      </c>
      <c r="AQ30" s="16">
        <f t="shared" si="183"/>
        <v>46534.616631316792</v>
      </c>
      <c r="AR30" s="16">
        <f t="shared" si="183"/>
        <v>42107.173540355172</v>
      </c>
      <c r="AS30" s="16">
        <f t="shared" si="183"/>
        <v>44218.569723437955</v>
      </c>
      <c r="AT30" s="16">
        <f t="shared" si="183"/>
        <v>51382.736608529798</v>
      </c>
      <c r="AU30" s="16">
        <f t="shared" si="183"/>
        <v>50214.239774285088</v>
      </c>
      <c r="AV30" s="16">
        <f t="shared" si="183"/>
        <v>51817.324693534872</v>
      </c>
      <c r="AW30" s="16">
        <f t="shared" si="183"/>
        <v>54216.107156249607</v>
      </c>
      <c r="AX30" s="16">
        <f t="shared" si="183"/>
        <v>61143.54607848161</v>
      </c>
      <c r="AY30" s="16">
        <f t="shared" ref="AY30:BF30" si="184">SUM(AY22:AY28)</f>
        <v>35629.520916302463</v>
      </c>
      <c r="AZ30" s="16">
        <f t="shared" si="184"/>
        <v>36219.293240481718</v>
      </c>
      <c r="BA30" s="16">
        <f t="shared" si="184"/>
        <v>79151.537656965695</v>
      </c>
      <c r="BB30" s="16">
        <f t="shared" si="184"/>
        <v>74955.93511878929</v>
      </c>
      <c r="BC30" s="16">
        <f t="shared" si="184"/>
        <v>66752.518363826559</v>
      </c>
      <c r="BD30" s="16">
        <f t="shared" si="184"/>
        <v>60991.167882907997</v>
      </c>
      <c r="BE30" s="16">
        <f t="shared" si="184"/>
        <v>61844.463238107724</v>
      </c>
      <c r="BF30" s="16">
        <f t="shared" si="184"/>
        <v>72368.943319760772</v>
      </c>
      <c r="BG30" s="16">
        <f t="shared" ref="BG30:CL30" si="185">SUM(BG22:BG28)</f>
        <v>71679.536780506998</v>
      </c>
      <c r="BH30" s="16">
        <f t="shared" si="185"/>
        <v>72891.32182035342</v>
      </c>
      <c r="BI30" s="16">
        <f t="shared" si="185"/>
        <v>75457.13294851422</v>
      </c>
      <c r="BJ30" s="95">
        <f t="shared" si="185"/>
        <v>79113.022859895893</v>
      </c>
      <c r="BK30" s="16">
        <f t="shared" si="185"/>
        <v>46172.018640845235</v>
      </c>
      <c r="BL30" s="16">
        <f t="shared" si="185"/>
        <v>45909.736356570043</v>
      </c>
      <c r="BM30" s="16">
        <f t="shared" si="185"/>
        <v>100199.96518040537</v>
      </c>
      <c r="BN30" s="16">
        <f t="shared" si="185"/>
        <v>92334.8380489111</v>
      </c>
      <c r="BO30" s="16">
        <f t="shared" si="185"/>
        <v>81732.552140529544</v>
      </c>
      <c r="BP30" s="16">
        <f t="shared" si="185"/>
        <v>74174.302310185769</v>
      </c>
      <c r="BQ30" s="16">
        <f t="shared" si="185"/>
        <v>75912.827193685327</v>
      </c>
      <c r="BR30" s="16">
        <f t="shared" si="185"/>
        <v>90054.354245036186</v>
      </c>
      <c r="BS30" s="16">
        <f t="shared" si="185"/>
        <v>90777.867722341456</v>
      </c>
      <c r="BT30" s="16">
        <f t="shared" si="185"/>
        <v>91151.044382162989</v>
      </c>
      <c r="BU30" s="16">
        <f t="shared" si="185"/>
        <v>93708.638013946445</v>
      </c>
      <c r="BV30" s="95">
        <f t="shared" si="185"/>
        <v>97828.70785118363</v>
      </c>
      <c r="BW30" s="16">
        <f t="shared" si="185"/>
        <v>58251.25501792979</v>
      </c>
      <c r="BX30" s="16">
        <f t="shared" si="185"/>
        <v>58051.038255082647</v>
      </c>
      <c r="BY30" s="16">
        <f t="shared" si="185"/>
        <v>125885.4236655822</v>
      </c>
      <c r="BZ30" s="16">
        <f t="shared" si="185"/>
        <v>117150.53622155846</v>
      </c>
      <c r="CA30" s="16">
        <f t="shared" si="185"/>
        <v>103539.15771936587</v>
      </c>
      <c r="CB30" s="16">
        <f t="shared" si="185"/>
        <v>93852.126307335944</v>
      </c>
      <c r="CC30" s="16">
        <f t="shared" si="185"/>
        <v>96139.434221411444</v>
      </c>
      <c r="CD30" s="16">
        <f t="shared" si="185"/>
        <v>116452.70026898356</v>
      </c>
      <c r="CE30" s="16">
        <f t="shared" si="185"/>
        <v>117334.94036254004</v>
      </c>
      <c r="CF30" s="16">
        <f t="shared" si="185"/>
        <v>118217.96960578777</v>
      </c>
      <c r="CG30" s="16">
        <f t="shared" si="185"/>
        <v>122780.60345049416</v>
      </c>
      <c r="CH30" s="95">
        <f t="shared" si="185"/>
        <v>128202.81684171445</v>
      </c>
      <c r="CI30" s="16">
        <f t="shared" si="185"/>
        <v>74618.271720905846</v>
      </c>
      <c r="CJ30" s="16">
        <f t="shared" si="185"/>
        <v>74293.003709646713</v>
      </c>
      <c r="CK30" s="16">
        <f t="shared" si="185"/>
        <v>161804.59977956783</v>
      </c>
      <c r="CL30" s="16">
        <f t="shared" si="185"/>
        <v>149925.3570104675</v>
      </c>
      <c r="CM30" s="16">
        <f t="shared" ref="CM30:CT30" si="186">SUM(CM22:CM28)</f>
        <v>132756.80524291366</v>
      </c>
      <c r="CN30" s="16">
        <f t="shared" si="186"/>
        <v>120488.85156728474</v>
      </c>
      <c r="CO30" s="16">
        <f t="shared" si="186"/>
        <v>123846.90771391877</v>
      </c>
      <c r="CP30" s="16">
        <f t="shared" si="186"/>
        <v>149885.58739430172</v>
      </c>
      <c r="CQ30" s="16">
        <f t="shared" si="186"/>
        <v>151014.05412666095</v>
      </c>
      <c r="CR30" s="16">
        <f t="shared" si="186"/>
        <v>155350.31730626509</v>
      </c>
      <c r="CS30" s="16">
        <f t="shared" si="186"/>
        <v>161415.76759643212</v>
      </c>
      <c r="CT30" s="95">
        <f t="shared" si="186"/>
        <v>168616.47702207812</v>
      </c>
    </row>
    <row r="32" spans="1:98" s="113" customFormat="1" x14ac:dyDescent="0.25">
      <c r="B32" s="61"/>
      <c r="C32" s="6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2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2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2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2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2"/>
    </row>
    <row r="33" spans="1:98" s="102" customFormat="1" x14ac:dyDescent="0.25">
      <c r="B33" s="102" t="s">
        <v>9</v>
      </c>
      <c r="C33" s="102">
        <f>C21</f>
        <v>42005</v>
      </c>
      <c r="D33" s="102">
        <f t="shared" ref="D33:BO33" si="187">D21</f>
        <v>42036</v>
      </c>
      <c r="E33" s="102">
        <f t="shared" si="187"/>
        <v>42064</v>
      </c>
      <c r="F33" s="102">
        <f t="shared" si="187"/>
        <v>42095</v>
      </c>
      <c r="G33" s="102">
        <f t="shared" si="187"/>
        <v>42125</v>
      </c>
      <c r="H33" s="102">
        <f t="shared" si="187"/>
        <v>42156</v>
      </c>
      <c r="I33" s="102">
        <f t="shared" si="187"/>
        <v>42186</v>
      </c>
      <c r="J33" s="102">
        <f t="shared" si="187"/>
        <v>42217</v>
      </c>
      <c r="K33" s="102">
        <f t="shared" si="187"/>
        <v>42248</v>
      </c>
      <c r="L33" s="102">
        <f t="shared" si="187"/>
        <v>42278</v>
      </c>
      <c r="M33" s="102">
        <f t="shared" si="187"/>
        <v>42309</v>
      </c>
      <c r="N33" s="103">
        <f t="shared" si="187"/>
        <v>42339</v>
      </c>
      <c r="O33" s="140">
        <f t="shared" si="187"/>
        <v>42370</v>
      </c>
      <c r="P33" s="140">
        <f t="shared" si="187"/>
        <v>42401</v>
      </c>
      <c r="Q33" s="140">
        <f t="shared" si="187"/>
        <v>42430</v>
      </c>
      <c r="R33" s="140">
        <f t="shared" si="187"/>
        <v>42461</v>
      </c>
      <c r="S33" s="140">
        <f t="shared" si="187"/>
        <v>42491</v>
      </c>
      <c r="T33" s="140">
        <f t="shared" si="187"/>
        <v>42522</v>
      </c>
      <c r="U33" s="140">
        <f t="shared" si="187"/>
        <v>42552</v>
      </c>
      <c r="V33" s="140">
        <f t="shared" si="187"/>
        <v>42583</v>
      </c>
      <c r="W33" s="102">
        <f t="shared" si="187"/>
        <v>42614</v>
      </c>
      <c r="X33" s="102">
        <f t="shared" si="187"/>
        <v>42644</v>
      </c>
      <c r="Y33" s="102">
        <f t="shared" si="187"/>
        <v>42675</v>
      </c>
      <c r="Z33" s="103">
        <f t="shared" si="187"/>
        <v>42705</v>
      </c>
      <c r="AA33" s="102">
        <f t="shared" si="187"/>
        <v>42752</v>
      </c>
      <c r="AB33" s="102">
        <f t="shared" si="187"/>
        <v>42783</v>
      </c>
      <c r="AC33" s="344">
        <f t="shared" si="187"/>
        <v>42811</v>
      </c>
      <c r="AD33" s="102">
        <f t="shared" si="187"/>
        <v>42842</v>
      </c>
      <c r="AE33" s="102">
        <f t="shared" si="187"/>
        <v>42872</v>
      </c>
      <c r="AF33" s="102">
        <f t="shared" si="187"/>
        <v>42903</v>
      </c>
      <c r="AG33" s="102">
        <f t="shared" si="187"/>
        <v>42933</v>
      </c>
      <c r="AH33" s="102">
        <f t="shared" si="187"/>
        <v>42964</v>
      </c>
      <c r="AI33" s="102">
        <f t="shared" si="187"/>
        <v>42995</v>
      </c>
      <c r="AJ33" s="102">
        <f t="shared" si="187"/>
        <v>43025</v>
      </c>
      <c r="AK33" s="102">
        <f t="shared" si="187"/>
        <v>43056</v>
      </c>
      <c r="AL33" s="103">
        <f t="shared" si="187"/>
        <v>43086</v>
      </c>
      <c r="AM33" s="102">
        <f t="shared" si="187"/>
        <v>43118</v>
      </c>
      <c r="AN33" s="102">
        <f t="shared" si="187"/>
        <v>43149</v>
      </c>
      <c r="AO33" s="102">
        <f t="shared" si="187"/>
        <v>43177</v>
      </c>
      <c r="AP33" s="102">
        <f t="shared" si="187"/>
        <v>43208</v>
      </c>
      <c r="AQ33" s="102">
        <f t="shared" si="187"/>
        <v>43238</v>
      </c>
      <c r="AR33" s="102">
        <f t="shared" si="187"/>
        <v>43269</v>
      </c>
      <c r="AS33" s="102">
        <f t="shared" si="187"/>
        <v>43299</v>
      </c>
      <c r="AT33" s="102">
        <f t="shared" si="187"/>
        <v>43330</v>
      </c>
      <c r="AU33" s="102">
        <f t="shared" si="187"/>
        <v>43361</v>
      </c>
      <c r="AV33" s="102">
        <f t="shared" si="187"/>
        <v>43391</v>
      </c>
      <c r="AW33" s="102">
        <f t="shared" si="187"/>
        <v>43422</v>
      </c>
      <c r="AX33" s="103">
        <f t="shared" si="187"/>
        <v>43452</v>
      </c>
      <c r="AY33" s="102">
        <f t="shared" si="187"/>
        <v>43483</v>
      </c>
      <c r="AZ33" s="102">
        <f t="shared" si="187"/>
        <v>43514</v>
      </c>
      <c r="BA33" s="102">
        <f t="shared" si="187"/>
        <v>43542</v>
      </c>
      <c r="BB33" s="102">
        <f t="shared" si="187"/>
        <v>43573</v>
      </c>
      <c r="BC33" s="102">
        <f t="shared" si="187"/>
        <v>43603</v>
      </c>
      <c r="BD33" s="102">
        <f t="shared" si="187"/>
        <v>43634</v>
      </c>
      <c r="BE33" s="102">
        <f t="shared" si="187"/>
        <v>43664</v>
      </c>
      <c r="BF33" s="102">
        <f t="shared" si="187"/>
        <v>43695</v>
      </c>
      <c r="BG33" s="102">
        <f t="shared" si="187"/>
        <v>43726</v>
      </c>
      <c r="BH33" s="102">
        <f t="shared" si="187"/>
        <v>43756</v>
      </c>
      <c r="BI33" s="102">
        <f t="shared" si="187"/>
        <v>43787</v>
      </c>
      <c r="BJ33" s="103">
        <f t="shared" si="187"/>
        <v>43817</v>
      </c>
      <c r="BK33" s="102">
        <f t="shared" si="187"/>
        <v>43848</v>
      </c>
      <c r="BL33" s="102">
        <f t="shared" si="187"/>
        <v>43879</v>
      </c>
      <c r="BM33" s="102">
        <f t="shared" si="187"/>
        <v>43908</v>
      </c>
      <c r="BN33" s="102">
        <f t="shared" si="187"/>
        <v>43939</v>
      </c>
      <c r="BO33" s="102">
        <f t="shared" si="187"/>
        <v>43969</v>
      </c>
      <c r="BP33" s="102">
        <f t="shared" ref="BP33:CT33" si="188">BP21</f>
        <v>44000</v>
      </c>
      <c r="BQ33" s="102">
        <f t="shared" si="188"/>
        <v>44030</v>
      </c>
      <c r="BR33" s="102">
        <f t="shared" si="188"/>
        <v>44061</v>
      </c>
      <c r="BS33" s="102">
        <f t="shared" si="188"/>
        <v>44092</v>
      </c>
      <c r="BT33" s="102">
        <f t="shared" si="188"/>
        <v>44122</v>
      </c>
      <c r="BU33" s="102">
        <f t="shared" si="188"/>
        <v>44153</v>
      </c>
      <c r="BV33" s="103">
        <f t="shared" si="188"/>
        <v>44183</v>
      </c>
      <c r="BW33" s="102">
        <f t="shared" si="188"/>
        <v>44214</v>
      </c>
      <c r="BX33" s="102">
        <f t="shared" si="188"/>
        <v>44245</v>
      </c>
      <c r="BY33" s="102">
        <f t="shared" si="188"/>
        <v>44273</v>
      </c>
      <c r="BZ33" s="102">
        <f t="shared" si="188"/>
        <v>44304</v>
      </c>
      <c r="CA33" s="102">
        <f t="shared" si="188"/>
        <v>44334</v>
      </c>
      <c r="CB33" s="102">
        <f t="shared" si="188"/>
        <v>44365</v>
      </c>
      <c r="CC33" s="102">
        <f t="shared" si="188"/>
        <v>44395</v>
      </c>
      <c r="CD33" s="102">
        <f t="shared" si="188"/>
        <v>44426</v>
      </c>
      <c r="CE33" s="102">
        <f t="shared" si="188"/>
        <v>44457</v>
      </c>
      <c r="CF33" s="102">
        <f t="shared" si="188"/>
        <v>44487</v>
      </c>
      <c r="CG33" s="102">
        <f t="shared" si="188"/>
        <v>44518</v>
      </c>
      <c r="CH33" s="103">
        <f t="shared" si="188"/>
        <v>44548</v>
      </c>
      <c r="CI33" s="102">
        <f t="shared" si="188"/>
        <v>44579</v>
      </c>
      <c r="CJ33" s="102">
        <f t="shared" si="188"/>
        <v>44610</v>
      </c>
      <c r="CK33" s="102">
        <f t="shared" si="188"/>
        <v>44638</v>
      </c>
      <c r="CL33" s="102">
        <f t="shared" si="188"/>
        <v>44669</v>
      </c>
      <c r="CM33" s="102">
        <f t="shared" si="188"/>
        <v>44699</v>
      </c>
      <c r="CN33" s="102">
        <f t="shared" si="188"/>
        <v>44730</v>
      </c>
      <c r="CO33" s="102">
        <f t="shared" si="188"/>
        <v>44760</v>
      </c>
      <c r="CP33" s="102">
        <f t="shared" si="188"/>
        <v>44791</v>
      </c>
      <c r="CQ33" s="102">
        <f t="shared" si="188"/>
        <v>44822</v>
      </c>
      <c r="CR33" s="102">
        <f t="shared" si="188"/>
        <v>44852</v>
      </c>
      <c r="CS33" s="102">
        <f t="shared" si="188"/>
        <v>44883</v>
      </c>
      <c r="CT33" s="103">
        <f t="shared" si="188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4">
        <v>25</v>
      </c>
      <c r="O34" s="443">
        <v>37</v>
      </c>
      <c r="P34" s="444">
        <v>36</v>
      </c>
      <c r="Q34" s="445">
        <v>37</v>
      </c>
      <c r="R34" s="446">
        <v>36</v>
      </c>
      <c r="S34" s="447">
        <v>32</v>
      </c>
      <c r="T34" s="448">
        <v>30</v>
      </c>
      <c r="U34" s="449">
        <v>29</v>
      </c>
      <c r="V34" s="450">
        <v>26</v>
      </c>
      <c r="W34" s="451">
        <v>26</v>
      </c>
      <c r="X34" s="452">
        <v>26</v>
      </c>
      <c r="Y34" s="453">
        <v>25</v>
      </c>
      <c r="Z34" s="454">
        <v>22</v>
      </c>
      <c r="AA34" s="1298">
        <v>48</v>
      </c>
      <c r="AB34" s="1299">
        <v>48</v>
      </c>
      <c r="AC34" s="1300">
        <v>48</v>
      </c>
      <c r="AD34" s="1301">
        <v>339</v>
      </c>
      <c r="AE34" s="1302">
        <v>336</v>
      </c>
      <c r="AF34" s="1303">
        <v>316</v>
      </c>
      <c r="AG34" s="1304">
        <v>292</v>
      </c>
      <c r="AH34" s="15">
        <f>AVERAGE(AD34:AG34)</f>
        <v>320.75</v>
      </c>
      <c r="AI34" s="15">
        <f t="shared" ref="AI34:AX34" si="189">AVERAGE(AE34:AH34)</f>
        <v>316.1875</v>
      </c>
      <c r="AJ34" s="15">
        <f t="shared" si="189"/>
        <v>311.234375</v>
      </c>
      <c r="AK34" s="15">
        <f t="shared" si="189"/>
        <v>310.04296875</v>
      </c>
      <c r="AL34" s="15">
        <f t="shared" si="189"/>
        <v>314.5537109375</v>
      </c>
      <c r="AM34" s="15">
        <f t="shared" si="189"/>
        <v>313.004638671875</v>
      </c>
      <c r="AN34" s="15">
        <f t="shared" si="189"/>
        <v>312.20892333984375</v>
      </c>
      <c r="AO34" s="15">
        <f t="shared" si="189"/>
        <v>312.45256042480469</v>
      </c>
      <c r="AP34" s="15">
        <f t="shared" si="189"/>
        <v>313.05495834350586</v>
      </c>
      <c r="AQ34" s="15">
        <f t="shared" si="189"/>
        <v>312.68027019500732</v>
      </c>
      <c r="AR34" s="15">
        <f t="shared" si="189"/>
        <v>312.59917807579041</v>
      </c>
      <c r="AS34" s="15">
        <f t="shared" si="189"/>
        <v>312.69674175977707</v>
      </c>
      <c r="AT34" s="15">
        <f t="shared" si="189"/>
        <v>312.75778709352016</v>
      </c>
      <c r="AU34" s="15">
        <f t="shared" si="189"/>
        <v>312.68349428102374</v>
      </c>
      <c r="AV34" s="15">
        <f t="shared" si="189"/>
        <v>312.68430030252784</v>
      </c>
      <c r="AW34" s="15">
        <f t="shared" si="189"/>
        <v>312.7055808592122</v>
      </c>
      <c r="AX34" s="15">
        <f t="shared" si="189"/>
        <v>312.70779063407099</v>
      </c>
      <c r="AY34" s="15">
        <v>80</v>
      </c>
      <c r="AZ34" s="15">
        <f t="shared" ref="AZ34" si="190">AY34</f>
        <v>80</v>
      </c>
      <c r="BA34" s="15">
        <f t="shared" ref="BA34" si="191">AZ34</f>
        <v>80</v>
      </c>
      <c r="BB34" s="15">
        <f t="shared" ref="BB34" si="192">BA34</f>
        <v>80</v>
      </c>
      <c r="BC34" s="15">
        <f t="shared" ref="BC34" si="193">BB34</f>
        <v>80</v>
      </c>
      <c r="BD34" s="15">
        <f t="shared" ref="BD34" si="194">BC34</f>
        <v>80</v>
      </c>
      <c r="BE34" s="15">
        <f t="shared" ref="BE34" si="195">BD34</f>
        <v>80</v>
      </c>
      <c r="BF34" s="15">
        <f t="shared" ref="BF34" si="196">BE34</f>
        <v>80</v>
      </c>
      <c r="BG34" s="15">
        <f t="shared" ref="BG34" si="197">BF34</f>
        <v>80</v>
      </c>
      <c r="BH34" s="15">
        <f t="shared" ref="BH34" si="198">BG34</f>
        <v>80</v>
      </c>
      <c r="BI34" s="15">
        <f t="shared" ref="BI34" si="199">BH34</f>
        <v>80</v>
      </c>
      <c r="BJ34" s="94">
        <f t="shared" ref="BJ34" si="200">BI34</f>
        <v>80</v>
      </c>
      <c r="BK34" s="15">
        <v>100</v>
      </c>
      <c r="BL34" s="15">
        <f t="shared" ref="BL34" si="201">BK34</f>
        <v>100</v>
      </c>
      <c r="BM34" s="15">
        <f t="shared" ref="BM34" si="202">BL34</f>
        <v>100</v>
      </c>
      <c r="BN34" s="15">
        <f t="shared" ref="BN34" si="203">BM34</f>
        <v>100</v>
      </c>
      <c r="BO34" s="15">
        <f t="shared" ref="BO34" si="204">BN34</f>
        <v>100</v>
      </c>
      <c r="BP34" s="15">
        <f t="shared" ref="BP34" si="205">BO34</f>
        <v>100</v>
      </c>
      <c r="BQ34" s="15">
        <f t="shared" ref="BQ34" si="206">BP34</f>
        <v>100</v>
      </c>
      <c r="BR34" s="15">
        <f t="shared" ref="BR34" si="207">BQ34</f>
        <v>100</v>
      </c>
      <c r="BS34" s="15">
        <f t="shared" ref="BS34" si="208">BR34</f>
        <v>100</v>
      </c>
      <c r="BT34" s="15">
        <f t="shared" ref="BT34" si="209">BS34</f>
        <v>100</v>
      </c>
      <c r="BU34" s="15">
        <f t="shared" ref="BU34" si="210">BT34</f>
        <v>100</v>
      </c>
      <c r="BV34" s="94">
        <f t="shared" ref="BV34" si="211">BU34</f>
        <v>100</v>
      </c>
      <c r="BW34" s="15">
        <v>120</v>
      </c>
      <c r="BX34" s="15">
        <f t="shared" ref="BX34" si="212">BW34</f>
        <v>120</v>
      </c>
      <c r="BY34" s="15">
        <f t="shared" ref="BY34" si="213">BX34</f>
        <v>120</v>
      </c>
      <c r="BZ34" s="15">
        <f t="shared" ref="BZ34" si="214">BY34</f>
        <v>120</v>
      </c>
      <c r="CA34" s="15">
        <f t="shared" ref="CA34" si="215">BZ34</f>
        <v>120</v>
      </c>
      <c r="CB34" s="15">
        <f t="shared" ref="CB34" si="216">CA34</f>
        <v>120</v>
      </c>
      <c r="CC34" s="15">
        <f t="shared" ref="CC34" si="217">CB34</f>
        <v>120</v>
      </c>
      <c r="CD34" s="15">
        <f t="shared" ref="CD34" si="218">CC34</f>
        <v>120</v>
      </c>
      <c r="CE34" s="15">
        <f t="shared" ref="CE34" si="219">CD34</f>
        <v>120</v>
      </c>
      <c r="CF34" s="15">
        <f t="shared" ref="CF34" si="220">CE34</f>
        <v>120</v>
      </c>
      <c r="CG34" s="15">
        <f t="shared" ref="CG34" si="221">CF34</f>
        <v>120</v>
      </c>
      <c r="CH34" s="94">
        <f t="shared" ref="CH34" si="222">CG34</f>
        <v>120</v>
      </c>
      <c r="CI34" s="15">
        <v>140</v>
      </c>
      <c r="CJ34" s="15">
        <f t="shared" ref="CJ34" si="223">CI34</f>
        <v>140</v>
      </c>
      <c r="CK34" s="15">
        <f t="shared" ref="CK34" si="224">CJ34</f>
        <v>140</v>
      </c>
      <c r="CL34" s="15">
        <f t="shared" ref="CL34" si="225">CK34</f>
        <v>140</v>
      </c>
      <c r="CM34" s="15">
        <f t="shared" ref="CM34" si="226">CL34</f>
        <v>140</v>
      </c>
      <c r="CN34" s="15">
        <f t="shared" ref="CN34" si="227">CM34</f>
        <v>140</v>
      </c>
      <c r="CO34" s="15">
        <f t="shared" ref="CO34" si="228">CN34</f>
        <v>140</v>
      </c>
      <c r="CP34" s="15">
        <f t="shared" ref="CP34" si="229">CO34</f>
        <v>140</v>
      </c>
      <c r="CQ34" s="15">
        <f t="shared" ref="CQ34" si="230">CP34</f>
        <v>140</v>
      </c>
      <c r="CR34" s="15">
        <f t="shared" ref="CR34" si="231">CQ34</f>
        <v>140</v>
      </c>
      <c r="CS34" s="15">
        <f t="shared" ref="CS34" si="232">CR34</f>
        <v>140</v>
      </c>
      <c r="CT34" s="94">
        <f t="shared" ref="CT34" si="233">CS34</f>
        <v>140</v>
      </c>
    </row>
    <row r="35" spans="1:98" x14ac:dyDescent="0.25">
      <c r="A35" s="4" t="s">
        <v>152</v>
      </c>
      <c r="B35" t="s">
        <v>5</v>
      </c>
      <c r="C35" s="24">
        <v>219</v>
      </c>
      <c r="D35" s="25">
        <v>143</v>
      </c>
      <c r="E35" s="25">
        <v>228</v>
      </c>
      <c r="F35" s="25">
        <v>279</v>
      </c>
      <c r="G35" s="25">
        <v>249</v>
      </c>
      <c r="H35" s="25">
        <v>246</v>
      </c>
      <c r="I35" s="25">
        <v>269</v>
      </c>
      <c r="J35">
        <v>261</v>
      </c>
      <c r="K35">
        <v>350</v>
      </c>
      <c r="L35">
        <v>279</v>
      </c>
      <c r="M35">
        <v>494</v>
      </c>
      <c r="N35" s="34">
        <v>344</v>
      </c>
      <c r="O35" s="455">
        <v>134</v>
      </c>
      <c r="P35" s="456">
        <v>122</v>
      </c>
      <c r="Q35" s="457">
        <v>363</v>
      </c>
      <c r="R35" s="458">
        <v>339</v>
      </c>
      <c r="S35" s="459">
        <v>535</v>
      </c>
      <c r="T35" s="460">
        <v>985</v>
      </c>
      <c r="U35" s="461">
        <v>680</v>
      </c>
      <c r="V35" s="462">
        <v>814</v>
      </c>
      <c r="W35" s="463">
        <v>937</v>
      </c>
      <c r="X35" s="464">
        <v>881</v>
      </c>
      <c r="Y35" s="465">
        <v>935</v>
      </c>
      <c r="Z35" s="466">
        <v>1116</v>
      </c>
      <c r="AA35" s="1305">
        <v>320</v>
      </c>
      <c r="AB35" s="1306">
        <v>666</v>
      </c>
      <c r="AC35" s="1307">
        <v>855</v>
      </c>
      <c r="AD35" s="1308">
        <v>650</v>
      </c>
      <c r="AE35" s="1309">
        <v>587</v>
      </c>
      <c r="AF35" s="1310">
        <v>1312</v>
      </c>
      <c r="AG35" s="1311">
        <v>825</v>
      </c>
      <c r="AH35" s="15">
        <f>AH15+AH8</f>
        <v>967.18763849166294</v>
      </c>
      <c r="AI35" s="15">
        <f t="shared" ref="AI35:AZ35" si="234">AI15+AI8</f>
        <v>1064.21134359438</v>
      </c>
      <c r="AJ35" s="15">
        <f t="shared" si="234"/>
        <v>1173.7567366127014</v>
      </c>
      <c r="AK35" s="15">
        <f t="shared" si="234"/>
        <v>1136.4520783010264</v>
      </c>
      <c r="AL35" s="94">
        <f>AL15+AL8</f>
        <v>1208.6271786003099</v>
      </c>
      <c r="AM35" s="15">
        <f t="shared" si="234"/>
        <v>1195.5118024766832</v>
      </c>
      <c r="AN35" s="15">
        <f t="shared" si="234"/>
        <v>1220.8659335504376</v>
      </c>
      <c r="AO35" s="15">
        <f t="shared" si="234"/>
        <v>1230.9361851328063</v>
      </c>
      <c r="AP35" s="15">
        <f t="shared" si="234"/>
        <v>1263.1127641555374</v>
      </c>
      <c r="AQ35" s="15">
        <f t="shared" si="234"/>
        <v>1291.9041731978677</v>
      </c>
      <c r="AR35" s="15">
        <f t="shared" si="234"/>
        <v>1329.0241862444429</v>
      </c>
      <c r="AS35" s="15">
        <f t="shared" si="234"/>
        <v>1354.922050360793</v>
      </c>
      <c r="AT35" s="15">
        <f t="shared" si="234"/>
        <v>1396.0299802853488</v>
      </c>
      <c r="AU35" s="15">
        <f t="shared" si="234"/>
        <v>1432.6820644499112</v>
      </c>
      <c r="AV35" s="15">
        <f t="shared" si="234"/>
        <v>1467.992182495851</v>
      </c>
      <c r="AW35" s="15">
        <f t="shared" si="234"/>
        <v>1503.2877798136528</v>
      </c>
      <c r="AX35" s="94">
        <f t="shared" si="234"/>
        <v>1541.6229927131351</v>
      </c>
      <c r="AY35" s="15">
        <f t="shared" si="234"/>
        <v>456.92077306047753</v>
      </c>
      <c r="AZ35" s="15">
        <f t="shared" si="234"/>
        <v>474.79696376677077</v>
      </c>
      <c r="BA35" s="15">
        <f t="shared" ref="BA35:CF35" si="235">BA15+BA8</f>
        <v>1622.6316820880484</v>
      </c>
      <c r="BB35" s="15">
        <f t="shared" si="235"/>
        <v>1569.7670265182305</v>
      </c>
      <c r="BC35" s="15">
        <f t="shared" si="235"/>
        <v>1627.0764879757453</v>
      </c>
      <c r="BD35" s="15">
        <f t="shared" si="235"/>
        <v>1686.9672623742224</v>
      </c>
      <c r="BE35" s="15">
        <f t="shared" si="235"/>
        <v>1638.4341342198722</v>
      </c>
      <c r="BF35" s="15">
        <f t="shared" si="235"/>
        <v>1702.4262518028779</v>
      </c>
      <c r="BG35" s="15">
        <f t="shared" si="235"/>
        <v>1768.0589110987601</v>
      </c>
      <c r="BH35" s="15">
        <f t="shared" si="235"/>
        <v>1721.1027054080753</v>
      </c>
      <c r="BI35" s="15">
        <f t="shared" si="235"/>
        <v>1790.4987617660843</v>
      </c>
      <c r="BJ35" s="94">
        <f t="shared" si="235"/>
        <v>1861.5593390001952</v>
      </c>
      <c r="BK35" s="15">
        <f t="shared" si="235"/>
        <v>548.42426906903177</v>
      </c>
      <c r="BL35" s="15">
        <f t="shared" si="235"/>
        <v>568.87392203644447</v>
      </c>
      <c r="BM35" s="15">
        <f t="shared" si="235"/>
        <v>1903.403357108559</v>
      </c>
      <c r="BN35" s="15">
        <f t="shared" si="235"/>
        <v>1812.6556120932537</v>
      </c>
      <c r="BO35" s="15">
        <f t="shared" si="235"/>
        <v>1868.8363291942248</v>
      </c>
      <c r="BP35" s="15">
        <f t="shared" si="235"/>
        <v>1927.6591227010722</v>
      </c>
      <c r="BQ35" s="15">
        <f t="shared" si="235"/>
        <v>1834.4713851442509</v>
      </c>
      <c r="BR35" s="15">
        <f t="shared" si="235"/>
        <v>1899.8431934164548</v>
      </c>
      <c r="BS35" s="15">
        <f t="shared" si="235"/>
        <v>1969.0583509502292</v>
      </c>
      <c r="BT35" s="15">
        <f t="shared" si="235"/>
        <v>1882.1566634527042</v>
      </c>
      <c r="BU35" s="15">
        <f t="shared" si="235"/>
        <v>1954.6460575022481</v>
      </c>
      <c r="BV35" s="94">
        <f t="shared" si="235"/>
        <v>2028.4847250086707</v>
      </c>
      <c r="BW35" s="15">
        <f t="shared" si="235"/>
        <v>611.37487003933279</v>
      </c>
      <c r="BX35" s="15">
        <f t="shared" si="235"/>
        <v>634.50655444800839</v>
      </c>
      <c r="BY35" s="15">
        <f t="shared" si="235"/>
        <v>2126.0588496381297</v>
      </c>
      <c r="BZ35" s="15">
        <f t="shared" si="235"/>
        <v>2054.8439662640048</v>
      </c>
      <c r="CA35" s="15">
        <f t="shared" si="235"/>
        <v>2117.1671391555933</v>
      </c>
      <c r="CB35" s="15">
        <f t="shared" si="235"/>
        <v>2182.2530510494589</v>
      </c>
      <c r="CC35" s="15">
        <f t="shared" si="235"/>
        <v>2104.6704869605642</v>
      </c>
      <c r="CD35" s="15">
        <f t="shared" si="235"/>
        <v>2176.8578194562124</v>
      </c>
      <c r="CE35" s="15">
        <f t="shared" si="235"/>
        <v>2253.4394502193686</v>
      </c>
      <c r="CF35" s="15">
        <f t="shared" si="235"/>
        <v>2186.3533765603866</v>
      </c>
      <c r="CG35" s="15">
        <f t="shared" ref="CG35:CT35" si="236">CG15+CG8</f>
        <v>2266.5345514875644</v>
      </c>
      <c r="CH35" s="94">
        <f t="shared" si="236"/>
        <v>2348.3220510934266</v>
      </c>
      <c r="CI35" s="15">
        <f t="shared" si="236"/>
        <v>705.23315592221741</v>
      </c>
      <c r="CJ35" s="15">
        <f t="shared" si="236"/>
        <v>731.05266074732742</v>
      </c>
      <c r="CK35" s="15">
        <f t="shared" si="236"/>
        <v>2450.5482844427734</v>
      </c>
      <c r="CL35" s="15">
        <f t="shared" si="236"/>
        <v>2365.4590996801803</v>
      </c>
      <c r="CM35" s="15">
        <f t="shared" si="236"/>
        <v>2435.2604996877676</v>
      </c>
      <c r="CN35" s="15">
        <f t="shared" si="236"/>
        <v>2508.5063996578597</v>
      </c>
      <c r="CO35" s="15">
        <f t="shared" si="236"/>
        <v>2417.7873419818466</v>
      </c>
      <c r="CP35" s="15">
        <f t="shared" si="236"/>
        <v>2499.4949014424983</v>
      </c>
      <c r="CQ35" s="15">
        <f t="shared" si="236"/>
        <v>2586.2799308809449</v>
      </c>
      <c r="CR35" s="15">
        <f t="shared" si="236"/>
        <v>2508.2302305020257</v>
      </c>
      <c r="CS35" s="15">
        <f t="shared" si="236"/>
        <v>2599.3187790695806</v>
      </c>
      <c r="CT35" s="94">
        <f t="shared" si="236"/>
        <v>2692.3066600674842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4">
        <v>468</v>
      </c>
      <c r="O36" s="467">
        <v>344</v>
      </c>
      <c r="P36" s="468">
        <v>134</v>
      </c>
      <c r="Q36" s="469">
        <v>120</v>
      </c>
      <c r="R36" s="470">
        <v>357</v>
      </c>
      <c r="S36" s="471">
        <v>338</v>
      </c>
      <c r="T36" s="472">
        <v>524</v>
      </c>
      <c r="U36" s="473">
        <v>976</v>
      </c>
      <c r="V36" s="474">
        <v>669</v>
      </c>
      <c r="W36" s="475">
        <v>808</v>
      </c>
      <c r="X36" s="476">
        <v>934</v>
      </c>
      <c r="Y36" s="477">
        <v>873</v>
      </c>
      <c r="Z36" s="478">
        <v>914</v>
      </c>
      <c r="AA36" s="1312">
        <v>1116</v>
      </c>
      <c r="AB36" s="1313">
        <v>319</v>
      </c>
      <c r="AC36" s="1314">
        <v>661</v>
      </c>
      <c r="AD36" s="1315">
        <v>837</v>
      </c>
      <c r="AE36" s="1316">
        <v>650</v>
      </c>
      <c r="AF36" s="1317">
        <v>563</v>
      </c>
      <c r="AG36" s="1318">
        <v>1306</v>
      </c>
      <c r="AH36" s="15">
        <f>AG35</f>
        <v>825</v>
      </c>
      <c r="AI36" s="15">
        <f>AH35</f>
        <v>967.18763849166294</v>
      </c>
      <c r="AJ36" s="15">
        <f>AI35</f>
        <v>1064.21134359438</v>
      </c>
      <c r="AK36" s="15">
        <f t="shared" ref="AK36" si="237">AJ35</f>
        <v>1173.7567366127014</v>
      </c>
      <c r="AL36" s="94">
        <f>AK35</f>
        <v>1136.4520783010264</v>
      </c>
      <c r="AM36" s="15">
        <f>AL35</f>
        <v>1208.6271786003099</v>
      </c>
      <c r="AN36" s="15">
        <f t="shared" ref="AN36" si="238">AM35</f>
        <v>1195.5118024766832</v>
      </c>
      <c r="AO36" s="15">
        <f t="shared" ref="AO36" si="239">AN35</f>
        <v>1220.8659335504376</v>
      </c>
      <c r="AP36" s="15">
        <f t="shared" ref="AP36" si="240">AO35</f>
        <v>1230.9361851328063</v>
      </c>
      <c r="AQ36" s="15">
        <f t="shared" ref="AQ36" si="241">AP35</f>
        <v>1263.1127641555374</v>
      </c>
      <c r="AR36" s="15">
        <f t="shared" ref="AR36" si="242">AQ35</f>
        <v>1291.9041731978677</v>
      </c>
      <c r="AS36" s="15">
        <f t="shared" ref="AS36" si="243">AR35</f>
        <v>1329.0241862444429</v>
      </c>
      <c r="AT36" s="15">
        <f t="shared" ref="AT36" si="244">AS35</f>
        <v>1354.922050360793</v>
      </c>
      <c r="AU36" s="15">
        <f t="shared" ref="AU36" si="245">AT35</f>
        <v>1396.0299802853488</v>
      </c>
      <c r="AV36" s="15">
        <f t="shared" ref="AV36" si="246">AU35</f>
        <v>1432.6820644499112</v>
      </c>
      <c r="AW36" s="15">
        <f t="shared" ref="AW36" si="247">AV35</f>
        <v>1467.992182495851</v>
      </c>
      <c r="AX36" s="94">
        <f t="shared" ref="AX36" si="248">AW35</f>
        <v>1503.2877798136528</v>
      </c>
      <c r="AY36" s="15">
        <f t="shared" ref="AY36" si="249">AX35</f>
        <v>1541.6229927131351</v>
      </c>
      <c r="AZ36" s="15">
        <f t="shared" ref="AZ36" si="250">AY35</f>
        <v>456.92077306047753</v>
      </c>
      <c r="BA36" s="15">
        <f t="shared" ref="BA36" si="251">AZ35</f>
        <v>474.79696376677077</v>
      </c>
      <c r="BB36" s="15">
        <f t="shared" ref="BB36" si="252">BA35</f>
        <v>1622.6316820880484</v>
      </c>
      <c r="BC36" s="15">
        <f t="shared" ref="BC36" si="253">BB35</f>
        <v>1569.7670265182305</v>
      </c>
      <c r="BD36" s="15">
        <f t="shared" ref="BD36" si="254">BC35</f>
        <v>1627.0764879757453</v>
      </c>
      <c r="BE36" s="15">
        <f t="shared" ref="BE36" si="255">BD35</f>
        <v>1686.9672623742224</v>
      </c>
      <c r="BF36" s="15">
        <f t="shared" ref="BF36" si="256">BE35</f>
        <v>1638.4341342198722</v>
      </c>
      <c r="BG36" s="15">
        <f t="shared" ref="BG36" si="257">BF35</f>
        <v>1702.4262518028779</v>
      </c>
      <c r="BH36" s="15">
        <f t="shared" ref="BH36" si="258">BG35</f>
        <v>1768.0589110987601</v>
      </c>
      <c r="BI36" s="15">
        <f t="shared" ref="BI36" si="259">BH35</f>
        <v>1721.1027054080753</v>
      </c>
      <c r="BJ36" s="94">
        <f t="shared" ref="BJ36" si="260">BI35</f>
        <v>1790.4987617660843</v>
      </c>
      <c r="BK36" s="15">
        <f t="shared" ref="BK36" si="261">BJ35</f>
        <v>1861.5593390001952</v>
      </c>
      <c r="BL36" s="15">
        <f t="shared" ref="BL36" si="262">BK35</f>
        <v>548.42426906903177</v>
      </c>
      <c r="BM36" s="15">
        <f t="shared" ref="BM36" si="263">BL35</f>
        <v>568.87392203644447</v>
      </c>
      <c r="BN36" s="15">
        <f t="shared" ref="BN36" si="264">BM35</f>
        <v>1903.403357108559</v>
      </c>
      <c r="BO36" s="15">
        <f t="shared" ref="BO36" si="265">BN35</f>
        <v>1812.6556120932537</v>
      </c>
      <c r="BP36" s="15">
        <f t="shared" ref="BP36" si="266">BO35</f>
        <v>1868.8363291942248</v>
      </c>
      <c r="BQ36" s="15">
        <f t="shared" ref="BQ36" si="267">BP35</f>
        <v>1927.6591227010722</v>
      </c>
      <c r="BR36" s="15">
        <f t="shared" ref="BR36" si="268">BQ35</f>
        <v>1834.4713851442509</v>
      </c>
      <c r="BS36" s="15">
        <f t="shared" ref="BS36" si="269">BR35</f>
        <v>1899.8431934164548</v>
      </c>
      <c r="BT36" s="15">
        <f t="shared" ref="BT36" si="270">BS35</f>
        <v>1969.0583509502292</v>
      </c>
      <c r="BU36" s="15">
        <f t="shared" ref="BU36" si="271">BT35</f>
        <v>1882.1566634527042</v>
      </c>
      <c r="BV36" s="94">
        <f t="shared" ref="BV36" si="272">BU35</f>
        <v>1954.6460575022481</v>
      </c>
      <c r="BW36" s="15">
        <f t="shared" ref="BW36" si="273">BV35</f>
        <v>2028.4847250086707</v>
      </c>
      <c r="BX36" s="15">
        <f t="shared" ref="BX36" si="274">BW35</f>
        <v>611.37487003933279</v>
      </c>
      <c r="BY36" s="15">
        <f t="shared" ref="BY36" si="275">BX35</f>
        <v>634.50655444800839</v>
      </c>
      <c r="BZ36" s="15">
        <f t="shared" ref="BZ36" si="276">BY35</f>
        <v>2126.0588496381297</v>
      </c>
      <c r="CA36" s="15">
        <f t="shared" ref="CA36" si="277">BZ35</f>
        <v>2054.8439662640048</v>
      </c>
      <c r="CB36" s="15">
        <f t="shared" ref="CB36" si="278">CA35</f>
        <v>2117.1671391555933</v>
      </c>
      <c r="CC36" s="15">
        <f t="shared" ref="CC36" si="279">CB35</f>
        <v>2182.2530510494589</v>
      </c>
      <c r="CD36" s="15">
        <f t="shared" ref="CD36" si="280">CC35</f>
        <v>2104.6704869605642</v>
      </c>
      <c r="CE36" s="15">
        <f t="shared" ref="CE36" si="281">CD35</f>
        <v>2176.8578194562124</v>
      </c>
      <c r="CF36" s="15">
        <f t="shared" ref="CF36" si="282">CE35</f>
        <v>2253.4394502193686</v>
      </c>
      <c r="CG36" s="15">
        <f t="shared" ref="CG36" si="283">CF35</f>
        <v>2186.3533765603866</v>
      </c>
      <c r="CH36" s="94">
        <f t="shared" ref="CH36" si="284">CG35</f>
        <v>2266.5345514875644</v>
      </c>
      <c r="CI36" s="15">
        <f t="shared" ref="CI36" si="285">CH35</f>
        <v>2348.3220510934266</v>
      </c>
      <c r="CJ36" s="15">
        <f t="shared" ref="CJ36" si="286">CI35</f>
        <v>705.23315592221741</v>
      </c>
      <c r="CK36" s="15">
        <f t="shared" ref="CK36" si="287">CJ35</f>
        <v>731.05266074732742</v>
      </c>
      <c r="CL36" s="15">
        <f t="shared" ref="CL36" si="288">CK35</f>
        <v>2450.5482844427734</v>
      </c>
      <c r="CM36" s="15">
        <f t="shared" ref="CM36" si="289">CL35</f>
        <v>2365.4590996801803</v>
      </c>
      <c r="CN36" s="15">
        <f t="shared" ref="CN36" si="290">CM35</f>
        <v>2435.2604996877676</v>
      </c>
      <c r="CO36" s="15">
        <f t="shared" ref="CO36" si="291">CN35</f>
        <v>2508.5063996578597</v>
      </c>
      <c r="CP36" s="15">
        <f t="shared" ref="CP36" si="292">CO35</f>
        <v>2417.7873419818466</v>
      </c>
      <c r="CQ36" s="15">
        <f t="shared" ref="CQ36" si="293">CP35</f>
        <v>2499.4949014424983</v>
      </c>
      <c r="CR36" s="15">
        <f t="shared" ref="CR36" si="294">CQ35</f>
        <v>2586.2799308809449</v>
      </c>
      <c r="CS36" s="15">
        <f t="shared" ref="CS36" si="295">CR35</f>
        <v>2508.2302305020257</v>
      </c>
      <c r="CT36" s="94">
        <f t="shared" ref="CT36" si="296">CS35</f>
        <v>2599.3187790695806</v>
      </c>
    </row>
    <row r="37" spans="1:98" ht="15.75" thickBot="1" x14ac:dyDescent="0.3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4">
        <v>488</v>
      </c>
      <c r="O37" s="479">
        <v>627</v>
      </c>
      <c r="P37" s="480">
        <v>711</v>
      </c>
      <c r="Q37" s="481">
        <v>415</v>
      </c>
      <c r="R37" s="482">
        <v>230</v>
      </c>
      <c r="S37" s="483">
        <v>428</v>
      </c>
      <c r="T37" s="484">
        <v>634</v>
      </c>
      <c r="U37" s="485">
        <v>821</v>
      </c>
      <c r="V37" s="486">
        <v>1403</v>
      </c>
      <c r="W37" s="487">
        <v>1507</v>
      </c>
      <c r="X37" s="488">
        <v>1390</v>
      </c>
      <c r="Y37" s="489">
        <v>1640</v>
      </c>
      <c r="Z37" s="490">
        <v>1690</v>
      </c>
      <c r="AA37" s="1319">
        <v>1727</v>
      </c>
      <c r="AB37" s="1320">
        <v>1989</v>
      </c>
      <c r="AC37" s="1321">
        <v>1372</v>
      </c>
      <c r="AD37" s="1322">
        <v>903</v>
      </c>
      <c r="AE37" s="1323">
        <v>1466</v>
      </c>
      <c r="AF37" s="1324">
        <v>1424</v>
      </c>
      <c r="AG37" s="1325">
        <v>1143</v>
      </c>
      <c r="AH37" s="1125">
        <f>(AF35+AE35)*$AH$43</f>
        <v>1780.433438356079</v>
      </c>
      <c r="AI37" s="1125">
        <f t="shared" ref="AI37:AK37" si="297">(AG35+AF35)*$AH$43</f>
        <v>2003.573595453892</v>
      </c>
      <c r="AJ37" s="1125">
        <f t="shared" si="297"/>
        <v>1680.2900470663365</v>
      </c>
      <c r="AK37" s="1125">
        <f t="shared" si="297"/>
        <v>1904.5659159286427</v>
      </c>
      <c r="AL37" s="1125">
        <f>(AJ35+AI35)*$AH$43</f>
        <v>2098.2376008289875</v>
      </c>
      <c r="AM37" s="1125">
        <f t="shared" ref="AM37:AX37" si="298">(AK35+AJ35)*$AH$43</f>
        <v>2165.967890288242</v>
      </c>
      <c r="AN37" s="1125">
        <f t="shared" si="298"/>
        <v>2198.6611503856584</v>
      </c>
      <c r="AO37" s="1125">
        <f t="shared" si="298"/>
        <v>2254.0334030356985</v>
      </c>
      <c r="AP37" s="1125">
        <f t="shared" si="298"/>
        <v>2265.5080152300393</v>
      </c>
      <c r="AQ37" s="1125">
        <f t="shared" si="298"/>
        <v>2298.7206299820573</v>
      </c>
      <c r="AR37" s="1125">
        <f t="shared" si="298"/>
        <v>2338.3297241757828</v>
      </c>
      <c r="AS37" s="1125">
        <f t="shared" si="298"/>
        <v>2395.4910957504699</v>
      </c>
      <c r="AT37" s="1125">
        <f t="shared" si="298"/>
        <v>2457.2872515465142</v>
      </c>
      <c r="AU37" s="1125">
        <f t="shared" si="298"/>
        <v>2516.370524698219</v>
      </c>
      <c r="AV37" s="1125">
        <f t="shared" si="298"/>
        <v>2579.1927238946541</v>
      </c>
      <c r="AW37" s="1125">
        <f t="shared" si="298"/>
        <v>2652.0976892718554</v>
      </c>
      <c r="AX37" s="1125">
        <f t="shared" si="298"/>
        <v>2719.5668367775534</v>
      </c>
      <c r="AY37" s="15">
        <f>AW35*Assumption!$D$5</f>
        <v>1428.1233908229701</v>
      </c>
      <c r="AZ37" s="15">
        <f>AX35*Assumption!$D$5</f>
        <v>1464.5418430774782</v>
      </c>
      <c r="BA37" s="15">
        <f>AY35*Assumption!$D$5</f>
        <v>434.0747344074536</v>
      </c>
      <c r="BB37" s="15">
        <f>AZ35*Assumption!$D$5</f>
        <v>451.05711557843222</v>
      </c>
      <c r="BC37" s="15">
        <f>BA35*Assumption!$D$5</f>
        <v>1541.5000979836459</v>
      </c>
      <c r="BD37" s="15">
        <f>BB35*Assumption!$D$5</f>
        <v>1491.2786751923188</v>
      </c>
      <c r="BE37" s="15">
        <f>BC35*Assumption!$D$5</f>
        <v>1545.722663576958</v>
      </c>
      <c r="BF37" s="15">
        <f>BD35*Assumption!$D$5</f>
        <v>1602.6188992555112</v>
      </c>
      <c r="BG37" s="15">
        <f>BE35*Assumption!$D$5</f>
        <v>1556.5124275088785</v>
      </c>
      <c r="BH37" s="15">
        <f>BF35*Assumption!$D$5</f>
        <v>1617.3049392127339</v>
      </c>
      <c r="BI37" s="15">
        <f>BG35*Assumption!$D$5</f>
        <v>1679.655965543822</v>
      </c>
      <c r="BJ37" s="94">
        <f>BH35*Assumption!$D$5</f>
        <v>1635.0475701376715</v>
      </c>
      <c r="BK37" s="15">
        <f>BI35*Assumption!$D$5</f>
        <v>1700.97382367778</v>
      </c>
      <c r="BL37" s="15">
        <f>BJ35*Assumption!$D$5</f>
        <v>1768.4813720501854</v>
      </c>
      <c r="BM37" s="15">
        <f>BK35*Assumption!$D$5</f>
        <v>521.00305561558014</v>
      </c>
      <c r="BN37" s="15">
        <f>BL35*Assumption!$D$5</f>
        <v>540.43022593462217</v>
      </c>
      <c r="BO37" s="15">
        <f>BM35*Assumption!$D$5</f>
        <v>1808.2331892531311</v>
      </c>
      <c r="BP37" s="15">
        <f>BN35*Assumption!$D$5</f>
        <v>1722.022831488591</v>
      </c>
      <c r="BQ37" s="15">
        <f>BO35*Assumption!$D$5</f>
        <v>1775.3945127345135</v>
      </c>
      <c r="BR37" s="15">
        <f>BP35*Assumption!$D$5</f>
        <v>1831.2761665660184</v>
      </c>
      <c r="BS37" s="15">
        <f>BQ35*Assumption!$D$5</f>
        <v>1742.7478158870383</v>
      </c>
      <c r="BT37" s="15">
        <f>BR35*Assumption!$D$5</f>
        <v>1804.8510337456321</v>
      </c>
      <c r="BU37" s="15">
        <f>BS35*Assumption!$D$5</f>
        <v>1870.6054334027176</v>
      </c>
      <c r="BV37" s="94">
        <f>BT35*Assumption!$D$5</f>
        <v>1788.0488302800688</v>
      </c>
      <c r="BW37" s="15">
        <f>BU35*Assumption!$D$5</f>
        <v>1856.9137546271356</v>
      </c>
      <c r="BX37" s="15">
        <f>BV35*Assumption!$D$5</f>
        <v>1927.0604887582372</v>
      </c>
      <c r="BY37" s="15">
        <f>BW35*Assumption!$D$5</f>
        <v>580.80612653736614</v>
      </c>
      <c r="BZ37" s="15">
        <f>BX35*Assumption!$D$5</f>
        <v>602.78122672560789</v>
      </c>
      <c r="CA37" s="15">
        <f>BY35*Assumption!$D$5</f>
        <v>2019.7559071562232</v>
      </c>
      <c r="CB37" s="15">
        <f>BZ35*Assumption!$D$5</f>
        <v>1952.1017679508045</v>
      </c>
      <c r="CC37" s="15">
        <f>CA35*Assumption!$D$5</f>
        <v>2011.3087821978136</v>
      </c>
      <c r="CD37" s="15">
        <f>CB35*Assumption!$D$5</f>
        <v>2073.1403984969857</v>
      </c>
      <c r="CE37" s="15">
        <f>CC35*Assumption!$D$5</f>
        <v>1999.4369626125358</v>
      </c>
      <c r="CF37" s="15">
        <f>CD35*Assumption!$D$5</f>
        <v>2068.0149284834015</v>
      </c>
      <c r="CG37" s="15">
        <f>CE35*Assumption!$D$5</f>
        <v>2140.7674777084003</v>
      </c>
      <c r="CH37" s="94">
        <f>CF35*Assumption!$D$5</f>
        <v>2077.035707732367</v>
      </c>
      <c r="CI37" s="15">
        <f>CG35*Assumption!$D$5</f>
        <v>2153.2078239131861</v>
      </c>
      <c r="CJ37" s="15">
        <f>CH35*Assumption!$D$5</f>
        <v>2230.9059485387552</v>
      </c>
      <c r="CK37" s="15">
        <f>CI35*Assumption!$D$5</f>
        <v>669.97149812610655</v>
      </c>
      <c r="CL37" s="15">
        <f>CJ35*Assumption!$D$5</f>
        <v>694.50002770996105</v>
      </c>
      <c r="CM37" s="15">
        <f>CK35*Assumption!$D$5</f>
        <v>2328.0208702206346</v>
      </c>
      <c r="CN37" s="15">
        <f>CL35*Assumption!$D$5</f>
        <v>2247.1861446961711</v>
      </c>
      <c r="CO37" s="15">
        <f>CM35*Assumption!$D$5</f>
        <v>2313.4974747033793</v>
      </c>
      <c r="CP37" s="15">
        <f>CN35*Assumption!$D$5</f>
        <v>2383.0810796749665</v>
      </c>
      <c r="CQ37" s="15">
        <f>CO35*Assumption!$D$5</f>
        <v>2296.8979748827542</v>
      </c>
      <c r="CR37" s="15">
        <f>CP35*Assumption!$D$5</f>
        <v>2374.5201563703731</v>
      </c>
      <c r="CS37" s="15">
        <f>CQ35*Assumption!$D$5</f>
        <v>2456.9659343368976</v>
      </c>
      <c r="CT37" s="94">
        <f>CR35*Assumption!$D$5</f>
        <v>2382.8187189769242</v>
      </c>
    </row>
    <row r="38" spans="1:98" ht="16.5" thickTop="1" thickBot="1" x14ac:dyDescent="0.3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4">
        <v>394</v>
      </c>
      <c r="O38" s="491">
        <v>523</v>
      </c>
      <c r="P38" s="492">
        <v>512</v>
      </c>
      <c r="Q38" s="493">
        <v>655</v>
      </c>
      <c r="R38" s="494">
        <v>603</v>
      </c>
      <c r="S38" s="495">
        <v>532</v>
      </c>
      <c r="T38" s="496">
        <v>331</v>
      </c>
      <c r="U38" s="497">
        <v>376</v>
      </c>
      <c r="V38" s="498">
        <v>511</v>
      </c>
      <c r="W38" s="499">
        <v>772</v>
      </c>
      <c r="X38" s="500">
        <v>1261</v>
      </c>
      <c r="Y38" s="501">
        <v>1364</v>
      </c>
      <c r="Z38" s="502">
        <v>1583</v>
      </c>
      <c r="AA38" s="1326">
        <v>1778</v>
      </c>
      <c r="AB38" s="1327">
        <v>1020</v>
      </c>
      <c r="AC38" s="1328">
        <v>1138</v>
      </c>
      <c r="AD38" s="1329">
        <v>860</v>
      </c>
      <c r="AE38" s="1330">
        <v>626</v>
      </c>
      <c r="AF38" s="1331">
        <v>569</v>
      </c>
      <c r="AG38" s="1332">
        <v>522</v>
      </c>
      <c r="AH38" s="1125">
        <f>(AB35+AC35+AD35)*$AH$44</f>
        <v>1053.8374432024755</v>
      </c>
      <c r="AI38" s="1125">
        <f t="shared" ref="AI38:AL38" si="299">(AC35+AD35+AE35)*$AH$44</f>
        <v>1015.4896044125189</v>
      </c>
      <c r="AJ38" s="1125">
        <f t="shared" si="299"/>
        <v>1237.324570577204</v>
      </c>
      <c r="AK38" s="1125">
        <f t="shared" si="299"/>
        <v>1322.2723147321708</v>
      </c>
      <c r="AL38" s="1125">
        <f t="shared" si="299"/>
        <v>1506.8213561348614</v>
      </c>
      <c r="AM38" s="1125">
        <f t="shared" ref="AM38" si="300">(AG35+AH35+AI35)*$AH$44</f>
        <v>1386.5408567700179</v>
      </c>
      <c r="AN38" s="1125">
        <f t="shared" ref="AN38" si="301">(AH35+AI35+AJ35)*$AH$44</f>
        <v>1555.8328455362862</v>
      </c>
      <c r="AO38" s="1125">
        <f t="shared" ref="AO38" si="302">(AI35+AJ35+AK35)*$AH$44</f>
        <v>1637.9964588360556</v>
      </c>
      <c r="AP38" s="1125">
        <f t="shared" ref="AP38" si="303">(AJ35+AK35+AL35)*$AH$44</f>
        <v>1708.0981697161105</v>
      </c>
      <c r="AQ38" s="1125">
        <f t="shared" ref="AQ38" si="304">(AK35+AL35+AM35)*$AH$44</f>
        <v>1718.6584198251849</v>
      </c>
      <c r="AR38" s="1125">
        <f t="shared" ref="AR38" si="305">(AL35+AM35+AN35)*$AH$44</f>
        <v>1759.6342288472499</v>
      </c>
      <c r="AS38" s="1125">
        <f t="shared" ref="AS38" si="306">(AM35+AN35+AO35)*$AH$44</f>
        <v>1770.463370443101</v>
      </c>
      <c r="AT38" s="1125">
        <f t="shared" ref="AT38" si="307">(AN35+AO35+AP35)*$AH$44</f>
        <v>1803.2779372849584</v>
      </c>
      <c r="AU38" s="1125">
        <f t="shared" ref="AU38" si="308">(AO35+AP35+AQ35)*$AH$44</f>
        <v>1837.7610127523246</v>
      </c>
      <c r="AV38" s="1125">
        <f t="shared" ref="AV38" si="309">(AP35+AQ35+AR35)*$AH$44</f>
        <v>1885.3744665986301</v>
      </c>
      <c r="AW38" s="1125">
        <f t="shared" ref="AW38" si="310">(AQ35+AR35+AS35)*$AH$44</f>
        <v>1929.9401337735683</v>
      </c>
      <c r="AX38" s="1125">
        <f t="shared" ref="AX38" si="311">(AR35+AS35+AT35)*$AH$44</f>
        <v>1980.4844333186927</v>
      </c>
      <c r="AY38" s="15">
        <f>AT35*Assumption!$G$5+'Agency North'!AU35*Assumption!$F$5+'Agency North'!AV35*Assumption!$E$5</f>
        <v>3014.8891792828281</v>
      </c>
      <c r="AZ38" s="15">
        <f>AU35*Assumption!$G$5+'Agency North'!AV35*Assumption!$F$5+'Agency North'!AW35*Assumption!$E$5</f>
        <v>3089.8339902679645</v>
      </c>
      <c r="BA38" s="15">
        <f>AV35*Assumption!$G$5+'Agency North'!AW35*Assumption!$F$5+'Agency North'!AX35*Assumption!$E$5</f>
        <v>3166.3951495375759</v>
      </c>
      <c r="BB38" s="15">
        <f>AW35*Assumption!$G$5+'Agency North'!AX35*Assumption!$F$5+'Agency North'!AY35*Assumption!$E$5</f>
        <v>2346.6453812357681</v>
      </c>
      <c r="BC38" s="15">
        <f>AX35*Assumption!$G$5+'Agency North'!AY35*Assumption!$F$5+'Agency North'!AZ35*Assumption!$E$5</f>
        <v>1624.6559077836321</v>
      </c>
      <c r="BD38" s="15">
        <f>AY35*Assumption!$G$5+'Agency North'!AZ35*Assumption!$F$5+'Agency North'!BA35*Assumption!$E$5</f>
        <v>1904.6156841434647</v>
      </c>
      <c r="BE38" s="15">
        <f>AZ35*Assumption!$G$5+'Agency North'!BA35*Assumption!$F$5+'Agency North'!BB35*Assumption!$E$5</f>
        <v>2676.5339769362809</v>
      </c>
      <c r="BF38" s="15">
        <f>BA35*Assumption!$G$5+'Agency North'!BB35*Assumption!$F$5+'Agency North'!BC35*Assumption!$E$5</f>
        <v>3374.0771181961863</v>
      </c>
      <c r="BG38" s="15">
        <f>BB35*Assumption!$G$5+'Agency North'!BC35*Assumption!$F$5+'Agency North'!BD35*Assumption!$E$5</f>
        <v>3430.387567393338</v>
      </c>
      <c r="BH38" s="15">
        <f>BC35*Assumption!$G$5+'Agency North'!BD35*Assumption!$F$5+'Agency North'!BE35*Assumption!$E$5</f>
        <v>3467.8702838233007</v>
      </c>
      <c r="BI38" s="15">
        <f>BD35*Assumption!$G$5+'Agency North'!BE35*Assumption!$F$5+'Agency North'!BF35*Assumption!$E$5</f>
        <v>3521.0252528207461</v>
      </c>
      <c r="BJ38" s="94">
        <f>BE35*Assumption!$G$5+'Agency North'!BF35*Assumption!$F$5+'Agency North'!BG35*Assumption!$E$5</f>
        <v>3589.2059856729461</v>
      </c>
      <c r="BK38" s="15">
        <f>BF35*Assumption!$G$5+'Agency North'!BG35*Assumption!$F$5+'Agency North'!BH35*Assumption!$E$5</f>
        <v>3635.9791531773189</v>
      </c>
      <c r="BL38" s="15">
        <f>BG35*Assumption!$G$5+'Agency North'!BH35*Assumption!$F$5+'Agency North'!BI35*Assumption!$E$5</f>
        <v>3698.0062498577763</v>
      </c>
      <c r="BM38" s="15">
        <f>BH35*Assumption!$G$5+'Agency North'!BI35*Assumption!$F$5+'Agency North'!BJ35*Assumption!$E$5</f>
        <v>3775.2582276812605</v>
      </c>
      <c r="BN38" s="15">
        <f>BI35*Assumption!$G$5+'Agency North'!BJ35*Assumption!$F$5+'Agency North'!BK35*Assumption!$E$5</f>
        <v>2816.1302096150125</v>
      </c>
      <c r="BO38" s="15">
        <f>BJ35*Assumption!$G$5+'Agency North'!BK35*Assumption!$F$5+'Agency North'!BL35*Assumption!$E$5</f>
        <v>1955.931729377595</v>
      </c>
      <c r="BP38" s="15">
        <f>BK35*Assumption!$G$5+'Agency North'!BL35*Assumption!$F$5+'Agency North'!BM35*Assumption!$E$5</f>
        <v>2249.9889925537773</v>
      </c>
      <c r="BQ38" s="15">
        <f>BL35*Assumption!$G$5+'Agency North'!BM35*Assumption!$F$5+'Agency North'!BN35*Assumption!$E$5</f>
        <v>3123.8311928724606</v>
      </c>
      <c r="BR38" s="15">
        <f>BM35*Assumption!$G$5+'Agency North'!BN35*Assumption!$F$5+'Agency North'!BO35*Assumption!$E$5</f>
        <v>3905.9700060857926</v>
      </c>
      <c r="BS38" s="15">
        <f>BN35*Assumption!$G$5+'Agency North'!BO35*Assumption!$F$5+'Agency North'!BP35*Assumption!$E$5</f>
        <v>3937.906095852768</v>
      </c>
      <c r="BT38" s="15">
        <f>BO35*Assumption!$G$5+'Agency North'!BP35*Assumption!$F$5+'Agency North'!BQ35*Assumption!$E$5</f>
        <v>3938.2402915226858</v>
      </c>
      <c r="BU38" s="15">
        <f>BP35*Assumption!$G$5+'Agency North'!BQ35*Assumption!$F$5+'Agency North'!BR35*Assumption!$E$5</f>
        <v>3960.5999979547823</v>
      </c>
      <c r="BV38" s="94">
        <f>BQ35*Assumption!$G$5+'Agency North'!BR35*Assumption!$F$5+'Agency North'!BS35*Assumption!$E$5</f>
        <v>4005.8197472382517</v>
      </c>
      <c r="BW38" s="15">
        <f>BR35*Assumption!$G$5+'Agency North'!BS35*Assumption!$F$5+'Agency North'!BT35*Assumption!$E$5</f>
        <v>4023.9720924771964</v>
      </c>
      <c r="BX38" s="15">
        <f>BS35*Assumption!$G$5+'Agency North'!BT35*Assumption!$F$5+'Agency North'!BU35*Assumption!$E$5</f>
        <v>4062.6615209888287</v>
      </c>
      <c r="BY38" s="15">
        <f>BT35*Assumption!$G$5+'Agency North'!BU35*Assumption!$F$5+'Agency North'!BV35*Assumption!$E$5</f>
        <v>4120.3340183301325</v>
      </c>
      <c r="BZ38" s="15">
        <f>BU35*Assumption!$G$5+'Agency North'!BV35*Assumption!$F$5+'Agency North'!BW35*Assumption!$E$5</f>
        <v>3081.8268380388845</v>
      </c>
      <c r="CA38" s="15">
        <f>BV35*Assumption!$G$5+'Agency North'!BW35*Assumption!$F$5+'Agency North'!BX35*Assumption!$E$5</f>
        <v>2152.6584875911421</v>
      </c>
      <c r="CB38" s="15">
        <f>BW35*Assumption!$G$5+'Agency North'!BX35*Assumption!$F$5+'Agency North'!BY35*Assumption!$E$5</f>
        <v>2511.8265898477093</v>
      </c>
      <c r="CC38" s="15">
        <f>BX35*Assumption!$G$5+'Agency North'!BY35*Assumption!$F$5+'Agency North'!BZ35*Assumption!$E$5</f>
        <v>3512.8203004266998</v>
      </c>
      <c r="CD38" s="15">
        <f>BY35*Assumption!$G$5+'Agency North'!BZ35*Assumption!$F$5+'Agency North'!CA35*Assumption!$E$5</f>
        <v>4407.7597974921555</v>
      </c>
      <c r="CE38" s="15">
        <f>BZ35*Assumption!$G$5+'Agency North'!CA35*Assumption!$F$5+'Agency North'!CB35*Assumption!$E$5</f>
        <v>4460.7258180068857</v>
      </c>
      <c r="CF38" s="15">
        <f>CA35*Assumption!$G$5+'Agency North'!CB35*Assumption!$F$5+'Agency North'!CC35*Assumption!$E$5</f>
        <v>4481.6138087964282</v>
      </c>
      <c r="CG38" s="15">
        <f>CB35*Assumption!$G$5+'Agency North'!CC35*Assumption!$F$5+'Agency North'!CD35*Assumption!$E$5</f>
        <v>4524.1074270670397</v>
      </c>
      <c r="CH38" s="94">
        <f>CC35*Assumption!$G$5+'Agency North'!CD35*Assumption!$F$5+'Agency North'!CE35*Assumption!$E$5</f>
        <v>4589.3543259711823</v>
      </c>
      <c r="CI38" s="15">
        <f>CD35*Assumption!$G$5+'Agency North'!CE35*Assumption!$F$5+'Agency North'!CF35*Assumption!$E$5</f>
        <v>4632.6050080755949</v>
      </c>
      <c r="CJ38" s="15">
        <f>CE35*Assumption!$G$5+'Agency North'!CF35*Assumption!$F$5+'Agency North'!CG35*Assumption!$E$5</f>
        <v>4695.7386749139432</v>
      </c>
      <c r="CK38" s="15">
        <f>CF35*Assumption!$G$5+'Agency North'!CG35*Assumption!$F$5+'Agency North'!CH35*Assumption!$E$5</f>
        <v>4777.0438528522682</v>
      </c>
      <c r="CL38" s="15">
        <f>CG35*Assumption!$G$5+'Agency North'!CH35*Assumption!$F$5+'Agency North'!CI35*Assumption!$E$5</f>
        <v>3567.9326913957111</v>
      </c>
      <c r="CM38" s="15">
        <f>CH35*Assumption!$G$5+'Agency North'!CI35*Assumption!$F$5+'Agency North'!CJ35*Assumption!$E$5</f>
        <v>2487.4985683994701</v>
      </c>
      <c r="CN38" s="15">
        <f>CI35*Assumption!$G$5+'Agency North'!CJ35*Assumption!$F$5+'Agency North'!CK35*Assumption!$E$5</f>
        <v>2895.3153836306783</v>
      </c>
      <c r="CO38" s="15">
        <f>CJ35*Assumption!$G$5+'Agency North'!CK35*Assumption!$F$5+'Agency North'!CL35*Assumption!$E$5</f>
        <v>4046.3826753024823</v>
      </c>
      <c r="CP38" s="15">
        <f>CK35*Assumption!$G$5+'Agency North'!CL35*Assumption!$F$5+'Agency North'!CM35*Assumption!$E$5</f>
        <v>5074.358740192004</v>
      </c>
      <c r="CQ38" s="15">
        <f>CL35*Assumption!$G$5+'Agency North'!CM35*Assumption!$F$5+'Agency North'!CN35*Assumption!$E$5</f>
        <v>5130.7629293158334</v>
      </c>
      <c r="CR38" s="15">
        <f>CM35*Assumption!$G$5+'Agency North'!CN35*Assumption!$F$5+'Agency North'!CO35*Assumption!$E$5</f>
        <v>5151.3406531586397</v>
      </c>
      <c r="CS38" s="15">
        <f>CN35*Assumption!$G$5+'Agency North'!CO35*Assumption!$F$5+'Agency North'!CP35*Assumption!$E$5</f>
        <v>5197.150900336007</v>
      </c>
      <c r="CT38" s="94">
        <f>CO35*Assumption!$G$5+'Agency North'!CP35*Assumption!$F$5+'Agency North'!CQ35*Assumption!$E$5</f>
        <v>5269.3427809036129</v>
      </c>
    </row>
    <row r="39" spans="1:98" ht="16.5" thickTop="1" thickBot="1" x14ac:dyDescent="0.3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4">
        <v>304</v>
      </c>
      <c r="O39" s="503">
        <v>365</v>
      </c>
      <c r="P39" s="504">
        <v>394</v>
      </c>
      <c r="Q39" s="505">
        <v>440</v>
      </c>
      <c r="R39" s="506">
        <v>565</v>
      </c>
      <c r="S39" s="507">
        <v>563</v>
      </c>
      <c r="T39" s="508">
        <v>693</v>
      </c>
      <c r="U39" s="509">
        <v>701</v>
      </c>
      <c r="V39" s="510">
        <v>622</v>
      </c>
      <c r="W39" s="511">
        <v>550</v>
      </c>
      <c r="X39" s="512">
        <v>530</v>
      </c>
      <c r="Y39" s="513">
        <v>583</v>
      </c>
      <c r="Z39" s="514">
        <v>672</v>
      </c>
      <c r="AA39" s="1333">
        <v>1048</v>
      </c>
      <c r="AB39" s="1334">
        <v>609</v>
      </c>
      <c r="AC39" s="1335">
        <v>734</v>
      </c>
      <c r="AD39" s="1336">
        <v>718</v>
      </c>
      <c r="AE39" s="1337">
        <v>841</v>
      </c>
      <c r="AF39" s="1338">
        <v>867</v>
      </c>
      <c r="AG39" s="1339">
        <v>817</v>
      </c>
      <c r="AH39" s="1125">
        <f>(W35+X35+Y35+Z35+AA35+V35)*$AH$45</f>
        <v>1411.8112793670934</v>
      </c>
      <c r="AI39" s="1125">
        <f t="shared" ref="AI39:AL39" si="312">(X35+Y35+Z35+AA35+AB35+W35)*$AH$45</f>
        <v>1370.0467242309091</v>
      </c>
      <c r="AJ39" s="1125">
        <f t="shared" si="312"/>
        <v>1346.9069031419422</v>
      </c>
      <c r="AK39" s="1125">
        <f t="shared" si="312"/>
        <v>1281.7203339766818</v>
      </c>
      <c r="AL39" s="1125">
        <f t="shared" si="312"/>
        <v>1183.5171908186269</v>
      </c>
      <c r="AM39" s="1125">
        <f t="shared" ref="AM39" si="313">(AB35+AC35+AD35+AE35+AF35+AA35)*$AH$45</f>
        <v>1238.82700708006</v>
      </c>
      <c r="AN39" s="1125">
        <f t="shared" ref="AN39" si="314">(AC35+AD35+AE35+AF35+AG35+AB35)*$AH$45</f>
        <v>1381.3344418352833</v>
      </c>
      <c r="AO39" s="1125">
        <f t="shared" ref="AO39" si="315">(AD35+AE35+AF35+AG35+AH35+AC35)*$AH$45</f>
        <v>1466.3274670658388</v>
      </c>
      <c r="AP39" s="1125">
        <f t="shared" ref="AP39" si="316">(AE35+AF35+AG35+AH35+AI35+AD35)*$AH$45</f>
        <v>1525.3654312189649</v>
      </c>
      <c r="AQ39" s="1125">
        <f t="shared" ref="AQ39" si="317">(AF35+AG35+AH35+AI35+AJ35+AE35)*$AH$45</f>
        <v>1673.1658846257833</v>
      </c>
      <c r="AR39" s="1125">
        <f t="shared" ref="AR39" si="318">(AG35+AH35+AI35+AJ35+AK35+AF35)*$AH$45</f>
        <v>1828.2173820507442</v>
      </c>
      <c r="AS39" s="1125">
        <f t="shared" ref="AS39" si="319">(AH35+AI35+AJ35+AK35+AL35+AG35)*$AH$45</f>
        <v>1799.0463016525666</v>
      </c>
      <c r="AT39" s="1125">
        <f t="shared" ref="AT39" si="320">(AI35+AJ35+AK35+AL35+AM35+AH35)*$AH$45</f>
        <v>1903.602116538678</v>
      </c>
      <c r="AU39" s="1125">
        <f t="shared" ref="AU39" si="321">(AJ35+AK35+AL35+AM35+AN35+AI35)*$AH$45</f>
        <v>1975.1883404632417</v>
      </c>
      <c r="AV39" s="1125">
        <f t="shared" ref="AV39" si="322">(AK35+AL35+AM35+AN35+AO35+AJ35)*$AH$45</f>
        <v>2022.236913686236</v>
      </c>
      <c r="AW39" s="1125">
        <f t="shared" ref="AW39" si="323">(AL35+AM35+AN35+AO35+AP35+AK35)*$AH$45</f>
        <v>2047.4525538150413</v>
      </c>
      <c r="AX39" s="1125">
        <f t="shared" ref="AX39" si="324">(AM35+AN35+AO35+AP35+AQ35+AL35)*$AH$45</f>
        <v>2091.3200375201386</v>
      </c>
      <c r="AY39" s="15">
        <f>AN35*Assumption!$M$5+'Agency North'!AO35*Assumption!$L$5+'Agency North'!AP35*Assumption!$K$5+'Agency North'!AQ35*Assumption!$J$5+'Agency North'!AR35*Assumption!$I$5+'Agency North'!AS35*Assumption!$H$5</f>
        <v>3293.4086492835268</v>
      </c>
      <c r="AZ39" s="15">
        <f>AO35*Assumption!$M$5+'Agency North'!AP35*Assumption!$L$5+'Agency North'!AQ35*Assumption!$K$5+'Agency North'!AR35*Assumption!$J$5+'Agency North'!AS35*Assumption!$I$5+'Agency North'!AT35*Assumption!$H$5</f>
        <v>3371.4703904207645</v>
      </c>
      <c r="BA39" s="15">
        <f>AP35*Assumption!$M$5+'Agency North'!AQ35*Assumption!$L$5+'Agency North'!AR35*Assumption!$K$5+'Agency North'!AS35*Assumption!$J$5+'Agency North'!AT35*Assumption!$I$5+'Agency North'!AU35*Assumption!$H$5</f>
        <v>3458.4150126161744</v>
      </c>
      <c r="BB39" s="15">
        <f>AQ35*Assumption!$M$5+'Agency North'!AR35*Assumption!$L$5+'Agency North'!AS35*Assumption!$K$5+'Agency North'!AT35*Assumption!$J$5+'Agency North'!AU35*Assumption!$I$5+'Agency North'!AV35*Assumption!$H$5</f>
        <v>3546.6487610153135</v>
      </c>
      <c r="BC39" s="15">
        <f>AR35*Assumption!$M$5+'Agency North'!AS35*Assumption!$L$5+'Agency North'!AT35*Assumption!$K$5+'Agency North'!AU35*Assumption!$J$5+'Agency North'!AV35*Assumption!$I$5+'Agency North'!AW35*Assumption!$H$5</f>
        <v>3636.8532647616448</v>
      </c>
      <c r="BD39" s="15">
        <f>AS35*Assumption!$M$5+'Agency North'!AT35*Assumption!$L$5+'Agency North'!AU35*Assumption!$K$5+'Agency North'!AV35*Assumption!$J$5+'Agency North'!AW35*Assumption!$I$5+'Agency North'!AX35*Assumption!$H$5</f>
        <v>3728.2929520102584</v>
      </c>
      <c r="BE39" s="15">
        <f>AT35*Assumption!$M$5+'Agency North'!AU35*Assumption!$L$5+'Agency North'!AV35*Assumption!$K$5+'Agency North'!AW35*Assumption!$J$5+'Agency North'!AX35*Assumption!$I$5+'Agency North'!AY35*Assumption!$H$5</f>
        <v>3206.0420120973881</v>
      </c>
      <c r="BF39" s="15">
        <f>AU35*Assumption!$M$5+'Agency North'!AV35*Assumption!$L$5+'Agency North'!AW35*Assumption!$K$5+'Agency North'!AX35*Assumption!$J$5+'Agency North'!AY35*Assumption!$I$5+'Agency North'!AZ35*Assumption!$H$5</f>
        <v>2728.2460584568557</v>
      </c>
      <c r="BG39" s="15">
        <f>AV35*Assumption!$M$5+'Agency North'!AW35*Assumption!$L$5+'Agency North'!AX35*Assumption!$K$5+'Agency North'!AY35*Assumption!$J$5+'Agency North'!AZ35*Assumption!$I$5+'Agency North'!BA35*Assumption!$H$5</f>
        <v>2918.6578296778148</v>
      </c>
      <c r="BH39" s="15">
        <f>AW35*Assumption!$M$5+'Agency North'!AX35*Assumption!$L$5+'Agency North'!AY35*Assumption!$K$5+'Agency North'!AZ35*Assumption!$J$5+'Agency North'!BA35*Assumption!$I$5+'Agency North'!BB35*Assumption!$H$5</f>
        <v>3061.6690299419815</v>
      </c>
      <c r="BI39" s="15">
        <f>AX35*Assumption!$M$5+'Agency North'!AY35*Assumption!$L$5+'Agency North'!AZ35*Assumption!$K$5+'Agency North'!BA35*Assumption!$J$5+'Agency North'!BB35*Assumption!$I$5+'Agency North'!BC35*Assumption!$H$5</f>
        <v>3222.2877924772129</v>
      </c>
      <c r="BJ39" s="94">
        <f>AY35*Assumption!$M$5+'Agency North'!AZ35*Assumption!$L$5+'Agency North'!BA35*Assumption!$K$5+'Agency North'!BB35*Assumption!$J$5+'Agency North'!BC35*Assumption!$I$5+'Agency North'!BD35*Assumption!$H$5</f>
        <v>3400.0732422986312</v>
      </c>
      <c r="BK39" s="15">
        <f>AZ35*Assumption!$M$5+'Agency North'!BA35*Assumption!$L$5+'Agency North'!BB35*Assumption!$K$5+'Agency North'!BC35*Assumption!$J$5+'Agency North'!BD35*Assumption!$I$5+'Agency North'!BE35*Assumption!$H$5</f>
        <v>3815.0738130652671</v>
      </c>
      <c r="BL39" s="15">
        <f>BA35*Assumption!$M$5+'Agency North'!BB35*Assumption!$L$5+'Agency North'!BC35*Assumption!$K$5+'Agency North'!BD35*Assumption!$J$5+'Agency North'!BE35*Assumption!$I$5+'Agency North'!BF35*Assumption!$H$5</f>
        <v>4201.7253327680128</v>
      </c>
      <c r="BM39" s="15">
        <f>BB35*Assumption!$M$5+'Agency North'!BC35*Assumption!$L$5+'Agency North'!BD35*Assumption!$K$5+'Agency North'!BE35*Assumption!$J$5+'Agency North'!BF35*Assumption!$I$5+'Agency North'!BG35*Assumption!$H$5</f>
        <v>4276.1346711013684</v>
      </c>
      <c r="BN39" s="15">
        <f>BC35*Assumption!$M$5+'Agency North'!BD35*Assumption!$L$5+'Agency North'!BE35*Assumption!$K$5+'Agency North'!BF35*Assumption!$J$5+'Agency North'!BG35*Assumption!$I$5+'Agency North'!BH35*Assumption!$H$5</f>
        <v>4330.6628987467675</v>
      </c>
      <c r="BO39" s="15">
        <f>BD35*Assumption!$M$5+'Agency North'!BE35*Assumption!$L$5+'Agency North'!BF35*Assumption!$K$5+'Agency North'!BG35*Assumption!$J$5+'Agency North'!BH35*Assumption!$I$5+'Agency North'!BI35*Assumption!$H$5</f>
        <v>4401.464808080199</v>
      </c>
      <c r="BP39" s="15">
        <f>BE35*Assumption!$M$5+'Agency North'!BF35*Assumption!$L$5+'Agency North'!BG35*Assumption!$K$5+'Agency North'!BH35*Assumption!$J$5+'Agency North'!BI35*Assumption!$I$5+'Agency North'!BJ35*Assumption!$H$5</f>
        <v>4488.2062276032566</v>
      </c>
      <c r="BQ39" s="15">
        <f>BF35*Assumption!$M$5+'Agency North'!BG35*Assumption!$L$5+'Agency North'!BH35*Assumption!$K$5+'Agency North'!BI35*Assumption!$J$5+'Agency North'!BJ35*Assumption!$I$5+'Agency North'!BK35*Assumption!$H$5</f>
        <v>3856.1270368714627</v>
      </c>
      <c r="BR39" s="15">
        <f>BG35*Assumption!$M$5+'Agency North'!BH35*Assumption!$L$5+'Agency North'!BI35*Assumption!$K$5+'Agency North'!BJ35*Assumption!$J$5+'Agency North'!BK35*Assumption!$I$5+'Agency North'!BL35*Assumption!$H$5</f>
        <v>3273.797619133536</v>
      </c>
      <c r="BS39" s="15">
        <f>BH35*Assumption!$M$5+'Agency North'!BI35*Assumption!$L$5+'Agency North'!BJ35*Assumption!$K$5+'Agency North'!BK35*Assumption!$J$5+'Agency North'!BL35*Assumption!$I$5+'Agency North'!BM35*Assumption!$H$5</f>
        <v>3465.7288423496238</v>
      </c>
      <c r="BT39" s="15">
        <f>BI35*Assumption!$M$5+'Agency North'!BJ35*Assumption!$L$5+'Agency North'!BK35*Assumption!$K$5+'Agency North'!BL35*Assumption!$J$5+'Agency North'!BM35*Assumption!$I$5+'Agency North'!BN35*Assumption!$H$5</f>
        <v>3612.7206349294756</v>
      </c>
      <c r="BU39" s="15">
        <f>BJ35*Assumption!$M$5+'Agency North'!BK35*Assumption!$L$5+'Agency North'!BL35*Assumption!$K$5+'Agency North'!BM35*Assumption!$J$5+'Agency North'!BN35*Assumption!$I$5+'Agency North'!BO35*Assumption!$H$5</f>
        <v>3768.6851624910996</v>
      </c>
      <c r="BV39" s="94">
        <f>BK35*Assumption!$M$5+'Agency North'!BL35*Assumption!$L$5+'Agency North'!BM35*Assumption!$K$5+'Agency North'!BN35*Assumption!$J$5+'Agency North'!BO35*Assumption!$I$5+'Agency North'!BP35*Assumption!$H$5</f>
        <v>3935.3202038015552</v>
      </c>
      <c r="BW39" s="15">
        <f>BL35*Assumption!$M$5+'Agency North'!BM35*Assumption!$L$5+'Agency North'!BN35*Assumption!$K$5+'Agency North'!BO35*Assumption!$J$5+'Agency North'!BP35*Assumption!$I$5+'Agency North'!BQ35*Assumption!$H$5</f>
        <v>4375.6807677535053</v>
      </c>
      <c r="BX39" s="15">
        <f>BM35*Assumption!$M$5+'Agency North'!BN35*Assumption!$L$5+'Agency North'!BO35*Assumption!$K$5+'Agency North'!BP35*Assumption!$J$5+'Agency North'!BQ35*Assumption!$I$5+'Agency North'!BR35*Assumption!$H$5</f>
        <v>4782.5810572095543</v>
      </c>
      <c r="BY39" s="15">
        <f>BN35*Assumption!$M$5+'Agency North'!BO35*Assumption!$L$5+'Agency North'!BP35*Assumption!$K$5+'Agency North'!BQ35*Assumption!$J$5+'Agency North'!BR35*Assumption!$I$5+'Agency North'!BS35*Assumption!$H$5</f>
        <v>4827.3688609721503</v>
      </c>
      <c r="BZ39" s="15">
        <f>BO35*Assumption!$M$5+'Agency North'!BP35*Assumption!$L$5+'Agency North'!BQ35*Assumption!$K$5+'Agency North'!BR35*Assumption!$J$5+'Agency North'!BS35*Assumption!$I$5+'Agency North'!BT35*Assumption!$H$5</f>
        <v>4843.7649231728492</v>
      </c>
      <c r="CA39" s="15">
        <f>BP35*Assumption!$M$5+'Agency North'!BQ35*Assumption!$L$5+'Agency North'!BR35*Assumption!$K$5+'Agency North'!BS35*Assumption!$J$5+'Agency North'!BT35*Assumption!$I$5+'Agency North'!BU35*Assumption!$H$5</f>
        <v>4882.509920257583</v>
      </c>
      <c r="CB39" s="15">
        <f>BQ35*Assumption!$M$5+'Agency North'!BR35*Assumption!$L$5+'Agency North'!BS35*Assumption!$K$5+'Agency North'!BT35*Assumption!$J$5+'Agency North'!BU35*Assumption!$I$5+'Agency North'!BV35*Assumption!$H$5</f>
        <v>4942.8699996787363</v>
      </c>
      <c r="CC39" s="15">
        <f>BR35*Assumption!$M$5+'Agency North'!BS35*Assumption!$L$5+'Agency North'!BT35*Assumption!$K$5+'Agency North'!BU35*Assumption!$J$5+'Agency North'!BV35*Assumption!$I$5+'Agency North'!BW35*Assumption!$H$5</f>
        <v>4242.0753131405781</v>
      </c>
      <c r="CD39" s="15">
        <f>BS35*Assumption!$M$5+'Agency North'!BT35*Assumption!$L$5+'Agency North'!BU35*Assumption!$K$5+'Agency North'!BV35*Assumption!$J$5+'Agency North'!BW35*Assumption!$I$5+'Agency North'!BX35*Assumption!$H$5</f>
        <v>3598.8149267143872</v>
      </c>
      <c r="CE39" s="15">
        <f>BT35*Assumption!$M$5+'Agency North'!BU35*Assumption!$L$5+'Agency North'!BV35*Assumption!$K$5+'Agency North'!BW35*Assumption!$J$5+'Agency North'!BX35*Assumption!$I$5+'Agency North'!BY35*Assumption!$H$5</f>
        <v>3821.8713452077418</v>
      </c>
      <c r="CF39" s="15">
        <f>BU35*Assumption!$M$5+'Agency North'!BV35*Assumption!$L$5+'Agency North'!BW35*Assumption!$K$5+'Agency North'!BX35*Assumption!$J$5+'Agency North'!BY35*Assumption!$I$5+'Agency North'!BZ35*Assumption!$H$5</f>
        <v>4019.6349747853137</v>
      </c>
      <c r="CG39" s="15">
        <f>BV35*Assumption!$M$5+'Agency North'!BW35*Assumption!$L$5+'Agency North'!BX35*Assumption!$K$5+'Agency North'!BY35*Assumption!$J$5+'Agency North'!BZ35*Assumption!$I$5+'Agency North'!CA35*Assumption!$H$5</f>
        <v>4224.9196358003082</v>
      </c>
      <c r="CH39" s="94">
        <f>BW35*Assumption!$M$5+'Agency North'!BX35*Assumption!$L$5+'Agency North'!BY35*Assumption!$K$5+'Agency North'!BZ35*Assumption!$J$5+'Agency North'!CA35*Assumption!$I$5+'Agency North'!CB35*Assumption!$H$5</f>
        <v>4439.4158273976554</v>
      </c>
      <c r="CI39" s="15">
        <f>BX35*Assumption!$M$5+'Agency North'!BY35*Assumption!$L$5+'Agency North'!BZ35*Assumption!$K$5+'Agency North'!CA35*Assumption!$J$5+'Agency North'!CB35*Assumption!$I$5+'Agency North'!CC35*Assumption!$H$5</f>
        <v>4957.8306561864065</v>
      </c>
      <c r="CJ39" s="15">
        <f>BY35*Assumption!$M$5+'Agency North'!BZ35*Assumption!$L$5+'Agency North'!CA35*Assumption!$K$5+'Agency North'!CB35*Assumption!$J$5+'Agency North'!CC35*Assumption!$I$5+'Agency North'!CD35*Assumption!$H$5</f>
        <v>5435.5008158995333</v>
      </c>
      <c r="CK39" s="15">
        <f>BZ35*Assumption!$M$5+'Agency North'!CA35*Assumption!$L$5+'Agency North'!CB35*Assumption!$K$5+'Agency North'!CC35*Assumption!$J$5+'Agency North'!CD35*Assumption!$I$5+'Agency North'!CE35*Assumption!$H$5</f>
        <v>5505.2852354844563</v>
      </c>
      <c r="CL39" s="15">
        <f>CA35*Assumption!$M$5+'Agency North'!CB35*Assumption!$L$5+'Agency North'!CC35*Assumption!$K$5+'Agency North'!CD35*Assumption!$J$5+'Agency North'!CE35*Assumption!$I$5+'Agency North'!CF35*Assumption!$H$5</f>
        <v>5549.6070053714066</v>
      </c>
      <c r="CM39" s="15">
        <f>CB35*Assumption!$M$5+'Agency North'!CC35*Assumption!$L$5+'Agency North'!CD35*Assumption!$K$5+'Agency North'!CE35*Assumption!$J$5+'Agency North'!CF35*Assumption!$I$5+'Agency North'!CG35*Assumption!$H$5</f>
        <v>5615.8721577305896</v>
      </c>
      <c r="CN39" s="15">
        <f>CC35*Assumption!$M$5+'Agency North'!CD35*Assumption!$L$5+'Agency North'!CE35*Assumption!$K$5+'Agency North'!CF35*Assumption!$J$5+'Agency North'!CG35*Assumption!$I$5+'Agency North'!CH35*Assumption!$H$5</f>
        <v>5703.3805862829322</v>
      </c>
      <c r="CO39" s="15">
        <f>CD35*Assumption!$M$5+'Agency North'!CE35*Assumption!$L$5+'Agency North'!CF35*Assumption!$K$5+'Agency North'!CG35*Assumption!$J$5+'Agency North'!CH35*Assumption!$I$5+'Agency North'!CI35*Assumption!$H$5</f>
        <v>4898.2823135111348</v>
      </c>
      <c r="CP39" s="15">
        <f>CE35*Assumption!$M$5+'Agency North'!CF35*Assumption!$L$5+'Agency North'!CG35*Assumption!$K$5+'Agency North'!CH35*Assumption!$J$5+'Agency North'!CI35*Assumption!$I$5+'Agency North'!CJ35*Assumption!$H$5</f>
        <v>4159.3098018211522</v>
      </c>
      <c r="CQ39" s="15">
        <f>CF35*Assumption!$M$5+'Agency North'!CG35*Assumption!$L$5+'Agency North'!CH35*Assumption!$K$5+'Agency North'!CI35*Assumption!$J$5+'Agency North'!CJ35*Assumption!$I$5+'Agency North'!CK35*Assumption!$H$5</f>
        <v>4419.2047334083218</v>
      </c>
      <c r="CR39" s="15">
        <f>CG35*Assumption!$M$5+'Agency North'!CH35*Assumption!$L$5+'Agency North'!CI35*Assumption!$K$5+'Agency North'!CJ35*Assumption!$J$5+'Agency North'!CK35*Assumption!$I$5+'Agency North'!CL35*Assumption!$H$5</f>
        <v>4639.2166900796392</v>
      </c>
      <c r="CS39" s="15">
        <f>CH35*Assumption!$M$5+'Agency North'!CI35*Assumption!$L$5+'Agency North'!CJ35*Assumption!$K$5+'Agency North'!CK35*Assumption!$J$5+'Agency North'!CL35*Assumption!$I$5+'Agency North'!CM35*Assumption!$H$5</f>
        <v>4868.6188368673456</v>
      </c>
      <c r="CT39" s="94">
        <f>CI35*Assumption!$M$5+'Agency North'!CJ35*Assumption!$L$5+'Agency North'!CK35*Assumption!$K$5+'Agency North'!CL35*Assumption!$J$5+'Agency North'!CM35*Assumption!$I$5+'Agency North'!CN35*Assumption!$H$5</f>
        <v>5109.4230563271276</v>
      </c>
    </row>
    <row r="40" spans="1:98" s="15" customFormat="1" ht="16.5" thickTop="1" thickBot="1" x14ac:dyDescent="0.3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4">
        <v>169</v>
      </c>
      <c r="O40" s="515">
        <v>189</v>
      </c>
      <c r="P40" s="516">
        <v>221</v>
      </c>
      <c r="Q40" s="517">
        <v>229</v>
      </c>
      <c r="R40" s="518">
        <v>255</v>
      </c>
      <c r="S40" s="519">
        <v>305</v>
      </c>
      <c r="T40" s="520">
        <v>329</v>
      </c>
      <c r="U40" s="521">
        <v>374</v>
      </c>
      <c r="V40" s="522">
        <v>425</v>
      </c>
      <c r="W40" s="523">
        <v>482</v>
      </c>
      <c r="X40" s="524">
        <v>574</v>
      </c>
      <c r="Y40" s="525">
        <v>600</v>
      </c>
      <c r="Z40" s="526">
        <v>704</v>
      </c>
      <c r="AA40" s="1340">
        <v>773</v>
      </c>
      <c r="AB40" s="1341">
        <v>461</v>
      </c>
      <c r="AC40" s="1342">
        <v>435</v>
      </c>
      <c r="AD40" s="1343">
        <v>423</v>
      </c>
      <c r="AE40" s="1344">
        <v>438</v>
      </c>
      <c r="AF40" s="1345">
        <v>473</v>
      </c>
      <c r="AG40" s="1346">
        <v>548</v>
      </c>
      <c r="AH40" s="1125">
        <f>SUM(P35:V35)*$AH$46</f>
        <v>872.42270177358898</v>
      </c>
      <c r="AI40" s="1125">
        <f>SUM(Q35:W35)*$AH$46</f>
        <v>1057.6818216134729</v>
      </c>
      <c r="AJ40" s="1125">
        <f t="shared" ref="AJ40:AL40" si="325">SUM(R35:X35)*$AH$46</f>
        <v>1175.4293358184545</v>
      </c>
      <c r="AK40" s="1125">
        <f t="shared" si="325"/>
        <v>1310.9071706952286</v>
      </c>
      <c r="AL40" s="1125">
        <f t="shared" si="325"/>
        <v>1442.9753285197351</v>
      </c>
      <c r="AM40" s="1125">
        <f t="shared" ref="AM40" si="326">SUM(U35:AA35)*$AH$46</f>
        <v>1291.812979202529</v>
      </c>
      <c r="AN40" s="1125">
        <f t="shared" ref="AN40" si="327">SUM(V35:AB35)*$AH$46</f>
        <v>1288.6306139537458</v>
      </c>
      <c r="AO40" s="1125">
        <f t="shared" ref="AO40" si="328">SUM(W35:AC35)*$AH$46</f>
        <v>1297.9503978966111</v>
      </c>
      <c r="AP40" s="1125">
        <f t="shared" ref="AP40" si="329">SUM(X35:AD35)*$AH$46</f>
        <v>1232.7119102965537</v>
      </c>
      <c r="AQ40" s="1125">
        <f t="shared" ref="AQ40" si="330">SUM(Y35:AE35)*$AH$46</f>
        <v>1165.8822400721047</v>
      </c>
      <c r="AR40" s="1125">
        <f t="shared" ref="AR40" si="331">SUM(Z35:AF35)*$AH$46</f>
        <v>1251.5787899857689</v>
      </c>
      <c r="AS40" s="1125">
        <f t="shared" ref="AS40" si="332">SUM(AA35:AG35)*$AH$46</f>
        <v>1185.4310551717736</v>
      </c>
      <c r="AT40" s="1125">
        <f t="shared" ref="AT40" si="333">SUM(AB35:AH35)*$AH$46</f>
        <v>1332.5444444702011</v>
      </c>
      <c r="AU40" s="1125">
        <f t="shared" ref="AU40" si="334">SUM(AC35:AI35)*$AH$46</f>
        <v>1423.0625831506338</v>
      </c>
      <c r="AV40" s="1125">
        <f t="shared" ref="AV40" si="335">SUM(AD35:AJ35)*$AH$46</f>
        <v>1495.5197518229072</v>
      </c>
      <c r="AW40" s="1125">
        <f t="shared" ref="AW40" si="336">SUM(AE35:AK35)*$AH$46</f>
        <v>1606.0960510503066</v>
      </c>
      <c r="AX40" s="1125">
        <f t="shared" ref="AX40" si="337">SUM(AF35:AL35)*$AH$46</f>
        <v>1747.3992461129371</v>
      </c>
      <c r="AY40" s="15">
        <f>SUM(AG35:AM35)*30%</f>
        <v>2271.2240334230291</v>
      </c>
      <c r="AZ40" s="139">
        <f>SUM(AH35:AN35)*30%</f>
        <v>2389.9838134881606</v>
      </c>
      <c r="BA40" s="139">
        <f t="shared" ref="BA40:BJ40" si="338">SUM(AI35:AO35)*30%</f>
        <v>2469.1083774805033</v>
      </c>
      <c r="BB40" s="139">
        <f t="shared" si="338"/>
        <v>2528.778803648851</v>
      </c>
      <c r="BC40" s="139">
        <f t="shared" si="338"/>
        <v>2564.223034624401</v>
      </c>
      <c r="BD40" s="139">
        <f t="shared" si="338"/>
        <v>2621.9946670074255</v>
      </c>
      <c r="BE40" s="139">
        <f t="shared" si="338"/>
        <v>2665.88312853557</v>
      </c>
      <c r="BF40" s="139">
        <f t="shared" si="338"/>
        <v>2726.0385818781697</v>
      </c>
      <c r="BG40" s="139">
        <f t="shared" si="338"/>
        <v>2789.5834211480123</v>
      </c>
      <c r="BH40" s="139">
        <f t="shared" si="338"/>
        <v>2860.7002203569255</v>
      </c>
      <c r="BI40" s="139">
        <f t="shared" si="338"/>
        <v>2932.7527250543599</v>
      </c>
      <c r="BJ40" s="94">
        <f t="shared" si="338"/>
        <v>3007.6683709089407</v>
      </c>
      <c r="BK40" s="15">
        <f>SUM(AS35:AY35)*30%</f>
        <v>2746.0373469537508</v>
      </c>
      <c r="BL40" s="139">
        <f>SUM(AT35:AZ35)*30%</f>
        <v>2481.999820975544</v>
      </c>
      <c r="BM40" s="139">
        <f t="shared" ref="BM40:BU40" si="339">SUM(AU35:BA35)*30%</f>
        <v>2549.980331516354</v>
      </c>
      <c r="BN40" s="139">
        <f t="shared" si="339"/>
        <v>2591.1058201368501</v>
      </c>
      <c r="BO40" s="139">
        <f t="shared" si="339"/>
        <v>2638.831111780818</v>
      </c>
      <c r="BP40" s="139">
        <f t="shared" si="339"/>
        <v>2693.9349565489888</v>
      </c>
      <c r="BQ40" s="139">
        <f t="shared" si="339"/>
        <v>2722.9782990010099</v>
      </c>
      <c r="BR40" s="139">
        <f t="shared" si="339"/>
        <v>3096.6299426237297</v>
      </c>
      <c r="BS40" s="139">
        <f t="shared" si="339"/>
        <v>3484.6085268233269</v>
      </c>
      <c r="BT40" s="139">
        <f t="shared" si="339"/>
        <v>3514.1498338193351</v>
      </c>
      <c r="BU40" s="139">
        <f t="shared" si="339"/>
        <v>3580.3693543936911</v>
      </c>
      <c r="BV40" s="94">
        <f>SUM(BD35:BJ35)*30%</f>
        <v>3650.7142097010264</v>
      </c>
      <c r="BW40" s="15">
        <f>SUM(BE35:BK35)*30%</f>
        <v>3309.1513117094692</v>
      </c>
      <c r="BX40" s="139">
        <f>SUM(BF35:BL35)*30%</f>
        <v>2988.2832480544407</v>
      </c>
      <c r="BY40" s="139">
        <f t="shared" ref="BY40:CH40" si="340">SUM(BG35:BM35)*30%</f>
        <v>3048.5763796461447</v>
      </c>
      <c r="BZ40" s="139">
        <f t="shared" si="340"/>
        <v>3061.9553899444927</v>
      </c>
      <c r="CA40" s="139">
        <f t="shared" si="340"/>
        <v>3106.2754770803381</v>
      </c>
      <c r="CB40" s="139">
        <f t="shared" si="340"/>
        <v>3147.4235853608343</v>
      </c>
      <c r="CC40" s="139">
        <f t="shared" si="340"/>
        <v>3139.2971992040511</v>
      </c>
      <c r="CD40" s="139">
        <f t="shared" si="340"/>
        <v>3544.7228765082777</v>
      </c>
      <c r="CE40" s="139">
        <f t="shared" si="340"/>
        <v>3964.7782051824133</v>
      </c>
      <c r="CF40" s="139">
        <f t="shared" si="340"/>
        <v>3958.404197085657</v>
      </c>
      <c r="CG40" s="139">
        <f t="shared" si="340"/>
        <v>4001.001330708355</v>
      </c>
      <c r="CH40" s="94">
        <f t="shared" si="340"/>
        <v>4048.8958494526892</v>
      </c>
      <c r="CI40" s="15">
        <f>SUM(BQ35:BW35)*30%</f>
        <v>3654.0105736541677</v>
      </c>
      <c r="CJ40" s="139">
        <f>SUM(BR35:BX35)*30%</f>
        <v>3294.0211244452944</v>
      </c>
      <c r="CK40" s="139">
        <f t="shared" ref="CK40:CT40" si="341">SUM(BS35:BY35)*30%</f>
        <v>3361.8858213117965</v>
      </c>
      <c r="CL40" s="139">
        <f t="shared" si="341"/>
        <v>3387.6215059059291</v>
      </c>
      <c r="CM40" s="139">
        <f t="shared" si="341"/>
        <v>3458.1246486167961</v>
      </c>
      <c r="CN40" s="139">
        <f t="shared" si="341"/>
        <v>3526.4067466809597</v>
      </c>
      <c r="CO40" s="139">
        <f t="shared" si="341"/>
        <v>3549.2624752665274</v>
      </c>
      <c r="CP40" s="139">
        <f t="shared" si="341"/>
        <v>4018.9073600915908</v>
      </c>
      <c r="CQ40" s="139">
        <f t="shared" si="341"/>
        <v>4504.5872288229994</v>
      </c>
      <c r="CR40" s="139">
        <f t="shared" si="341"/>
        <v>4522.6755868996761</v>
      </c>
      <c r="CS40" s="139">
        <f t="shared" si="341"/>
        <v>4586.182762466744</v>
      </c>
      <c r="CT40" s="94">
        <f t="shared" si="341"/>
        <v>4655.5292360480944</v>
      </c>
    </row>
    <row r="41" spans="1:98" s="15" customFormat="1" ht="15.75" thickTop="1" x14ac:dyDescent="0.25">
      <c r="A41" s="4" t="s">
        <v>158</v>
      </c>
      <c r="B41" s="15" t="s">
        <v>150</v>
      </c>
      <c r="N41" s="94"/>
      <c r="O41" s="779"/>
      <c r="P41" s="779"/>
      <c r="Q41" s="779"/>
      <c r="R41" s="779"/>
      <c r="S41" s="779"/>
      <c r="T41" s="779"/>
      <c r="U41" s="779"/>
      <c r="V41" s="779"/>
      <c r="W41" s="779"/>
      <c r="X41" s="779"/>
      <c r="Y41" s="779"/>
      <c r="Z41" s="779"/>
      <c r="AA41" s="779"/>
      <c r="AB41" s="1347">
        <v>1555</v>
      </c>
      <c r="AC41" s="1348">
        <v>1709</v>
      </c>
      <c r="AD41" s="1349">
        <v>2366</v>
      </c>
      <c r="AE41" s="1350">
        <v>2740</v>
      </c>
      <c r="AF41" s="1351">
        <v>3299</v>
      </c>
      <c r="AG41" s="1352">
        <v>4093</v>
      </c>
      <c r="AH41" s="139">
        <f>AVERAGE(AD41:AG41)</f>
        <v>3124.5</v>
      </c>
      <c r="AI41" s="139">
        <f t="shared" ref="AI41:AX41" si="342">AVERAGE(AE41:AH41)</f>
        <v>3314.125</v>
      </c>
      <c r="AJ41" s="139">
        <f t="shared" si="342"/>
        <v>3457.65625</v>
      </c>
      <c r="AK41" s="139">
        <f t="shared" si="342"/>
        <v>3497.3203125</v>
      </c>
      <c r="AL41" s="139">
        <f>AVERAGE(AH41:AK41)</f>
        <v>3348.400390625</v>
      </c>
      <c r="AM41" s="139">
        <f t="shared" si="342"/>
        <v>3404.37548828125</v>
      </c>
      <c r="AN41" s="139">
        <f t="shared" si="342"/>
        <v>3426.9381103515625</v>
      </c>
      <c r="AO41" s="139">
        <f t="shared" si="342"/>
        <v>3419.2585754394531</v>
      </c>
      <c r="AP41" s="139">
        <f t="shared" si="342"/>
        <v>3399.7431411743164</v>
      </c>
      <c r="AQ41" s="139">
        <f t="shared" si="342"/>
        <v>3412.5788288116455</v>
      </c>
      <c r="AR41" s="139">
        <f t="shared" si="342"/>
        <v>3414.6296639442444</v>
      </c>
      <c r="AS41" s="139">
        <f t="shared" si="342"/>
        <v>3411.5525523424149</v>
      </c>
      <c r="AT41" s="139">
        <f t="shared" si="342"/>
        <v>3409.6260465681553</v>
      </c>
      <c r="AU41" s="139">
        <f t="shared" si="342"/>
        <v>3412.096772916615</v>
      </c>
      <c r="AV41" s="139">
        <f t="shared" si="342"/>
        <v>3411.9762589428574</v>
      </c>
      <c r="AW41" s="139">
        <f t="shared" si="342"/>
        <v>3411.3129076925106</v>
      </c>
      <c r="AX41" s="139">
        <f t="shared" si="342"/>
        <v>3411.2529965300346</v>
      </c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343">SUM(D34:D40)</f>
        <v>1203</v>
      </c>
      <c r="E42" s="9">
        <f t="shared" si="343"/>
        <v>1331</v>
      </c>
      <c r="F42" s="9">
        <f t="shared" si="343"/>
        <v>1503</v>
      </c>
      <c r="G42" s="9">
        <f t="shared" si="343"/>
        <v>1459</v>
      </c>
      <c r="H42" s="9">
        <f t="shared" si="343"/>
        <v>1485</v>
      </c>
      <c r="I42" s="9">
        <f t="shared" si="343"/>
        <v>1485</v>
      </c>
      <c r="J42" s="9">
        <f t="shared" si="343"/>
        <v>1572</v>
      </c>
      <c r="K42" s="9">
        <f t="shared" si="343"/>
        <v>1732</v>
      </c>
      <c r="L42" s="9">
        <f t="shared" si="343"/>
        <v>1852</v>
      </c>
      <c r="M42" s="9">
        <f>SUM(M34:M40)</f>
        <v>2108</v>
      </c>
      <c r="N42" s="96">
        <f t="shared" si="343"/>
        <v>2192</v>
      </c>
      <c r="O42" s="9">
        <f>SUM(O34:O40)</f>
        <v>2219</v>
      </c>
      <c r="P42" s="9">
        <f t="shared" si="343"/>
        <v>2130</v>
      </c>
      <c r="Q42" s="9">
        <f t="shared" si="343"/>
        <v>2259</v>
      </c>
      <c r="R42" s="9">
        <f t="shared" si="343"/>
        <v>2385</v>
      </c>
      <c r="S42" s="9">
        <f t="shared" si="343"/>
        <v>2733</v>
      </c>
      <c r="T42" s="9">
        <f>SUM(T34:T40)</f>
        <v>3526</v>
      </c>
      <c r="U42" s="144">
        <f>SUM(U34:U40)</f>
        <v>3957</v>
      </c>
      <c r="V42" s="144">
        <f t="shared" si="343"/>
        <v>4470</v>
      </c>
      <c r="W42" s="144">
        <f t="shared" si="343"/>
        <v>5082</v>
      </c>
      <c r="X42" s="144">
        <f t="shared" si="343"/>
        <v>5596</v>
      </c>
      <c r="Y42" s="144">
        <f t="shared" si="343"/>
        <v>6020</v>
      </c>
      <c r="Z42" s="145">
        <f t="shared" si="343"/>
        <v>6701</v>
      </c>
      <c r="AA42" s="16">
        <f>SUM(AA34:AA41)</f>
        <v>6810</v>
      </c>
      <c r="AB42" s="16">
        <f>SUM(AB34:AB41)</f>
        <v>6667</v>
      </c>
      <c r="AC42" s="16">
        <f>SUM(AC34:AC41)</f>
        <v>6952</v>
      </c>
      <c r="AD42" s="16">
        <f>SUM(AD34:AD41)</f>
        <v>7096</v>
      </c>
      <c r="AE42" s="16">
        <f t="shared" ref="AE42:AJ42" si="344">SUM(AE34:AE41)</f>
        <v>7684</v>
      </c>
      <c r="AF42" s="16">
        <f t="shared" si="344"/>
        <v>8823</v>
      </c>
      <c r="AG42" s="16">
        <f>SUM(AG34:AG41)</f>
        <v>9546</v>
      </c>
      <c r="AH42" s="16">
        <f>SUM(AH34:AH41)</f>
        <v>10355.942501190901</v>
      </c>
      <c r="AI42" s="16">
        <f>SUM(AI34:AI41)</f>
        <v>11108.503227796835</v>
      </c>
      <c r="AJ42" s="16">
        <f t="shared" si="344"/>
        <v>11446.809561811018</v>
      </c>
      <c r="AK42" s="16">
        <f>SUM(AK34:AK41)</f>
        <v>11937.037831496453</v>
      </c>
      <c r="AL42" s="16">
        <f>SUM(AL34:AL41)</f>
        <v>12239.584834766047</v>
      </c>
      <c r="AM42" s="16">
        <f t="shared" ref="AM42:AX42" si="345">SUM(AM34:AM41)</f>
        <v>12204.667841370967</v>
      </c>
      <c r="AN42" s="16">
        <f t="shared" si="345"/>
        <v>12579.983821429501</v>
      </c>
      <c r="AO42" s="16">
        <f t="shared" si="345"/>
        <v>12839.820981381705</v>
      </c>
      <c r="AP42" s="16">
        <f t="shared" si="345"/>
        <v>12938.530575267834</v>
      </c>
      <c r="AQ42" s="16">
        <f t="shared" si="345"/>
        <v>13136.703210865187</v>
      </c>
      <c r="AR42" s="16">
        <f t="shared" si="345"/>
        <v>13525.917326521891</v>
      </c>
      <c r="AS42" s="16">
        <f t="shared" si="345"/>
        <v>13558.627353725338</v>
      </c>
      <c r="AT42" s="16">
        <f t="shared" si="345"/>
        <v>13970.047614148169</v>
      </c>
      <c r="AU42" s="16">
        <f t="shared" si="345"/>
        <v>14305.874772997318</v>
      </c>
      <c r="AV42" s="16">
        <f t="shared" si="345"/>
        <v>14607.658662193575</v>
      </c>
      <c r="AW42" s="16">
        <f t="shared" si="345"/>
        <v>14930.884878771998</v>
      </c>
      <c r="AX42" s="16">
        <f t="shared" si="345"/>
        <v>15307.642113420216</v>
      </c>
      <c r="AY42" s="16">
        <f t="shared" ref="AY42:CL42" si="346">SUM(AY34:AY40)</f>
        <v>12086.189018585967</v>
      </c>
      <c r="AZ42" s="16">
        <f t="shared" si="346"/>
        <v>11327.547774081617</v>
      </c>
      <c r="BA42" s="16">
        <f t="shared" si="346"/>
        <v>11705.421919896526</v>
      </c>
      <c r="BB42" s="16">
        <f t="shared" si="346"/>
        <v>12145.528770084644</v>
      </c>
      <c r="BC42" s="16">
        <f t="shared" si="346"/>
        <v>12644.0758196473</v>
      </c>
      <c r="BD42" s="16">
        <f t="shared" si="346"/>
        <v>13140.225728703435</v>
      </c>
      <c r="BE42" s="16">
        <f t="shared" si="346"/>
        <v>13499.583177740291</v>
      </c>
      <c r="BF42" s="16">
        <f t="shared" si="346"/>
        <v>13851.841043809472</v>
      </c>
      <c r="BG42" s="16">
        <f t="shared" si="346"/>
        <v>14245.626408629683</v>
      </c>
      <c r="BH42" s="16">
        <f t="shared" si="346"/>
        <v>14576.706089841777</v>
      </c>
      <c r="BI42" s="16">
        <f t="shared" si="346"/>
        <v>14947.3232030703</v>
      </c>
      <c r="BJ42" s="95">
        <f t="shared" si="346"/>
        <v>15364.05326978447</v>
      </c>
      <c r="BK42" s="16">
        <f t="shared" si="346"/>
        <v>14408.047744943346</v>
      </c>
      <c r="BL42" s="16">
        <f t="shared" si="346"/>
        <v>13367.510966756996</v>
      </c>
      <c r="BM42" s="16">
        <f t="shared" si="346"/>
        <v>13694.653565059567</v>
      </c>
      <c r="BN42" s="16">
        <f t="shared" si="346"/>
        <v>14094.388123635064</v>
      </c>
      <c r="BO42" s="16">
        <f t="shared" si="346"/>
        <v>14585.952779779222</v>
      </c>
      <c r="BP42" s="16">
        <f t="shared" si="346"/>
        <v>15050.648460089911</v>
      </c>
      <c r="BQ42" s="16">
        <f t="shared" si="346"/>
        <v>15340.461549324771</v>
      </c>
      <c r="BR42" s="16">
        <f t="shared" si="346"/>
        <v>15941.988312969783</v>
      </c>
      <c r="BS42" s="16">
        <f t="shared" si="346"/>
        <v>16599.892825279439</v>
      </c>
      <c r="BT42" s="16">
        <f t="shared" si="346"/>
        <v>16821.176808420063</v>
      </c>
      <c r="BU42" s="16">
        <f t="shared" si="346"/>
        <v>17117.062669197243</v>
      </c>
      <c r="BV42" s="95">
        <f t="shared" si="346"/>
        <v>17463.033773531821</v>
      </c>
      <c r="BW42" s="16">
        <f t="shared" si="346"/>
        <v>16325.577521615311</v>
      </c>
      <c r="BX42" s="16">
        <f t="shared" si="346"/>
        <v>15126.467739498401</v>
      </c>
      <c r="BY42" s="16">
        <f t="shared" si="346"/>
        <v>15457.650789571931</v>
      </c>
      <c r="BZ42" s="16">
        <f t="shared" si="346"/>
        <v>15891.231193783968</v>
      </c>
      <c r="CA42" s="16">
        <f t="shared" si="346"/>
        <v>16453.210897504883</v>
      </c>
      <c r="CB42" s="16">
        <f t="shared" si="346"/>
        <v>16973.642133043137</v>
      </c>
      <c r="CC42" s="16">
        <f t="shared" si="346"/>
        <v>17312.425132979166</v>
      </c>
      <c r="CD42" s="16">
        <f t="shared" si="346"/>
        <v>18025.966305628583</v>
      </c>
      <c r="CE42" s="16">
        <f t="shared" si="346"/>
        <v>18797.109600685159</v>
      </c>
      <c r="CF42" s="16">
        <f t="shared" si="346"/>
        <v>19087.460735930556</v>
      </c>
      <c r="CG42" s="16">
        <f t="shared" si="346"/>
        <v>19463.683799332055</v>
      </c>
      <c r="CH42" s="95">
        <f t="shared" si="346"/>
        <v>19889.558313134887</v>
      </c>
      <c r="CI42" s="16">
        <f t="shared" si="346"/>
        <v>18591.209268844999</v>
      </c>
      <c r="CJ42" s="16">
        <f t="shared" si="346"/>
        <v>17232.452380467072</v>
      </c>
      <c r="CK42" s="16">
        <f t="shared" si="346"/>
        <v>17635.787352964726</v>
      </c>
      <c r="CL42" s="16">
        <f t="shared" si="346"/>
        <v>18155.668614505961</v>
      </c>
      <c r="CM42" s="16">
        <f t="shared" ref="CM42:CT42" si="347">SUM(CM34:CM40)</f>
        <v>18830.235844335439</v>
      </c>
      <c r="CN42" s="16">
        <f t="shared" si="347"/>
        <v>19456.055760636369</v>
      </c>
      <c r="CO42" s="16">
        <f t="shared" si="347"/>
        <v>19873.718680423233</v>
      </c>
      <c r="CP42" s="16">
        <f t="shared" si="347"/>
        <v>20692.93922520406</v>
      </c>
      <c r="CQ42" s="16">
        <f t="shared" si="347"/>
        <v>21577.227698753351</v>
      </c>
      <c r="CR42" s="16">
        <f t="shared" si="347"/>
        <v>21922.2632478913</v>
      </c>
      <c r="CS42" s="16">
        <f t="shared" si="347"/>
        <v>22356.4674435786</v>
      </c>
      <c r="CT42" s="95">
        <f t="shared" si="347"/>
        <v>22848.739231392821</v>
      </c>
    </row>
    <row r="43" spans="1:98" s="5" customFormat="1" x14ac:dyDescent="0.25"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1123">
        <f t="shared" ref="O43:AF43" si="348">O37/(M35+L35)</f>
        <v>0.81112548512289784</v>
      </c>
      <c r="P43" s="1123">
        <f t="shared" si="348"/>
        <v>0.84844868735083534</v>
      </c>
      <c r="Q43" s="1123">
        <f t="shared" si="348"/>
        <v>0.86820083682008364</v>
      </c>
      <c r="R43" s="1123">
        <f t="shared" si="348"/>
        <v>0.8984375</v>
      </c>
      <c r="S43" s="1123">
        <f t="shared" si="348"/>
        <v>0.88247422680412368</v>
      </c>
      <c r="T43" s="1123">
        <f t="shared" si="348"/>
        <v>0.90313390313390318</v>
      </c>
      <c r="U43" s="1123">
        <f t="shared" si="348"/>
        <v>0.9393592677345538</v>
      </c>
      <c r="V43" s="1123">
        <f t="shared" si="348"/>
        <v>0.92302631578947369</v>
      </c>
      <c r="W43" s="1123">
        <f t="shared" si="348"/>
        <v>0.90510510510510511</v>
      </c>
      <c r="X43" s="1123">
        <f t="shared" si="348"/>
        <v>0.93038821954484607</v>
      </c>
      <c r="Y43" s="1123">
        <f t="shared" si="348"/>
        <v>0.93660765276984581</v>
      </c>
      <c r="Z43" s="1123">
        <f t="shared" si="348"/>
        <v>0.92959295929592956</v>
      </c>
      <c r="AA43" s="1123">
        <f t="shared" si="348"/>
        <v>0.95099118942731276</v>
      </c>
      <c r="AB43" s="1123">
        <f t="shared" si="348"/>
        <v>0.96977084349097997</v>
      </c>
      <c r="AC43" s="1123">
        <f t="shared" si="348"/>
        <v>0.95543175487465182</v>
      </c>
      <c r="AD43" s="1123">
        <f t="shared" si="348"/>
        <v>0.91582150101419879</v>
      </c>
      <c r="AE43" s="1123">
        <f t="shared" si="348"/>
        <v>0.96383957922419461</v>
      </c>
      <c r="AF43" s="1123">
        <f t="shared" si="348"/>
        <v>0.94617940199335548</v>
      </c>
      <c r="AG43" s="1123">
        <f>AG37/(AE35+AD35)</f>
        <v>0.92400970088924816</v>
      </c>
      <c r="AH43" s="1123">
        <f>AVERAGE(V43:AG43)</f>
        <v>0.93756368528492839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5" customFormat="1" x14ac:dyDescent="0.25">
      <c r="B44" s="1123" t="s">
        <v>201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6"/>
      <c r="O44" s="1123">
        <f>O38/(K35+J35+I35)</f>
        <v>0.59431818181818186</v>
      </c>
      <c r="P44" s="1123">
        <f t="shared" ref="P44:T44" si="349">P38/(L35+K35+J35)</f>
        <v>0.57528089887640455</v>
      </c>
      <c r="Q44" s="1123">
        <f t="shared" si="349"/>
        <v>0.58325912733748886</v>
      </c>
      <c r="R44" s="1123">
        <f t="shared" si="349"/>
        <v>0.53983885407341092</v>
      </c>
      <c r="S44" s="1123">
        <f t="shared" si="349"/>
        <v>0.54732510288065839</v>
      </c>
      <c r="T44" s="1123">
        <f t="shared" si="349"/>
        <v>0.55166666666666664</v>
      </c>
      <c r="U44" s="1123">
        <f>U38/(Q35+P35+O35)</f>
        <v>0.60743134087237483</v>
      </c>
      <c r="V44" s="1123">
        <f t="shared" ref="V44" si="350">V38/(R35+Q35+P35)</f>
        <v>0.62014563106796117</v>
      </c>
      <c r="W44" s="1123">
        <f>W38/(S35+R35+Q35)</f>
        <v>0.62409054163298305</v>
      </c>
      <c r="X44" s="1123">
        <f t="shared" ref="X44:AF44" si="351">X38/(T35+S35+R35)</f>
        <v>0.67832167832167833</v>
      </c>
      <c r="Y44" s="1123">
        <f t="shared" si="351"/>
        <v>0.62</v>
      </c>
      <c r="Z44" s="1123">
        <f t="shared" si="351"/>
        <v>0.6385639370713998</v>
      </c>
      <c r="AA44" s="1123">
        <f t="shared" si="351"/>
        <v>0.73138626079802549</v>
      </c>
      <c r="AB44" s="1123">
        <f t="shared" si="351"/>
        <v>0.38753799392097266</v>
      </c>
      <c r="AC44" s="1123">
        <f t="shared" si="351"/>
        <v>0.41336723574282602</v>
      </c>
      <c r="AD44" s="1123">
        <f t="shared" si="351"/>
        <v>0.29331514324693042</v>
      </c>
      <c r="AE44" s="1123">
        <f t="shared" si="351"/>
        <v>0.26402361872627583</v>
      </c>
      <c r="AF44" s="1123">
        <f t="shared" si="351"/>
        <v>0.27069457659372026</v>
      </c>
      <c r="AG44" s="1123">
        <f>AG38/(AC35+AB35+AA35)</f>
        <v>0.28354155350353066</v>
      </c>
      <c r="AH44" s="1123">
        <f>AVERAGE(V44:AG44)</f>
        <v>0.48541568088552528</v>
      </c>
      <c r="AI44" s="16"/>
      <c r="AJ44" s="16"/>
      <c r="AK44" s="16"/>
      <c r="AL44" s="95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9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5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95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9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95"/>
    </row>
    <row r="45" spans="1:98" s="5" customFormat="1" x14ac:dyDescent="0.25">
      <c r="B45" s="1123" t="s">
        <v>202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6"/>
      <c r="O45" s="1123">
        <f>O39/(H35+G35+F35+E35+D35+C35)</f>
        <v>0.26759530791788855</v>
      </c>
      <c r="P45" s="1123">
        <f t="shared" ref="P45:Y45" si="352">P39/(I35+H35+G35+F35+E35+D35)</f>
        <v>0.27864214992927866</v>
      </c>
      <c r="Q45" s="1123">
        <f t="shared" si="352"/>
        <v>0.28720626631853785</v>
      </c>
      <c r="R45" s="1123">
        <f t="shared" si="352"/>
        <v>0.34159613059250304</v>
      </c>
      <c r="S45" s="1123">
        <f t="shared" si="352"/>
        <v>0.34038694074969772</v>
      </c>
      <c r="T45" s="1123">
        <f t="shared" si="352"/>
        <v>0.36492890995260663</v>
      </c>
      <c r="U45" s="1123">
        <f t="shared" si="352"/>
        <v>0.3510265398097146</v>
      </c>
      <c r="V45" s="1123">
        <f t="shared" si="352"/>
        <v>0.33404940923737914</v>
      </c>
      <c r="W45" s="1123">
        <f t="shared" si="352"/>
        <v>0.3192106790481718</v>
      </c>
      <c r="X45" s="1123">
        <f t="shared" si="352"/>
        <v>0.3052995391705069</v>
      </c>
      <c r="Y45" s="1123">
        <f t="shared" si="352"/>
        <v>0.32461024498886415</v>
      </c>
      <c r="Z45" s="1123">
        <f>Z39/(S35+R35+Q35+P35+O35+N35)</f>
        <v>0.36581382689167119</v>
      </c>
      <c r="AA45" s="1123">
        <f t="shared" ref="AA45:AF45" si="353">AA39/(T35+S35+R35+Q35+P35+O35)</f>
        <v>0.42292171105730425</v>
      </c>
      <c r="AB45" s="1123">
        <f t="shared" si="353"/>
        <v>0.2013888888888889</v>
      </c>
      <c r="AC45" s="1123">
        <f t="shared" si="353"/>
        <v>0.19752421959095801</v>
      </c>
      <c r="AD45" s="1123">
        <f t="shared" si="353"/>
        <v>0.16736596736596737</v>
      </c>
      <c r="AE45" s="1123">
        <f t="shared" si="353"/>
        <v>0.17404801324503311</v>
      </c>
      <c r="AF45" s="1123">
        <f t="shared" si="353"/>
        <v>0.16571100917431192</v>
      </c>
      <c r="AG45" s="1123">
        <f>AG39/(Z35+Y35+X35+W35+V35+U35)</f>
        <v>0.15234010814842439</v>
      </c>
      <c r="AH45" s="1123">
        <f>AVERAGE(O45:AG45)</f>
        <v>0.28219294010935309</v>
      </c>
      <c r="AI45" s="16"/>
      <c r="AJ45" s="16"/>
      <c r="AK45" s="16"/>
      <c r="AL45" s="95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9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5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95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9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95"/>
    </row>
    <row r="46" spans="1:98" s="5" customFormat="1" x14ac:dyDescent="0.25">
      <c r="B46" s="1123" t="s">
        <v>203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6"/>
      <c r="O46" s="9"/>
      <c r="P46" s="9"/>
      <c r="Q46" s="1123"/>
      <c r="R46" s="1123"/>
      <c r="S46" s="1123"/>
      <c r="T46" s="1123">
        <f t="shared" ref="T46:AF46" si="354">T40/SUM(A35:G35)</f>
        <v>0.29427549194991054</v>
      </c>
      <c r="U46" s="1123">
        <f t="shared" si="354"/>
        <v>0.27419354838709675</v>
      </c>
      <c r="V46" s="1123">
        <f t="shared" si="354"/>
        <v>0.26025719534598896</v>
      </c>
      <c r="W46" s="1123">
        <f t="shared" si="354"/>
        <v>0.28776119402985073</v>
      </c>
      <c r="X46" s="1123">
        <f t="shared" si="354"/>
        <v>0.30499468650371947</v>
      </c>
      <c r="Y46" s="1123">
        <f t="shared" si="354"/>
        <v>0.31039834454216242</v>
      </c>
      <c r="Z46" s="1123">
        <f t="shared" si="354"/>
        <v>0.32774674115456237</v>
      </c>
      <c r="AA46" s="1123">
        <f t="shared" si="354"/>
        <v>0.34462773071778868</v>
      </c>
      <c r="AB46" s="1123">
        <f t="shared" si="354"/>
        <v>0.21633036133270764</v>
      </c>
      <c r="AC46" s="1123">
        <f t="shared" si="354"/>
        <v>0.21925403225806453</v>
      </c>
      <c r="AD46" s="1123">
        <f t="shared" si="354"/>
        <v>0.2027804410354746</v>
      </c>
      <c r="AE46" s="1123">
        <f t="shared" si="354"/>
        <v>0.21108433734939758</v>
      </c>
      <c r="AF46" s="1123">
        <f t="shared" si="354"/>
        <v>0.20291720291720292</v>
      </c>
      <c r="AG46" s="1123">
        <f>AG40/SUM(N35:T35)</f>
        <v>0.19418851878100638</v>
      </c>
      <c r="AH46" s="1123">
        <f>AVERAGE(AA46:AG46)</f>
        <v>0.22731180348452032</v>
      </c>
      <c r="AL46" s="107"/>
      <c r="AX46" s="107"/>
      <c r="BJ46" s="107"/>
      <c r="BV46" s="107"/>
      <c r="CH46" s="107"/>
      <c r="CT46" s="107"/>
    </row>
    <row r="47" spans="1:98" s="5" customFormat="1" x14ac:dyDescent="0.25">
      <c r="B47" s="1" t="s">
        <v>89</v>
      </c>
      <c r="C47" s="9"/>
      <c r="D47" s="9">
        <f>C42</f>
        <v>1142</v>
      </c>
      <c r="E47" s="9">
        <f>D42</f>
        <v>1203</v>
      </c>
      <c r="F47" s="9">
        <f>E42</f>
        <v>1331</v>
      </c>
      <c r="G47" s="9">
        <f>F42</f>
        <v>1503</v>
      </c>
      <c r="H47" s="9">
        <f t="shared" ref="H47:BS47" si="355">G42</f>
        <v>1459</v>
      </c>
      <c r="I47" s="9">
        <f t="shared" si="355"/>
        <v>1485</v>
      </c>
      <c r="J47" s="9">
        <f t="shared" si="355"/>
        <v>1485</v>
      </c>
      <c r="K47" s="9">
        <f t="shared" si="355"/>
        <v>1572</v>
      </c>
      <c r="L47" s="9">
        <f t="shared" si="355"/>
        <v>1732</v>
      </c>
      <c r="M47" s="9">
        <f t="shared" si="355"/>
        <v>1852</v>
      </c>
      <c r="N47" s="96">
        <f t="shared" si="355"/>
        <v>2108</v>
      </c>
      <c r="O47" s="9">
        <f t="shared" si="355"/>
        <v>2192</v>
      </c>
      <c r="P47" s="9">
        <f t="shared" si="355"/>
        <v>2219</v>
      </c>
      <c r="Q47" s="9">
        <f t="shared" si="355"/>
        <v>2130</v>
      </c>
      <c r="R47" s="9">
        <f t="shared" si="355"/>
        <v>2259</v>
      </c>
      <c r="S47" s="9">
        <f t="shared" si="355"/>
        <v>2385</v>
      </c>
      <c r="T47" s="16">
        <f t="shared" si="355"/>
        <v>2733</v>
      </c>
      <c r="U47" s="142">
        <f t="shared" si="355"/>
        <v>3526</v>
      </c>
      <c r="V47" s="142">
        <f t="shared" si="355"/>
        <v>3957</v>
      </c>
      <c r="W47" s="142">
        <f t="shared" si="355"/>
        <v>4470</v>
      </c>
      <c r="X47" s="142">
        <f t="shared" si="355"/>
        <v>5082</v>
      </c>
      <c r="Y47" s="142">
        <f t="shared" si="355"/>
        <v>5596</v>
      </c>
      <c r="Z47" s="143">
        <f t="shared" si="355"/>
        <v>6020</v>
      </c>
      <c r="AA47" s="16">
        <f t="shared" si="355"/>
        <v>6701</v>
      </c>
      <c r="AB47" s="16">
        <f t="shared" si="355"/>
        <v>6810</v>
      </c>
      <c r="AC47" s="16">
        <f t="shared" si="355"/>
        <v>6667</v>
      </c>
      <c r="AD47" s="16">
        <f t="shared" si="355"/>
        <v>6952</v>
      </c>
      <c r="AE47" s="16">
        <f t="shared" si="355"/>
        <v>7096</v>
      </c>
      <c r="AF47" s="16">
        <f t="shared" si="355"/>
        <v>7684</v>
      </c>
      <c r="AG47" s="16">
        <f>AF42</f>
        <v>8823</v>
      </c>
      <c r="AH47" s="16">
        <f t="shared" si="355"/>
        <v>9546</v>
      </c>
      <c r="AI47" s="16">
        <f t="shared" si="355"/>
        <v>10355.942501190901</v>
      </c>
      <c r="AJ47" s="16">
        <f t="shared" si="355"/>
        <v>11108.503227796835</v>
      </c>
      <c r="AK47" s="16">
        <f t="shared" si="355"/>
        <v>11446.809561811018</v>
      </c>
      <c r="AL47" s="95">
        <f t="shared" si="355"/>
        <v>11937.037831496453</v>
      </c>
      <c r="AM47" s="16">
        <f t="shared" si="355"/>
        <v>12239.584834766047</v>
      </c>
      <c r="AN47" s="16">
        <f t="shared" si="355"/>
        <v>12204.667841370967</v>
      </c>
      <c r="AO47" s="16">
        <f t="shared" si="355"/>
        <v>12579.983821429501</v>
      </c>
      <c r="AP47" s="16">
        <f t="shared" si="355"/>
        <v>12839.820981381705</v>
      </c>
      <c r="AQ47" s="16">
        <f t="shared" si="355"/>
        <v>12938.530575267834</v>
      </c>
      <c r="AR47" s="16">
        <f t="shared" si="355"/>
        <v>13136.703210865187</v>
      </c>
      <c r="AS47" s="16">
        <f t="shared" si="355"/>
        <v>13525.917326521891</v>
      </c>
      <c r="AT47" s="16">
        <f t="shared" si="355"/>
        <v>13558.627353725338</v>
      </c>
      <c r="AU47" s="16">
        <f t="shared" si="355"/>
        <v>13970.047614148169</v>
      </c>
      <c r="AV47" s="16">
        <f t="shared" si="355"/>
        <v>14305.874772997318</v>
      </c>
      <c r="AW47" s="16">
        <f t="shared" si="355"/>
        <v>14607.658662193575</v>
      </c>
      <c r="AX47" s="95">
        <f t="shared" si="355"/>
        <v>14930.884878771998</v>
      </c>
      <c r="AY47" s="16">
        <f t="shared" si="355"/>
        <v>15307.642113420216</v>
      </c>
      <c r="AZ47" s="16">
        <f t="shared" si="355"/>
        <v>12086.189018585967</v>
      </c>
      <c r="BA47" s="16">
        <f t="shared" si="355"/>
        <v>11327.547774081617</v>
      </c>
      <c r="BB47" s="16">
        <f t="shared" si="355"/>
        <v>11705.421919896526</v>
      </c>
      <c r="BC47" s="16">
        <f t="shared" si="355"/>
        <v>12145.528770084644</v>
      </c>
      <c r="BD47" s="16">
        <f t="shared" si="355"/>
        <v>12644.0758196473</v>
      </c>
      <c r="BE47" s="16">
        <f t="shared" si="355"/>
        <v>13140.225728703435</v>
      </c>
      <c r="BF47" s="16">
        <f t="shared" si="355"/>
        <v>13499.583177740291</v>
      </c>
      <c r="BG47" s="16">
        <f t="shared" si="355"/>
        <v>13851.841043809472</v>
      </c>
      <c r="BH47" s="16">
        <f t="shared" si="355"/>
        <v>14245.626408629683</v>
      </c>
      <c r="BI47" s="16">
        <f t="shared" si="355"/>
        <v>14576.706089841777</v>
      </c>
      <c r="BJ47" s="95">
        <f t="shared" si="355"/>
        <v>14947.3232030703</v>
      </c>
      <c r="BK47" s="16">
        <f t="shared" si="355"/>
        <v>15364.05326978447</v>
      </c>
      <c r="BL47" s="16">
        <f t="shared" si="355"/>
        <v>14408.047744943346</v>
      </c>
      <c r="BM47" s="16">
        <f t="shared" si="355"/>
        <v>13367.510966756996</v>
      </c>
      <c r="BN47" s="16">
        <f t="shared" si="355"/>
        <v>13694.653565059567</v>
      </c>
      <c r="BO47" s="16">
        <f t="shared" si="355"/>
        <v>14094.388123635064</v>
      </c>
      <c r="BP47" s="16">
        <f t="shared" si="355"/>
        <v>14585.952779779222</v>
      </c>
      <c r="BQ47" s="16">
        <f t="shared" si="355"/>
        <v>15050.648460089911</v>
      </c>
      <c r="BR47" s="16">
        <f t="shared" si="355"/>
        <v>15340.461549324771</v>
      </c>
      <c r="BS47" s="16">
        <f t="shared" si="355"/>
        <v>15941.988312969783</v>
      </c>
      <c r="BT47" s="16">
        <f t="shared" ref="BT47:CT47" si="356">BS42</f>
        <v>16599.892825279439</v>
      </c>
      <c r="BU47" s="16">
        <f t="shared" si="356"/>
        <v>16821.176808420063</v>
      </c>
      <c r="BV47" s="95">
        <f t="shared" si="356"/>
        <v>17117.062669197243</v>
      </c>
      <c r="BW47" s="16">
        <f t="shared" si="356"/>
        <v>17463.033773531821</v>
      </c>
      <c r="BX47" s="16">
        <f t="shared" si="356"/>
        <v>16325.577521615311</v>
      </c>
      <c r="BY47" s="16">
        <f t="shared" si="356"/>
        <v>15126.467739498401</v>
      </c>
      <c r="BZ47" s="16">
        <f t="shared" si="356"/>
        <v>15457.650789571931</v>
      </c>
      <c r="CA47" s="16">
        <f t="shared" si="356"/>
        <v>15891.231193783968</v>
      </c>
      <c r="CB47" s="16">
        <f t="shared" si="356"/>
        <v>16453.210897504883</v>
      </c>
      <c r="CC47" s="16">
        <f t="shared" si="356"/>
        <v>16973.642133043137</v>
      </c>
      <c r="CD47" s="16">
        <f t="shared" si="356"/>
        <v>17312.425132979166</v>
      </c>
      <c r="CE47" s="16">
        <f t="shared" si="356"/>
        <v>18025.966305628583</v>
      </c>
      <c r="CF47" s="16">
        <f t="shared" si="356"/>
        <v>18797.109600685159</v>
      </c>
      <c r="CG47" s="16">
        <f t="shared" si="356"/>
        <v>19087.460735930556</v>
      </c>
      <c r="CH47" s="95">
        <f t="shared" si="356"/>
        <v>19463.683799332055</v>
      </c>
      <c r="CI47" s="16">
        <f t="shared" si="356"/>
        <v>19889.558313134887</v>
      </c>
      <c r="CJ47" s="16">
        <f t="shared" si="356"/>
        <v>18591.209268844999</v>
      </c>
      <c r="CK47" s="16">
        <f t="shared" si="356"/>
        <v>17232.452380467072</v>
      </c>
      <c r="CL47" s="16">
        <f t="shared" si="356"/>
        <v>17635.787352964726</v>
      </c>
      <c r="CM47" s="16">
        <f t="shared" si="356"/>
        <v>18155.668614505961</v>
      </c>
      <c r="CN47" s="16">
        <f t="shared" si="356"/>
        <v>18830.235844335439</v>
      </c>
      <c r="CO47" s="16">
        <f t="shared" si="356"/>
        <v>19456.055760636369</v>
      </c>
      <c r="CP47" s="16">
        <f t="shared" si="356"/>
        <v>19873.718680423233</v>
      </c>
      <c r="CQ47" s="16">
        <f t="shared" si="356"/>
        <v>20692.93922520406</v>
      </c>
      <c r="CR47" s="16">
        <f t="shared" si="356"/>
        <v>21577.227698753351</v>
      </c>
      <c r="CS47" s="16">
        <f t="shared" si="356"/>
        <v>21922.2632478913</v>
      </c>
      <c r="CT47" s="95">
        <f t="shared" si="356"/>
        <v>22356.4674435786</v>
      </c>
    </row>
    <row r="48" spans="1:98" s="108" customFormat="1" x14ac:dyDescent="0.25">
      <c r="B48" s="1" t="s">
        <v>74</v>
      </c>
      <c r="C48" s="121"/>
      <c r="D48" s="121">
        <f>C42+D35-D42</f>
        <v>82</v>
      </c>
      <c r="E48" s="121">
        <f t="shared" ref="E48:BP48" si="357">D42+E35-E42</f>
        <v>100</v>
      </c>
      <c r="F48" s="121">
        <f t="shared" si="357"/>
        <v>107</v>
      </c>
      <c r="G48" s="121">
        <f t="shared" si="357"/>
        <v>293</v>
      </c>
      <c r="H48" s="121">
        <f t="shared" si="357"/>
        <v>220</v>
      </c>
      <c r="I48" s="121">
        <f t="shared" si="357"/>
        <v>269</v>
      </c>
      <c r="J48" s="121">
        <f t="shared" si="357"/>
        <v>174</v>
      </c>
      <c r="K48" s="121">
        <f t="shared" si="357"/>
        <v>190</v>
      </c>
      <c r="L48" s="121">
        <f t="shared" si="357"/>
        <v>159</v>
      </c>
      <c r="M48" s="121">
        <f t="shared" si="357"/>
        <v>238</v>
      </c>
      <c r="N48" s="122">
        <f t="shared" si="357"/>
        <v>260</v>
      </c>
      <c r="O48" s="121">
        <f t="shared" si="357"/>
        <v>107</v>
      </c>
      <c r="P48" s="121">
        <f t="shared" si="357"/>
        <v>211</v>
      </c>
      <c r="Q48" s="121">
        <f t="shared" si="357"/>
        <v>234</v>
      </c>
      <c r="R48" s="121">
        <f t="shared" si="357"/>
        <v>213</v>
      </c>
      <c r="S48" s="121">
        <f t="shared" si="357"/>
        <v>187</v>
      </c>
      <c r="T48" s="121">
        <f t="shared" si="357"/>
        <v>192</v>
      </c>
      <c r="U48" s="146">
        <f t="shared" si="357"/>
        <v>249</v>
      </c>
      <c r="V48" s="146">
        <f t="shared" si="357"/>
        <v>301</v>
      </c>
      <c r="W48" s="146">
        <f t="shared" si="357"/>
        <v>325</v>
      </c>
      <c r="X48" s="146">
        <f t="shared" si="357"/>
        <v>367</v>
      </c>
      <c r="Y48" s="146">
        <f t="shared" si="357"/>
        <v>511</v>
      </c>
      <c r="Z48" s="147">
        <f>Y42+Z35-Z42</f>
        <v>435</v>
      </c>
      <c r="AA48" s="123">
        <f t="shared" si="357"/>
        <v>211</v>
      </c>
      <c r="AB48" s="123">
        <f t="shared" si="357"/>
        <v>809</v>
      </c>
      <c r="AC48" s="123">
        <f t="shared" si="357"/>
        <v>570</v>
      </c>
      <c r="AD48" s="123">
        <f t="shared" si="357"/>
        <v>506</v>
      </c>
      <c r="AE48" s="123">
        <f t="shared" si="357"/>
        <v>-1</v>
      </c>
      <c r="AF48" s="123">
        <f t="shared" si="357"/>
        <v>173</v>
      </c>
      <c r="AG48" s="123">
        <f>AF42+AG35-AG42</f>
        <v>102</v>
      </c>
      <c r="AH48" s="123">
        <f>AG42+AH35-AH42</f>
        <v>157.24513730076251</v>
      </c>
      <c r="AI48" s="123">
        <f t="shared" si="357"/>
        <v>311.65061698844511</v>
      </c>
      <c r="AJ48" s="123">
        <f t="shared" si="357"/>
        <v>835.45040259851703</v>
      </c>
      <c r="AK48" s="123">
        <f t="shared" si="357"/>
        <v>646.22380861559213</v>
      </c>
      <c r="AL48" s="124">
        <f t="shared" si="357"/>
        <v>906.08017533071688</v>
      </c>
      <c r="AM48" s="123">
        <f t="shared" si="357"/>
        <v>1230.4287958717632</v>
      </c>
      <c r="AN48" s="123">
        <f t="shared" si="357"/>
        <v>845.54995349190358</v>
      </c>
      <c r="AO48" s="123">
        <f t="shared" si="357"/>
        <v>971.09902518060335</v>
      </c>
      <c r="AP48" s="123">
        <f t="shared" si="357"/>
        <v>1164.4031702694083</v>
      </c>
      <c r="AQ48" s="123">
        <f t="shared" si="357"/>
        <v>1093.7315376005135</v>
      </c>
      <c r="AR48" s="123">
        <f t="shared" si="357"/>
        <v>939.81007058774048</v>
      </c>
      <c r="AS48" s="123">
        <f t="shared" si="357"/>
        <v>1322.2120231573444</v>
      </c>
      <c r="AT48" s="123">
        <f t="shared" si="357"/>
        <v>984.60971986251934</v>
      </c>
      <c r="AU48" s="123">
        <f t="shared" si="357"/>
        <v>1096.8549056007614</v>
      </c>
      <c r="AV48" s="123">
        <f t="shared" si="357"/>
        <v>1166.2082932995945</v>
      </c>
      <c r="AW48" s="123">
        <f t="shared" si="357"/>
        <v>1180.0615632352292</v>
      </c>
      <c r="AX48" s="124">
        <f t="shared" si="357"/>
        <v>1164.8657580649178</v>
      </c>
      <c r="AY48" s="123">
        <f t="shared" si="357"/>
        <v>3678.3738678947266</v>
      </c>
      <c r="AZ48" s="123">
        <f t="shared" si="357"/>
        <v>1233.4382082711199</v>
      </c>
      <c r="BA48" s="123">
        <f t="shared" si="357"/>
        <v>1244.7575362731404</v>
      </c>
      <c r="BB48" s="123">
        <f t="shared" si="357"/>
        <v>1129.6601763301132</v>
      </c>
      <c r="BC48" s="123">
        <f t="shared" si="357"/>
        <v>1128.5294384130902</v>
      </c>
      <c r="BD48" s="123">
        <f t="shared" si="357"/>
        <v>1190.817353318087</v>
      </c>
      <c r="BE48" s="123">
        <f t="shared" si="357"/>
        <v>1279.0766851830176</v>
      </c>
      <c r="BF48" s="123">
        <f t="shared" si="357"/>
        <v>1350.1683857336957</v>
      </c>
      <c r="BG48" s="123">
        <f t="shared" si="357"/>
        <v>1374.2735462785495</v>
      </c>
      <c r="BH48" s="123">
        <f t="shared" si="357"/>
        <v>1390.0230241959816</v>
      </c>
      <c r="BI48" s="123">
        <f t="shared" si="357"/>
        <v>1419.881648537561</v>
      </c>
      <c r="BJ48" s="124">
        <f t="shared" si="357"/>
        <v>1444.829272286026</v>
      </c>
      <c r="BK48" s="123">
        <f t="shared" si="357"/>
        <v>1504.4297939101561</v>
      </c>
      <c r="BL48" s="123">
        <f t="shared" si="357"/>
        <v>1609.4107002227938</v>
      </c>
      <c r="BM48" s="123">
        <f t="shared" si="357"/>
        <v>1576.2607588059873</v>
      </c>
      <c r="BN48" s="123">
        <f t="shared" si="357"/>
        <v>1412.9210535177554</v>
      </c>
      <c r="BO48" s="123">
        <f t="shared" si="357"/>
        <v>1377.271673050067</v>
      </c>
      <c r="BP48" s="123">
        <f t="shared" si="357"/>
        <v>1462.9634423903826</v>
      </c>
      <c r="BQ48" s="123">
        <f t="shared" ref="BQ48:CT48" si="358">BP42+BQ35-BQ42</f>
        <v>1544.6582959093921</v>
      </c>
      <c r="BR48" s="123">
        <f t="shared" si="358"/>
        <v>1298.3164297714447</v>
      </c>
      <c r="BS48" s="123">
        <f t="shared" si="358"/>
        <v>1311.1538386405737</v>
      </c>
      <c r="BT48" s="123">
        <f t="shared" si="358"/>
        <v>1660.8726803120808</v>
      </c>
      <c r="BU48" s="123">
        <f t="shared" si="358"/>
        <v>1658.7601967250666</v>
      </c>
      <c r="BV48" s="124">
        <f t="shared" si="358"/>
        <v>1682.5136206740935</v>
      </c>
      <c r="BW48" s="123">
        <f t="shared" si="358"/>
        <v>1748.8311219558436</v>
      </c>
      <c r="BX48" s="123">
        <f t="shared" si="358"/>
        <v>1833.6163365649172</v>
      </c>
      <c r="BY48" s="123">
        <f t="shared" si="358"/>
        <v>1794.8757995645992</v>
      </c>
      <c r="BZ48" s="123">
        <f t="shared" si="358"/>
        <v>1621.2635620519668</v>
      </c>
      <c r="CA48" s="123">
        <f t="shared" si="358"/>
        <v>1555.1874354346764</v>
      </c>
      <c r="CB48" s="123">
        <f t="shared" si="358"/>
        <v>1661.8218155112045</v>
      </c>
      <c r="CC48" s="123">
        <f t="shared" si="358"/>
        <v>1765.8874870245345</v>
      </c>
      <c r="CD48" s="123">
        <f t="shared" si="358"/>
        <v>1463.3166468067975</v>
      </c>
      <c r="CE48" s="123">
        <f t="shared" si="358"/>
        <v>1482.2961551627923</v>
      </c>
      <c r="CF48" s="123">
        <f t="shared" si="358"/>
        <v>1896.0022413149891</v>
      </c>
      <c r="CG48" s="123">
        <f t="shared" si="358"/>
        <v>1890.311488086063</v>
      </c>
      <c r="CH48" s="124">
        <f t="shared" si="358"/>
        <v>1922.4475372905945</v>
      </c>
      <c r="CI48" s="123">
        <f t="shared" si="358"/>
        <v>2003.5822002121058</v>
      </c>
      <c r="CJ48" s="123">
        <f t="shared" si="358"/>
        <v>2089.8095491252534</v>
      </c>
      <c r="CK48" s="123">
        <f t="shared" si="358"/>
        <v>2047.2133119451173</v>
      </c>
      <c r="CL48" s="123">
        <f t="shared" si="358"/>
        <v>1845.5778381389464</v>
      </c>
      <c r="CM48" s="123">
        <f t="shared" si="358"/>
        <v>1760.6932698582896</v>
      </c>
      <c r="CN48" s="123">
        <f t="shared" si="358"/>
        <v>1882.6864833569307</v>
      </c>
      <c r="CO48" s="123">
        <f t="shared" si="358"/>
        <v>2000.1244221949819</v>
      </c>
      <c r="CP48" s="123">
        <f t="shared" si="358"/>
        <v>1680.2743566616737</v>
      </c>
      <c r="CQ48" s="123">
        <f t="shared" si="358"/>
        <v>1701.9914573316528</v>
      </c>
      <c r="CR48" s="123">
        <f t="shared" si="358"/>
        <v>2163.1946813640752</v>
      </c>
      <c r="CS48" s="123">
        <f t="shared" si="358"/>
        <v>2165.1145833822811</v>
      </c>
      <c r="CT48" s="124">
        <f t="shared" si="358"/>
        <v>2200.0348722532617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T50" s="8"/>
      <c r="U50" s="27"/>
      <c r="V50" s="27"/>
      <c r="W50" s="27"/>
      <c r="X50" s="27"/>
      <c r="Y50" s="27"/>
      <c r="Z50" s="104"/>
    </row>
    <row r="51" spans="1:98" s="113" customFormat="1" x14ac:dyDescent="0.25">
      <c r="B51" s="61"/>
      <c r="C51" s="6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2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2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2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2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2"/>
    </row>
    <row r="52" spans="1:98" s="102" customFormat="1" x14ac:dyDescent="0.25">
      <c r="B52" s="102" t="s">
        <v>10</v>
      </c>
      <c r="C52" s="102">
        <f t="shared" ref="C52:BN52" si="359">C33</f>
        <v>42005</v>
      </c>
      <c r="D52" s="102">
        <f t="shared" si="359"/>
        <v>42036</v>
      </c>
      <c r="E52" s="102">
        <f t="shared" si="359"/>
        <v>42064</v>
      </c>
      <c r="F52" s="102">
        <f t="shared" si="359"/>
        <v>42095</v>
      </c>
      <c r="G52" s="102">
        <f t="shared" si="359"/>
        <v>42125</v>
      </c>
      <c r="H52" s="102">
        <f t="shared" si="359"/>
        <v>42156</v>
      </c>
      <c r="I52" s="102">
        <f t="shared" si="359"/>
        <v>42186</v>
      </c>
      <c r="J52" s="102">
        <f t="shared" si="359"/>
        <v>42217</v>
      </c>
      <c r="K52" s="102">
        <f t="shared" si="359"/>
        <v>42248</v>
      </c>
      <c r="L52" s="102">
        <f t="shared" si="359"/>
        <v>42278</v>
      </c>
      <c r="M52" s="102">
        <f t="shared" si="359"/>
        <v>42309</v>
      </c>
      <c r="N52" s="103">
        <f t="shared" si="359"/>
        <v>42339</v>
      </c>
      <c r="O52" s="140">
        <f t="shared" si="359"/>
        <v>42370</v>
      </c>
      <c r="P52" s="140">
        <f t="shared" si="359"/>
        <v>42401</v>
      </c>
      <c r="Q52" s="140">
        <f t="shared" si="359"/>
        <v>42430</v>
      </c>
      <c r="R52" s="140">
        <f t="shared" si="359"/>
        <v>42461</v>
      </c>
      <c r="S52" s="140">
        <f t="shared" si="359"/>
        <v>42491</v>
      </c>
      <c r="T52" s="140">
        <f t="shared" si="359"/>
        <v>42522</v>
      </c>
      <c r="U52" s="140">
        <f t="shared" si="359"/>
        <v>42552</v>
      </c>
      <c r="V52" s="140">
        <f t="shared" si="359"/>
        <v>42583</v>
      </c>
      <c r="W52" s="102">
        <f t="shared" si="359"/>
        <v>42614</v>
      </c>
      <c r="X52" s="102">
        <f t="shared" si="359"/>
        <v>42644</v>
      </c>
      <c r="Y52" s="102">
        <f t="shared" si="359"/>
        <v>42675</v>
      </c>
      <c r="Z52" s="103">
        <f t="shared" si="359"/>
        <v>42705</v>
      </c>
      <c r="AA52" s="102">
        <f t="shared" si="359"/>
        <v>42752</v>
      </c>
      <c r="AB52" s="102">
        <f t="shared" si="359"/>
        <v>42783</v>
      </c>
      <c r="AC52" s="102">
        <f t="shared" si="359"/>
        <v>42811</v>
      </c>
      <c r="AD52" s="102">
        <f t="shared" si="359"/>
        <v>42842</v>
      </c>
      <c r="AE52" s="102">
        <f t="shared" si="359"/>
        <v>42872</v>
      </c>
      <c r="AF52" s="102">
        <f t="shared" si="359"/>
        <v>42903</v>
      </c>
      <c r="AG52" s="102">
        <f t="shared" si="359"/>
        <v>42933</v>
      </c>
      <c r="AH52" s="102">
        <f t="shared" si="359"/>
        <v>42964</v>
      </c>
      <c r="AI52" s="102">
        <f t="shared" si="359"/>
        <v>42995</v>
      </c>
      <c r="AJ52" s="102">
        <f t="shared" si="359"/>
        <v>43025</v>
      </c>
      <c r="AK52" s="102">
        <f t="shared" si="359"/>
        <v>43056</v>
      </c>
      <c r="AL52" s="103">
        <f t="shared" si="359"/>
        <v>43086</v>
      </c>
      <c r="AM52" s="102">
        <f t="shared" si="359"/>
        <v>43118</v>
      </c>
      <c r="AN52" s="102">
        <f t="shared" si="359"/>
        <v>43149</v>
      </c>
      <c r="AO52" s="102">
        <f t="shared" si="359"/>
        <v>43177</v>
      </c>
      <c r="AP52" s="102">
        <f t="shared" si="359"/>
        <v>43208</v>
      </c>
      <c r="AQ52" s="102">
        <f t="shared" si="359"/>
        <v>43238</v>
      </c>
      <c r="AR52" s="102">
        <f t="shared" si="359"/>
        <v>43269</v>
      </c>
      <c r="AS52" s="102">
        <f t="shared" si="359"/>
        <v>43299</v>
      </c>
      <c r="AT52" s="102">
        <f t="shared" si="359"/>
        <v>43330</v>
      </c>
      <c r="AU52" s="102">
        <f t="shared" si="359"/>
        <v>43361</v>
      </c>
      <c r="AV52" s="102">
        <f t="shared" si="359"/>
        <v>43391</v>
      </c>
      <c r="AW52" s="102">
        <f t="shared" si="359"/>
        <v>43422</v>
      </c>
      <c r="AX52" s="103">
        <f t="shared" si="359"/>
        <v>43452</v>
      </c>
      <c r="AY52" s="102">
        <f t="shared" si="359"/>
        <v>43483</v>
      </c>
      <c r="AZ52" s="102">
        <f t="shared" si="359"/>
        <v>43514</v>
      </c>
      <c r="BA52" s="102">
        <f t="shared" si="359"/>
        <v>43542</v>
      </c>
      <c r="BB52" s="102">
        <f t="shared" si="359"/>
        <v>43573</v>
      </c>
      <c r="BC52" s="102">
        <f t="shared" si="359"/>
        <v>43603</v>
      </c>
      <c r="BD52" s="102">
        <f t="shared" si="359"/>
        <v>43634</v>
      </c>
      <c r="BE52" s="102">
        <f t="shared" si="359"/>
        <v>43664</v>
      </c>
      <c r="BF52" s="102">
        <f t="shared" si="359"/>
        <v>43695</v>
      </c>
      <c r="BG52" s="102">
        <f t="shared" si="359"/>
        <v>43726</v>
      </c>
      <c r="BH52" s="102">
        <f t="shared" si="359"/>
        <v>43756</v>
      </c>
      <c r="BI52" s="102">
        <f t="shared" si="359"/>
        <v>43787</v>
      </c>
      <c r="BJ52" s="103">
        <f t="shared" si="359"/>
        <v>43817</v>
      </c>
      <c r="BK52" s="102">
        <f t="shared" si="359"/>
        <v>43848</v>
      </c>
      <c r="BL52" s="102">
        <f t="shared" si="359"/>
        <v>43879</v>
      </c>
      <c r="BM52" s="102">
        <f t="shared" si="359"/>
        <v>43908</v>
      </c>
      <c r="BN52" s="102">
        <f t="shared" si="359"/>
        <v>43939</v>
      </c>
      <c r="BO52" s="102">
        <f t="shared" ref="BO52:CT52" si="360">BO33</f>
        <v>43969</v>
      </c>
      <c r="BP52" s="102">
        <f t="shared" si="360"/>
        <v>44000</v>
      </c>
      <c r="BQ52" s="102">
        <f t="shared" si="360"/>
        <v>44030</v>
      </c>
      <c r="BR52" s="102">
        <f t="shared" si="360"/>
        <v>44061</v>
      </c>
      <c r="BS52" s="102">
        <f t="shared" si="360"/>
        <v>44092</v>
      </c>
      <c r="BT52" s="102">
        <f t="shared" si="360"/>
        <v>44122</v>
      </c>
      <c r="BU52" s="102">
        <f t="shared" si="360"/>
        <v>44153</v>
      </c>
      <c r="BV52" s="103">
        <f t="shared" si="360"/>
        <v>44183</v>
      </c>
      <c r="BW52" s="102">
        <f t="shared" si="360"/>
        <v>44214</v>
      </c>
      <c r="BX52" s="102">
        <f t="shared" si="360"/>
        <v>44245</v>
      </c>
      <c r="BY52" s="102">
        <f t="shared" si="360"/>
        <v>44273</v>
      </c>
      <c r="BZ52" s="102">
        <f t="shared" si="360"/>
        <v>44304</v>
      </c>
      <c r="CA52" s="102">
        <f t="shared" si="360"/>
        <v>44334</v>
      </c>
      <c r="CB52" s="102">
        <f t="shared" si="360"/>
        <v>44365</v>
      </c>
      <c r="CC52" s="102">
        <f t="shared" si="360"/>
        <v>44395</v>
      </c>
      <c r="CD52" s="102">
        <f t="shared" si="360"/>
        <v>44426</v>
      </c>
      <c r="CE52" s="102">
        <f t="shared" si="360"/>
        <v>44457</v>
      </c>
      <c r="CF52" s="102">
        <f t="shared" si="360"/>
        <v>44487</v>
      </c>
      <c r="CG52" s="102">
        <f t="shared" si="360"/>
        <v>44518</v>
      </c>
      <c r="CH52" s="103">
        <f t="shared" si="360"/>
        <v>44548</v>
      </c>
      <c r="CI52" s="102">
        <f t="shared" si="360"/>
        <v>44579</v>
      </c>
      <c r="CJ52" s="102">
        <f t="shared" si="360"/>
        <v>44610</v>
      </c>
      <c r="CK52" s="102">
        <f t="shared" si="360"/>
        <v>44638</v>
      </c>
      <c r="CL52" s="102">
        <f t="shared" si="360"/>
        <v>44669</v>
      </c>
      <c r="CM52" s="102">
        <f t="shared" si="360"/>
        <v>44699</v>
      </c>
      <c r="CN52" s="102">
        <f t="shared" si="360"/>
        <v>44730</v>
      </c>
      <c r="CO52" s="102">
        <f t="shared" si="360"/>
        <v>44760</v>
      </c>
      <c r="CP52" s="102">
        <f t="shared" si="360"/>
        <v>44791</v>
      </c>
      <c r="CQ52" s="102">
        <f t="shared" si="360"/>
        <v>44822</v>
      </c>
      <c r="CR52" s="102">
        <f t="shared" si="360"/>
        <v>44852</v>
      </c>
      <c r="CS52" s="102">
        <f t="shared" si="360"/>
        <v>44883</v>
      </c>
      <c r="CT52" s="103">
        <f t="shared" si="360"/>
        <v>44913</v>
      </c>
    </row>
    <row r="53" spans="1:98" x14ac:dyDescent="0.25">
      <c r="A53" s="4" t="s">
        <v>159</v>
      </c>
      <c r="B53" t="s">
        <v>142</v>
      </c>
      <c r="C53">
        <v>11</v>
      </c>
      <c r="D53">
        <v>5</v>
      </c>
      <c r="E53">
        <v>11</v>
      </c>
      <c r="F53">
        <v>11</v>
      </c>
      <c r="G53">
        <v>16</v>
      </c>
      <c r="H53">
        <v>13</v>
      </c>
      <c r="I53">
        <v>14</v>
      </c>
      <c r="J53">
        <v>13</v>
      </c>
      <c r="K53">
        <v>17</v>
      </c>
      <c r="L53">
        <v>19</v>
      </c>
      <c r="M53">
        <v>12</v>
      </c>
      <c r="N53" s="34">
        <v>15</v>
      </c>
      <c r="O53" s="527">
        <v>12</v>
      </c>
      <c r="P53" s="528">
        <v>8</v>
      </c>
      <c r="Q53" s="529">
        <v>18</v>
      </c>
      <c r="R53" s="530">
        <v>13</v>
      </c>
      <c r="S53" s="531">
        <v>13</v>
      </c>
      <c r="T53" s="532">
        <v>15</v>
      </c>
      <c r="U53" s="533">
        <v>15</v>
      </c>
      <c r="V53" s="534">
        <v>12</v>
      </c>
      <c r="W53" s="535">
        <v>13</v>
      </c>
      <c r="X53" s="536">
        <v>11</v>
      </c>
      <c r="Y53" s="537">
        <v>11</v>
      </c>
      <c r="Z53" s="538">
        <v>13</v>
      </c>
      <c r="AA53" s="1353">
        <v>26</v>
      </c>
      <c r="AB53" s="1354">
        <v>35</v>
      </c>
      <c r="AC53" s="1355">
        <v>33</v>
      </c>
      <c r="AD53" s="1356">
        <v>157</v>
      </c>
      <c r="AE53" s="1357">
        <v>102</v>
      </c>
      <c r="AF53" s="1358">
        <v>92</v>
      </c>
      <c r="AG53" s="1359">
        <v>64</v>
      </c>
      <c r="AH53" s="1855">
        <f>AH34*AH65</f>
        <v>130.09539029651938</v>
      </c>
      <c r="AI53" s="15">
        <f t="shared" ref="AI53:CL53" si="361">AI34*AI65</f>
        <v>95.849090495383223</v>
      </c>
      <c r="AJ53" s="15">
        <f t="shared" si="361"/>
        <v>94.419728026387546</v>
      </c>
      <c r="AK53" s="15">
        <f t="shared" si="361"/>
        <v>95.715067800359506</v>
      </c>
      <c r="AL53" s="94">
        <f t="shared" si="361"/>
        <v>104.9062606999039</v>
      </c>
      <c r="AM53" s="15">
        <f t="shared" si="361"/>
        <v>111.74265600585937</v>
      </c>
      <c r="AN53" s="15">
        <f t="shared" si="361"/>
        <v>111.45858563232422</v>
      </c>
      <c r="AO53" s="15">
        <f t="shared" si="361"/>
        <v>216.95924664497375</v>
      </c>
      <c r="AP53" s="1854">
        <f>AP34*AP65</f>
        <v>256.54328033348708</v>
      </c>
      <c r="AQ53" s="15">
        <f t="shared" si="361"/>
        <v>95.443915364413712</v>
      </c>
      <c r="AR53" s="15">
        <f t="shared" si="361"/>
        <v>89.100354683443001</v>
      </c>
      <c r="AS53" s="15">
        <f t="shared" si="361"/>
        <v>66.489201932079013</v>
      </c>
      <c r="AT53" s="15">
        <f t="shared" si="361"/>
        <v>128.12230660642021</v>
      </c>
      <c r="AU53" s="15">
        <f t="shared" si="361"/>
        <v>95.734754932285526</v>
      </c>
      <c r="AV53" s="15">
        <f t="shared" si="361"/>
        <v>95.808190398675691</v>
      </c>
      <c r="AW53" s="15">
        <f t="shared" si="361"/>
        <v>97.502427983138062</v>
      </c>
      <c r="AX53" s="94">
        <f t="shared" si="361"/>
        <v>105.33353734238301</v>
      </c>
      <c r="AY53" s="15">
        <f t="shared" si="361"/>
        <v>28.56</v>
      </c>
      <c r="AZ53" s="15">
        <f t="shared" si="361"/>
        <v>28.56</v>
      </c>
      <c r="BA53" s="15">
        <f t="shared" si="361"/>
        <v>58.883000000000003</v>
      </c>
      <c r="BB53" s="15">
        <f t="shared" si="361"/>
        <v>69.492175710594339</v>
      </c>
      <c r="BC53" s="15">
        <f t="shared" si="361"/>
        <v>25.884728888888869</v>
      </c>
      <c r="BD53" s="15">
        <f t="shared" si="361"/>
        <v>23.942576687116546</v>
      </c>
      <c r="BE53" s="15">
        <f t="shared" si="361"/>
        <v>17.861052631578975</v>
      </c>
      <c r="BF53" s="15">
        <f t="shared" si="361"/>
        <v>34.410889829327211</v>
      </c>
      <c r="BG53" s="15">
        <f t="shared" si="361"/>
        <v>25.718400751542401</v>
      </c>
      <c r="BH53" s="15">
        <f t="shared" si="361"/>
        <v>25.7380622746402</v>
      </c>
      <c r="BI53" s="15">
        <f t="shared" si="361"/>
        <v>26.191422385489918</v>
      </c>
      <c r="BJ53" s="94">
        <f t="shared" si="361"/>
        <v>28.833790095940095</v>
      </c>
      <c r="BK53" s="15">
        <f t="shared" si="361"/>
        <v>35.699999999999996</v>
      </c>
      <c r="BL53" s="15">
        <f t="shared" si="361"/>
        <v>35.699999999999996</v>
      </c>
      <c r="BM53" s="15">
        <f t="shared" si="361"/>
        <v>73.603750000000005</v>
      </c>
      <c r="BN53" s="15">
        <f t="shared" si="361"/>
        <v>86.865219638242934</v>
      </c>
      <c r="BO53" s="15">
        <f t="shared" si="361"/>
        <v>32.355911111111084</v>
      </c>
      <c r="BP53" s="15">
        <f t="shared" si="361"/>
        <v>29.928220858895681</v>
      </c>
      <c r="BQ53" s="15">
        <f t="shared" si="361"/>
        <v>22.549578947368456</v>
      </c>
      <c r="BR53" s="15">
        <f t="shared" si="361"/>
        <v>43.443748409525604</v>
      </c>
      <c r="BS53" s="15">
        <f t="shared" si="361"/>
        <v>32.46948094882228</v>
      </c>
      <c r="BT53" s="15">
        <f t="shared" si="361"/>
        <v>32.494303621733252</v>
      </c>
      <c r="BU53" s="15">
        <f t="shared" si="361"/>
        <v>33.066670761681024</v>
      </c>
      <c r="BV53" s="94">
        <f t="shared" si="361"/>
        <v>36.402659996124378</v>
      </c>
      <c r="BW53" s="15">
        <f t="shared" si="361"/>
        <v>42.839999999999996</v>
      </c>
      <c r="BX53" s="15">
        <f t="shared" si="361"/>
        <v>42.839999999999996</v>
      </c>
      <c r="BY53" s="15">
        <f t="shared" si="361"/>
        <v>88.3245</v>
      </c>
      <c r="BZ53" s="15">
        <f t="shared" si="361"/>
        <v>104.23826356589151</v>
      </c>
      <c r="CA53" s="15">
        <f t="shared" si="361"/>
        <v>38.827093333333302</v>
      </c>
      <c r="CB53" s="15">
        <f t="shared" si="361"/>
        <v>35.91386503067482</v>
      </c>
      <c r="CC53" s="15">
        <f t="shared" si="361"/>
        <v>27.059494736842147</v>
      </c>
      <c r="CD53" s="15">
        <f t="shared" si="361"/>
        <v>53.175148053259342</v>
      </c>
      <c r="CE53" s="15">
        <f t="shared" si="361"/>
        <v>39.742644681358477</v>
      </c>
      <c r="CF53" s="15">
        <f t="shared" si="361"/>
        <v>39.773027633001497</v>
      </c>
      <c r="CG53" s="15">
        <f t="shared" si="361"/>
        <v>40.870405061437744</v>
      </c>
      <c r="CH53" s="94">
        <f t="shared" si="361"/>
        <v>47.177847354977189</v>
      </c>
      <c r="CI53" s="15">
        <f t="shared" si="361"/>
        <v>49.98</v>
      </c>
      <c r="CJ53" s="15">
        <f t="shared" si="361"/>
        <v>49.98</v>
      </c>
      <c r="CK53" s="15">
        <f t="shared" si="361"/>
        <v>103.04525</v>
      </c>
      <c r="CL53" s="15">
        <f t="shared" si="361"/>
        <v>121.6113074935401</v>
      </c>
      <c r="CM53" s="15">
        <f t="shared" ref="CM53:CT53" si="362">CM34*CM65</f>
        <v>45.29827555555552</v>
      </c>
      <c r="CN53" s="15">
        <f t="shared" si="362"/>
        <v>41.899509202453956</v>
      </c>
      <c r="CO53" s="15">
        <f t="shared" si="362"/>
        <v>31.569410526315838</v>
      </c>
      <c r="CP53" s="15">
        <f t="shared" si="362"/>
        <v>62.037672728802569</v>
      </c>
      <c r="CQ53" s="15">
        <f t="shared" si="362"/>
        <v>46.366418794918225</v>
      </c>
      <c r="CR53" s="15">
        <f t="shared" si="362"/>
        <v>47.329902883271778</v>
      </c>
      <c r="CS53" s="15">
        <f t="shared" si="362"/>
        <v>48.63578202311092</v>
      </c>
      <c r="CT53" s="94">
        <f t="shared" si="362"/>
        <v>56.141638352422859</v>
      </c>
    </row>
    <row r="54" spans="1:98" x14ac:dyDescent="0.25">
      <c r="A54" s="4" t="s">
        <v>160</v>
      </c>
      <c r="B54" t="s">
        <v>5</v>
      </c>
      <c r="C54">
        <v>77</v>
      </c>
      <c r="D54">
        <v>52</v>
      </c>
      <c r="E54">
        <v>79</v>
      </c>
      <c r="F54">
        <v>90</v>
      </c>
      <c r="G54">
        <v>86</v>
      </c>
      <c r="H54">
        <v>98</v>
      </c>
      <c r="I54">
        <v>147</v>
      </c>
      <c r="J54">
        <v>99</v>
      </c>
      <c r="K54">
        <v>190</v>
      </c>
      <c r="L54">
        <v>131</v>
      </c>
      <c r="M54">
        <v>256</v>
      </c>
      <c r="N54" s="34">
        <v>161</v>
      </c>
      <c r="O54" s="539">
        <v>46</v>
      </c>
      <c r="P54" s="540">
        <v>40</v>
      </c>
      <c r="Q54" s="541">
        <v>187</v>
      </c>
      <c r="R54" s="542">
        <v>175</v>
      </c>
      <c r="S54" s="543">
        <v>225</v>
      </c>
      <c r="T54" s="544">
        <v>460</v>
      </c>
      <c r="U54" s="545">
        <v>280</v>
      </c>
      <c r="V54" s="546">
        <v>334</v>
      </c>
      <c r="W54" s="547">
        <v>427</v>
      </c>
      <c r="X54" s="548">
        <v>345</v>
      </c>
      <c r="Y54" s="549">
        <v>280</v>
      </c>
      <c r="Z54" s="550">
        <v>600</v>
      </c>
      <c r="AA54" s="1360">
        <v>113</v>
      </c>
      <c r="AB54" s="1361">
        <v>203</v>
      </c>
      <c r="AC54" s="1362">
        <v>448</v>
      </c>
      <c r="AD54" s="1363">
        <v>317</v>
      </c>
      <c r="AE54" s="1364">
        <v>275</v>
      </c>
      <c r="AF54" s="1365">
        <v>706</v>
      </c>
      <c r="AG54" s="1366">
        <v>360</v>
      </c>
      <c r="AH54" s="15">
        <f t="shared" ref="AH54:CL54" si="363">AH35*AH66</f>
        <v>475.32926607630475</v>
      </c>
      <c r="AI54" s="15">
        <f t="shared" si="363"/>
        <v>541.87374970297446</v>
      </c>
      <c r="AJ54" s="15">
        <f t="shared" si="363"/>
        <v>616.78421143853609</v>
      </c>
      <c r="AK54" s="15">
        <f t="shared" si="363"/>
        <v>534.60517278528448</v>
      </c>
      <c r="AL54" s="94">
        <f t="shared" si="363"/>
        <v>609.29728295343136</v>
      </c>
      <c r="AM54" s="15">
        <f t="shared" si="363"/>
        <v>606.5096727225482</v>
      </c>
      <c r="AN54" s="15">
        <f t="shared" si="363"/>
        <v>618.80008376619753</v>
      </c>
      <c r="AO54" s="15">
        <f t="shared" si="363"/>
        <v>618.11526619711026</v>
      </c>
      <c r="AP54" s="15">
        <f t="shared" si="363"/>
        <v>644.39405712133828</v>
      </c>
      <c r="AQ54" s="15">
        <f t="shared" si="363"/>
        <v>661.0526959144886</v>
      </c>
      <c r="AR54" s="15">
        <f t="shared" si="363"/>
        <v>681.51187205460428</v>
      </c>
      <c r="AS54" s="15">
        <f t="shared" si="363"/>
        <v>696.82347665215104</v>
      </c>
      <c r="AT54" s="15">
        <f t="shared" si="363"/>
        <v>722.24418395937369</v>
      </c>
      <c r="AU54" s="15">
        <f t="shared" si="363"/>
        <v>743.80816797897876</v>
      </c>
      <c r="AV54" s="15">
        <f t="shared" si="363"/>
        <v>764.91396362919113</v>
      </c>
      <c r="AW54" s="15">
        <f t="shared" si="363"/>
        <v>786.44432317696567</v>
      </c>
      <c r="AX54" s="94">
        <f t="shared" si="363"/>
        <v>809.94786180423898</v>
      </c>
      <c r="AY54" s="15">
        <f t="shared" si="363"/>
        <v>231.80604989004189</v>
      </c>
      <c r="AZ54" s="15">
        <f t="shared" si="363"/>
        <v>240.65246877385829</v>
      </c>
      <c r="BA54" s="15">
        <f t="shared" si="363"/>
        <v>863.69369249295255</v>
      </c>
      <c r="BB54" s="15">
        <f t="shared" si="363"/>
        <v>848.88814835739481</v>
      </c>
      <c r="BC54" s="15">
        <f t="shared" si="363"/>
        <v>882.50995733175876</v>
      </c>
      <c r="BD54" s="15">
        <f t="shared" si="363"/>
        <v>908.31501820933033</v>
      </c>
      <c r="BE54" s="15">
        <f t="shared" si="363"/>
        <v>884.76258677542739</v>
      </c>
      <c r="BF54" s="15">
        <f t="shared" si="363"/>
        <v>924.79807036071975</v>
      </c>
      <c r="BG54" s="15">
        <f t="shared" si="363"/>
        <v>963.82269785071185</v>
      </c>
      <c r="BH54" s="15">
        <f t="shared" si="363"/>
        <v>941.64007363224005</v>
      </c>
      <c r="BI54" s="15">
        <f t="shared" si="363"/>
        <v>983.53354962542051</v>
      </c>
      <c r="BJ54" s="94">
        <f t="shared" si="363"/>
        <v>1026.9399937859903</v>
      </c>
      <c r="BK54" s="15">
        <f t="shared" si="363"/>
        <v>278.22780440735005</v>
      </c>
      <c r="BL54" s="15">
        <f t="shared" si="363"/>
        <v>288.33569758543371</v>
      </c>
      <c r="BM54" s="15">
        <f t="shared" si="363"/>
        <v>1013.1427186785126</v>
      </c>
      <c r="BN54" s="15">
        <f t="shared" si="363"/>
        <v>980.23581854209112</v>
      </c>
      <c r="BO54" s="15">
        <f t="shared" si="363"/>
        <v>1013.6380688464729</v>
      </c>
      <c r="BP54" s="15">
        <f t="shared" si="363"/>
        <v>1037.9109127899583</v>
      </c>
      <c r="BQ54" s="15">
        <f t="shared" si="363"/>
        <v>1000.5299147085502</v>
      </c>
      <c r="BR54" s="15">
        <f t="shared" si="363"/>
        <v>1042.3600027154375</v>
      </c>
      <c r="BS54" s="15">
        <f t="shared" si="363"/>
        <v>1084.1275431074357</v>
      </c>
      <c r="BT54" s="15">
        <f t="shared" si="363"/>
        <v>1040.0525633525201</v>
      </c>
      <c r="BU54" s="15">
        <f t="shared" si="363"/>
        <v>1084.4378205731216</v>
      </c>
      <c r="BV54" s="94">
        <f t="shared" si="363"/>
        <v>1130.2156035135197</v>
      </c>
      <c r="BW54" s="15">
        <f t="shared" si="363"/>
        <v>310.16404151775674</v>
      </c>
      <c r="BX54" s="15">
        <f t="shared" si="363"/>
        <v>321.60182232360415</v>
      </c>
      <c r="BY54" s="15">
        <f t="shared" si="363"/>
        <v>1131.6576882920954</v>
      </c>
      <c r="BZ54" s="15">
        <f t="shared" si="363"/>
        <v>1111.2048222558064</v>
      </c>
      <c r="CA54" s="15">
        <f t="shared" si="363"/>
        <v>1148.3302078594456</v>
      </c>
      <c r="CB54" s="15">
        <f t="shared" si="363"/>
        <v>1174.9921080339541</v>
      </c>
      <c r="CC54" s="15">
        <f t="shared" si="363"/>
        <v>1147.8978630362615</v>
      </c>
      <c r="CD54" s="15">
        <f t="shared" si="363"/>
        <v>1218.2325999702389</v>
      </c>
      <c r="CE54" s="15">
        <f t="shared" si="363"/>
        <v>1265.5166308298167</v>
      </c>
      <c r="CF54" s="15">
        <f t="shared" si="363"/>
        <v>1232.3102148707358</v>
      </c>
      <c r="CG54" s="15">
        <f t="shared" si="363"/>
        <v>1295.1977946237489</v>
      </c>
      <c r="CH54" s="94">
        <f t="shared" si="363"/>
        <v>1347.6727220292962</v>
      </c>
      <c r="CI54" s="15">
        <f t="shared" si="363"/>
        <v>357.78043320472875</v>
      </c>
      <c r="CJ54" s="15">
        <f t="shared" si="363"/>
        <v>370.53654727868513</v>
      </c>
      <c r="CK54" s="15">
        <f t="shared" si="363"/>
        <v>1304.3767848160385</v>
      </c>
      <c r="CL54" s="15">
        <f t="shared" si="363"/>
        <v>1279.177203509274</v>
      </c>
      <c r="CM54" s="15">
        <f t="shared" ref="CM54:CT54" si="364">CM35*CM66</f>
        <v>1320.8608541476301</v>
      </c>
      <c r="CN54" s="15">
        <f t="shared" si="364"/>
        <v>1350.6569373946775</v>
      </c>
      <c r="CO54" s="15">
        <f t="shared" si="364"/>
        <v>1318.6733696946108</v>
      </c>
      <c r="CP54" s="15">
        <f t="shared" si="364"/>
        <v>1398.7896431183985</v>
      </c>
      <c r="CQ54" s="15">
        <f t="shared" si="364"/>
        <v>1452.43763447587</v>
      </c>
      <c r="CR54" s="15">
        <f t="shared" si="364"/>
        <v>1442.0066411867401</v>
      </c>
      <c r="CS54" s="15">
        <f t="shared" si="364"/>
        <v>1515.0726852695664</v>
      </c>
      <c r="CT54" s="94">
        <f t="shared" si="364"/>
        <v>1575.9828207079786</v>
      </c>
    </row>
    <row r="55" spans="1:98" x14ac:dyDescent="0.25">
      <c r="A55" s="4" t="s">
        <v>161</v>
      </c>
      <c r="B55" t="s">
        <v>6</v>
      </c>
      <c r="C55">
        <v>46</v>
      </c>
      <c r="D55">
        <v>64</v>
      </c>
      <c r="E55">
        <v>50</v>
      </c>
      <c r="F55">
        <v>68</v>
      </c>
      <c r="G55">
        <v>82</v>
      </c>
      <c r="H55">
        <v>78</v>
      </c>
      <c r="I55">
        <v>89</v>
      </c>
      <c r="J55">
        <v>83</v>
      </c>
      <c r="K55">
        <v>111</v>
      </c>
      <c r="L55">
        <v>140</v>
      </c>
      <c r="M55">
        <v>73</v>
      </c>
      <c r="N55" s="34">
        <v>195</v>
      </c>
      <c r="O55" s="551">
        <v>67</v>
      </c>
      <c r="P55" s="552">
        <v>42</v>
      </c>
      <c r="Q55" s="553">
        <v>25</v>
      </c>
      <c r="R55" s="554">
        <v>82</v>
      </c>
      <c r="S55" s="555">
        <v>103</v>
      </c>
      <c r="T55" s="556">
        <v>164</v>
      </c>
      <c r="U55" s="557">
        <v>215</v>
      </c>
      <c r="V55" s="558">
        <v>158</v>
      </c>
      <c r="W55" s="559">
        <v>239</v>
      </c>
      <c r="X55" s="560">
        <v>202</v>
      </c>
      <c r="Y55" s="561">
        <v>207</v>
      </c>
      <c r="Z55" s="562">
        <v>271</v>
      </c>
      <c r="AA55" s="1367">
        <v>163</v>
      </c>
      <c r="AB55" s="1368">
        <v>71</v>
      </c>
      <c r="AC55" s="1369">
        <v>179</v>
      </c>
      <c r="AD55" s="1370">
        <v>188</v>
      </c>
      <c r="AE55" s="1371">
        <v>137</v>
      </c>
      <c r="AF55" s="1372">
        <v>108</v>
      </c>
      <c r="AG55" s="1373">
        <v>180</v>
      </c>
      <c r="AH55" s="15">
        <f t="shared" ref="AH55:CL55" si="365">AH36*AH67</f>
        <v>167.88992268835545</v>
      </c>
      <c r="AI55" s="15">
        <f t="shared" si="365"/>
        <v>185.22570903419165</v>
      </c>
      <c r="AJ55" s="15">
        <f t="shared" si="365"/>
        <v>205.75376887901643</v>
      </c>
      <c r="AK55" s="15">
        <f t="shared" si="365"/>
        <v>231.45830826274121</v>
      </c>
      <c r="AL55" s="94">
        <f t="shared" si="365"/>
        <v>225.41573380852316</v>
      </c>
      <c r="AM55" s="15">
        <f t="shared" si="365"/>
        <v>184.9199583258474</v>
      </c>
      <c r="AN55" s="15">
        <f t="shared" si="365"/>
        <v>182.91330577893254</v>
      </c>
      <c r="AO55" s="15">
        <f t="shared" si="365"/>
        <v>450.44969821751806</v>
      </c>
      <c r="AP55" s="15">
        <f t="shared" si="365"/>
        <v>312.05629216691267</v>
      </c>
      <c r="AQ55" s="15">
        <f t="shared" si="365"/>
        <v>235.07318517310273</v>
      </c>
      <c r="AR55" s="15">
        <f t="shared" si="365"/>
        <v>232.35104239476235</v>
      </c>
      <c r="AS55" s="15">
        <f t="shared" si="365"/>
        <v>258.55173575092493</v>
      </c>
      <c r="AT55" s="15">
        <f t="shared" si="365"/>
        <v>278.48792226261799</v>
      </c>
      <c r="AU55" s="15">
        <f t="shared" si="365"/>
        <v>270.02666180468037</v>
      </c>
      <c r="AV55" s="15">
        <f t="shared" si="365"/>
        <v>279.76353898279461</v>
      </c>
      <c r="AW55" s="15">
        <f t="shared" si="365"/>
        <v>292.37470275554165</v>
      </c>
      <c r="AX55" s="94">
        <f t="shared" si="365"/>
        <v>301.15952245330311</v>
      </c>
      <c r="AY55" s="15">
        <f t="shared" si="365"/>
        <v>235.86831788510966</v>
      </c>
      <c r="AZ55" s="15">
        <f t="shared" si="365"/>
        <v>69.908878278253056</v>
      </c>
      <c r="BA55" s="15">
        <f t="shared" si="365"/>
        <v>185.69154217175156</v>
      </c>
      <c r="BB55" s="15">
        <f t="shared" si="365"/>
        <v>436.03687853480886</v>
      </c>
      <c r="BC55" s="15">
        <f t="shared" si="365"/>
        <v>309.67206895344646</v>
      </c>
      <c r="BD55" s="15">
        <f t="shared" si="365"/>
        <v>307.26393812665117</v>
      </c>
      <c r="BE55" s="15">
        <f t="shared" si="365"/>
        <v>344.59623404453163</v>
      </c>
      <c r="BF55" s="15">
        <f t="shared" si="365"/>
        <v>353.59844026866335</v>
      </c>
      <c r="BG55" s="15">
        <f t="shared" si="365"/>
        <v>345.75582791672832</v>
      </c>
      <c r="BH55" s="15">
        <f t="shared" si="365"/>
        <v>362.5161170726488</v>
      </c>
      <c r="BI55" s="15">
        <f t="shared" si="365"/>
        <v>359.9251023274507</v>
      </c>
      <c r="BJ55" s="94">
        <f t="shared" si="365"/>
        <v>376.63250327174495</v>
      </c>
      <c r="BK55" s="15">
        <f t="shared" si="365"/>
        <v>284.81857886702988</v>
      </c>
      <c r="BL55" s="15">
        <f t="shared" si="365"/>
        <v>83.908913167561863</v>
      </c>
      <c r="BM55" s="15">
        <f t="shared" si="365"/>
        <v>222.48473336095316</v>
      </c>
      <c r="BN55" s="15">
        <f t="shared" si="365"/>
        <v>511.48641283663574</v>
      </c>
      <c r="BO55" s="15">
        <f t="shared" si="365"/>
        <v>357.58733889450491</v>
      </c>
      <c r="BP55" s="15">
        <f t="shared" si="365"/>
        <v>352.91887902379437</v>
      </c>
      <c r="BQ55" s="15">
        <f t="shared" si="365"/>
        <v>397.6999020136235</v>
      </c>
      <c r="BR55" s="15">
        <f t="shared" si="365"/>
        <v>399.86525489564002</v>
      </c>
      <c r="BS55" s="15">
        <f t="shared" si="365"/>
        <v>389.7089075732863</v>
      </c>
      <c r="BT55" s="15">
        <f t="shared" si="365"/>
        <v>407.76556540453339</v>
      </c>
      <c r="BU55" s="15">
        <f t="shared" si="365"/>
        <v>397.54151907173718</v>
      </c>
      <c r="BV55" s="94">
        <f t="shared" si="365"/>
        <v>415.27259660899495</v>
      </c>
      <c r="BW55" s="15">
        <f t="shared" si="365"/>
        <v>310.3581629263266</v>
      </c>
      <c r="BX55" s="15">
        <f t="shared" si="365"/>
        <v>93.540355116017921</v>
      </c>
      <c r="BY55" s="15">
        <f t="shared" si="365"/>
        <v>248.1534415864794</v>
      </c>
      <c r="BZ55" s="15">
        <f t="shared" si="365"/>
        <v>571.31884864011477</v>
      </c>
      <c r="CA55" s="15">
        <f t="shared" si="365"/>
        <v>405.36447234521546</v>
      </c>
      <c r="CB55" s="15">
        <f t="shared" si="365"/>
        <v>399.81470917732338</v>
      </c>
      <c r="CC55" s="15">
        <f t="shared" si="365"/>
        <v>450.22577609842574</v>
      </c>
      <c r="CD55" s="15">
        <f t="shared" si="365"/>
        <v>467.93659454497998</v>
      </c>
      <c r="CE55" s="15">
        <f t="shared" si="365"/>
        <v>455.4626947194688</v>
      </c>
      <c r="CF55" s="15">
        <f t="shared" si="365"/>
        <v>475.99021699979261</v>
      </c>
      <c r="CG55" s="15">
        <f t="shared" si="365"/>
        <v>475.64650021190818</v>
      </c>
      <c r="CH55" s="94">
        <f t="shared" si="365"/>
        <v>495.98062801921714</v>
      </c>
      <c r="CI55" s="15">
        <f t="shared" si="365"/>
        <v>359.29327381729428</v>
      </c>
      <c r="CJ55" s="15">
        <f t="shared" si="365"/>
        <v>107.90067285609926</v>
      </c>
      <c r="CK55" s="15">
        <f t="shared" si="365"/>
        <v>285.91230850755113</v>
      </c>
      <c r="CL55" s="15">
        <f t="shared" si="365"/>
        <v>658.51630807075321</v>
      </c>
      <c r="CM55" s="15">
        <f t="shared" ref="CM55:CT55" si="366">CM36*CM67</f>
        <v>466.64033646282678</v>
      </c>
      <c r="CN55" s="15">
        <f t="shared" si="366"/>
        <v>459.88479154367468</v>
      </c>
      <c r="CO55" s="15">
        <f t="shared" si="366"/>
        <v>517.53587426109675</v>
      </c>
      <c r="CP55" s="15">
        <f t="shared" si="366"/>
        <v>537.55263930877891</v>
      </c>
      <c r="CQ55" s="15">
        <f t="shared" si="366"/>
        <v>522.96786362140858</v>
      </c>
      <c r="CR55" s="15">
        <f t="shared" si="366"/>
        <v>557.22146175724288</v>
      </c>
      <c r="CS55" s="15">
        <f t="shared" si="366"/>
        <v>556.58502533369676</v>
      </c>
      <c r="CT55" s="94">
        <f t="shared" si="366"/>
        <v>580.17910859171457</v>
      </c>
    </row>
    <row r="56" spans="1:98" x14ac:dyDescent="0.25">
      <c r="A56" s="4" t="s">
        <v>162</v>
      </c>
      <c r="B56" t="s">
        <v>7</v>
      </c>
      <c r="C56">
        <v>64</v>
      </c>
      <c r="D56">
        <v>54</v>
      </c>
      <c r="E56">
        <v>84</v>
      </c>
      <c r="F56">
        <v>58</v>
      </c>
      <c r="G56">
        <v>64</v>
      </c>
      <c r="H56">
        <v>119</v>
      </c>
      <c r="I56">
        <v>111</v>
      </c>
      <c r="J56">
        <v>86</v>
      </c>
      <c r="K56">
        <v>160</v>
      </c>
      <c r="L56">
        <v>134</v>
      </c>
      <c r="M56">
        <v>159</v>
      </c>
      <c r="N56" s="34">
        <v>169</v>
      </c>
      <c r="O56" s="563">
        <v>97</v>
      </c>
      <c r="P56" s="564">
        <v>121</v>
      </c>
      <c r="Q56" s="565">
        <v>96</v>
      </c>
      <c r="R56" s="566">
        <v>37</v>
      </c>
      <c r="S56" s="567">
        <v>70</v>
      </c>
      <c r="T56" s="568">
        <v>151</v>
      </c>
      <c r="U56" s="569">
        <v>130</v>
      </c>
      <c r="V56" s="570">
        <v>231</v>
      </c>
      <c r="W56" s="571">
        <v>271</v>
      </c>
      <c r="X56" s="572">
        <v>179</v>
      </c>
      <c r="Y56" s="573">
        <v>216</v>
      </c>
      <c r="Z56" s="574">
        <v>328</v>
      </c>
      <c r="AA56" s="1374">
        <v>154</v>
      </c>
      <c r="AB56" s="1375">
        <v>299</v>
      </c>
      <c r="AC56" s="1376">
        <v>194</v>
      </c>
      <c r="AD56" s="1377">
        <v>139</v>
      </c>
      <c r="AE56" s="1378">
        <v>154</v>
      </c>
      <c r="AF56" s="1379">
        <v>136</v>
      </c>
      <c r="AG56" s="1380">
        <v>115</v>
      </c>
      <c r="AH56" s="15">
        <f t="shared" ref="AH56:CL56" si="367">AH37*AH68</f>
        <v>195.97503925457906</v>
      </c>
      <c r="AI56" s="15">
        <f t="shared" si="367"/>
        <v>214.40171107256612</v>
      </c>
      <c r="AJ56" s="15">
        <f t="shared" si="367"/>
        <v>170.04768877738999</v>
      </c>
      <c r="AK56" s="15">
        <f t="shared" si="367"/>
        <v>196.15131110139563</v>
      </c>
      <c r="AL56" s="94">
        <f t="shared" si="367"/>
        <v>223.19233286248661</v>
      </c>
      <c r="AM56" s="15">
        <f t="shared" si="367"/>
        <v>265.11446977128082</v>
      </c>
      <c r="AN56" s="15">
        <f t="shared" si="367"/>
        <v>269.11612480720459</v>
      </c>
      <c r="AO56" s="15">
        <f t="shared" si="367"/>
        <v>262.81184468361545</v>
      </c>
      <c r="AP56" s="15">
        <f t="shared" si="367"/>
        <v>279.60850132584147</v>
      </c>
      <c r="AQ56" s="15">
        <f t="shared" si="367"/>
        <v>301.85141982896499</v>
      </c>
      <c r="AR56" s="15">
        <f t="shared" si="367"/>
        <v>222.27887260400377</v>
      </c>
      <c r="AS56" s="15">
        <f t="shared" si="367"/>
        <v>216.77934614056642</v>
      </c>
      <c r="AT56" s="15">
        <f t="shared" si="367"/>
        <v>273.18215034565446</v>
      </c>
      <c r="AU56" s="15">
        <f t="shared" si="367"/>
        <v>271.96869078637633</v>
      </c>
      <c r="AV56" s="15">
        <f t="shared" si="367"/>
        <v>263.62806826073893</v>
      </c>
      <c r="AW56" s="15">
        <f t="shared" si="367"/>
        <v>275.87103124895896</v>
      </c>
      <c r="AX56" s="94">
        <f t="shared" si="367"/>
        <v>292.17679213277989</v>
      </c>
      <c r="AY56" s="15">
        <f t="shared" si="367"/>
        <v>174.80230303673153</v>
      </c>
      <c r="AZ56" s="15">
        <f t="shared" si="367"/>
        <v>179.25992159268333</v>
      </c>
      <c r="BA56" s="15">
        <f t="shared" si="367"/>
        <v>53.648175940127615</v>
      </c>
      <c r="BB56" s="15">
        <f t="shared" si="367"/>
        <v>59.009532275533509</v>
      </c>
      <c r="BC56" s="15">
        <f t="shared" si="367"/>
        <v>212.53961291886452</v>
      </c>
      <c r="BD56" s="15">
        <f t="shared" si="367"/>
        <v>148.84715623919564</v>
      </c>
      <c r="BE56" s="15">
        <f t="shared" si="367"/>
        <v>146.8737606101962</v>
      </c>
      <c r="BF56" s="15">
        <f t="shared" si="367"/>
        <v>187.07508479037293</v>
      </c>
      <c r="BG56" s="15">
        <f t="shared" si="367"/>
        <v>176.63884356249011</v>
      </c>
      <c r="BH56" s="15">
        <f t="shared" si="367"/>
        <v>173.57575554991777</v>
      </c>
      <c r="BI56" s="15">
        <f t="shared" si="367"/>
        <v>183.45359090430895</v>
      </c>
      <c r="BJ56" s="94">
        <f t="shared" si="367"/>
        <v>184.4444839322463</v>
      </c>
      <c r="BK56" s="15">
        <f t="shared" si="367"/>
        <v>208.19919601816028</v>
      </c>
      <c r="BL56" s="15">
        <f t="shared" si="367"/>
        <v>216.46211993894269</v>
      </c>
      <c r="BM56" s="15">
        <f t="shared" si="367"/>
        <v>64.391823290899154</v>
      </c>
      <c r="BN56" s="15">
        <f t="shared" si="367"/>
        <v>70.70176649151577</v>
      </c>
      <c r="BO56" s="15">
        <f t="shared" si="367"/>
        <v>249.31635269671042</v>
      </c>
      <c r="BP56" s="15">
        <f t="shared" si="367"/>
        <v>171.87813767469649</v>
      </c>
      <c r="BQ56" s="15">
        <f t="shared" si="367"/>
        <v>170.38403042437676</v>
      </c>
      <c r="BR56" s="15">
        <f t="shared" si="367"/>
        <v>215.90410904115413</v>
      </c>
      <c r="BS56" s="15">
        <f t="shared" si="367"/>
        <v>199.75126630061024</v>
      </c>
      <c r="BT56" s="15">
        <f t="shared" si="367"/>
        <v>195.64100620990141</v>
      </c>
      <c r="BU56" s="15">
        <f t="shared" si="367"/>
        <v>206.35236255053528</v>
      </c>
      <c r="BV56" s="94">
        <f t="shared" si="367"/>
        <v>203.72110712111208</v>
      </c>
      <c r="BW56" s="15">
        <f t="shared" si="367"/>
        <v>227.28624356636138</v>
      </c>
      <c r="BX56" s="15">
        <f t="shared" si="367"/>
        <v>235.87220382400821</v>
      </c>
      <c r="BY56" s="15">
        <f t="shared" si="367"/>
        <v>71.783005998069441</v>
      </c>
      <c r="BZ56" s="15">
        <f t="shared" si="367"/>
        <v>78.858834114468962</v>
      </c>
      <c r="CA56" s="15">
        <f t="shared" si="367"/>
        <v>278.48077289069886</v>
      </c>
      <c r="CB56" s="15">
        <f t="shared" si="367"/>
        <v>194.8427223446426</v>
      </c>
      <c r="CC56" s="15">
        <f t="shared" si="367"/>
        <v>193.02464566648905</v>
      </c>
      <c r="CD56" s="15">
        <f t="shared" si="367"/>
        <v>249.30784859387308</v>
      </c>
      <c r="CE56" s="15">
        <f t="shared" si="367"/>
        <v>233.75606198430458</v>
      </c>
      <c r="CF56" s="15">
        <f t="shared" si="367"/>
        <v>228.6506111468162</v>
      </c>
      <c r="CG56" s="15">
        <f t="shared" si="367"/>
        <v>243.23943006500201</v>
      </c>
      <c r="CH56" s="94">
        <f t="shared" si="367"/>
        <v>243.74619246742512</v>
      </c>
      <c r="CI56" s="15">
        <f t="shared" si="367"/>
        <v>263.55263764697395</v>
      </c>
      <c r="CJ56" s="15">
        <f t="shared" si="367"/>
        <v>273.06288810114364</v>
      </c>
      <c r="CK56" s="15">
        <f t="shared" si="367"/>
        <v>82.803134938053802</v>
      </c>
      <c r="CL56" s="15">
        <f t="shared" si="367"/>
        <v>90.857943229550216</v>
      </c>
      <c r="CM56" s="15">
        <f t="shared" ref="CM56:CT56" si="368">CM37*CM68</f>
        <v>320.98386193484447</v>
      </c>
      <c r="CN56" s="15">
        <f t="shared" si="368"/>
        <v>224.29561472473307</v>
      </c>
      <c r="CO56" s="15">
        <f t="shared" si="368"/>
        <v>222.02559560097291</v>
      </c>
      <c r="CP56" s="15">
        <f t="shared" si="368"/>
        <v>286.58011653685594</v>
      </c>
      <c r="CQ56" s="15">
        <f t="shared" si="368"/>
        <v>268.53250961548991</v>
      </c>
      <c r="CR56" s="15">
        <f t="shared" si="368"/>
        <v>267.79023062436988</v>
      </c>
      <c r="CS56" s="15">
        <f t="shared" si="368"/>
        <v>284.75003463753563</v>
      </c>
      <c r="CT56" s="94">
        <f t="shared" si="368"/>
        <v>285.22333423883657</v>
      </c>
    </row>
    <row r="57" spans="1:98" x14ac:dyDescent="0.25">
      <c r="A57" s="4" t="s">
        <v>163</v>
      </c>
      <c r="B57" t="s">
        <v>8</v>
      </c>
      <c r="C57">
        <v>30</v>
      </c>
      <c r="D57">
        <v>30</v>
      </c>
      <c r="E57">
        <v>66</v>
      </c>
      <c r="F57">
        <v>62</v>
      </c>
      <c r="G57">
        <v>85</v>
      </c>
      <c r="H57">
        <v>73</v>
      </c>
      <c r="I57">
        <v>61</v>
      </c>
      <c r="J57">
        <v>57</v>
      </c>
      <c r="K57">
        <v>123</v>
      </c>
      <c r="L57">
        <v>93</v>
      </c>
      <c r="M57">
        <v>108</v>
      </c>
      <c r="N57" s="34">
        <v>108</v>
      </c>
      <c r="O57" s="575">
        <v>88</v>
      </c>
      <c r="P57" s="576">
        <v>86</v>
      </c>
      <c r="Q57" s="577">
        <v>172</v>
      </c>
      <c r="R57" s="578">
        <v>108</v>
      </c>
      <c r="S57" s="579">
        <v>83</v>
      </c>
      <c r="T57" s="580">
        <v>64</v>
      </c>
      <c r="U57" s="581">
        <v>52</v>
      </c>
      <c r="V57" s="582">
        <v>75</v>
      </c>
      <c r="W57" s="583">
        <v>98</v>
      </c>
      <c r="X57" s="584">
        <v>115</v>
      </c>
      <c r="Y57" s="585">
        <v>108</v>
      </c>
      <c r="Z57" s="586">
        <v>230</v>
      </c>
      <c r="AA57" s="1381">
        <v>105</v>
      </c>
      <c r="AB57" s="1382">
        <v>168</v>
      </c>
      <c r="AC57" s="1383">
        <v>214</v>
      </c>
      <c r="AD57" s="1384">
        <v>130</v>
      </c>
      <c r="AE57" s="1385">
        <v>70</v>
      </c>
      <c r="AF57" s="1386">
        <v>68</v>
      </c>
      <c r="AG57" s="1387">
        <v>65</v>
      </c>
      <c r="AH57" s="15">
        <f t="shared" ref="AH57:CL57" si="369">AH38*AH69</f>
        <v>121.68664127689769</v>
      </c>
      <c r="AI57" s="15">
        <f t="shared" si="369"/>
        <v>113.49960243242924</v>
      </c>
      <c r="AJ57" s="15">
        <f t="shared" si="369"/>
        <v>143.77856270039402</v>
      </c>
      <c r="AK57" s="15">
        <f t="shared" si="369"/>
        <v>154.44876306084407</v>
      </c>
      <c r="AL57" s="94">
        <f t="shared" si="369"/>
        <v>175.11056135383095</v>
      </c>
      <c r="AM57" s="15">
        <f t="shared" si="369"/>
        <v>141.42716739054183</v>
      </c>
      <c r="AN57" s="15">
        <f t="shared" si="369"/>
        <v>158.6949502447012</v>
      </c>
      <c r="AO57" s="15">
        <f t="shared" si="369"/>
        <v>328.11543522967952</v>
      </c>
      <c r="AP57" s="15">
        <f t="shared" si="369"/>
        <v>224.49778747119629</v>
      </c>
      <c r="AQ57" s="15">
        <f t="shared" si="369"/>
        <v>163.5385602713871</v>
      </c>
      <c r="AR57" s="15">
        <f t="shared" si="369"/>
        <v>202.26222399536232</v>
      </c>
      <c r="AS57" s="15">
        <f t="shared" si="369"/>
        <v>213.07226447220742</v>
      </c>
      <c r="AT57" s="15">
        <f t="shared" si="369"/>
        <v>210.30680325630274</v>
      </c>
      <c r="AU57" s="15">
        <f t="shared" si="369"/>
        <v>207.45756021620412</v>
      </c>
      <c r="AV57" s="15">
        <f t="shared" si="369"/>
        <v>221.27354598757287</v>
      </c>
      <c r="AW57" s="15">
        <f t="shared" si="369"/>
        <v>227.68202264615633</v>
      </c>
      <c r="AX57" s="94">
        <f t="shared" si="369"/>
        <v>232.45740236795538</v>
      </c>
      <c r="AY57" s="15">
        <f t="shared" si="369"/>
        <v>307.51869628684847</v>
      </c>
      <c r="AZ57" s="15">
        <f t="shared" si="369"/>
        <v>315.16306700733242</v>
      </c>
      <c r="BA57" s="15">
        <f t="shared" si="369"/>
        <v>672.33338876581377</v>
      </c>
      <c r="BB57" s="15">
        <f t="shared" si="369"/>
        <v>326.92833920884021</v>
      </c>
      <c r="BC57" s="15">
        <f t="shared" si="369"/>
        <v>162.32346071913591</v>
      </c>
      <c r="BD57" s="15">
        <f t="shared" si="369"/>
        <v>229.87356560053834</v>
      </c>
      <c r="BE57" s="15">
        <f t="shared" si="369"/>
        <v>338.22214182430707</v>
      </c>
      <c r="BF57" s="15">
        <f t="shared" si="369"/>
        <v>413.17587594027344</v>
      </c>
      <c r="BG57" s="15">
        <f t="shared" si="369"/>
        <v>406.60500571545134</v>
      </c>
      <c r="BH57" s="15">
        <f t="shared" si="369"/>
        <v>427.35030453468204</v>
      </c>
      <c r="BI57" s="15">
        <f t="shared" si="369"/>
        <v>436.15749742043675</v>
      </c>
      <c r="BJ57" s="94">
        <f t="shared" si="369"/>
        <v>442.34347932980234</v>
      </c>
      <c r="BK57" s="15">
        <f t="shared" si="369"/>
        <v>370.86987362408655</v>
      </c>
      <c r="BL57" s="15">
        <f t="shared" si="369"/>
        <v>377.19663748549323</v>
      </c>
      <c r="BM57" s="15">
        <f t="shared" si="369"/>
        <v>801.61572950035895</v>
      </c>
      <c r="BN57" s="15">
        <f t="shared" si="369"/>
        <v>392.33570601981762</v>
      </c>
      <c r="BO57" s="15">
        <f t="shared" si="369"/>
        <v>195.42206181742372</v>
      </c>
      <c r="BP57" s="15">
        <f t="shared" si="369"/>
        <v>271.55766729543586</v>
      </c>
      <c r="BQ57" s="15">
        <f t="shared" si="369"/>
        <v>398.69262812045258</v>
      </c>
      <c r="BR57" s="15">
        <f t="shared" si="369"/>
        <v>483.09242715796336</v>
      </c>
      <c r="BS57" s="15">
        <f t="shared" si="369"/>
        <v>471.42896309704514</v>
      </c>
      <c r="BT57" s="15">
        <f t="shared" si="369"/>
        <v>490.16777753233771</v>
      </c>
      <c r="BU57" s="15">
        <f t="shared" si="369"/>
        <v>495.51471856884217</v>
      </c>
      <c r="BV57" s="94">
        <f t="shared" si="369"/>
        <v>498.62497002145835</v>
      </c>
      <c r="BW57" s="15">
        <f t="shared" si="369"/>
        <v>410.44515343267403</v>
      </c>
      <c r="BX57" s="15">
        <f t="shared" si="369"/>
        <v>414.39147514086056</v>
      </c>
      <c r="BY57" s="15">
        <f t="shared" si="369"/>
        <v>874.88705690934671</v>
      </c>
      <c r="BZ57" s="15">
        <f t="shared" si="369"/>
        <v>429.35184751208749</v>
      </c>
      <c r="CA57" s="15">
        <f t="shared" si="369"/>
        <v>215.07752735710432</v>
      </c>
      <c r="CB57" s="15">
        <f t="shared" si="369"/>
        <v>303.15960284565273</v>
      </c>
      <c r="CC57" s="15">
        <f t="shared" si="369"/>
        <v>448.33906546792701</v>
      </c>
      <c r="CD57" s="15">
        <f t="shared" si="369"/>
        <v>556.05713384734793</v>
      </c>
      <c r="CE57" s="15">
        <f t="shared" si="369"/>
        <v>544.69903592751041</v>
      </c>
      <c r="CF57" s="15">
        <f t="shared" si="369"/>
        <v>568.95399167173764</v>
      </c>
      <c r="CG57" s="15">
        <f t="shared" si="369"/>
        <v>582.99618094370476</v>
      </c>
      <c r="CH57" s="94">
        <f t="shared" si="369"/>
        <v>588.39833338142489</v>
      </c>
      <c r="CI57" s="15">
        <f t="shared" si="369"/>
        <v>472.52571082371071</v>
      </c>
      <c r="CJ57" s="15">
        <f t="shared" si="369"/>
        <v>478.96534484122225</v>
      </c>
      <c r="CK57" s="15">
        <f t="shared" si="369"/>
        <v>1014.3288914335644</v>
      </c>
      <c r="CL57" s="15">
        <f t="shared" si="369"/>
        <v>497.07481093400577</v>
      </c>
      <c r="CM57" s="15">
        <f t="shared" ref="CM57:CT57" si="370">CM38*CM69</f>
        <v>248.53224256411136</v>
      </c>
      <c r="CN57" s="15">
        <f t="shared" si="370"/>
        <v>349.44397251069876</v>
      </c>
      <c r="CO57" s="15">
        <f t="shared" si="370"/>
        <v>516.43729881382251</v>
      </c>
      <c r="CP57" s="15">
        <f t="shared" si="370"/>
        <v>640.15134826308019</v>
      </c>
      <c r="CQ57" s="15">
        <f t="shared" si="370"/>
        <v>626.51723849274015</v>
      </c>
      <c r="CR57" s="15">
        <f t="shared" si="370"/>
        <v>667.05733049761955</v>
      </c>
      <c r="CS57" s="15">
        <f t="shared" si="370"/>
        <v>683.12204319632599</v>
      </c>
      <c r="CT57" s="94">
        <f t="shared" si="370"/>
        <v>689.09082539315125</v>
      </c>
    </row>
    <row r="58" spans="1:98" x14ac:dyDescent="0.25">
      <c r="A58" s="4" t="s">
        <v>164</v>
      </c>
      <c r="B58" t="s">
        <v>1</v>
      </c>
      <c r="C58">
        <v>32</v>
      </c>
      <c r="D58">
        <v>27</v>
      </c>
      <c r="E58">
        <v>42</v>
      </c>
      <c r="F58">
        <v>52</v>
      </c>
      <c r="G58">
        <v>67</v>
      </c>
      <c r="H58">
        <v>59</v>
      </c>
      <c r="I58">
        <v>60</v>
      </c>
      <c r="J58">
        <v>51</v>
      </c>
      <c r="K58">
        <v>112</v>
      </c>
      <c r="L58">
        <v>93</v>
      </c>
      <c r="M58">
        <v>93</v>
      </c>
      <c r="N58" s="34">
        <v>110</v>
      </c>
      <c r="O58" s="587">
        <v>54</v>
      </c>
      <c r="P58" s="588">
        <v>66</v>
      </c>
      <c r="Q58" s="589">
        <v>108</v>
      </c>
      <c r="R58" s="590">
        <v>107</v>
      </c>
      <c r="S58" s="591">
        <v>117</v>
      </c>
      <c r="T58" s="592">
        <v>142</v>
      </c>
      <c r="U58" s="593">
        <v>86</v>
      </c>
      <c r="V58" s="594">
        <v>63</v>
      </c>
      <c r="W58" s="595">
        <v>77</v>
      </c>
      <c r="X58" s="596">
        <v>47</v>
      </c>
      <c r="Y58" s="597">
        <v>63</v>
      </c>
      <c r="Z58" s="598">
        <v>136</v>
      </c>
      <c r="AA58" s="1388">
        <v>45</v>
      </c>
      <c r="AB58" s="1389">
        <v>73</v>
      </c>
      <c r="AC58" s="1390">
        <v>111</v>
      </c>
      <c r="AD58" s="1391">
        <v>94</v>
      </c>
      <c r="AE58" s="1392">
        <v>65</v>
      </c>
      <c r="AF58" s="1393">
        <v>62</v>
      </c>
      <c r="AG58" s="1394">
        <v>56</v>
      </c>
      <c r="AH58" s="15">
        <f t="shared" ref="AH58:CL58" si="371">AH39*AH70</f>
        <v>125.47152537205379</v>
      </c>
      <c r="AI58" s="15">
        <f t="shared" si="371"/>
        <v>107.71342868652307</v>
      </c>
      <c r="AJ58" s="15">
        <f t="shared" si="371"/>
        <v>104.27310271151246</v>
      </c>
      <c r="AK58" s="15">
        <f t="shared" si="371"/>
        <v>100.78557785693992</v>
      </c>
      <c r="AL58" s="94">
        <f t="shared" si="371"/>
        <v>96.68689808902829</v>
      </c>
      <c r="AM58" s="15">
        <f t="shared" si="371"/>
        <v>126.36035472216612</v>
      </c>
      <c r="AN58" s="15">
        <f t="shared" si="371"/>
        <v>140.89611306719891</v>
      </c>
      <c r="AO58" s="15">
        <f t="shared" si="371"/>
        <v>244.81008538012082</v>
      </c>
      <c r="AP58" s="15">
        <f t="shared" si="371"/>
        <v>199.47409647373141</v>
      </c>
      <c r="AQ58" s="15">
        <f t="shared" si="371"/>
        <v>140.91512549798924</v>
      </c>
      <c r="AR58" s="15">
        <f t="shared" si="371"/>
        <v>134.05500288526656</v>
      </c>
      <c r="AS58" s="15">
        <f t="shared" si="371"/>
        <v>120.84805085685176</v>
      </c>
      <c r="AT58" s="15">
        <f t="shared" si="371"/>
        <v>170.87010381752907</v>
      </c>
      <c r="AU58" s="15">
        <f t="shared" si="371"/>
        <v>156.84271765117714</v>
      </c>
      <c r="AV58" s="15">
        <f t="shared" si="371"/>
        <v>158.12048040223837</v>
      </c>
      <c r="AW58" s="15">
        <f t="shared" si="371"/>
        <v>162.60741140931077</v>
      </c>
      <c r="AX58" s="94">
        <f t="shared" si="371"/>
        <v>172.55793274230723</v>
      </c>
      <c r="AY58" s="15">
        <f t="shared" si="371"/>
        <v>335.92768222691973</v>
      </c>
      <c r="AZ58" s="15">
        <f t="shared" si="371"/>
        <v>343.88997982291801</v>
      </c>
      <c r="BA58" s="15">
        <f t="shared" si="371"/>
        <v>612.04211688497867</v>
      </c>
      <c r="BB58" s="15">
        <f t="shared" si="371"/>
        <v>491.6280487231993</v>
      </c>
      <c r="BC58" s="15">
        <f t="shared" si="371"/>
        <v>321.61306949734694</v>
      </c>
      <c r="BD58" s="15">
        <f t="shared" si="371"/>
        <v>287.04799752649484</v>
      </c>
      <c r="BE58" s="15">
        <f t="shared" si="371"/>
        <v>226.12876842570037</v>
      </c>
      <c r="BF58" s="15">
        <f t="shared" si="371"/>
        <v>257.1359147786261</v>
      </c>
      <c r="BG58" s="15">
        <f t="shared" si="371"/>
        <v>243.34830625967226</v>
      </c>
      <c r="BH58" s="15">
        <f t="shared" si="371"/>
        <v>251.36432002561318</v>
      </c>
      <c r="BI58" s="15">
        <f t="shared" si="371"/>
        <v>268.70770195037636</v>
      </c>
      <c r="BJ58" s="94">
        <f t="shared" si="371"/>
        <v>294.5723654458734</v>
      </c>
      <c r="BK58" s="15">
        <f t="shared" si="371"/>
        <v>389.13752893265729</v>
      </c>
      <c r="BL58" s="15">
        <f t="shared" si="371"/>
        <v>428.57598394233736</v>
      </c>
      <c r="BM58" s="15">
        <f t="shared" si="371"/>
        <v>756.75548094684257</v>
      </c>
      <c r="BN58" s="15">
        <f t="shared" si="371"/>
        <v>600.3062310515711</v>
      </c>
      <c r="BO58" s="15">
        <f t="shared" si="371"/>
        <v>389.22895815649537</v>
      </c>
      <c r="BP58" s="15">
        <f t="shared" si="371"/>
        <v>345.55509094981483</v>
      </c>
      <c r="BQ58" s="15">
        <f t="shared" si="371"/>
        <v>274.70041471541532</v>
      </c>
      <c r="BR58" s="15">
        <f t="shared" si="371"/>
        <v>311.63943311361533</v>
      </c>
      <c r="BS58" s="15">
        <f t="shared" si="371"/>
        <v>291.85094172978694</v>
      </c>
      <c r="BT58" s="15">
        <f t="shared" si="371"/>
        <v>299.57194834914776</v>
      </c>
      <c r="BU58" s="15">
        <f t="shared" si="371"/>
        <v>317.41468874046006</v>
      </c>
      <c r="BV58" s="94">
        <f t="shared" si="371"/>
        <v>344.35403698581075</v>
      </c>
      <c r="BW58" s="15">
        <f t="shared" si="371"/>
        <v>446.31943831085755</v>
      </c>
      <c r="BX58" s="15">
        <f t="shared" si="371"/>
        <v>487.82326783537457</v>
      </c>
      <c r="BY58" s="15">
        <f t="shared" si="371"/>
        <v>854.30841754847791</v>
      </c>
      <c r="BZ58" s="15">
        <f t="shared" si="371"/>
        <v>671.4312180639032</v>
      </c>
      <c r="CA58" s="15">
        <f t="shared" si="371"/>
        <v>431.76858893926317</v>
      </c>
      <c r="CB58" s="15">
        <f t="shared" si="371"/>
        <v>380.56047464739663</v>
      </c>
      <c r="CC58" s="15">
        <f t="shared" si="371"/>
        <v>302.19436150090337</v>
      </c>
      <c r="CD58" s="15">
        <f t="shared" si="371"/>
        <v>349.43005939924262</v>
      </c>
      <c r="CE58" s="15">
        <f t="shared" si="371"/>
        <v>328.27873675281961</v>
      </c>
      <c r="CF58" s="15">
        <f t="shared" si="371"/>
        <v>339.98014316259668</v>
      </c>
      <c r="CG58" s="15">
        <f t="shared" si="371"/>
        <v>366.51591685958601</v>
      </c>
      <c r="CH58" s="94">
        <f t="shared" si="371"/>
        <v>400.11805986275465</v>
      </c>
      <c r="CI58" s="15">
        <f t="shared" si="371"/>
        <v>505.69872693101348</v>
      </c>
      <c r="CJ58" s="15">
        <f t="shared" si="371"/>
        <v>554.4210832217525</v>
      </c>
      <c r="CK58" s="15">
        <f t="shared" si="371"/>
        <v>974.28053524225163</v>
      </c>
      <c r="CL58" s="15">
        <f t="shared" si="371"/>
        <v>769.273375255318</v>
      </c>
      <c r="CM58" s="15">
        <f t="shared" ref="CM58:CT58" si="372">CM39*CM70</f>
        <v>496.62104876557237</v>
      </c>
      <c r="CN58" s="15">
        <f t="shared" si="372"/>
        <v>439.11355612258694</v>
      </c>
      <c r="CO58" s="15">
        <f t="shared" si="372"/>
        <v>348.94083365219393</v>
      </c>
      <c r="CP58" s="15">
        <f t="shared" si="372"/>
        <v>403.85179585689832</v>
      </c>
      <c r="CQ58" s="15">
        <f t="shared" si="372"/>
        <v>379.58654708627012</v>
      </c>
      <c r="CR58" s="15">
        <f t="shared" si="372"/>
        <v>400.23196027410916</v>
      </c>
      <c r="CS58" s="15">
        <f t="shared" si="372"/>
        <v>430.80460213918263</v>
      </c>
      <c r="CT58" s="94">
        <f t="shared" si="372"/>
        <v>469.71492876446979</v>
      </c>
    </row>
    <row r="59" spans="1:98" x14ac:dyDescent="0.25">
      <c r="A59" s="4" t="s">
        <v>165</v>
      </c>
      <c r="B59" t="s">
        <v>2</v>
      </c>
      <c r="C59">
        <v>2</v>
      </c>
      <c r="D59">
        <v>6</v>
      </c>
      <c r="E59">
        <v>4</v>
      </c>
      <c r="F59">
        <v>3</v>
      </c>
      <c r="G59">
        <v>15</v>
      </c>
      <c r="H59">
        <v>13</v>
      </c>
      <c r="I59">
        <v>20</v>
      </c>
      <c r="J59">
        <v>22</v>
      </c>
      <c r="K59">
        <v>52</v>
      </c>
      <c r="L59">
        <v>26</v>
      </c>
      <c r="M59">
        <v>54</v>
      </c>
      <c r="N59" s="34">
        <v>50</v>
      </c>
      <c r="O59" s="599">
        <v>30</v>
      </c>
      <c r="P59" s="600">
        <v>24</v>
      </c>
      <c r="Q59" s="601">
        <v>49</v>
      </c>
      <c r="R59" s="602">
        <v>31</v>
      </c>
      <c r="S59" s="603">
        <v>52</v>
      </c>
      <c r="T59" s="604">
        <v>69</v>
      </c>
      <c r="U59" s="605">
        <v>53</v>
      </c>
      <c r="V59" s="606">
        <v>83</v>
      </c>
      <c r="W59" s="607">
        <v>78</v>
      </c>
      <c r="X59" s="608">
        <v>91</v>
      </c>
      <c r="Y59" s="609">
        <v>80</v>
      </c>
      <c r="Z59" s="610">
        <v>120</v>
      </c>
      <c r="AA59" s="1395">
        <v>55</v>
      </c>
      <c r="AB59" s="1396">
        <v>71</v>
      </c>
      <c r="AC59" s="1397">
        <v>67</v>
      </c>
      <c r="AD59" s="1398">
        <v>73</v>
      </c>
      <c r="AE59" s="1399">
        <v>61</v>
      </c>
      <c r="AF59" s="1400">
        <v>54</v>
      </c>
      <c r="AG59" s="1401">
        <v>51</v>
      </c>
      <c r="AH59" s="15">
        <f t="shared" ref="AH59:CL59" si="373">AH40*AH71</f>
        <v>116.82069145675651</v>
      </c>
      <c r="AI59" s="15">
        <f t="shared" si="373"/>
        <v>131.94398303225287</v>
      </c>
      <c r="AJ59" s="15">
        <f t="shared" si="373"/>
        <v>141.60285525538356</v>
      </c>
      <c r="AK59" s="15">
        <f t="shared" si="373"/>
        <v>158.55860941858742</v>
      </c>
      <c r="AL59" s="94">
        <f t="shared" si="373"/>
        <v>182.20275928300575</v>
      </c>
      <c r="AM59" s="15">
        <f t="shared" si="373"/>
        <v>131.76492387865798</v>
      </c>
      <c r="AN59" s="15">
        <f t="shared" si="373"/>
        <v>131.44032262328207</v>
      </c>
      <c r="AO59" s="15">
        <f t="shared" si="373"/>
        <v>196.05424871799872</v>
      </c>
      <c r="AP59" s="15">
        <f t="shared" si="373"/>
        <v>211.85978821949843</v>
      </c>
      <c r="AQ59" s="15">
        <f t="shared" si="373"/>
        <v>166.85250827141036</v>
      </c>
      <c r="AR59" s="15">
        <f t="shared" si="373"/>
        <v>149.85973041893294</v>
      </c>
      <c r="AS59" s="15">
        <f t="shared" si="373"/>
        <v>119.61127062076014</v>
      </c>
      <c r="AT59" s="15">
        <f t="shared" si="373"/>
        <v>180.21705615206488</v>
      </c>
      <c r="AU59" s="15">
        <f t="shared" si="373"/>
        <v>179.2998488798988</v>
      </c>
      <c r="AV59" s="15">
        <f t="shared" si="373"/>
        <v>181.96548197387403</v>
      </c>
      <c r="AW59" s="15">
        <f t="shared" si="373"/>
        <v>196.20531930974633</v>
      </c>
      <c r="AX59" s="94">
        <f t="shared" si="373"/>
        <v>222.84842124279706</v>
      </c>
      <c r="AY59" s="15">
        <f t="shared" si="373"/>
        <v>231.66485140914898</v>
      </c>
      <c r="AZ59" s="15">
        <f t="shared" si="373"/>
        <v>243.7783489757924</v>
      </c>
      <c r="BA59" s="15">
        <f t="shared" si="373"/>
        <v>395.33401280882032</v>
      </c>
      <c r="BB59" s="15">
        <f t="shared" si="373"/>
        <v>460.68455213196131</v>
      </c>
      <c r="BC59" s="15">
        <f t="shared" si="373"/>
        <v>385.3214174712412</v>
      </c>
      <c r="BD59" s="15">
        <f t="shared" si="373"/>
        <v>329.64603423823161</v>
      </c>
      <c r="BE59" s="15">
        <f t="shared" si="373"/>
        <v>282.44000381667104</v>
      </c>
      <c r="BF59" s="15">
        <f t="shared" si="373"/>
        <v>387.11097609751852</v>
      </c>
      <c r="BG59" s="15">
        <f t="shared" si="373"/>
        <v>369.04946160516391</v>
      </c>
      <c r="BH59" s="15">
        <f t="shared" si="373"/>
        <v>365.47570062701487</v>
      </c>
      <c r="BI59" s="15">
        <f t="shared" si="373"/>
        <v>376.18719548217456</v>
      </c>
      <c r="BJ59" s="94">
        <f t="shared" si="373"/>
        <v>402.751035316296</v>
      </c>
      <c r="BK59" s="15">
        <f t="shared" si="373"/>
        <v>280.09580938928258</v>
      </c>
      <c r="BL59" s="15">
        <f t="shared" si="373"/>
        <v>253.16398173950552</v>
      </c>
      <c r="BM59" s="15">
        <f t="shared" si="373"/>
        <v>408.28258744583457</v>
      </c>
      <c r="BN59" s="15">
        <f t="shared" si="373"/>
        <v>472.03908169186752</v>
      </c>
      <c r="BO59" s="15">
        <f t="shared" si="373"/>
        <v>396.53264584589203</v>
      </c>
      <c r="BP59" s="15">
        <f t="shared" si="373"/>
        <v>338.69061066232973</v>
      </c>
      <c r="BQ59" s="15">
        <f t="shared" si="373"/>
        <v>291.37390640259611</v>
      </c>
      <c r="BR59" s="15">
        <f t="shared" si="373"/>
        <v>444.13415207965772</v>
      </c>
      <c r="BS59" s="15">
        <f t="shared" si="373"/>
        <v>465.60816926624739</v>
      </c>
      <c r="BT59" s="15">
        <f t="shared" si="373"/>
        <v>453.4483295798874</v>
      </c>
      <c r="BU59" s="15">
        <f t="shared" si="373"/>
        <v>463.85022019088524</v>
      </c>
      <c r="BV59" s="94">
        <f t="shared" si="373"/>
        <v>493.74865634811448</v>
      </c>
      <c r="BW59" s="15">
        <f t="shared" si="373"/>
        <v>337.53343379436586</v>
      </c>
      <c r="BX59" s="15">
        <f t="shared" si="373"/>
        <v>304.80489130155297</v>
      </c>
      <c r="BY59" s="15">
        <f t="shared" si="373"/>
        <v>488.11382461449392</v>
      </c>
      <c r="BZ59" s="15">
        <f t="shared" si="373"/>
        <v>557.81689779637225</v>
      </c>
      <c r="CA59" s="15">
        <f t="shared" si="373"/>
        <v>466.77471254370511</v>
      </c>
      <c r="CB59" s="15">
        <f t="shared" si="373"/>
        <v>395.70473427630998</v>
      </c>
      <c r="CC59" s="15">
        <f t="shared" si="373"/>
        <v>335.92235701121689</v>
      </c>
      <c r="CD59" s="15">
        <f t="shared" si="373"/>
        <v>518.56991912216972</v>
      </c>
      <c r="CE59" s="15">
        <f t="shared" si="373"/>
        <v>540.36307654090842</v>
      </c>
      <c r="CF59" s="15">
        <f t="shared" si="373"/>
        <v>520.98814591524922</v>
      </c>
      <c r="CG59" s="15">
        <f t="shared" si="373"/>
        <v>533.89500341195765</v>
      </c>
      <c r="CH59" s="94">
        <f t="shared" si="373"/>
        <v>564.02963191418223</v>
      </c>
      <c r="CI59" s="15">
        <f t="shared" si="373"/>
        <v>372.70907851272511</v>
      </c>
      <c r="CJ59" s="15">
        <f t="shared" si="373"/>
        <v>335.99015469342004</v>
      </c>
      <c r="CK59" s="15">
        <f t="shared" si="373"/>
        <v>538.27844272289906</v>
      </c>
      <c r="CL59" s="15">
        <f t="shared" si="373"/>
        <v>617.14567283979159</v>
      </c>
      <c r="CM59" s="15">
        <f t="shared" ref="CM59:CT59" si="374">CM40*CM71</f>
        <v>519.64648683239079</v>
      </c>
      <c r="CN59" s="15">
        <f t="shared" si="374"/>
        <v>443.35177862168797</v>
      </c>
      <c r="CO59" s="15">
        <f t="shared" si="374"/>
        <v>379.79093430379635</v>
      </c>
      <c r="CP59" s="15">
        <f t="shared" si="374"/>
        <v>587.94002727093641</v>
      </c>
      <c r="CQ59" s="15">
        <f t="shared" si="374"/>
        <v>613.9341187691208</v>
      </c>
      <c r="CR59" s="15">
        <f t="shared" si="374"/>
        <v>607.16022323753543</v>
      </c>
      <c r="CS59" s="15">
        <f t="shared" si="374"/>
        <v>624.22145268448946</v>
      </c>
      <c r="CT59" s="94">
        <f t="shared" si="374"/>
        <v>661.50715399692217</v>
      </c>
    </row>
    <row r="60" spans="1:98" x14ac:dyDescent="0.25">
      <c r="A60" s="4" t="s">
        <v>166</v>
      </c>
      <c r="B60" s="1117" t="s">
        <v>150</v>
      </c>
      <c r="C60" s="1117"/>
      <c r="D60" s="1117"/>
      <c r="E60" s="1117"/>
      <c r="F60" s="1117"/>
      <c r="G60" s="1117"/>
      <c r="H60" s="1117"/>
      <c r="I60" s="1117"/>
      <c r="J60" s="1117"/>
      <c r="K60" s="1117"/>
      <c r="L60" s="1117"/>
      <c r="M60" s="1117"/>
      <c r="O60" s="779"/>
      <c r="P60" s="779"/>
      <c r="Q60" s="779"/>
      <c r="R60" s="779"/>
      <c r="S60" s="779"/>
      <c r="T60" s="779"/>
      <c r="U60" s="779"/>
      <c r="V60" s="779"/>
      <c r="W60" s="779"/>
      <c r="X60" s="779"/>
      <c r="Y60" s="779"/>
      <c r="Z60" s="779"/>
      <c r="AA60" s="779"/>
      <c r="AB60" s="1402">
        <v>67</v>
      </c>
      <c r="AC60" s="1403">
        <v>45</v>
      </c>
      <c r="AD60" s="1404">
        <v>115</v>
      </c>
      <c r="AE60" s="1405">
        <v>44</v>
      </c>
      <c r="AF60" s="1406">
        <v>42</v>
      </c>
      <c r="AG60" s="1407">
        <v>32</v>
      </c>
      <c r="AH60" s="15">
        <f>AVERAGE(AD60:AG60)</f>
        <v>58.25</v>
      </c>
      <c r="AI60" s="15">
        <f t="shared" ref="AI60:AX60" si="375">AVERAGE(AE60:AH60)</f>
        <v>44.0625</v>
      </c>
      <c r="AJ60" s="15">
        <f t="shared" si="375"/>
        <v>44.078125</v>
      </c>
      <c r="AK60" s="15">
        <f t="shared" si="375"/>
        <v>44.59765625</v>
      </c>
      <c r="AL60" s="15">
        <f t="shared" si="375"/>
        <v>47.7470703125</v>
      </c>
      <c r="AM60" s="15">
        <f t="shared" si="375"/>
        <v>45.121337890625</v>
      </c>
      <c r="AN60" s="15">
        <f t="shared" si="375"/>
        <v>45.38604736328125</v>
      </c>
      <c r="AO60" s="15">
        <f t="shared" si="375"/>
        <v>45.713027954101563</v>
      </c>
      <c r="AP60" s="15">
        <f t="shared" si="375"/>
        <v>45.991870880126953</v>
      </c>
      <c r="AQ60" s="15">
        <f t="shared" si="375"/>
        <v>45.553071022033691</v>
      </c>
      <c r="AR60" s="15">
        <f t="shared" si="375"/>
        <v>45.661004304885864</v>
      </c>
      <c r="AS60" s="15">
        <f t="shared" si="375"/>
        <v>45.729743540287018</v>
      </c>
      <c r="AT60" s="15">
        <f t="shared" si="375"/>
        <v>45.733922436833382</v>
      </c>
      <c r="AU60" s="15">
        <f t="shared" si="375"/>
        <v>45.669435326009989</v>
      </c>
      <c r="AV60" s="15">
        <f t="shared" si="375"/>
        <v>45.698526402004063</v>
      </c>
      <c r="AW60" s="15">
        <f t="shared" si="375"/>
        <v>45.707906926283613</v>
      </c>
      <c r="AX60" s="15">
        <f t="shared" si="375"/>
        <v>45.702447772782762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94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94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94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94"/>
    </row>
    <row r="61" spans="1:98" s="5" customFormat="1" x14ac:dyDescent="0.25">
      <c r="B61" s="1" t="s">
        <v>3</v>
      </c>
      <c r="C61" s="16">
        <f t="shared" ref="C61:BN61" si="376">SUM(C53:C60)</f>
        <v>262</v>
      </c>
      <c r="D61" s="16">
        <f>SUM(D53:D60)</f>
        <v>238</v>
      </c>
      <c r="E61" s="16">
        <f t="shared" si="376"/>
        <v>336</v>
      </c>
      <c r="F61" s="16">
        <f t="shared" si="376"/>
        <v>344</v>
      </c>
      <c r="G61" s="16">
        <f t="shared" si="376"/>
        <v>415</v>
      </c>
      <c r="H61" s="16">
        <f t="shared" si="376"/>
        <v>453</v>
      </c>
      <c r="I61" s="16">
        <f t="shared" si="376"/>
        <v>502</v>
      </c>
      <c r="J61" s="16">
        <f t="shared" si="376"/>
        <v>411</v>
      </c>
      <c r="K61" s="16">
        <f t="shared" si="376"/>
        <v>765</v>
      </c>
      <c r="L61" s="16">
        <f t="shared" si="376"/>
        <v>636</v>
      </c>
      <c r="M61" s="16">
        <f t="shared" si="376"/>
        <v>755</v>
      </c>
      <c r="N61" s="16">
        <f t="shared" si="376"/>
        <v>808</v>
      </c>
      <c r="O61" s="16">
        <f t="shared" si="376"/>
        <v>394</v>
      </c>
      <c r="P61" s="16">
        <f t="shared" si="376"/>
        <v>387</v>
      </c>
      <c r="Q61" s="16">
        <f t="shared" si="376"/>
        <v>655</v>
      </c>
      <c r="R61" s="16">
        <f t="shared" si="376"/>
        <v>553</v>
      </c>
      <c r="S61" s="16">
        <f t="shared" si="376"/>
        <v>663</v>
      </c>
      <c r="T61" s="16">
        <f t="shared" si="376"/>
        <v>1065</v>
      </c>
      <c r="U61" s="16">
        <f t="shared" si="376"/>
        <v>831</v>
      </c>
      <c r="V61" s="16">
        <f t="shared" si="376"/>
        <v>956</v>
      </c>
      <c r="W61" s="16">
        <f t="shared" si="376"/>
        <v>1203</v>
      </c>
      <c r="X61" s="16">
        <f t="shared" si="376"/>
        <v>990</v>
      </c>
      <c r="Y61" s="16">
        <f t="shared" si="376"/>
        <v>965</v>
      </c>
      <c r="Z61" s="16">
        <f t="shared" si="376"/>
        <v>1698</v>
      </c>
      <c r="AA61" s="16">
        <f t="shared" si="376"/>
        <v>661</v>
      </c>
      <c r="AB61" s="16">
        <f t="shared" si="376"/>
        <v>987</v>
      </c>
      <c r="AC61" s="16">
        <f t="shared" si="376"/>
        <v>1291</v>
      </c>
      <c r="AD61" s="16">
        <f t="shared" si="376"/>
        <v>1213</v>
      </c>
      <c r="AE61" s="16">
        <f t="shared" si="376"/>
        <v>908</v>
      </c>
      <c r="AF61" s="16">
        <f t="shared" si="376"/>
        <v>1268</v>
      </c>
      <c r="AG61" s="16">
        <f t="shared" si="376"/>
        <v>923</v>
      </c>
      <c r="AH61" s="16">
        <f>SUM(AH53:AH60)</f>
        <v>1391.5184764214666</v>
      </c>
      <c r="AI61" s="16">
        <f t="shared" si="376"/>
        <v>1434.5697744563206</v>
      </c>
      <c r="AJ61" s="16">
        <f t="shared" si="376"/>
        <v>1520.7380427886201</v>
      </c>
      <c r="AK61" s="16">
        <f t="shared" si="376"/>
        <v>1516.3204665361523</v>
      </c>
      <c r="AL61" s="16">
        <f t="shared" si="376"/>
        <v>1664.55889936271</v>
      </c>
      <c r="AM61" s="16">
        <f t="shared" si="376"/>
        <v>1612.9605407075267</v>
      </c>
      <c r="AN61" s="16">
        <f t="shared" si="376"/>
        <v>1658.7055332831223</v>
      </c>
      <c r="AO61" s="16">
        <f t="shared" si="376"/>
        <v>2363.0288530251178</v>
      </c>
      <c r="AP61" s="16">
        <f t="shared" si="376"/>
        <v>2174.4256739921325</v>
      </c>
      <c r="AQ61" s="16">
        <f t="shared" si="376"/>
        <v>1810.2804813437904</v>
      </c>
      <c r="AR61" s="16">
        <f t="shared" si="376"/>
        <v>1757.0801033412611</v>
      </c>
      <c r="AS61" s="16">
        <f t="shared" si="376"/>
        <v>1737.9050899658282</v>
      </c>
      <c r="AT61" s="16">
        <f t="shared" si="376"/>
        <v>2009.1644488367967</v>
      </c>
      <c r="AU61" s="16">
        <f t="shared" si="376"/>
        <v>1970.8078375756108</v>
      </c>
      <c r="AV61" s="16">
        <f t="shared" si="376"/>
        <v>2011.1717960370897</v>
      </c>
      <c r="AW61" s="16">
        <f t="shared" si="376"/>
        <v>2084.3951454561015</v>
      </c>
      <c r="AX61" s="16">
        <f t="shared" si="376"/>
        <v>2182.1839178585474</v>
      </c>
      <c r="AY61" s="16">
        <f t="shared" si="376"/>
        <v>1546.1479007348003</v>
      </c>
      <c r="AZ61" s="16">
        <f t="shared" si="376"/>
        <v>1421.2126644508373</v>
      </c>
      <c r="BA61" s="16">
        <f t="shared" si="376"/>
        <v>2841.6259290644448</v>
      </c>
      <c r="BB61" s="16">
        <f t="shared" si="376"/>
        <v>2692.6676749423327</v>
      </c>
      <c r="BC61" s="16">
        <f t="shared" si="376"/>
        <v>2299.8643157806828</v>
      </c>
      <c r="BD61" s="16">
        <f t="shared" si="376"/>
        <v>2234.9362866275583</v>
      </c>
      <c r="BE61" s="16">
        <f t="shared" si="376"/>
        <v>2240.8845481284125</v>
      </c>
      <c r="BF61" s="16">
        <f t="shared" si="376"/>
        <v>2557.3052520655015</v>
      </c>
      <c r="BG61" s="16">
        <f t="shared" si="376"/>
        <v>2530.9385436617604</v>
      </c>
      <c r="BH61" s="16">
        <f t="shared" si="376"/>
        <v>2547.6603337167567</v>
      </c>
      <c r="BI61" s="16">
        <f t="shared" si="376"/>
        <v>2634.1560600956577</v>
      </c>
      <c r="BJ61" s="16">
        <f t="shared" si="376"/>
        <v>2756.5176511778936</v>
      </c>
      <c r="BK61" s="16">
        <f t="shared" si="376"/>
        <v>1847.0487912385665</v>
      </c>
      <c r="BL61" s="16">
        <f t="shared" si="376"/>
        <v>1683.3433338592745</v>
      </c>
      <c r="BM61" s="16">
        <f t="shared" si="376"/>
        <v>3340.2768232234007</v>
      </c>
      <c r="BN61" s="16">
        <f t="shared" si="376"/>
        <v>3113.9702362717417</v>
      </c>
      <c r="BO61" s="16">
        <f t="shared" ref="BO61:CI61" si="377">SUM(BO53:BO60)</f>
        <v>2634.081337368611</v>
      </c>
      <c r="BP61" s="16">
        <f t="shared" si="377"/>
        <v>2548.439519254925</v>
      </c>
      <c r="BQ61" s="16">
        <f t="shared" si="377"/>
        <v>2555.9303753323834</v>
      </c>
      <c r="BR61" s="16">
        <f t="shared" si="377"/>
        <v>2940.4391274129935</v>
      </c>
      <c r="BS61" s="16">
        <f t="shared" si="377"/>
        <v>2934.9452720232339</v>
      </c>
      <c r="BT61" s="16">
        <f t="shared" si="377"/>
        <v>2919.1414940500608</v>
      </c>
      <c r="BU61" s="16">
        <f t="shared" si="377"/>
        <v>2998.178000457262</v>
      </c>
      <c r="BV61" s="16">
        <f t="shared" si="377"/>
        <v>3122.3396305951342</v>
      </c>
      <c r="BW61" s="16">
        <f t="shared" si="377"/>
        <v>2084.9464735483421</v>
      </c>
      <c r="BX61" s="16">
        <f t="shared" si="377"/>
        <v>1900.8740155414182</v>
      </c>
      <c r="BY61" s="16">
        <f t="shared" si="377"/>
        <v>3757.2279349489622</v>
      </c>
      <c r="BZ61" s="16">
        <f t="shared" si="377"/>
        <v>3524.2207319486447</v>
      </c>
      <c r="CA61" s="16">
        <f t="shared" si="377"/>
        <v>2984.6233752687658</v>
      </c>
      <c r="CB61" s="16">
        <f t="shared" si="377"/>
        <v>2884.9882163559541</v>
      </c>
      <c r="CC61" s="16">
        <f t="shared" si="377"/>
        <v>2904.663563518066</v>
      </c>
      <c r="CD61" s="16">
        <f t="shared" si="377"/>
        <v>3412.7093035311113</v>
      </c>
      <c r="CE61" s="16">
        <f t="shared" si="377"/>
        <v>3407.818881436187</v>
      </c>
      <c r="CF61" s="16">
        <f t="shared" si="377"/>
        <v>3406.6463513999297</v>
      </c>
      <c r="CG61" s="16">
        <f t="shared" si="377"/>
        <v>3538.361231177345</v>
      </c>
      <c r="CH61" s="16">
        <f t="shared" si="377"/>
        <v>3687.1234150292776</v>
      </c>
      <c r="CI61" s="16">
        <f t="shared" si="377"/>
        <v>2381.5398609364461</v>
      </c>
      <c r="CJ61" s="16">
        <f>SUM(CJ53:CJ60)</f>
        <v>2170.8566909923229</v>
      </c>
      <c r="CK61" s="16">
        <f t="shared" ref="CK61:CT61" si="378">SUM(CK53:CK60)</f>
        <v>4303.0253476603584</v>
      </c>
      <c r="CL61" s="16">
        <f t="shared" si="378"/>
        <v>4033.6566213322326</v>
      </c>
      <c r="CM61" s="16">
        <f t="shared" si="378"/>
        <v>3418.5831062629322</v>
      </c>
      <c r="CN61" s="16">
        <f t="shared" si="378"/>
        <v>3308.6461601205128</v>
      </c>
      <c r="CO61" s="16">
        <f t="shared" si="378"/>
        <v>3334.9733168528087</v>
      </c>
      <c r="CP61" s="16">
        <f t="shared" si="378"/>
        <v>3916.903243083751</v>
      </c>
      <c r="CQ61" s="16">
        <f t="shared" si="378"/>
        <v>3910.3423308558172</v>
      </c>
      <c r="CR61" s="16">
        <f t="shared" si="378"/>
        <v>3988.7977504608889</v>
      </c>
      <c r="CS61" s="16">
        <f t="shared" si="378"/>
        <v>4143.1916252839073</v>
      </c>
      <c r="CT61" s="16">
        <f t="shared" si="378"/>
        <v>4317.8398100454961</v>
      </c>
    </row>
    <row r="63" spans="1:98" s="113" customFormat="1" x14ac:dyDescent="0.25">
      <c r="B63" s="61"/>
      <c r="C63" s="6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2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2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2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2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2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2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2"/>
    </row>
    <row r="64" spans="1:98" s="102" customFormat="1" x14ac:dyDescent="0.25">
      <c r="B64" s="102" t="s">
        <v>11</v>
      </c>
      <c r="C64" s="102">
        <f t="shared" ref="C64:BN64" si="379">C33</f>
        <v>42005</v>
      </c>
      <c r="D64" s="102">
        <f t="shared" si="379"/>
        <v>42036</v>
      </c>
      <c r="E64" s="102">
        <f t="shared" si="379"/>
        <v>42064</v>
      </c>
      <c r="F64" s="102">
        <f t="shared" si="379"/>
        <v>42095</v>
      </c>
      <c r="G64" s="102">
        <f t="shared" si="379"/>
        <v>42125</v>
      </c>
      <c r="H64" s="102">
        <f t="shared" si="379"/>
        <v>42156</v>
      </c>
      <c r="I64" s="102">
        <f t="shared" si="379"/>
        <v>42186</v>
      </c>
      <c r="J64" s="102">
        <f t="shared" si="379"/>
        <v>42217</v>
      </c>
      <c r="K64" s="102">
        <f t="shared" si="379"/>
        <v>42248</v>
      </c>
      <c r="L64" s="102">
        <f t="shared" si="379"/>
        <v>42278</v>
      </c>
      <c r="M64" s="102">
        <f t="shared" si="379"/>
        <v>42309</v>
      </c>
      <c r="N64" s="103">
        <f t="shared" si="379"/>
        <v>42339</v>
      </c>
      <c r="O64" s="140">
        <f t="shared" si="379"/>
        <v>42370</v>
      </c>
      <c r="P64" s="140">
        <f t="shared" si="379"/>
        <v>42401</v>
      </c>
      <c r="Q64" s="140">
        <f t="shared" si="379"/>
        <v>42430</v>
      </c>
      <c r="R64" s="140">
        <f t="shared" si="379"/>
        <v>42461</v>
      </c>
      <c r="S64" s="140">
        <f t="shared" si="379"/>
        <v>42491</v>
      </c>
      <c r="T64" s="140">
        <f t="shared" si="379"/>
        <v>42522</v>
      </c>
      <c r="U64" s="140">
        <f t="shared" si="379"/>
        <v>42552</v>
      </c>
      <c r="V64" s="140">
        <f t="shared" si="379"/>
        <v>42583</v>
      </c>
      <c r="W64" s="102">
        <f t="shared" si="379"/>
        <v>42614</v>
      </c>
      <c r="X64" s="102">
        <f t="shared" si="379"/>
        <v>42644</v>
      </c>
      <c r="Y64" s="102">
        <f t="shared" si="379"/>
        <v>42675</v>
      </c>
      <c r="Z64" s="103">
        <f t="shared" si="379"/>
        <v>42705</v>
      </c>
      <c r="AA64" s="102">
        <f t="shared" si="379"/>
        <v>42752</v>
      </c>
      <c r="AB64" s="102">
        <f t="shared" si="379"/>
        <v>42783</v>
      </c>
      <c r="AC64" s="102">
        <f t="shared" si="379"/>
        <v>42811</v>
      </c>
      <c r="AD64" s="102">
        <f t="shared" si="379"/>
        <v>42842</v>
      </c>
      <c r="AE64" s="102">
        <f t="shared" si="379"/>
        <v>42872</v>
      </c>
      <c r="AF64" s="102">
        <f t="shared" si="379"/>
        <v>42903</v>
      </c>
      <c r="AG64" s="102">
        <f t="shared" si="379"/>
        <v>42933</v>
      </c>
      <c r="AH64" s="102">
        <f t="shared" si="379"/>
        <v>42964</v>
      </c>
      <c r="AI64" s="102">
        <f t="shared" si="379"/>
        <v>42995</v>
      </c>
      <c r="AJ64" s="102">
        <f t="shared" si="379"/>
        <v>43025</v>
      </c>
      <c r="AK64" s="102">
        <f t="shared" si="379"/>
        <v>43056</v>
      </c>
      <c r="AL64" s="103">
        <f t="shared" si="379"/>
        <v>43086</v>
      </c>
      <c r="AM64" s="102">
        <f t="shared" si="379"/>
        <v>43118</v>
      </c>
      <c r="AN64" s="102">
        <f t="shared" si="379"/>
        <v>43149</v>
      </c>
      <c r="AO64" s="102">
        <f t="shared" si="379"/>
        <v>43177</v>
      </c>
      <c r="AP64" s="102">
        <f t="shared" si="379"/>
        <v>43208</v>
      </c>
      <c r="AQ64" s="102">
        <f t="shared" si="379"/>
        <v>43238</v>
      </c>
      <c r="AR64" s="102">
        <f t="shared" si="379"/>
        <v>43269</v>
      </c>
      <c r="AS64" s="102">
        <f t="shared" si="379"/>
        <v>43299</v>
      </c>
      <c r="AT64" s="102">
        <f t="shared" si="379"/>
        <v>43330</v>
      </c>
      <c r="AU64" s="102">
        <f t="shared" si="379"/>
        <v>43361</v>
      </c>
      <c r="AV64" s="102">
        <f t="shared" si="379"/>
        <v>43391</v>
      </c>
      <c r="AW64" s="102">
        <f t="shared" si="379"/>
        <v>43422</v>
      </c>
      <c r="AX64" s="103">
        <f t="shared" si="379"/>
        <v>43452</v>
      </c>
      <c r="AY64" s="102">
        <f t="shared" si="379"/>
        <v>43483</v>
      </c>
      <c r="AZ64" s="102">
        <f t="shared" si="379"/>
        <v>43514</v>
      </c>
      <c r="BA64" s="102">
        <f t="shared" si="379"/>
        <v>43542</v>
      </c>
      <c r="BB64" s="102">
        <f t="shared" si="379"/>
        <v>43573</v>
      </c>
      <c r="BC64" s="102">
        <f t="shared" si="379"/>
        <v>43603</v>
      </c>
      <c r="BD64" s="102">
        <f t="shared" si="379"/>
        <v>43634</v>
      </c>
      <c r="BE64" s="102">
        <f t="shared" si="379"/>
        <v>43664</v>
      </c>
      <c r="BF64" s="102">
        <f t="shared" si="379"/>
        <v>43695</v>
      </c>
      <c r="BG64" s="102">
        <f t="shared" si="379"/>
        <v>43726</v>
      </c>
      <c r="BH64" s="102">
        <f t="shared" si="379"/>
        <v>43756</v>
      </c>
      <c r="BI64" s="102">
        <f t="shared" si="379"/>
        <v>43787</v>
      </c>
      <c r="BJ64" s="103">
        <f t="shared" si="379"/>
        <v>43817</v>
      </c>
      <c r="BK64" s="102">
        <f t="shared" si="379"/>
        <v>43848</v>
      </c>
      <c r="BL64" s="102">
        <f t="shared" si="379"/>
        <v>43879</v>
      </c>
      <c r="BM64" s="102">
        <f t="shared" si="379"/>
        <v>43908</v>
      </c>
      <c r="BN64" s="102">
        <f t="shared" si="379"/>
        <v>43939</v>
      </c>
      <c r="BO64" s="102">
        <f t="shared" ref="BO64:CT64" si="380">BO33</f>
        <v>43969</v>
      </c>
      <c r="BP64" s="102">
        <f t="shared" si="380"/>
        <v>44000</v>
      </c>
      <c r="BQ64" s="102">
        <f t="shared" si="380"/>
        <v>44030</v>
      </c>
      <c r="BR64" s="102">
        <f t="shared" si="380"/>
        <v>44061</v>
      </c>
      <c r="BS64" s="102">
        <f t="shared" si="380"/>
        <v>44092</v>
      </c>
      <c r="BT64" s="102">
        <f t="shared" si="380"/>
        <v>44122</v>
      </c>
      <c r="BU64" s="102">
        <f t="shared" si="380"/>
        <v>44153</v>
      </c>
      <c r="BV64" s="103">
        <f t="shared" si="380"/>
        <v>44183</v>
      </c>
      <c r="BW64" s="102">
        <f t="shared" si="380"/>
        <v>44214</v>
      </c>
      <c r="BX64" s="102">
        <f t="shared" si="380"/>
        <v>44245</v>
      </c>
      <c r="BY64" s="102">
        <f t="shared" si="380"/>
        <v>44273</v>
      </c>
      <c r="BZ64" s="102">
        <f t="shared" si="380"/>
        <v>44304</v>
      </c>
      <c r="CA64" s="102">
        <f t="shared" si="380"/>
        <v>44334</v>
      </c>
      <c r="CB64" s="102">
        <f t="shared" si="380"/>
        <v>44365</v>
      </c>
      <c r="CC64" s="102">
        <f t="shared" si="380"/>
        <v>44395</v>
      </c>
      <c r="CD64" s="102">
        <f t="shared" si="380"/>
        <v>44426</v>
      </c>
      <c r="CE64" s="102">
        <f t="shared" si="380"/>
        <v>44457</v>
      </c>
      <c r="CF64" s="102">
        <f t="shared" si="380"/>
        <v>44487</v>
      </c>
      <c r="CG64" s="102">
        <f t="shared" si="380"/>
        <v>44518</v>
      </c>
      <c r="CH64" s="103">
        <f t="shared" si="380"/>
        <v>44548</v>
      </c>
      <c r="CI64" s="102">
        <f t="shared" si="380"/>
        <v>44579</v>
      </c>
      <c r="CJ64" s="102">
        <f t="shared" si="380"/>
        <v>44610</v>
      </c>
      <c r="CK64" s="102">
        <f t="shared" si="380"/>
        <v>44638</v>
      </c>
      <c r="CL64" s="102">
        <f t="shared" si="380"/>
        <v>44669</v>
      </c>
      <c r="CM64" s="102">
        <f t="shared" si="380"/>
        <v>44699</v>
      </c>
      <c r="CN64" s="102">
        <f t="shared" si="380"/>
        <v>44730</v>
      </c>
      <c r="CO64" s="102">
        <f t="shared" si="380"/>
        <v>44760</v>
      </c>
      <c r="CP64" s="102">
        <f t="shared" si="380"/>
        <v>44791</v>
      </c>
      <c r="CQ64" s="102">
        <f t="shared" si="380"/>
        <v>44822</v>
      </c>
      <c r="CR64" s="102">
        <f t="shared" si="380"/>
        <v>44852</v>
      </c>
      <c r="CS64" s="102">
        <f t="shared" si="380"/>
        <v>44883</v>
      </c>
      <c r="CT64" s="103">
        <f t="shared" si="380"/>
        <v>44913</v>
      </c>
    </row>
    <row r="65" spans="1:98" s="17" customFormat="1" x14ac:dyDescent="0.25">
      <c r="A65" s="17" t="s">
        <v>167</v>
      </c>
      <c r="B65" s="17" t="s">
        <v>142</v>
      </c>
      <c r="C65" s="17">
        <f t="shared" ref="C65:C71" si="381">IFERROR(C53/C34,"")</f>
        <v>0.61111111111111116</v>
      </c>
      <c r="D65" s="17">
        <f t="shared" ref="D65:N65" si="382">IFERROR(D53/D34,"")</f>
        <v>0.27777777777777779</v>
      </c>
      <c r="E65" s="17">
        <f t="shared" si="382"/>
        <v>0.55000000000000004</v>
      </c>
      <c r="F65" s="17">
        <f t="shared" si="382"/>
        <v>0.55000000000000004</v>
      </c>
      <c r="G65" s="17">
        <f t="shared" si="382"/>
        <v>0.84210526315789469</v>
      </c>
      <c r="H65" s="17">
        <f t="shared" si="382"/>
        <v>0.72222222222222221</v>
      </c>
      <c r="I65" s="17">
        <f t="shared" si="382"/>
        <v>0.60869565217391308</v>
      </c>
      <c r="J65" s="17">
        <f t="shared" si="382"/>
        <v>0.56521739130434778</v>
      </c>
      <c r="K65" s="17">
        <f t="shared" si="382"/>
        <v>0.70833333333333337</v>
      </c>
      <c r="L65" s="17">
        <f t="shared" si="382"/>
        <v>0.79166666666666663</v>
      </c>
      <c r="M65" s="17">
        <f t="shared" si="382"/>
        <v>0.52173913043478259</v>
      </c>
      <c r="N65" s="105">
        <f t="shared" si="382"/>
        <v>0.6</v>
      </c>
      <c r="O65" s="1119">
        <v>0.38709677419354799</v>
      </c>
      <c r="P65" s="1119">
        <v>0.219178082191781</v>
      </c>
      <c r="Q65" s="1119">
        <v>0.49315068493150699</v>
      </c>
      <c r="R65" s="1119">
        <v>0.35616438356164398</v>
      </c>
      <c r="S65" s="1119">
        <v>0.38235294117647101</v>
      </c>
      <c r="T65" s="1119">
        <v>0.483870967741935</v>
      </c>
      <c r="U65" s="1119">
        <v>0.50847457627118597</v>
      </c>
      <c r="V65" s="1119">
        <v>0.43636363636363601</v>
      </c>
      <c r="W65" s="1119">
        <v>0.5</v>
      </c>
      <c r="X65" s="1119">
        <v>0.42307692307692302</v>
      </c>
      <c r="Y65" s="1119">
        <v>0.43137254901960798</v>
      </c>
      <c r="Z65" s="1119">
        <v>0.55319148936170204</v>
      </c>
      <c r="AA65" s="1853">
        <v>0.54166666666666663</v>
      </c>
      <c r="AB65" s="1853">
        <v>0.72916666666666696</v>
      </c>
      <c r="AC65" s="1853">
        <v>0.6875</v>
      </c>
      <c r="AD65" s="1853">
        <v>0.81136950904392802</v>
      </c>
      <c r="AE65" s="1853">
        <v>0.302222222222222</v>
      </c>
      <c r="AF65" s="1853">
        <v>0.28220858895705497</v>
      </c>
      <c r="AG65" s="1853">
        <v>0.21052631578947401</v>
      </c>
      <c r="AH65" s="296">
        <f>AVERAGE(AD65:AG65)*1.01</f>
        <v>0.40559747559320147</v>
      </c>
      <c r="AI65" s="296">
        <f>AVERAGE(AE65:AH65)*1.01</f>
        <v>0.30314003714689297</v>
      </c>
      <c r="AJ65" s="296">
        <f t="shared" ref="AJ65:AL65" si="383">AVERAGE(AF65:AI65)*1.01</f>
        <v>0.30337178541537241</v>
      </c>
      <c r="AK65" s="296">
        <f t="shared" si="383"/>
        <v>0.30871549252109753</v>
      </c>
      <c r="AL65" s="296">
        <f t="shared" si="383"/>
        <v>0.33350825964583253</v>
      </c>
      <c r="AM65" s="298">
        <v>0.35699999999999998</v>
      </c>
      <c r="AN65" s="296">
        <v>0.35699999999999998</v>
      </c>
      <c r="AO65" s="296">
        <f t="shared" ref="AO65:AX71" si="384">AC65*1.01</f>
        <v>0.69437499999999996</v>
      </c>
      <c r="AP65" s="296">
        <f t="shared" si="384"/>
        <v>0.81948320413436726</v>
      </c>
      <c r="AQ65" s="296">
        <f t="shared" si="384"/>
        <v>0.30524444444444421</v>
      </c>
      <c r="AR65" s="296">
        <f t="shared" si="384"/>
        <v>0.28503067484662553</v>
      </c>
      <c r="AS65" s="296">
        <f t="shared" si="384"/>
        <v>0.21263157894736875</v>
      </c>
      <c r="AT65" s="296">
        <f t="shared" si="384"/>
        <v>0.40965345034913347</v>
      </c>
      <c r="AU65" s="296">
        <f t="shared" si="384"/>
        <v>0.3061714375183619</v>
      </c>
      <c r="AV65" s="296">
        <f t="shared" si="384"/>
        <v>0.30640550326952615</v>
      </c>
      <c r="AW65" s="296">
        <f t="shared" si="384"/>
        <v>0.31180264744630853</v>
      </c>
      <c r="AX65" s="297">
        <f t="shared" si="384"/>
        <v>0.33684334224229084</v>
      </c>
      <c r="AY65" s="298">
        <f>AM65</f>
        <v>0.35699999999999998</v>
      </c>
      <c r="AZ65" s="298">
        <f>AN65</f>
        <v>0.35699999999999998</v>
      </c>
      <c r="BA65" s="296">
        <f>AO65*1.06</f>
        <v>0.73603750000000001</v>
      </c>
      <c r="BB65" s="296">
        <f>AP65*1.06</f>
        <v>0.8686521963824293</v>
      </c>
      <c r="BC65" s="296">
        <f>AQ65*1.06</f>
        <v>0.32355911111111085</v>
      </c>
      <c r="BD65" s="296">
        <f t="shared" ref="BD65:BI65" si="385">AR65*1.05</f>
        <v>0.29928220858895682</v>
      </c>
      <c r="BE65" s="296">
        <f t="shared" si="385"/>
        <v>0.22326315789473719</v>
      </c>
      <c r="BF65" s="296">
        <f t="shared" si="385"/>
        <v>0.43013612286659014</v>
      </c>
      <c r="BG65" s="296">
        <f t="shared" si="385"/>
        <v>0.32148000939428001</v>
      </c>
      <c r="BH65" s="296">
        <f t="shared" si="385"/>
        <v>0.32172577843300249</v>
      </c>
      <c r="BI65" s="296">
        <f t="shared" si="385"/>
        <v>0.32739277981862397</v>
      </c>
      <c r="BJ65" s="296">
        <f>AX65*1.07</f>
        <v>0.36042237619925122</v>
      </c>
      <c r="BK65" s="298">
        <f>AY65*1</f>
        <v>0.35699999999999998</v>
      </c>
      <c r="BL65" s="296">
        <f>AZ65*1</f>
        <v>0.35699999999999998</v>
      </c>
      <c r="BM65" s="296">
        <f>BA65*1</f>
        <v>0.73603750000000001</v>
      </c>
      <c r="BN65" s="296">
        <f>BB65*1</f>
        <v>0.8686521963824293</v>
      </c>
      <c r="BO65" s="296">
        <f t="shared" ref="BO65:BP65" si="386">BC65*1</f>
        <v>0.32355911111111085</v>
      </c>
      <c r="BP65" s="296">
        <f t="shared" si="386"/>
        <v>0.29928220858895682</v>
      </c>
      <c r="BQ65" s="296">
        <f t="shared" ref="BQ65:BQ71" si="387">BE65*1.01</f>
        <v>0.22549578947368457</v>
      </c>
      <c r="BR65" s="296">
        <f t="shared" ref="BR65:BR71" si="388">BF65*1.01</f>
        <v>0.43443748409525607</v>
      </c>
      <c r="BS65" s="296">
        <f t="shared" ref="BS65:BS71" si="389">BG65*1.01</f>
        <v>0.32469480948822282</v>
      </c>
      <c r="BT65" s="296">
        <f t="shared" ref="BT65:BT71" si="390">BH65*1.01</f>
        <v>0.3249430362173325</v>
      </c>
      <c r="BU65" s="296">
        <f t="shared" ref="BU65:BU71" si="391">BI65*1.01</f>
        <v>0.33066670761681022</v>
      </c>
      <c r="BV65" s="297">
        <f t="shared" ref="BV65:BV71" si="392">BJ65*1.01</f>
        <v>0.36402659996124376</v>
      </c>
      <c r="BW65" s="298">
        <f>BK65*1</f>
        <v>0.35699999999999998</v>
      </c>
      <c r="BX65" s="296">
        <f>BL65*1</f>
        <v>0.35699999999999998</v>
      </c>
      <c r="BY65" s="296">
        <f t="shared" ref="BY65:CC65" si="393">BM65*1</f>
        <v>0.73603750000000001</v>
      </c>
      <c r="BZ65" s="296">
        <f t="shared" si="393"/>
        <v>0.8686521963824293</v>
      </c>
      <c r="CA65" s="296">
        <f t="shared" si="393"/>
        <v>0.32355911111111085</v>
      </c>
      <c r="CB65" s="296">
        <f t="shared" si="393"/>
        <v>0.29928220858895682</v>
      </c>
      <c r="CC65" s="296">
        <f t="shared" si="393"/>
        <v>0.22549578947368457</v>
      </c>
      <c r="CD65" s="296">
        <f>BR65*1.02</f>
        <v>0.4431262337771612</v>
      </c>
      <c r="CE65" s="296">
        <f t="shared" ref="CE65:CF65" si="394">BS65*1.02</f>
        <v>0.33118870567798731</v>
      </c>
      <c r="CF65" s="296">
        <f t="shared" si="394"/>
        <v>0.33144189694167914</v>
      </c>
      <c r="CG65" s="296">
        <f t="shared" ref="CG65:CH71" si="395">BU65*1.03</f>
        <v>0.34058670884531456</v>
      </c>
      <c r="CH65" s="297">
        <f>BV65*1.08</f>
        <v>0.39314872795814326</v>
      </c>
      <c r="CI65" s="298">
        <f>BW65*1</f>
        <v>0.35699999999999998</v>
      </c>
      <c r="CJ65" s="296">
        <f>BX65*1</f>
        <v>0.35699999999999998</v>
      </c>
      <c r="CK65" s="296">
        <f>BY65*1</f>
        <v>0.73603750000000001</v>
      </c>
      <c r="CL65" s="296">
        <f t="shared" ref="CL65:CN65" si="396">BZ65*1</f>
        <v>0.8686521963824293</v>
      </c>
      <c r="CM65" s="296">
        <f t="shared" si="396"/>
        <v>0.32355911111111085</v>
      </c>
      <c r="CN65" s="296">
        <f t="shared" si="396"/>
        <v>0.29928220858895682</v>
      </c>
      <c r="CO65" s="296">
        <f t="shared" ref="CO65" si="397">CC65*1</f>
        <v>0.22549578947368457</v>
      </c>
      <c r="CP65" s="296">
        <f t="shared" ref="CP65" si="398">CD65*1</f>
        <v>0.4431262337771612</v>
      </c>
      <c r="CQ65" s="296">
        <f t="shared" ref="CQ65" si="399">CE65*1</f>
        <v>0.33118870567798731</v>
      </c>
      <c r="CR65" s="296">
        <f t="shared" ref="CR65:CT71" si="400">CF65*1.02</f>
        <v>0.3380707348805127</v>
      </c>
      <c r="CS65" s="296">
        <f t="shared" si="400"/>
        <v>0.34739844302222084</v>
      </c>
      <c r="CT65" s="297">
        <f t="shared" si="400"/>
        <v>0.40101170251730611</v>
      </c>
    </row>
    <row r="66" spans="1:98" s="17" customFormat="1" x14ac:dyDescent="0.25">
      <c r="A66" s="17" t="s">
        <v>168</v>
      </c>
      <c r="B66" s="17" t="s">
        <v>5</v>
      </c>
      <c r="C66" s="17">
        <f t="shared" si="381"/>
        <v>0.35159817351598172</v>
      </c>
      <c r="D66" s="17">
        <f t="shared" ref="D66:N66" si="401">IFERROR(D54/D35,"")</f>
        <v>0.36363636363636365</v>
      </c>
      <c r="E66" s="17">
        <f t="shared" si="401"/>
        <v>0.34649122807017546</v>
      </c>
      <c r="F66" s="17">
        <f t="shared" si="401"/>
        <v>0.32258064516129031</v>
      </c>
      <c r="G66" s="17">
        <f t="shared" si="401"/>
        <v>0.34538152610441769</v>
      </c>
      <c r="H66" s="17">
        <f t="shared" si="401"/>
        <v>0.3983739837398374</v>
      </c>
      <c r="I66" s="17">
        <f t="shared" si="401"/>
        <v>0.54646840148698883</v>
      </c>
      <c r="J66" s="17">
        <f t="shared" si="401"/>
        <v>0.37931034482758619</v>
      </c>
      <c r="K66" s="17">
        <f t="shared" si="401"/>
        <v>0.54285714285714282</v>
      </c>
      <c r="L66" s="17">
        <f t="shared" si="401"/>
        <v>0.46953405017921146</v>
      </c>
      <c r="M66" s="17">
        <f t="shared" si="401"/>
        <v>0.51821862348178138</v>
      </c>
      <c r="N66" s="105">
        <f t="shared" si="401"/>
        <v>0.46802325581395349</v>
      </c>
      <c r="O66" s="1119">
        <v>0.19246861924686201</v>
      </c>
      <c r="P66" s="1119">
        <v>0.3125</v>
      </c>
      <c r="Q66" s="1119">
        <v>0.77113402061855696</v>
      </c>
      <c r="R66" s="1119">
        <v>0.49857549857549899</v>
      </c>
      <c r="S66" s="1119">
        <v>0.51487414187642999</v>
      </c>
      <c r="T66" s="1119">
        <v>0.60526315789473695</v>
      </c>
      <c r="U66" s="1119">
        <v>0.33633633633633597</v>
      </c>
      <c r="V66" s="1119">
        <v>0.44712182061579703</v>
      </c>
      <c r="W66" s="1119">
        <v>0.48772130211307801</v>
      </c>
      <c r="X66" s="1119">
        <v>0.37953795379538002</v>
      </c>
      <c r="Y66" s="1119">
        <v>0.308370044052863</v>
      </c>
      <c r="Z66" s="1119">
        <v>0.58508044856167696</v>
      </c>
      <c r="AA66" s="1853">
        <v>0.35312500000000002</v>
      </c>
      <c r="AB66" s="1853">
        <v>0.41176470588235298</v>
      </c>
      <c r="AC66" s="1853">
        <v>0.58908612754766598</v>
      </c>
      <c r="AD66" s="1853">
        <v>0.42126245847176103</v>
      </c>
      <c r="AE66" s="1853">
        <v>0.44462409054163299</v>
      </c>
      <c r="AF66" s="1853">
        <v>0.74354923644023196</v>
      </c>
      <c r="AG66" s="1853">
        <v>0.336920917173608</v>
      </c>
      <c r="AH66" s="287">
        <f>AVERAGE(AD66:AG66)*1.01</f>
        <v>0.49145506741337663</v>
      </c>
      <c r="AI66" s="287">
        <f>AVERAGE(AE66:AH66)*1.01</f>
        <v>0.50917870117113462</v>
      </c>
      <c r="AJ66" s="287">
        <f t="shared" ref="AI66:AL72" si="402">AVERAGE(AF66:AI66)*1.01</f>
        <v>0.52547874035508368</v>
      </c>
      <c r="AK66" s="287">
        <f t="shared" si="402"/>
        <v>0.47041594009358378</v>
      </c>
      <c r="AL66" s="287">
        <f t="shared" si="402"/>
        <v>0.50412343338087762</v>
      </c>
      <c r="AM66" s="287">
        <f t="shared" ref="AM66" si="403">AVERAGE(AI66:AL66)*1.01</f>
        <v>0.50732219578767168</v>
      </c>
      <c r="AN66" s="287">
        <f t="shared" ref="AN66" si="404">AVERAGE(AJ66:AM66)*1.01</f>
        <v>0.50685342817834722</v>
      </c>
      <c r="AO66" s="287">
        <f t="shared" ref="AO66" si="405">AVERAGE(AK66:AN66)*1.01</f>
        <v>0.50215053685372124</v>
      </c>
      <c r="AP66" s="287">
        <f t="shared" ref="AP66" si="406">AVERAGE(AL66:AO66)*1.01</f>
        <v>0.510163522535656</v>
      </c>
      <c r="AQ66" s="287">
        <f t="shared" ref="AQ66" si="407">AVERAGE(AM66:AP66)*1.01</f>
        <v>0.51168864504723754</v>
      </c>
      <c r="AR66" s="287">
        <f t="shared" ref="AR66" si="408">AVERAGE(AN66:AQ66)*1.01</f>
        <v>0.51279117348527781</v>
      </c>
      <c r="AS66" s="287">
        <f t="shared" ref="AS66" si="409">AVERAGE(AO66:AR66)*1.01</f>
        <v>0.51429045417527797</v>
      </c>
      <c r="AT66" s="287">
        <f t="shared" ref="AT66" si="410">AVERAGE(AP66:AS66)*1.01</f>
        <v>0.51735578329897103</v>
      </c>
      <c r="AU66" s="287">
        <f t="shared" ref="AU66" si="411">AVERAGE(AQ66:AT66)*1.01</f>
        <v>0.51917182914170801</v>
      </c>
      <c r="AV66" s="287">
        <f t="shared" ref="AV66" si="412">AVERAGE(AR66:AU66)*1.01</f>
        <v>0.5210613331255618</v>
      </c>
      <c r="AW66" s="287">
        <f t="shared" ref="AW66" si="413">AVERAGE(AS66:AV66)*1.01</f>
        <v>0.5231495484347336</v>
      </c>
      <c r="AX66" s="287">
        <f t="shared" ref="AX66" si="414">AVERAGE(AT66:AW66)*1.01</f>
        <v>0.52538646973524605</v>
      </c>
      <c r="AY66" s="299">
        <f t="shared" ref="AY66:AY71" si="415">AM66</f>
        <v>0.50732219578767168</v>
      </c>
      <c r="AZ66" s="287">
        <f t="shared" ref="AZ66:AZ71" si="416">AN66</f>
        <v>0.50685342817834722</v>
      </c>
      <c r="BA66" s="287">
        <f t="shared" ref="BA66:BA71" si="417">AO66*1.06</f>
        <v>0.53227956906494456</v>
      </c>
      <c r="BB66" s="287">
        <f>AP66*1.06</f>
        <v>0.54077333388779536</v>
      </c>
      <c r="BC66" s="287">
        <f>AQ66*1.06</f>
        <v>0.54238996375007187</v>
      </c>
      <c r="BD66" s="287">
        <f t="shared" ref="BD66:BD71" si="418">AR66*1.05</f>
        <v>0.53843073215954174</v>
      </c>
      <c r="BE66" s="287">
        <f t="shared" ref="BE66:BE71" si="419">AS66*1.05</f>
        <v>0.54000497688404192</v>
      </c>
      <c r="BF66" s="287">
        <f t="shared" ref="BF66:BF71" si="420">AT66*1.05</f>
        <v>0.54322357246391961</v>
      </c>
      <c r="BG66" s="287">
        <f t="shared" ref="BG66:BG71" si="421">AU66*1.05</f>
        <v>0.54513042059879346</v>
      </c>
      <c r="BH66" s="287">
        <f t="shared" ref="BH66:BH71" si="422">AV66*1.05</f>
        <v>0.54711439978183996</v>
      </c>
      <c r="BI66" s="287">
        <f t="shared" ref="BI66:BI71" si="423">AW66*1.05</f>
        <v>0.54930702585647029</v>
      </c>
      <c r="BJ66" s="287">
        <f t="shared" ref="BJ66:BJ71" si="424">AX66*1.05</f>
        <v>0.55165579322200842</v>
      </c>
      <c r="BK66" s="299">
        <f t="shared" ref="BK66:BK71" si="425">AY66*1</f>
        <v>0.50732219578767168</v>
      </c>
      <c r="BL66" s="287">
        <f t="shared" ref="BL66:BL71" si="426">AZ66*1</f>
        <v>0.50685342817834722</v>
      </c>
      <c r="BM66" s="287">
        <f t="shared" ref="BM66:BM71" si="427">BA66*1</f>
        <v>0.53227956906494456</v>
      </c>
      <c r="BN66" s="287">
        <f t="shared" ref="BN66:BN71" si="428">BB66*1</f>
        <v>0.54077333388779536</v>
      </c>
      <c r="BO66" s="287">
        <f t="shared" ref="BO66:BO71" si="429">BC66*1</f>
        <v>0.54238996375007187</v>
      </c>
      <c r="BP66" s="287">
        <f t="shared" ref="BP66:BP71" si="430">BD66*1</f>
        <v>0.53843073215954174</v>
      </c>
      <c r="BQ66" s="287">
        <f t="shared" si="387"/>
        <v>0.54540502665288237</v>
      </c>
      <c r="BR66" s="287">
        <f t="shared" si="388"/>
        <v>0.54865580818855886</v>
      </c>
      <c r="BS66" s="287">
        <f t="shared" si="389"/>
        <v>0.5505817248047814</v>
      </c>
      <c r="BT66" s="287">
        <f t="shared" si="390"/>
        <v>0.55258554377965841</v>
      </c>
      <c r="BU66" s="287">
        <f t="shared" si="391"/>
        <v>0.554800096115035</v>
      </c>
      <c r="BV66" s="286">
        <f t="shared" si="392"/>
        <v>0.55717235115422847</v>
      </c>
      <c r="BW66" s="299">
        <f t="shared" ref="BW66:BW71" si="431">BK66*1</f>
        <v>0.50732219578767168</v>
      </c>
      <c r="BX66" s="287">
        <f t="shared" ref="BX66:BX71" si="432">BL66*1</f>
        <v>0.50685342817834722</v>
      </c>
      <c r="BY66" s="287">
        <f t="shared" ref="BY66:BY71" si="433">BM66*1</f>
        <v>0.53227956906494456</v>
      </c>
      <c r="BZ66" s="287">
        <f t="shared" ref="BZ66:BZ71" si="434">BN66*1</f>
        <v>0.54077333388779536</v>
      </c>
      <c r="CA66" s="287">
        <f t="shared" ref="CA66:CA71" si="435">BO66*1</f>
        <v>0.54238996375007187</v>
      </c>
      <c r="CB66" s="287">
        <f t="shared" ref="CB66:CB71" si="436">BP66*1</f>
        <v>0.53843073215954174</v>
      </c>
      <c r="CC66" s="287">
        <f t="shared" ref="CC66:CC71" si="437">BQ66*1</f>
        <v>0.54540502665288237</v>
      </c>
      <c r="CD66" s="287">
        <f t="shared" ref="CD66:CD71" si="438">BR66*1.02</f>
        <v>0.55962892435233003</v>
      </c>
      <c r="CE66" s="287">
        <f t="shared" ref="CE66:CE71" si="439">BS66*1.02</f>
        <v>0.56159335930087706</v>
      </c>
      <c r="CF66" s="287">
        <f t="shared" ref="CF66:CF71" si="440">BT66*1.02</f>
        <v>0.56363725465525161</v>
      </c>
      <c r="CG66" s="287">
        <f t="shared" si="395"/>
        <v>0.57144409899848603</v>
      </c>
      <c r="CH66" s="286">
        <f t="shared" si="395"/>
        <v>0.57388752168885537</v>
      </c>
      <c r="CI66" s="299">
        <f t="shared" ref="CI66:CI71" si="441">BW66*1</f>
        <v>0.50732219578767168</v>
      </c>
      <c r="CJ66" s="287">
        <f t="shared" ref="CJ66:CJ71" si="442">BX66*1</f>
        <v>0.50685342817834722</v>
      </c>
      <c r="CK66" s="287">
        <f t="shared" ref="CK66:CK71" si="443">BY66*1</f>
        <v>0.53227956906494456</v>
      </c>
      <c r="CL66" s="287">
        <f t="shared" ref="CL66:CL71" si="444">BZ66*1</f>
        <v>0.54077333388779536</v>
      </c>
      <c r="CM66" s="287">
        <f t="shared" ref="CM66:CM71" si="445">CA66*1</f>
        <v>0.54238996375007187</v>
      </c>
      <c r="CN66" s="287">
        <f t="shared" ref="CN66:CN71" si="446">CB66*1</f>
        <v>0.53843073215954174</v>
      </c>
      <c r="CO66" s="287">
        <f t="shared" ref="CO66:CO71" si="447">CC66*1</f>
        <v>0.54540502665288237</v>
      </c>
      <c r="CP66" s="287">
        <f t="shared" ref="CP66:CP71" si="448">CD66*1</f>
        <v>0.55962892435233003</v>
      </c>
      <c r="CQ66" s="287">
        <f t="shared" ref="CQ66:CQ71" si="449">CE66*1</f>
        <v>0.56159335930087706</v>
      </c>
      <c r="CR66" s="287">
        <f t="shared" si="400"/>
        <v>0.57490999974835666</v>
      </c>
      <c r="CS66" s="287">
        <f t="shared" si="400"/>
        <v>0.58287298097845575</v>
      </c>
      <c r="CT66" s="286">
        <f t="shared" si="400"/>
        <v>0.58536527212263245</v>
      </c>
    </row>
    <row r="67" spans="1:98" s="17" customFormat="1" x14ac:dyDescent="0.25">
      <c r="A67" s="17" t="s">
        <v>169</v>
      </c>
      <c r="B67" s="17" t="s">
        <v>6</v>
      </c>
      <c r="C67" s="17">
        <f t="shared" si="381"/>
        <v>0.27058823529411763</v>
      </c>
      <c r="D67" s="17">
        <f t="shared" ref="D67:N67" si="450">IFERROR(D55/D36,"")</f>
        <v>0.29357798165137616</v>
      </c>
      <c r="E67" s="17">
        <f t="shared" si="450"/>
        <v>0.35714285714285715</v>
      </c>
      <c r="F67" s="17">
        <f t="shared" si="450"/>
        <v>0.30088495575221241</v>
      </c>
      <c r="G67" s="17">
        <f t="shared" si="450"/>
        <v>0.30827067669172931</v>
      </c>
      <c r="H67" s="17">
        <f t="shared" si="450"/>
        <v>0.34361233480176212</v>
      </c>
      <c r="I67" s="17">
        <f t="shared" si="450"/>
        <v>0.38034188034188032</v>
      </c>
      <c r="J67" s="17">
        <f t="shared" si="450"/>
        <v>0.31679389312977096</v>
      </c>
      <c r="K67" s="17">
        <f t="shared" si="450"/>
        <v>0.43190661478599224</v>
      </c>
      <c r="L67" s="17">
        <f t="shared" si="450"/>
        <v>0.40579710144927539</v>
      </c>
      <c r="M67" s="17">
        <f t="shared" si="450"/>
        <v>0.26937269372693728</v>
      </c>
      <c r="N67" s="105">
        <f t="shared" si="450"/>
        <v>0.41666666666666669</v>
      </c>
      <c r="O67" s="1119">
        <v>0.165024630541872</v>
      </c>
      <c r="P67" s="1119">
        <v>0.17573221757322199</v>
      </c>
      <c r="Q67" s="1119">
        <v>0.196850393700787</v>
      </c>
      <c r="R67" s="1119">
        <v>0.34381551362683399</v>
      </c>
      <c r="S67" s="1119">
        <v>0.29640287769784202</v>
      </c>
      <c r="T67" s="1119">
        <v>0.38051044083526703</v>
      </c>
      <c r="U67" s="1119">
        <v>0.28666666666666701</v>
      </c>
      <c r="V67" s="1119">
        <v>0.19209726443769001</v>
      </c>
      <c r="W67" s="1119">
        <v>0.323628977657414</v>
      </c>
      <c r="X67" s="1119">
        <v>0.23191733639494799</v>
      </c>
      <c r="Y67" s="1119">
        <v>0.22910902047592699</v>
      </c>
      <c r="Z67" s="1119">
        <v>0.30330162283156098</v>
      </c>
      <c r="AA67" s="1853">
        <v>0.14605734767025089</v>
      </c>
      <c r="AB67" s="1853">
        <v>9.8954703832752594E-2</v>
      </c>
      <c r="AC67" s="1853">
        <v>0.36530612244897998</v>
      </c>
      <c r="AD67" s="1853">
        <v>0.25100133511348499</v>
      </c>
      <c r="AE67" s="1853">
        <v>0.18426361802286501</v>
      </c>
      <c r="AF67" s="1853">
        <v>0.17807089859851599</v>
      </c>
      <c r="AG67" s="1853">
        <v>0.192616372391653</v>
      </c>
      <c r="AH67" s="287">
        <f t="shared" ref="AH67:AH71" si="451">AVERAGE(AD67:AG67)*1.01</f>
        <v>0.20350293659194602</v>
      </c>
      <c r="AI67" s="287">
        <f t="shared" si="402"/>
        <v>0.19150959096525744</v>
      </c>
      <c r="AJ67" s="287">
        <f t="shared" si="402"/>
        <v>0.19333919913321154</v>
      </c>
      <c r="AK67" s="287">
        <f t="shared" si="402"/>
        <v>0.19719444501822217</v>
      </c>
      <c r="AL67" s="287">
        <f t="shared" si="402"/>
        <v>0.19835040835643089</v>
      </c>
      <c r="AM67" s="299">
        <v>0.153</v>
      </c>
      <c r="AN67" s="287">
        <v>0.153</v>
      </c>
      <c r="AO67" s="287">
        <f t="shared" si="384"/>
        <v>0.3689591836734698</v>
      </c>
      <c r="AP67" s="287">
        <f t="shared" si="384"/>
        <v>0.25351134846461987</v>
      </c>
      <c r="AQ67" s="287">
        <f t="shared" si="384"/>
        <v>0.18610625420309365</v>
      </c>
      <c r="AR67" s="287">
        <f t="shared" si="384"/>
        <v>0.17985160758450117</v>
      </c>
      <c r="AS67" s="287">
        <f t="shared" si="384"/>
        <v>0.19454253611556951</v>
      </c>
      <c r="AT67" s="287">
        <f t="shared" si="384"/>
        <v>0.20553796595786547</v>
      </c>
      <c r="AU67" s="287">
        <f t="shared" si="384"/>
        <v>0.19342468687491002</v>
      </c>
      <c r="AV67" s="287">
        <f t="shared" si="384"/>
        <v>0.19527259112454365</v>
      </c>
      <c r="AW67" s="287">
        <f t="shared" si="384"/>
        <v>0.1991663894684044</v>
      </c>
      <c r="AX67" s="286">
        <f t="shared" si="384"/>
        <v>0.20033391243999521</v>
      </c>
      <c r="AY67" s="299">
        <f t="shared" si="415"/>
        <v>0.153</v>
      </c>
      <c r="AZ67" s="287">
        <f t="shared" si="416"/>
        <v>0.153</v>
      </c>
      <c r="BA67" s="287">
        <f t="shared" si="417"/>
        <v>0.39109673469387801</v>
      </c>
      <c r="BB67" s="287">
        <f t="shared" ref="BB67:BB71" si="452">AP67*1.06</f>
        <v>0.26872202937249706</v>
      </c>
      <c r="BC67" s="287">
        <f>AQ67*1.06</f>
        <v>0.19727262945527929</v>
      </c>
      <c r="BD67" s="287">
        <f t="shared" si="418"/>
        <v>0.18884418796372623</v>
      </c>
      <c r="BE67" s="287">
        <f t="shared" si="419"/>
        <v>0.20426966292134799</v>
      </c>
      <c r="BF67" s="287">
        <f t="shared" si="420"/>
        <v>0.21581486425575874</v>
      </c>
      <c r="BG67" s="287">
        <f t="shared" si="421"/>
        <v>0.20309592121865552</v>
      </c>
      <c r="BH67" s="287">
        <f t="shared" si="422"/>
        <v>0.20503622068077085</v>
      </c>
      <c r="BI67" s="287">
        <f t="shared" si="423"/>
        <v>0.20912470894182464</v>
      </c>
      <c r="BJ67" s="287">
        <f t="shared" si="424"/>
        <v>0.21035060806199499</v>
      </c>
      <c r="BK67" s="299">
        <f t="shared" si="425"/>
        <v>0.153</v>
      </c>
      <c r="BL67" s="287">
        <f t="shared" si="426"/>
        <v>0.153</v>
      </c>
      <c r="BM67" s="287">
        <f t="shared" si="427"/>
        <v>0.39109673469387801</v>
      </c>
      <c r="BN67" s="287">
        <f t="shared" si="428"/>
        <v>0.26872202937249706</v>
      </c>
      <c r="BO67" s="287">
        <f t="shared" si="429"/>
        <v>0.19727262945527929</v>
      </c>
      <c r="BP67" s="287">
        <f t="shared" si="430"/>
        <v>0.18884418796372623</v>
      </c>
      <c r="BQ67" s="287">
        <f t="shared" si="387"/>
        <v>0.20631235955056146</v>
      </c>
      <c r="BR67" s="287">
        <f t="shared" si="388"/>
        <v>0.21797301289831633</v>
      </c>
      <c r="BS67" s="287">
        <f t="shared" si="389"/>
        <v>0.20512688043084207</v>
      </c>
      <c r="BT67" s="287">
        <f t="shared" si="390"/>
        <v>0.20708658288757856</v>
      </c>
      <c r="BU67" s="287">
        <f t="shared" si="391"/>
        <v>0.21121595603124288</v>
      </c>
      <c r="BV67" s="286">
        <f t="shared" si="392"/>
        <v>0.21245411414261495</v>
      </c>
      <c r="BW67" s="299">
        <f t="shared" si="431"/>
        <v>0.153</v>
      </c>
      <c r="BX67" s="287">
        <f t="shared" si="432"/>
        <v>0.153</v>
      </c>
      <c r="BY67" s="287">
        <f t="shared" si="433"/>
        <v>0.39109673469387801</v>
      </c>
      <c r="BZ67" s="287">
        <f t="shared" si="434"/>
        <v>0.26872202937249706</v>
      </c>
      <c r="CA67" s="287">
        <f t="shared" si="435"/>
        <v>0.19727262945527929</v>
      </c>
      <c r="CB67" s="287">
        <f t="shared" si="436"/>
        <v>0.18884418796372623</v>
      </c>
      <c r="CC67" s="287">
        <f t="shared" si="437"/>
        <v>0.20631235955056146</v>
      </c>
      <c r="CD67" s="287">
        <f t="shared" si="438"/>
        <v>0.22233247315628266</v>
      </c>
      <c r="CE67" s="287">
        <f t="shared" si="439"/>
        <v>0.20922941803945891</v>
      </c>
      <c r="CF67" s="287">
        <f t="shared" si="440"/>
        <v>0.21122831454533014</v>
      </c>
      <c r="CG67" s="287">
        <f t="shared" si="395"/>
        <v>0.21755243471218016</v>
      </c>
      <c r="CH67" s="286">
        <f t="shared" si="395"/>
        <v>0.21882773756689339</v>
      </c>
      <c r="CI67" s="299">
        <f t="shared" si="441"/>
        <v>0.153</v>
      </c>
      <c r="CJ67" s="287">
        <f t="shared" si="442"/>
        <v>0.153</v>
      </c>
      <c r="CK67" s="287">
        <f t="shared" si="443"/>
        <v>0.39109673469387801</v>
      </c>
      <c r="CL67" s="287">
        <f t="shared" si="444"/>
        <v>0.26872202937249706</v>
      </c>
      <c r="CM67" s="287">
        <f t="shared" si="445"/>
        <v>0.19727262945527929</v>
      </c>
      <c r="CN67" s="287">
        <f t="shared" si="446"/>
        <v>0.18884418796372623</v>
      </c>
      <c r="CO67" s="287">
        <f t="shared" si="447"/>
        <v>0.20631235955056146</v>
      </c>
      <c r="CP67" s="287">
        <f t="shared" si="448"/>
        <v>0.22233247315628266</v>
      </c>
      <c r="CQ67" s="287">
        <f t="shared" si="449"/>
        <v>0.20922941803945891</v>
      </c>
      <c r="CR67" s="287">
        <f t="shared" si="400"/>
        <v>0.21545288083623676</v>
      </c>
      <c r="CS67" s="287">
        <f t="shared" si="400"/>
        <v>0.22190348340642377</v>
      </c>
      <c r="CT67" s="286">
        <f t="shared" si="400"/>
        <v>0.22320429231823125</v>
      </c>
    </row>
    <row r="68" spans="1:98" s="17" customFormat="1" x14ac:dyDescent="0.25">
      <c r="A68" s="17" t="s">
        <v>170</v>
      </c>
      <c r="B68" s="17" t="s">
        <v>7</v>
      </c>
      <c r="C68" s="17">
        <f t="shared" si="381"/>
        <v>0.23616236162361623</v>
      </c>
      <c r="D68" s="17">
        <f t="shared" ref="D68:N68" si="453">IFERROR(D56/D37,"")</f>
        <v>0.1588235294117647</v>
      </c>
      <c r="E68" s="17">
        <f t="shared" si="453"/>
        <v>0.23076923076923078</v>
      </c>
      <c r="F68" s="17">
        <f t="shared" si="453"/>
        <v>0.16909620991253643</v>
      </c>
      <c r="G68" s="17">
        <f t="shared" si="453"/>
        <v>0.23104693140794225</v>
      </c>
      <c r="H68" s="17">
        <f t="shared" si="453"/>
        <v>0.31989247311827956</v>
      </c>
      <c r="I68" s="17">
        <f t="shared" si="453"/>
        <v>0.27750000000000002</v>
      </c>
      <c r="J68" s="17">
        <f t="shared" si="453"/>
        <v>0.21662468513853905</v>
      </c>
      <c r="K68" s="17">
        <f t="shared" si="453"/>
        <v>0.37914691943127959</v>
      </c>
      <c r="L68" s="17">
        <f t="shared" si="453"/>
        <v>0.29711751662971175</v>
      </c>
      <c r="M68" s="17">
        <f t="shared" si="453"/>
        <v>0.31237721021611004</v>
      </c>
      <c r="N68" s="105">
        <f t="shared" si="453"/>
        <v>0.34631147540983609</v>
      </c>
      <c r="O68" s="1119">
        <v>0.173991031390135</v>
      </c>
      <c r="P68" s="1119">
        <v>0.180866965620329</v>
      </c>
      <c r="Q68" s="1119">
        <v>0.170515097690941</v>
      </c>
      <c r="R68" s="1119">
        <v>0.11472868217054299</v>
      </c>
      <c r="S68" s="1119">
        <v>0.21276595744680901</v>
      </c>
      <c r="T68" s="1119">
        <v>0.28436911487758898</v>
      </c>
      <c r="U68" s="1119">
        <v>0.17869415807560099</v>
      </c>
      <c r="V68" s="1119">
        <v>0.20773381294964</v>
      </c>
      <c r="W68" s="1119">
        <v>0.186254295532646</v>
      </c>
      <c r="X68" s="1119">
        <v>0.12357611322057301</v>
      </c>
      <c r="Y68" s="1119">
        <v>0.14257425742574301</v>
      </c>
      <c r="Z68" s="1119">
        <v>0.19699699699699699</v>
      </c>
      <c r="AA68" s="1853">
        <v>8.9171974522292988E-2</v>
      </c>
      <c r="AB68" s="1853">
        <v>0.160925726587729</v>
      </c>
      <c r="AC68" s="1853">
        <v>0.11544183278786101</v>
      </c>
      <c r="AD68" s="1853">
        <v>0.12219780219780201</v>
      </c>
      <c r="AE68" s="1853">
        <v>0.13001266357112701</v>
      </c>
      <c r="AF68" s="1853">
        <v>9.41176470588235E-2</v>
      </c>
      <c r="AG68" s="1853">
        <v>8.9598753408648202E-2</v>
      </c>
      <c r="AH68" s="287">
        <f t="shared" si="451"/>
        <v>0.1100715337246912</v>
      </c>
      <c r="AI68" s="287">
        <f t="shared" si="402"/>
        <v>0.1070096509352307</v>
      </c>
      <c r="AJ68" s="287">
        <f t="shared" si="402"/>
        <v>0.10120139024466687</v>
      </c>
      <c r="AK68" s="287">
        <f t="shared" si="402"/>
        <v>0.10299003539909234</v>
      </c>
      <c r="AL68" s="287">
        <f t="shared" si="402"/>
        <v>0.10637133410167948</v>
      </c>
      <c r="AM68" s="299">
        <v>0.12239999999999999</v>
      </c>
      <c r="AN68" s="287">
        <v>0.12239999999999999</v>
      </c>
      <c r="AO68" s="287">
        <f t="shared" si="384"/>
        <v>0.11659625111573962</v>
      </c>
      <c r="AP68" s="287">
        <f t="shared" si="384"/>
        <v>0.12341978021978002</v>
      </c>
      <c r="AQ68" s="287">
        <f t="shared" si="384"/>
        <v>0.13131279020683828</v>
      </c>
      <c r="AR68" s="287">
        <f t="shared" si="384"/>
        <v>9.5058823529411737E-2</v>
      </c>
      <c r="AS68" s="287">
        <f t="shared" si="384"/>
        <v>9.0494740942734686E-2</v>
      </c>
      <c r="AT68" s="287">
        <f t="shared" si="384"/>
        <v>0.11117224906193811</v>
      </c>
      <c r="AU68" s="287">
        <f t="shared" si="384"/>
        <v>0.108079747444583</v>
      </c>
      <c r="AV68" s="287">
        <f t="shared" si="384"/>
        <v>0.10221340414711354</v>
      </c>
      <c r="AW68" s="287">
        <f t="shared" si="384"/>
        <v>0.10401993575308326</v>
      </c>
      <c r="AX68" s="286">
        <f t="shared" si="384"/>
        <v>0.10743504744269627</v>
      </c>
      <c r="AY68" s="299">
        <f t="shared" si="415"/>
        <v>0.12239999999999999</v>
      </c>
      <c r="AZ68" s="287">
        <f t="shared" si="416"/>
        <v>0.12239999999999999</v>
      </c>
      <c r="BA68" s="287">
        <f t="shared" si="417"/>
        <v>0.12359202618268401</v>
      </c>
      <c r="BB68" s="287">
        <f t="shared" si="452"/>
        <v>0.13082496703296684</v>
      </c>
      <c r="BC68" s="287">
        <f t="shared" ref="BC68:BC71" si="454">AQ68*1.05</f>
        <v>0.1378784297171802</v>
      </c>
      <c r="BD68" s="287">
        <f t="shared" si="418"/>
        <v>9.9811764705882322E-2</v>
      </c>
      <c r="BE68" s="287">
        <f t="shared" si="419"/>
        <v>9.5019477989871426E-2</v>
      </c>
      <c r="BF68" s="287">
        <f t="shared" si="420"/>
        <v>0.11673086151503502</v>
      </c>
      <c r="BG68" s="287">
        <f t="shared" si="421"/>
        <v>0.11348373481681215</v>
      </c>
      <c r="BH68" s="287">
        <f t="shared" si="422"/>
        <v>0.10732407435446922</v>
      </c>
      <c r="BI68" s="287">
        <f t="shared" si="423"/>
        <v>0.10922093254073742</v>
      </c>
      <c r="BJ68" s="287">
        <f t="shared" si="424"/>
        <v>0.11280679981483109</v>
      </c>
      <c r="BK68" s="299">
        <f t="shared" si="425"/>
        <v>0.12239999999999999</v>
      </c>
      <c r="BL68" s="287">
        <f t="shared" si="426"/>
        <v>0.12239999999999999</v>
      </c>
      <c r="BM68" s="287">
        <f t="shared" si="427"/>
        <v>0.12359202618268401</v>
      </c>
      <c r="BN68" s="287">
        <f t="shared" si="428"/>
        <v>0.13082496703296684</v>
      </c>
      <c r="BO68" s="287">
        <f t="shared" si="429"/>
        <v>0.1378784297171802</v>
      </c>
      <c r="BP68" s="287">
        <f t="shared" si="430"/>
        <v>9.9811764705882322E-2</v>
      </c>
      <c r="BQ68" s="287">
        <f t="shared" si="387"/>
        <v>9.5969672769770142E-2</v>
      </c>
      <c r="BR68" s="287">
        <f t="shared" si="388"/>
        <v>0.11789817013018537</v>
      </c>
      <c r="BS68" s="287">
        <f t="shared" si="389"/>
        <v>0.11461857216498027</v>
      </c>
      <c r="BT68" s="287">
        <f t="shared" si="390"/>
        <v>0.10839731509801391</v>
      </c>
      <c r="BU68" s="287">
        <f t="shared" si="391"/>
        <v>0.1103131418661448</v>
      </c>
      <c r="BV68" s="286">
        <f t="shared" si="392"/>
        <v>0.1139348678129794</v>
      </c>
      <c r="BW68" s="299">
        <f t="shared" si="431"/>
        <v>0.12239999999999999</v>
      </c>
      <c r="BX68" s="287">
        <f t="shared" si="432"/>
        <v>0.12239999999999999</v>
      </c>
      <c r="BY68" s="287">
        <f t="shared" si="433"/>
        <v>0.12359202618268401</v>
      </c>
      <c r="BZ68" s="287">
        <f t="shared" si="434"/>
        <v>0.13082496703296684</v>
      </c>
      <c r="CA68" s="287">
        <f t="shared" si="435"/>
        <v>0.1378784297171802</v>
      </c>
      <c r="CB68" s="287">
        <f t="shared" si="436"/>
        <v>9.9811764705882322E-2</v>
      </c>
      <c r="CC68" s="287">
        <f t="shared" si="437"/>
        <v>9.5969672769770142E-2</v>
      </c>
      <c r="CD68" s="287">
        <f t="shared" si="438"/>
        <v>0.12025613353278908</v>
      </c>
      <c r="CE68" s="287">
        <f t="shared" si="439"/>
        <v>0.11691094360827987</v>
      </c>
      <c r="CF68" s="287">
        <f t="shared" si="440"/>
        <v>0.11056526139997419</v>
      </c>
      <c r="CG68" s="287">
        <f t="shared" si="395"/>
        <v>0.11362253612212915</v>
      </c>
      <c r="CH68" s="286">
        <f t="shared" si="395"/>
        <v>0.11735291384736879</v>
      </c>
      <c r="CI68" s="299">
        <f t="shared" si="441"/>
        <v>0.12239999999999999</v>
      </c>
      <c r="CJ68" s="287">
        <f t="shared" si="442"/>
        <v>0.12239999999999999</v>
      </c>
      <c r="CK68" s="287">
        <f t="shared" si="443"/>
        <v>0.12359202618268401</v>
      </c>
      <c r="CL68" s="287">
        <f t="shared" si="444"/>
        <v>0.13082496703296684</v>
      </c>
      <c r="CM68" s="287">
        <f t="shared" si="445"/>
        <v>0.1378784297171802</v>
      </c>
      <c r="CN68" s="287">
        <f t="shared" si="446"/>
        <v>9.9811764705882322E-2</v>
      </c>
      <c r="CO68" s="287">
        <f t="shared" si="447"/>
        <v>9.5969672769770142E-2</v>
      </c>
      <c r="CP68" s="287">
        <f t="shared" si="448"/>
        <v>0.12025613353278908</v>
      </c>
      <c r="CQ68" s="287">
        <f t="shared" si="449"/>
        <v>0.11691094360827987</v>
      </c>
      <c r="CR68" s="287">
        <f t="shared" si="400"/>
        <v>0.11277656662797368</v>
      </c>
      <c r="CS68" s="287">
        <f t="shared" si="400"/>
        <v>0.11589498684457174</v>
      </c>
      <c r="CT68" s="286">
        <f t="shared" si="400"/>
        <v>0.11969997212431617</v>
      </c>
    </row>
    <row r="69" spans="1:98" s="17" customFormat="1" x14ac:dyDescent="0.25">
      <c r="A69" s="17" t="s">
        <v>171</v>
      </c>
      <c r="B69" s="17" t="s">
        <v>8</v>
      </c>
      <c r="C69" s="17">
        <f t="shared" si="381"/>
        <v>0.13698630136986301</v>
      </c>
      <c r="D69" s="17">
        <f t="shared" ref="D69:N69" si="455">IFERROR(D57/D38,"")</f>
        <v>0.13513513513513514</v>
      </c>
      <c r="E69" s="17">
        <f t="shared" si="455"/>
        <v>0.24</v>
      </c>
      <c r="F69" s="17">
        <f t="shared" si="455"/>
        <v>0.20529801324503311</v>
      </c>
      <c r="G69" s="17">
        <f t="shared" si="455"/>
        <v>0.265625</v>
      </c>
      <c r="H69" s="17">
        <f t="shared" si="455"/>
        <v>0.29317269076305219</v>
      </c>
      <c r="I69" s="17">
        <f t="shared" si="455"/>
        <v>0.25311203319502074</v>
      </c>
      <c r="J69" s="17">
        <f t="shared" si="455"/>
        <v>0.20212765957446807</v>
      </c>
      <c r="K69" s="17">
        <f t="shared" si="455"/>
        <v>0.38317757009345793</v>
      </c>
      <c r="L69" s="17">
        <f t="shared" si="455"/>
        <v>0.256198347107438</v>
      </c>
      <c r="M69" s="17">
        <f t="shared" si="455"/>
        <v>0.28647214854111408</v>
      </c>
      <c r="N69" s="105">
        <f t="shared" si="455"/>
        <v>0.27411167512690354</v>
      </c>
      <c r="O69" s="1119">
        <v>0.19193020719738299</v>
      </c>
      <c r="P69" s="1119">
        <v>0.166183574879227</v>
      </c>
      <c r="Q69" s="1119">
        <v>0.294772922022279</v>
      </c>
      <c r="R69" s="1119">
        <v>0.171701112877583</v>
      </c>
      <c r="S69" s="1119">
        <v>0.14625550660792999</v>
      </c>
      <c r="T69" s="1119">
        <v>0.148319814600232</v>
      </c>
      <c r="U69" s="1119">
        <v>0.14710042432814699</v>
      </c>
      <c r="V69" s="1119">
        <v>0.16910935738444199</v>
      </c>
      <c r="W69" s="1119">
        <v>0.15276695245518301</v>
      </c>
      <c r="X69" s="1119">
        <v>0.113133300541072</v>
      </c>
      <c r="Y69" s="1119">
        <v>8.2285714285714295E-2</v>
      </c>
      <c r="Z69" s="1119">
        <v>0.15609093993892101</v>
      </c>
      <c r="AA69" s="1853">
        <v>5.905511811023622E-2</v>
      </c>
      <c r="AB69" s="1853">
        <v>0.120085775553967</v>
      </c>
      <c r="AC69" s="1853">
        <v>0.19833178869323401</v>
      </c>
      <c r="AD69" s="1853">
        <v>0.13013013013013</v>
      </c>
      <c r="AE69" s="1853">
        <v>9.4212651413189796E-2</v>
      </c>
      <c r="AF69" s="1853">
        <v>0.113807531380753</v>
      </c>
      <c r="AG69" s="1853">
        <v>0.119156736938588</v>
      </c>
      <c r="AH69" s="287">
        <f t="shared" si="451"/>
        <v>0.11547003009032185</v>
      </c>
      <c r="AI69" s="287">
        <f t="shared" si="402"/>
        <v>0.11176835483027031</v>
      </c>
      <c r="AJ69" s="287">
        <f t="shared" si="402"/>
        <v>0.11620116994308312</v>
      </c>
      <c r="AK69" s="287">
        <f t="shared" si="402"/>
        <v>0.11680556368007147</v>
      </c>
      <c r="AL69" s="287">
        <f t="shared" si="402"/>
        <v>0.11621189243229604</v>
      </c>
      <c r="AM69" s="299">
        <v>0.10200000000000001</v>
      </c>
      <c r="AN69" s="287">
        <v>0.10200000000000001</v>
      </c>
      <c r="AO69" s="287">
        <f t="shared" si="384"/>
        <v>0.20031510658016635</v>
      </c>
      <c r="AP69" s="287">
        <f t="shared" si="384"/>
        <v>0.13143143143143129</v>
      </c>
      <c r="AQ69" s="287">
        <f t="shared" si="384"/>
        <v>9.5154777927321701E-2</v>
      </c>
      <c r="AR69" s="287">
        <f t="shared" si="384"/>
        <v>0.11494560669456054</v>
      </c>
      <c r="AS69" s="287">
        <f t="shared" si="384"/>
        <v>0.12034830430797389</v>
      </c>
      <c r="AT69" s="287">
        <f t="shared" si="384"/>
        <v>0.11662473039122506</v>
      </c>
      <c r="AU69" s="287">
        <f t="shared" si="384"/>
        <v>0.11288603837857301</v>
      </c>
      <c r="AV69" s="287">
        <f t="shared" si="384"/>
        <v>0.11736318164251396</v>
      </c>
      <c r="AW69" s="287">
        <f t="shared" si="384"/>
        <v>0.11797361931687218</v>
      </c>
      <c r="AX69" s="286">
        <f t="shared" si="384"/>
        <v>0.117374011356619</v>
      </c>
      <c r="AY69" s="299">
        <f t="shared" si="415"/>
        <v>0.10200000000000001</v>
      </c>
      <c r="AZ69" s="287">
        <f t="shared" si="416"/>
        <v>0.10200000000000001</v>
      </c>
      <c r="BA69" s="287">
        <f t="shared" si="417"/>
        <v>0.21233401297497634</v>
      </c>
      <c r="BB69" s="287">
        <f t="shared" si="452"/>
        <v>0.13931731731731717</v>
      </c>
      <c r="BC69" s="287">
        <f t="shared" si="454"/>
        <v>9.9912516823687791E-2</v>
      </c>
      <c r="BD69" s="287">
        <f t="shared" si="418"/>
        <v>0.12069288702928857</v>
      </c>
      <c r="BE69" s="287">
        <f t="shared" si="419"/>
        <v>0.12636571952337258</v>
      </c>
      <c r="BF69" s="287">
        <f t="shared" si="420"/>
        <v>0.12245596691078632</v>
      </c>
      <c r="BG69" s="287">
        <f t="shared" si="421"/>
        <v>0.11853034029750167</v>
      </c>
      <c r="BH69" s="287">
        <f t="shared" si="422"/>
        <v>0.12323134072463966</v>
      </c>
      <c r="BI69" s="287">
        <f t="shared" si="423"/>
        <v>0.1238723002827158</v>
      </c>
      <c r="BJ69" s="287">
        <f t="shared" si="424"/>
        <v>0.12324271192444995</v>
      </c>
      <c r="BK69" s="299">
        <f t="shared" si="425"/>
        <v>0.10200000000000001</v>
      </c>
      <c r="BL69" s="287">
        <f t="shared" si="426"/>
        <v>0.10200000000000001</v>
      </c>
      <c r="BM69" s="287">
        <f t="shared" si="427"/>
        <v>0.21233401297497634</v>
      </c>
      <c r="BN69" s="287">
        <f t="shared" si="428"/>
        <v>0.13931731731731717</v>
      </c>
      <c r="BO69" s="287">
        <f t="shared" si="429"/>
        <v>9.9912516823687791E-2</v>
      </c>
      <c r="BP69" s="287">
        <f t="shared" si="430"/>
        <v>0.12069288702928857</v>
      </c>
      <c r="BQ69" s="287">
        <f t="shared" si="387"/>
        <v>0.1276293767186063</v>
      </c>
      <c r="BR69" s="287">
        <f t="shared" si="388"/>
        <v>0.12368052657989419</v>
      </c>
      <c r="BS69" s="287">
        <f t="shared" si="389"/>
        <v>0.11971564370047669</v>
      </c>
      <c r="BT69" s="287">
        <f t="shared" si="390"/>
        <v>0.12446365413188606</v>
      </c>
      <c r="BU69" s="287">
        <f t="shared" si="391"/>
        <v>0.12511102328554297</v>
      </c>
      <c r="BV69" s="286">
        <f t="shared" si="392"/>
        <v>0.12447513904369445</v>
      </c>
      <c r="BW69" s="299">
        <f t="shared" si="431"/>
        <v>0.10200000000000001</v>
      </c>
      <c r="BX69" s="287">
        <f t="shared" si="432"/>
        <v>0.10200000000000001</v>
      </c>
      <c r="BY69" s="287">
        <f t="shared" si="433"/>
        <v>0.21233401297497634</v>
      </c>
      <c r="BZ69" s="287">
        <f t="shared" si="434"/>
        <v>0.13931731731731717</v>
      </c>
      <c r="CA69" s="287">
        <f t="shared" si="435"/>
        <v>9.9912516823687791E-2</v>
      </c>
      <c r="CB69" s="287">
        <f t="shared" si="436"/>
        <v>0.12069288702928857</v>
      </c>
      <c r="CC69" s="287">
        <f t="shared" si="437"/>
        <v>0.1276293767186063</v>
      </c>
      <c r="CD69" s="287">
        <f t="shared" si="438"/>
        <v>0.12615413711149207</v>
      </c>
      <c r="CE69" s="287">
        <f t="shared" si="439"/>
        <v>0.12210995657448623</v>
      </c>
      <c r="CF69" s="287">
        <f t="shared" si="440"/>
        <v>0.12695292721452378</v>
      </c>
      <c r="CG69" s="287">
        <f t="shared" si="395"/>
        <v>0.12886435398410925</v>
      </c>
      <c r="CH69" s="286">
        <f t="shared" si="395"/>
        <v>0.1282093932150053</v>
      </c>
      <c r="CI69" s="299">
        <f t="shared" si="441"/>
        <v>0.10200000000000001</v>
      </c>
      <c r="CJ69" s="287">
        <f t="shared" si="442"/>
        <v>0.10200000000000001</v>
      </c>
      <c r="CK69" s="287">
        <f t="shared" si="443"/>
        <v>0.21233401297497634</v>
      </c>
      <c r="CL69" s="287">
        <f t="shared" si="444"/>
        <v>0.13931731731731717</v>
      </c>
      <c r="CM69" s="287">
        <f t="shared" si="445"/>
        <v>9.9912516823687791E-2</v>
      </c>
      <c r="CN69" s="287">
        <f t="shared" si="446"/>
        <v>0.12069288702928857</v>
      </c>
      <c r="CO69" s="287">
        <f t="shared" si="447"/>
        <v>0.1276293767186063</v>
      </c>
      <c r="CP69" s="287">
        <f t="shared" si="448"/>
        <v>0.12615413711149207</v>
      </c>
      <c r="CQ69" s="287">
        <f t="shared" si="449"/>
        <v>0.12210995657448623</v>
      </c>
      <c r="CR69" s="287">
        <f t="shared" si="400"/>
        <v>0.12949198575881427</v>
      </c>
      <c r="CS69" s="287">
        <f t="shared" si="400"/>
        <v>0.13144164106379144</v>
      </c>
      <c r="CT69" s="286">
        <f t="shared" si="400"/>
        <v>0.1307735810793054</v>
      </c>
    </row>
    <row r="70" spans="1:98" s="17" customFormat="1" x14ac:dyDescent="0.25">
      <c r="A70" s="17" t="s">
        <v>172</v>
      </c>
      <c r="B70" s="17" t="s">
        <v>1</v>
      </c>
      <c r="C70" s="17">
        <f t="shared" si="381"/>
        <v>0.1893491124260355</v>
      </c>
      <c r="D70" s="17">
        <f t="shared" ref="D70:N70" si="456">IFERROR(D58/D39,"")</f>
        <v>0.14673913043478262</v>
      </c>
      <c r="E70" s="17">
        <f t="shared" si="456"/>
        <v>0.18666666666666668</v>
      </c>
      <c r="F70" s="17">
        <f t="shared" si="456"/>
        <v>0.20392156862745098</v>
      </c>
      <c r="G70" s="17">
        <f t="shared" si="456"/>
        <v>0.29385964912280704</v>
      </c>
      <c r="H70" s="17">
        <f t="shared" si="456"/>
        <v>0.23412698412698413</v>
      </c>
      <c r="I70" s="17">
        <f t="shared" si="456"/>
        <v>0.27777777777777779</v>
      </c>
      <c r="J70" s="17">
        <f t="shared" si="456"/>
        <v>0.20564516129032259</v>
      </c>
      <c r="K70" s="17">
        <f t="shared" si="456"/>
        <v>0.46280991735537191</v>
      </c>
      <c r="L70" s="17">
        <f t="shared" si="456"/>
        <v>0.35094339622641507</v>
      </c>
      <c r="M70" s="17">
        <f t="shared" si="456"/>
        <v>0.31</v>
      </c>
      <c r="N70" s="105">
        <f t="shared" si="456"/>
        <v>0.36184210526315791</v>
      </c>
      <c r="O70" s="1119">
        <v>0.161434977578475</v>
      </c>
      <c r="P70" s="1119">
        <v>0.173913043478261</v>
      </c>
      <c r="Q70" s="1119">
        <v>0.25899280575539602</v>
      </c>
      <c r="R70" s="1119">
        <v>0.21293532338308499</v>
      </c>
      <c r="S70" s="1119">
        <v>0.20744680851063799</v>
      </c>
      <c r="T70" s="1119">
        <v>0.226114649681529</v>
      </c>
      <c r="U70" s="1119">
        <v>0.12338593974174999</v>
      </c>
      <c r="V70" s="1119">
        <v>9.5238095238095205E-2</v>
      </c>
      <c r="W70" s="1119">
        <v>0.131399317406143</v>
      </c>
      <c r="X70" s="1119">
        <v>8.7037037037036996E-2</v>
      </c>
      <c r="Y70" s="1119">
        <v>0.113207547169811</v>
      </c>
      <c r="Z70" s="1119">
        <v>0.21673306772908399</v>
      </c>
      <c r="AA70" s="1853">
        <v>4.2938931297709926E-2</v>
      </c>
      <c r="AB70" s="1853">
        <v>8.8111044055522003E-2</v>
      </c>
      <c r="AC70" s="1853">
        <v>0.16530156366344001</v>
      </c>
      <c r="AD70" s="1853">
        <v>0.12947658402203899</v>
      </c>
      <c r="AE70" s="1853">
        <v>8.3386786401539403E-2</v>
      </c>
      <c r="AF70" s="1853">
        <v>7.2599531615925098E-2</v>
      </c>
      <c r="AG70" s="1853">
        <v>6.6508313539192399E-2</v>
      </c>
      <c r="AH70" s="287">
        <f t="shared" si="451"/>
        <v>8.8872731933620705E-2</v>
      </c>
      <c r="AI70" s="287">
        <f t="shared" si="402"/>
        <v>7.8620259281295096E-2</v>
      </c>
      <c r="AJ70" s="287">
        <f t="shared" si="402"/>
        <v>7.741671118343342E-2</v>
      </c>
      <c r="AK70" s="287">
        <f t="shared" si="402"/>
        <v>7.8633049024229268E-2</v>
      </c>
      <c r="AL70" s="287">
        <f t="shared" si="402"/>
        <v>8.1694544734201069E-2</v>
      </c>
      <c r="AM70" s="299">
        <v>0.10200000000000001</v>
      </c>
      <c r="AN70" s="287">
        <v>0.10200000000000001</v>
      </c>
      <c r="AO70" s="287">
        <f t="shared" si="384"/>
        <v>0.1669545793000744</v>
      </c>
      <c r="AP70" s="287">
        <f t="shared" si="384"/>
        <v>0.13077134986225938</v>
      </c>
      <c r="AQ70" s="287">
        <f t="shared" si="384"/>
        <v>8.4220654265554792E-2</v>
      </c>
      <c r="AR70" s="287">
        <f t="shared" si="384"/>
        <v>7.3325526932084342E-2</v>
      </c>
      <c r="AS70" s="287">
        <f t="shared" si="384"/>
        <v>6.7173396674584329E-2</v>
      </c>
      <c r="AT70" s="287">
        <f t="shared" si="384"/>
        <v>8.9761459252956907E-2</v>
      </c>
      <c r="AU70" s="287">
        <f t="shared" si="384"/>
        <v>7.9406461874108047E-2</v>
      </c>
      <c r="AV70" s="287">
        <f t="shared" si="384"/>
        <v>7.819087829526776E-2</v>
      </c>
      <c r="AW70" s="287">
        <f t="shared" si="384"/>
        <v>7.9419379514471561E-2</v>
      </c>
      <c r="AX70" s="286">
        <f t="shared" si="384"/>
        <v>8.2511490181543079E-2</v>
      </c>
      <c r="AY70" s="299">
        <f t="shared" si="415"/>
        <v>0.10200000000000001</v>
      </c>
      <c r="AZ70" s="287">
        <f t="shared" si="416"/>
        <v>0.10200000000000001</v>
      </c>
      <c r="BA70" s="287">
        <f t="shared" si="417"/>
        <v>0.17697185405807889</v>
      </c>
      <c r="BB70" s="287">
        <f t="shared" si="452"/>
        <v>0.13861763085399495</v>
      </c>
      <c r="BC70" s="287">
        <f t="shared" si="454"/>
        <v>8.8431686978832538E-2</v>
      </c>
      <c r="BD70" s="287">
        <f t="shared" si="418"/>
        <v>7.6991803278688556E-2</v>
      </c>
      <c r="BE70" s="287">
        <f t="shared" si="419"/>
        <v>7.0532066508313548E-2</v>
      </c>
      <c r="BF70" s="287">
        <f t="shared" si="420"/>
        <v>9.4249532215604753E-2</v>
      </c>
      <c r="BG70" s="287">
        <f t="shared" si="421"/>
        <v>8.337678496781345E-2</v>
      </c>
      <c r="BH70" s="287">
        <f t="shared" si="422"/>
        <v>8.2100422210031151E-2</v>
      </c>
      <c r="BI70" s="287">
        <f t="shared" si="423"/>
        <v>8.3390348490195138E-2</v>
      </c>
      <c r="BJ70" s="287">
        <f t="shared" si="424"/>
        <v>8.6637064690620241E-2</v>
      </c>
      <c r="BK70" s="299">
        <f t="shared" si="425"/>
        <v>0.10200000000000001</v>
      </c>
      <c r="BL70" s="287">
        <f t="shared" si="426"/>
        <v>0.10200000000000001</v>
      </c>
      <c r="BM70" s="287">
        <f t="shared" si="427"/>
        <v>0.17697185405807889</v>
      </c>
      <c r="BN70" s="287">
        <f t="shared" si="428"/>
        <v>0.13861763085399495</v>
      </c>
      <c r="BO70" s="287">
        <f t="shared" si="429"/>
        <v>8.8431686978832538E-2</v>
      </c>
      <c r="BP70" s="287">
        <f t="shared" si="430"/>
        <v>7.6991803278688556E-2</v>
      </c>
      <c r="BQ70" s="287">
        <f t="shared" si="387"/>
        <v>7.1237387173396685E-2</v>
      </c>
      <c r="BR70" s="287">
        <f t="shared" si="388"/>
        <v>9.5192027537760807E-2</v>
      </c>
      <c r="BS70" s="287">
        <f t="shared" si="389"/>
        <v>8.4210552817491582E-2</v>
      </c>
      <c r="BT70" s="287">
        <f t="shared" si="390"/>
        <v>8.2921426432131462E-2</v>
      </c>
      <c r="BU70" s="287">
        <f t="shared" si="391"/>
        <v>8.4224251975097086E-2</v>
      </c>
      <c r="BV70" s="286">
        <f t="shared" si="392"/>
        <v>8.7503435337526442E-2</v>
      </c>
      <c r="BW70" s="299">
        <f t="shared" si="431"/>
        <v>0.10200000000000001</v>
      </c>
      <c r="BX70" s="287">
        <f t="shared" si="432"/>
        <v>0.10200000000000001</v>
      </c>
      <c r="BY70" s="287">
        <f t="shared" si="433"/>
        <v>0.17697185405807889</v>
      </c>
      <c r="BZ70" s="287">
        <f t="shared" si="434"/>
        <v>0.13861763085399495</v>
      </c>
      <c r="CA70" s="287">
        <f t="shared" si="435"/>
        <v>8.8431686978832538E-2</v>
      </c>
      <c r="CB70" s="287">
        <f t="shared" si="436"/>
        <v>7.6991803278688556E-2</v>
      </c>
      <c r="CC70" s="287">
        <f t="shared" si="437"/>
        <v>7.1237387173396685E-2</v>
      </c>
      <c r="CD70" s="287">
        <f t="shared" si="438"/>
        <v>9.709586808851603E-2</v>
      </c>
      <c r="CE70" s="287">
        <f t="shared" si="439"/>
        <v>8.5894763873841415E-2</v>
      </c>
      <c r="CF70" s="287">
        <f t="shared" si="440"/>
        <v>8.4579854960774095E-2</v>
      </c>
      <c r="CG70" s="287">
        <f t="shared" si="395"/>
        <v>8.6750979534350001E-2</v>
      </c>
      <c r="CH70" s="286">
        <f t="shared" si="395"/>
        <v>9.0128538397652239E-2</v>
      </c>
      <c r="CI70" s="299">
        <f t="shared" si="441"/>
        <v>0.10200000000000001</v>
      </c>
      <c r="CJ70" s="287">
        <f t="shared" si="442"/>
        <v>0.10200000000000001</v>
      </c>
      <c r="CK70" s="287">
        <f t="shared" si="443"/>
        <v>0.17697185405807889</v>
      </c>
      <c r="CL70" s="287">
        <f t="shared" si="444"/>
        <v>0.13861763085399495</v>
      </c>
      <c r="CM70" s="287">
        <f t="shared" si="445"/>
        <v>8.8431686978832538E-2</v>
      </c>
      <c r="CN70" s="287">
        <f t="shared" si="446"/>
        <v>7.6991803278688556E-2</v>
      </c>
      <c r="CO70" s="287">
        <f t="shared" si="447"/>
        <v>7.1237387173396685E-2</v>
      </c>
      <c r="CP70" s="287">
        <f t="shared" si="448"/>
        <v>9.709586808851603E-2</v>
      </c>
      <c r="CQ70" s="287">
        <f t="shared" si="449"/>
        <v>8.5894763873841415E-2</v>
      </c>
      <c r="CR70" s="287">
        <f t="shared" si="400"/>
        <v>8.6271452059989581E-2</v>
      </c>
      <c r="CS70" s="287">
        <f t="shared" si="400"/>
        <v>8.8485999125037004E-2</v>
      </c>
      <c r="CT70" s="286">
        <f t="shared" si="400"/>
        <v>9.193110916560529E-2</v>
      </c>
    </row>
    <row r="71" spans="1:98" s="17" customFormat="1" x14ac:dyDescent="0.25">
      <c r="A71" s="17" t="s">
        <v>173</v>
      </c>
      <c r="B71" s="17" t="s">
        <v>2</v>
      </c>
      <c r="C71" s="17">
        <f t="shared" si="381"/>
        <v>2.6315789473684209E-2</v>
      </c>
      <c r="D71" s="17">
        <f t="shared" ref="D71:N71" si="457">IFERROR(D59/D40,"")</f>
        <v>7.6923076923076927E-2</v>
      </c>
      <c r="E71" s="17">
        <f t="shared" si="457"/>
        <v>5.0632911392405063E-2</v>
      </c>
      <c r="F71" s="17">
        <f t="shared" si="457"/>
        <v>3.8461538461538464E-2</v>
      </c>
      <c r="G71" s="17">
        <f t="shared" si="457"/>
        <v>0.15</v>
      </c>
      <c r="H71" s="17">
        <f t="shared" si="457"/>
        <v>0.10743801652892562</v>
      </c>
      <c r="I71" s="17">
        <f t="shared" si="457"/>
        <v>0.19607843137254902</v>
      </c>
      <c r="J71" s="17">
        <f t="shared" si="457"/>
        <v>0.22222222222222221</v>
      </c>
      <c r="K71" s="17">
        <f t="shared" si="457"/>
        <v>0.44827586206896552</v>
      </c>
      <c r="L71" s="17">
        <f t="shared" si="457"/>
        <v>0.20799999999999999</v>
      </c>
      <c r="M71" s="17">
        <f t="shared" si="457"/>
        <v>0.40298507462686567</v>
      </c>
      <c r="N71" s="105">
        <f t="shared" si="457"/>
        <v>0.29585798816568049</v>
      </c>
      <c r="O71" s="1119">
        <v>0.16759776536312801</v>
      </c>
      <c r="P71" s="1119">
        <v>0.117073170731707</v>
      </c>
      <c r="Q71" s="1119">
        <v>0.21777777777777799</v>
      </c>
      <c r="R71" s="1119">
        <v>0.128099173553719</v>
      </c>
      <c r="S71" s="1119">
        <v>0.185714285714286</v>
      </c>
      <c r="T71" s="1119">
        <v>0.21766561514195601</v>
      </c>
      <c r="U71" s="1119">
        <v>0.150782361308677</v>
      </c>
      <c r="V71" s="1119">
        <v>0.207759699624531</v>
      </c>
      <c r="W71" s="1119">
        <v>0.17199558985666999</v>
      </c>
      <c r="X71" s="1119">
        <v>0.172348484848485</v>
      </c>
      <c r="Y71" s="1119">
        <v>0.136286201022147</v>
      </c>
      <c r="Z71" s="1119">
        <v>0.184049079754601</v>
      </c>
      <c r="AA71" s="1853">
        <v>7.1151358344113846E-2</v>
      </c>
      <c r="AB71" s="1853">
        <v>0.115072933549433</v>
      </c>
      <c r="AC71" s="1853">
        <v>0.14955357142857101</v>
      </c>
      <c r="AD71" s="1853">
        <v>0.17016317016317001</v>
      </c>
      <c r="AE71" s="1853">
        <v>0.14169570267131201</v>
      </c>
      <c r="AF71" s="1853">
        <v>0.118551042810099</v>
      </c>
      <c r="AG71" s="1853">
        <v>9.99020568070519E-2</v>
      </c>
      <c r="AH71" s="287">
        <f t="shared" si="451"/>
        <v>0.13390377304403731</v>
      </c>
      <c r="AI71" s="287">
        <f t="shared" si="402"/>
        <v>0.12474827527145631</v>
      </c>
      <c r="AJ71" s="287">
        <f t="shared" si="402"/>
        <v>0.12046904985299274</v>
      </c>
      <c r="AK71" s="287">
        <f t="shared" si="402"/>
        <v>0.12095334663132341</v>
      </c>
      <c r="AL71" s="287">
        <f t="shared" si="402"/>
        <v>0.12626879731195198</v>
      </c>
      <c r="AM71" s="299">
        <v>0.10200000000000001</v>
      </c>
      <c r="AN71" s="287">
        <v>0.10200000000000001</v>
      </c>
      <c r="AO71" s="287">
        <f t="shared" si="384"/>
        <v>0.15104910714285671</v>
      </c>
      <c r="AP71" s="287">
        <f t="shared" si="384"/>
        <v>0.17186480186480171</v>
      </c>
      <c r="AQ71" s="287">
        <f t="shared" si="384"/>
        <v>0.14311265969802514</v>
      </c>
      <c r="AR71" s="287">
        <f t="shared" si="384"/>
        <v>0.11973655323819998</v>
      </c>
      <c r="AS71" s="287">
        <f t="shared" si="384"/>
        <v>0.10090107737512242</v>
      </c>
      <c r="AT71" s="287">
        <f t="shared" si="384"/>
        <v>0.13524281077447767</v>
      </c>
      <c r="AU71" s="287">
        <f t="shared" si="384"/>
        <v>0.12599575802417087</v>
      </c>
      <c r="AV71" s="287">
        <f t="shared" si="384"/>
        <v>0.12167374035152267</v>
      </c>
      <c r="AW71" s="287">
        <f t="shared" si="384"/>
        <v>0.12216288009763665</v>
      </c>
      <c r="AX71" s="286">
        <f t="shared" si="384"/>
        <v>0.12753148528507149</v>
      </c>
      <c r="AY71" s="299">
        <f t="shared" si="415"/>
        <v>0.10200000000000001</v>
      </c>
      <c r="AZ71" s="287">
        <f t="shared" si="416"/>
        <v>0.10200000000000001</v>
      </c>
      <c r="BA71" s="287">
        <f t="shared" si="417"/>
        <v>0.16011205357142813</v>
      </c>
      <c r="BB71" s="287">
        <f t="shared" si="452"/>
        <v>0.18217668997668982</v>
      </c>
      <c r="BC71" s="287">
        <f t="shared" si="454"/>
        <v>0.15026829268292641</v>
      </c>
      <c r="BD71" s="287">
        <f t="shared" si="418"/>
        <v>0.12572338090010998</v>
      </c>
      <c r="BE71" s="287">
        <f t="shared" si="419"/>
        <v>0.10594613124387856</v>
      </c>
      <c r="BF71" s="287">
        <f t="shared" si="420"/>
        <v>0.14200495131320157</v>
      </c>
      <c r="BG71" s="287">
        <f t="shared" si="421"/>
        <v>0.13229554592537943</v>
      </c>
      <c r="BH71" s="287">
        <f t="shared" si="422"/>
        <v>0.12775742736909881</v>
      </c>
      <c r="BI71" s="287">
        <f t="shared" si="423"/>
        <v>0.12827102410251848</v>
      </c>
      <c r="BJ71" s="287">
        <f t="shared" si="424"/>
        <v>0.13390805954932508</v>
      </c>
      <c r="BK71" s="299">
        <f t="shared" si="425"/>
        <v>0.10200000000000001</v>
      </c>
      <c r="BL71" s="287">
        <f t="shared" si="426"/>
        <v>0.10200000000000001</v>
      </c>
      <c r="BM71" s="287">
        <f t="shared" si="427"/>
        <v>0.16011205357142813</v>
      </c>
      <c r="BN71" s="287">
        <f t="shared" si="428"/>
        <v>0.18217668997668982</v>
      </c>
      <c r="BO71" s="287">
        <f t="shared" si="429"/>
        <v>0.15026829268292641</v>
      </c>
      <c r="BP71" s="287">
        <f t="shared" si="430"/>
        <v>0.12572338090010998</v>
      </c>
      <c r="BQ71" s="287">
        <f t="shared" si="387"/>
        <v>0.10700559255631734</v>
      </c>
      <c r="BR71" s="287">
        <f t="shared" si="388"/>
        <v>0.14342500082633358</v>
      </c>
      <c r="BS71" s="287">
        <f t="shared" si="389"/>
        <v>0.13361850138463321</v>
      </c>
      <c r="BT71" s="287">
        <f t="shared" si="390"/>
        <v>0.1290350016427898</v>
      </c>
      <c r="BU71" s="287">
        <f t="shared" si="391"/>
        <v>0.12955373434354367</v>
      </c>
      <c r="BV71" s="286">
        <f t="shared" si="392"/>
        <v>0.13524714014481834</v>
      </c>
      <c r="BW71" s="299">
        <f t="shared" si="431"/>
        <v>0.10200000000000001</v>
      </c>
      <c r="BX71" s="287">
        <f t="shared" si="432"/>
        <v>0.10200000000000001</v>
      </c>
      <c r="BY71" s="287">
        <f t="shared" si="433"/>
        <v>0.16011205357142813</v>
      </c>
      <c r="BZ71" s="287">
        <f t="shared" si="434"/>
        <v>0.18217668997668982</v>
      </c>
      <c r="CA71" s="287">
        <f t="shared" si="435"/>
        <v>0.15026829268292641</v>
      </c>
      <c r="CB71" s="287">
        <f t="shared" si="436"/>
        <v>0.12572338090010998</v>
      </c>
      <c r="CC71" s="287">
        <f t="shared" si="437"/>
        <v>0.10700559255631734</v>
      </c>
      <c r="CD71" s="287">
        <f t="shared" si="438"/>
        <v>0.14629350084286025</v>
      </c>
      <c r="CE71" s="287">
        <f t="shared" si="439"/>
        <v>0.13629087141232588</v>
      </c>
      <c r="CF71" s="287">
        <f t="shared" si="440"/>
        <v>0.1316157016756456</v>
      </c>
      <c r="CG71" s="287">
        <f t="shared" si="395"/>
        <v>0.13344034637384999</v>
      </c>
      <c r="CH71" s="286">
        <f t="shared" si="395"/>
        <v>0.13930455434916289</v>
      </c>
      <c r="CI71" s="299">
        <f t="shared" si="441"/>
        <v>0.10200000000000001</v>
      </c>
      <c r="CJ71" s="287">
        <f t="shared" si="442"/>
        <v>0.10200000000000001</v>
      </c>
      <c r="CK71" s="287">
        <f t="shared" si="443"/>
        <v>0.16011205357142813</v>
      </c>
      <c r="CL71" s="287">
        <f t="shared" si="444"/>
        <v>0.18217668997668982</v>
      </c>
      <c r="CM71" s="287">
        <f t="shared" si="445"/>
        <v>0.15026829268292641</v>
      </c>
      <c r="CN71" s="287">
        <f t="shared" si="446"/>
        <v>0.12572338090010998</v>
      </c>
      <c r="CO71" s="287">
        <f t="shared" si="447"/>
        <v>0.10700559255631734</v>
      </c>
      <c r="CP71" s="287">
        <f t="shared" si="448"/>
        <v>0.14629350084286025</v>
      </c>
      <c r="CQ71" s="287">
        <f t="shared" si="449"/>
        <v>0.13629087141232588</v>
      </c>
      <c r="CR71" s="287">
        <f t="shared" si="400"/>
        <v>0.13424801570915851</v>
      </c>
      <c r="CS71" s="287">
        <f t="shared" si="400"/>
        <v>0.136109153301327</v>
      </c>
      <c r="CT71" s="286">
        <f t="shared" si="400"/>
        <v>0.14209064543614616</v>
      </c>
    </row>
    <row r="72" spans="1:98" s="17" customFormat="1" x14ac:dyDescent="0.25">
      <c r="A72" s="17" t="s">
        <v>174</v>
      </c>
      <c r="B72" s="17" t="s">
        <v>150</v>
      </c>
      <c r="N72" s="105"/>
      <c r="O72" s="1119"/>
      <c r="P72" s="1119"/>
      <c r="Q72" s="1119"/>
      <c r="R72" s="1119"/>
      <c r="S72" s="1119"/>
      <c r="T72" s="1119"/>
      <c r="U72" s="1119"/>
      <c r="V72" s="1119"/>
      <c r="W72" s="1119"/>
      <c r="X72" s="1119"/>
      <c r="Y72" s="1119"/>
      <c r="Z72" s="1119"/>
      <c r="AA72" s="1119"/>
      <c r="AB72" s="1853">
        <v>8.6173633440514499E-2</v>
      </c>
      <c r="AC72" s="1853">
        <v>2.7573529411764702E-2</v>
      </c>
      <c r="AD72" s="1853">
        <v>5.6441717791411002E-2</v>
      </c>
      <c r="AE72" s="1853">
        <v>1.7234625930278101E-2</v>
      </c>
      <c r="AF72" s="1853">
        <v>1.3909587680079501E-2</v>
      </c>
      <c r="AG72" s="1853">
        <v>8.6580086580086597E-3</v>
      </c>
      <c r="AH72" s="287">
        <f>AVERAGE(AD72:AG72)*1.01</f>
        <v>2.4301594865093756E-2</v>
      </c>
      <c r="AI72" s="287">
        <f t="shared" si="402"/>
        <v>1.6186213826198653E-2</v>
      </c>
      <c r="AJ72" s="287">
        <f t="shared" si="402"/>
        <v>1.5921489769918595E-2</v>
      </c>
      <c r="AK72" s="287">
        <f t="shared" si="402"/>
        <v>1.6429495047602966E-2</v>
      </c>
      <c r="AL72" s="287">
        <f t="shared" si="402"/>
        <v>1.839179536097553E-2</v>
      </c>
      <c r="AM72" s="287">
        <f t="shared" ref="AM72" si="458">AVERAGE(AI72:AL72)*1.01</f>
        <v>1.6899570986185674E-2</v>
      </c>
      <c r="AN72" s="287">
        <f t="shared" ref="AN72" si="459">AVERAGE(AJ72:AM72)*1.01</f>
        <v>1.7079693669082401E-2</v>
      </c>
      <c r="AO72" s="287">
        <f t="shared" ref="AO72" si="460">AVERAGE(AK72:AN72)*1.01</f>
        <v>1.7372140153621263E-2</v>
      </c>
      <c r="AP72" s="287">
        <f t="shared" ref="AP72" si="461">AVERAGE(AL72:AO72)*1.01</f>
        <v>1.7610158042890883E-2</v>
      </c>
      <c r="AQ72" s="287">
        <f t="shared" ref="AQ72" si="462">AVERAGE(AM72:AP72)*1.01</f>
        <v>1.7412794620074504E-2</v>
      </c>
      <c r="AR72" s="287">
        <f t="shared" ref="AR72" si="463">AVERAGE(AN72:AQ72)*1.01</f>
        <v>1.7542383587631435E-2</v>
      </c>
      <c r="AS72" s="287">
        <f t="shared" ref="AS72" si="464">AVERAGE(AO72:AR72)*1.01</f>
        <v>1.7659212792065067E-2</v>
      </c>
      <c r="AT72" s="287">
        <f t="shared" ref="AT72" si="465">AVERAGE(AP72:AS72)*1.01</f>
        <v>1.773169863327213E-2</v>
      </c>
      <c r="AU72" s="287">
        <f t="shared" ref="AU72" si="466">AVERAGE(AQ72:AT72)*1.01</f>
        <v>1.776238763234339E-2</v>
      </c>
      <c r="AV72" s="287">
        <f t="shared" ref="AV72" si="467">AVERAGE(AR72:AU72)*1.01</f>
        <v>1.7850659867941286E-2</v>
      </c>
      <c r="AW72" s="287">
        <f t="shared" ref="AW72" si="468">AVERAGE(AS72:AV72)*1.01</f>
        <v>1.7928499628719521E-2</v>
      </c>
      <c r="AX72" s="287">
        <f t="shared" ref="AX72" si="469">AVERAGE(AT72:AW72)*1.01</f>
        <v>1.7996494554974776E-2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6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6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5" customFormat="1" x14ac:dyDescent="0.25">
      <c r="B73" s="1" t="s">
        <v>3</v>
      </c>
      <c r="C73" s="11">
        <f t="shared" ref="C73" si="470">IFERROR(C61/C42,"")</f>
        <v>0.22942206654991243</v>
      </c>
      <c r="D73" s="11">
        <f t="shared" ref="D73:T73" si="471">IFERROR(D61/D42,"")</f>
        <v>0.19783873649210307</v>
      </c>
      <c r="E73" s="11">
        <f t="shared" si="471"/>
        <v>0.25244177310293014</v>
      </c>
      <c r="F73" s="11">
        <f t="shared" si="471"/>
        <v>0.22887558216899534</v>
      </c>
      <c r="G73" s="11">
        <f t="shared" si="471"/>
        <v>0.2844413982179575</v>
      </c>
      <c r="H73" s="11">
        <f t="shared" si="471"/>
        <v>0.30505050505050507</v>
      </c>
      <c r="I73" s="11">
        <f t="shared" si="471"/>
        <v>0.33804713804713804</v>
      </c>
      <c r="J73" s="11">
        <f t="shared" si="471"/>
        <v>0.26145038167938933</v>
      </c>
      <c r="K73" s="11">
        <f t="shared" si="471"/>
        <v>0.44168591224018477</v>
      </c>
      <c r="L73" s="11">
        <f t="shared" si="471"/>
        <v>0.3434125269978402</v>
      </c>
      <c r="M73" s="11">
        <f t="shared" si="471"/>
        <v>0.35815939278937381</v>
      </c>
      <c r="N73" s="97">
        <f t="shared" si="471"/>
        <v>0.36861313868613138</v>
      </c>
      <c r="O73" s="11">
        <f t="shared" si="471"/>
        <v>0.1775574583145561</v>
      </c>
      <c r="P73" s="11">
        <f t="shared" si="471"/>
        <v>0.18169014084507043</v>
      </c>
      <c r="Q73" s="11">
        <f t="shared" si="471"/>
        <v>0.28995130588756085</v>
      </c>
      <c r="R73" s="11">
        <f t="shared" si="471"/>
        <v>0.23186582809224318</v>
      </c>
      <c r="S73" s="11">
        <f t="shared" si="471"/>
        <v>0.24259055982436883</v>
      </c>
      <c r="T73" s="11">
        <f t="shared" si="471"/>
        <v>0.30204197390811116</v>
      </c>
      <c r="U73" s="148">
        <f t="shared" ref="U73:Z73" si="472">IFERROR(U61/U42,"")</f>
        <v>0.21000758150113721</v>
      </c>
      <c r="V73" s="148">
        <f t="shared" si="472"/>
        <v>0.21387024608501118</v>
      </c>
      <c r="W73" s="148">
        <f t="shared" si="472"/>
        <v>0.23671782762691854</v>
      </c>
      <c r="X73" s="148">
        <f t="shared" si="472"/>
        <v>0.1769120800571837</v>
      </c>
      <c r="Y73" s="148">
        <f t="shared" si="472"/>
        <v>0.16029900332225913</v>
      </c>
      <c r="Z73" s="149">
        <f t="shared" si="472"/>
        <v>0.25339501566930311</v>
      </c>
      <c r="AA73" s="163">
        <f t="shared" ref="AA73:CL73" si="473">IFERROR(AA61/AA42,"")</f>
        <v>9.7063142437591773E-2</v>
      </c>
      <c r="AB73" s="163">
        <f>IFERROR(AB61/AB42,"")</f>
        <v>0.14804259787010648</v>
      </c>
      <c r="AC73" s="163">
        <f t="shared" si="473"/>
        <v>0.18570195627157651</v>
      </c>
      <c r="AD73" s="163">
        <f t="shared" si="473"/>
        <v>0.17094137542277341</v>
      </c>
      <c r="AE73" s="163">
        <f t="shared" si="473"/>
        <v>0.11816762103071317</v>
      </c>
      <c r="AF73" s="163">
        <f t="shared" si="473"/>
        <v>0.1437152895840417</v>
      </c>
      <c r="AG73" s="163">
        <f t="shared" si="473"/>
        <v>9.6689712968782732E-2</v>
      </c>
      <c r="AH73" s="163">
        <f>IFERROR(AH61/AH42,"")</f>
        <v>0.13436908096597161</v>
      </c>
      <c r="AI73" s="163">
        <f t="shared" si="473"/>
        <v>0.12914159045897319</v>
      </c>
      <c r="AJ73" s="163">
        <f t="shared" si="473"/>
        <v>0.13285256774622375</v>
      </c>
      <c r="AK73" s="163">
        <f t="shared" si="473"/>
        <v>0.1270265276813706</v>
      </c>
      <c r="AL73" s="164">
        <f t="shared" si="473"/>
        <v>0.13599798700970622</v>
      </c>
      <c r="AM73" s="163">
        <f t="shared" si="473"/>
        <v>0.13215931491719651</v>
      </c>
      <c r="AN73" s="163">
        <f t="shared" si="473"/>
        <v>0.13185275568141697</v>
      </c>
      <c r="AO73" s="163">
        <f t="shared" si="473"/>
        <v>0.18403908095382418</v>
      </c>
      <c r="AP73" s="163">
        <f t="shared" si="473"/>
        <v>0.16805816250483457</v>
      </c>
      <c r="AQ73" s="163">
        <f t="shared" si="473"/>
        <v>0.13780325644005811</v>
      </c>
      <c r="AR73" s="163">
        <f t="shared" si="473"/>
        <v>0.12990469044904948</v>
      </c>
      <c r="AS73" s="163">
        <f t="shared" si="473"/>
        <v>0.12817706723743869</v>
      </c>
      <c r="AT73" s="163">
        <f t="shared" si="473"/>
        <v>0.14381944173203928</v>
      </c>
      <c r="AU73" s="163">
        <f t="shared" si="473"/>
        <v>0.13776213400774051</v>
      </c>
      <c r="AV73" s="163">
        <f t="shared" si="473"/>
        <v>0.13767927102802935</v>
      </c>
      <c r="AW73" s="163">
        <f t="shared" si="473"/>
        <v>0.13960292121866083</v>
      </c>
      <c r="AX73" s="164">
        <f t="shared" si="473"/>
        <v>0.14255519574405426</v>
      </c>
      <c r="AY73" s="163">
        <f t="shared" si="473"/>
        <v>0.12792683436914287</v>
      </c>
      <c r="AZ73" s="163">
        <f t="shared" si="473"/>
        <v>0.1254651662297723</v>
      </c>
      <c r="BA73" s="163">
        <f t="shared" si="473"/>
        <v>0.24276151244359112</v>
      </c>
      <c r="BB73" s="163">
        <f t="shared" si="473"/>
        <v>0.22170032494382433</v>
      </c>
      <c r="BC73" s="163">
        <f t="shared" si="473"/>
        <v>0.18189263878084183</v>
      </c>
      <c r="BD73" s="163">
        <f t="shared" si="473"/>
        <v>0.1700835535683056</v>
      </c>
      <c r="BE73" s="163">
        <f t="shared" si="473"/>
        <v>0.16599657327371767</v>
      </c>
      <c r="BF73" s="163">
        <f t="shared" si="473"/>
        <v>0.18461843764864649</v>
      </c>
      <c r="BG73" s="163">
        <f t="shared" si="473"/>
        <v>0.17766425084182849</v>
      </c>
      <c r="BH73" s="163">
        <f t="shared" si="473"/>
        <v>0.17477613378595674</v>
      </c>
      <c r="BI73" s="163">
        <f t="shared" si="473"/>
        <v>0.17622928361879409</v>
      </c>
      <c r="BJ73" s="164">
        <f t="shared" si="473"/>
        <v>0.179413440110818</v>
      </c>
      <c r="BK73" s="163">
        <f t="shared" si="473"/>
        <v>0.12819563232546946</v>
      </c>
      <c r="BL73" s="163">
        <f t="shared" si="473"/>
        <v>0.12592795607540536</v>
      </c>
      <c r="BM73" s="163">
        <f t="shared" si="473"/>
        <v>0.2439110129624423</v>
      </c>
      <c r="BN73" s="163">
        <f t="shared" si="473"/>
        <v>0.2209368870046855</v>
      </c>
      <c r="BO73" s="163">
        <f t="shared" si="473"/>
        <v>0.1805902827973149</v>
      </c>
      <c r="BP73" s="163">
        <f t="shared" si="473"/>
        <v>0.16932423383701176</v>
      </c>
      <c r="BQ73" s="163">
        <f t="shared" si="473"/>
        <v>0.16661365547015669</v>
      </c>
      <c r="BR73" s="163">
        <f t="shared" si="473"/>
        <v>0.18444619765658504</v>
      </c>
      <c r="BS73" s="163">
        <f t="shared" si="473"/>
        <v>0.1768050735576859</v>
      </c>
      <c r="BT73" s="163">
        <f t="shared" si="473"/>
        <v>0.17353967129034908</v>
      </c>
      <c r="BU73" s="163">
        <f t="shared" si="473"/>
        <v>0.17515727192216154</v>
      </c>
      <c r="BV73" s="164">
        <f t="shared" si="473"/>
        <v>0.17879709053346549</v>
      </c>
      <c r="BW73" s="163">
        <f t="shared" si="473"/>
        <v>0.12771042683101663</v>
      </c>
      <c r="BX73" s="163">
        <f t="shared" si="473"/>
        <v>0.125665426210366</v>
      </c>
      <c r="BY73" s="163">
        <f t="shared" si="473"/>
        <v>0.24306590866211508</v>
      </c>
      <c r="BZ73" s="163">
        <f t="shared" si="473"/>
        <v>0.22177140895962694</v>
      </c>
      <c r="CA73" s="163">
        <f t="shared" si="473"/>
        <v>0.18140066360672383</v>
      </c>
      <c r="CB73" s="163">
        <f t="shared" si="473"/>
        <v>0.16996871936752186</v>
      </c>
      <c r="CC73" s="163">
        <f t="shared" si="473"/>
        <v>0.16777912633307798</v>
      </c>
      <c r="CD73" s="163">
        <f t="shared" si="473"/>
        <v>0.18932185080505212</v>
      </c>
      <c r="CE73" s="163">
        <f t="shared" si="473"/>
        <v>0.18129483488844322</v>
      </c>
      <c r="CF73" s="163">
        <f t="shared" si="473"/>
        <v>0.17847561802640419</v>
      </c>
      <c r="CG73" s="163">
        <f t="shared" si="473"/>
        <v>0.18179298778470562</v>
      </c>
      <c r="CH73" s="164">
        <f t="shared" si="473"/>
        <v>0.18537985394046352</v>
      </c>
      <c r="CI73" s="163">
        <f t="shared" si="473"/>
        <v>0.12810032023723231</v>
      </c>
      <c r="CJ73" s="163">
        <f t="shared" si="473"/>
        <v>0.12597491309205541</v>
      </c>
      <c r="CK73" s="163">
        <f t="shared" si="473"/>
        <v>0.24399394603365884</v>
      </c>
      <c r="CL73" s="163">
        <f t="shared" si="473"/>
        <v>0.22217064581744095</v>
      </c>
      <c r="CM73" s="163">
        <f t="shared" ref="CM73:CT73" si="474">IFERROR(CM61/CM42,"")</f>
        <v>0.1815475459002984</v>
      </c>
      <c r="CN73" s="163">
        <f t="shared" si="474"/>
        <v>0.17005739502528511</v>
      </c>
      <c r="CO73" s="163">
        <f t="shared" si="474"/>
        <v>0.16780821800290205</v>
      </c>
      <c r="CP73" s="163">
        <f t="shared" si="474"/>
        <v>0.18928694471363217</v>
      </c>
      <c r="CQ73" s="163">
        <f t="shared" si="474"/>
        <v>0.18122542828251015</v>
      </c>
      <c r="CR73" s="163">
        <f t="shared" si="474"/>
        <v>0.18195191369415614</v>
      </c>
      <c r="CS73" s="163">
        <f t="shared" si="474"/>
        <v>0.18532407392805464</v>
      </c>
      <c r="CT73" s="164">
        <f t="shared" si="474"/>
        <v>0.18897496996740365</v>
      </c>
    </row>
    <row r="75" spans="1:98" s="113" customFormat="1" x14ac:dyDescent="0.25">
      <c r="B75" s="61"/>
      <c r="C75" s="6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2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2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2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2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2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2"/>
    </row>
    <row r="76" spans="1:98" s="102" customFormat="1" x14ac:dyDescent="0.25">
      <c r="B76" s="102" t="s">
        <v>12</v>
      </c>
      <c r="C76" s="102">
        <f t="shared" ref="C76:BN76" si="475">C33</f>
        <v>42005</v>
      </c>
      <c r="D76" s="102">
        <f t="shared" si="475"/>
        <v>42036</v>
      </c>
      <c r="E76" s="102">
        <f t="shared" si="475"/>
        <v>42064</v>
      </c>
      <c r="F76" s="102">
        <f t="shared" si="475"/>
        <v>42095</v>
      </c>
      <c r="G76" s="102">
        <f t="shared" si="475"/>
        <v>42125</v>
      </c>
      <c r="H76" s="102">
        <f t="shared" si="475"/>
        <v>42156</v>
      </c>
      <c r="I76" s="102">
        <f t="shared" si="475"/>
        <v>42186</v>
      </c>
      <c r="J76" s="102">
        <f t="shared" si="475"/>
        <v>42217</v>
      </c>
      <c r="K76" s="102">
        <f t="shared" si="475"/>
        <v>42248</v>
      </c>
      <c r="L76" s="102">
        <f t="shared" si="475"/>
        <v>42278</v>
      </c>
      <c r="M76" s="102">
        <f t="shared" si="475"/>
        <v>42309</v>
      </c>
      <c r="N76" s="103">
        <f t="shared" si="475"/>
        <v>42339</v>
      </c>
      <c r="O76" s="140">
        <f t="shared" si="475"/>
        <v>42370</v>
      </c>
      <c r="P76" s="140">
        <f t="shared" si="475"/>
        <v>42401</v>
      </c>
      <c r="Q76" s="140">
        <f t="shared" si="475"/>
        <v>42430</v>
      </c>
      <c r="R76" s="140">
        <f t="shared" si="475"/>
        <v>42461</v>
      </c>
      <c r="S76" s="140">
        <f t="shared" si="475"/>
        <v>42491</v>
      </c>
      <c r="T76" s="140">
        <f t="shared" si="475"/>
        <v>42522</v>
      </c>
      <c r="U76" s="140">
        <f t="shared" si="475"/>
        <v>42552</v>
      </c>
      <c r="V76" s="140">
        <f t="shared" si="475"/>
        <v>42583</v>
      </c>
      <c r="W76" s="102">
        <f t="shared" si="475"/>
        <v>42614</v>
      </c>
      <c r="X76" s="102">
        <f t="shared" si="475"/>
        <v>42644</v>
      </c>
      <c r="Y76" s="102">
        <f t="shared" si="475"/>
        <v>42675</v>
      </c>
      <c r="Z76" s="103">
        <f t="shared" si="475"/>
        <v>42705</v>
      </c>
      <c r="AA76" s="102">
        <f t="shared" si="475"/>
        <v>42752</v>
      </c>
      <c r="AB76" s="102">
        <f t="shared" si="475"/>
        <v>42783</v>
      </c>
      <c r="AC76" s="102">
        <f t="shared" si="475"/>
        <v>42811</v>
      </c>
      <c r="AD76" s="102">
        <f t="shared" si="475"/>
        <v>42842</v>
      </c>
      <c r="AE76" s="102">
        <f t="shared" si="475"/>
        <v>42872</v>
      </c>
      <c r="AF76" s="102">
        <f t="shared" si="475"/>
        <v>42903</v>
      </c>
      <c r="AG76" s="102">
        <f t="shared" si="475"/>
        <v>42933</v>
      </c>
      <c r="AH76" s="102">
        <f t="shared" si="475"/>
        <v>42964</v>
      </c>
      <c r="AI76" s="102">
        <f t="shared" si="475"/>
        <v>42995</v>
      </c>
      <c r="AJ76" s="102">
        <f t="shared" si="475"/>
        <v>43025</v>
      </c>
      <c r="AK76" s="102">
        <f t="shared" si="475"/>
        <v>43056</v>
      </c>
      <c r="AL76" s="103">
        <f t="shared" si="475"/>
        <v>43086</v>
      </c>
      <c r="AM76" s="102">
        <f t="shared" si="475"/>
        <v>43118</v>
      </c>
      <c r="AN76" s="102">
        <f t="shared" si="475"/>
        <v>43149</v>
      </c>
      <c r="AO76" s="102">
        <f t="shared" si="475"/>
        <v>43177</v>
      </c>
      <c r="AP76" s="102">
        <f t="shared" si="475"/>
        <v>43208</v>
      </c>
      <c r="AQ76" s="102">
        <f t="shared" si="475"/>
        <v>43238</v>
      </c>
      <c r="AR76" s="102">
        <f t="shared" si="475"/>
        <v>43269</v>
      </c>
      <c r="AS76" s="102">
        <f t="shared" si="475"/>
        <v>43299</v>
      </c>
      <c r="AT76" s="102">
        <f t="shared" si="475"/>
        <v>43330</v>
      </c>
      <c r="AU76" s="102">
        <f t="shared" si="475"/>
        <v>43361</v>
      </c>
      <c r="AV76" s="102">
        <f t="shared" si="475"/>
        <v>43391</v>
      </c>
      <c r="AW76" s="102">
        <f t="shared" si="475"/>
        <v>43422</v>
      </c>
      <c r="AX76" s="103">
        <f t="shared" si="475"/>
        <v>43452</v>
      </c>
      <c r="AY76" s="102">
        <f t="shared" si="475"/>
        <v>43483</v>
      </c>
      <c r="AZ76" s="102">
        <f t="shared" si="475"/>
        <v>43514</v>
      </c>
      <c r="BA76" s="102">
        <f t="shared" si="475"/>
        <v>43542</v>
      </c>
      <c r="BB76" s="102">
        <f t="shared" si="475"/>
        <v>43573</v>
      </c>
      <c r="BC76" s="102">
        <f t="shared" si="475"/>
        <v>43603</v>
      </c>
      <c r="BD76" s="102">
        <f t="shared" si="475"/>
        <v>43634</v>
      </c>
      <c r="BE76" s="102">
        <f t="shared" si="475"/>
        <v>43664</v>
      </c>
      <c r="BF76" s="102">
        <f t="shared" si="475"/>
        <v>43695</v>
      </c>
      <c r="BG76" s="102">
        <f t="shared" si="475"/>
        <v>43726</v>
      </c>
      <c r="BH76" s="102">
        <f t="shared" si="475"/>
        <v>43756</v>
      </c>
      <c r="BI76" s="102">
        <f t="shared" si="475"/>
        <v>43787</v>
      </c>
      <c r="BJ76" s="103">
        <f t="shared" si="475"/>
        <v>43817</v>
      </c>
      <c r="BK76" s="102">
        <f t="shared" si="475"/>
        <v>43848</v>
      </c>
      <c r="BL76" s="102">
        <f t="shared" si="475"/>
        <v>43879</v>
      </c>
      <c r="BM76" s="102">
        <f t="shared" si="475"/>
        <v>43908</v>
      </c>
      <c r="BN76" s="102">
        <f t="shared" si="475"/>
        <v>43939</v>
      </c>
      <c r="BO76" s="102">
        <f t="shared" ref="BO76:CT76" si="476">BO33</f>
        <v>43969</v>
      </c>
      <c r="BP76" s="102">
        <f t="shared" si="476"/>
        <v>44000</v>
      </c>
      <c r="BQ76" s="102">
        <f t="shared" si="476"/>
        <v>44030</v>
      </c>
      <c r="BR76" s="102">
        <f t="shared" si="476"/>
        <v>44061</v>
      </c>
      <c r="BS76" s="102">
        <f t="shared" si="476"/>
        <v>44092</v>
      </c>
      <c r="BT76" s="102">
        <f t="shared" si="476"/>
        <v>44122</v>
      </c>
      <c r="BU76" s="102">
        <f t="shared" si="476"/>
        <v>44153</v>
      </c>
      <c r="BV76" s="103">
        <f t="shared" si="476"/>
        <v>44183</v>
      </c>
      <c r="BW76" s="102">
        <f t="shared" si="476"/>
        <v>44214</v>
      </c>
      <c r="BX76" s="102">
        <f t="shared" si="476"/>
        <v>44245</v>
      </c>
      <c r="BY76" s="102">
        <f t="shared" si="476"/>
        <v>44273</v>
      </c>
      <c r="BZ76" s="102">
        <f t="shared" si="476"/>
        <v>44304</v>
      </c>
      <c r="CA76" s="102">
        <f t="shared" si="476"/>
        <v>44334</v>
      </c>
      <c r="CB76" s="102">
        <f t="shared" si="476"/>
        <v>44365</v>
      </c>
      <c r="CC76" s="102">
        <f t="shared" si="476"/>
        <v>44395</v>
      </c>
      <c r="CD76" s="102">
        <f t="shared" si="476"/>
        <v>44426</v>
      </c>
      <c r="CE76" s="102">
        <f t="shared" si="476"/>
        <v>44457</v>
      </c>
      <c r="CF76" s="102">
        <f t="shared" si="476"/>
        <v>44487</v>
      </c>
      <c r="CG76" s="102">
        <f t="shared" si="476"/>
        <v>44518</v>
      </c>
      <c r="CH76" s="103">
        <f t="shared" si="476"/>
        <v>44548</v>
      </c>
      <c r="CI76" s="102">
        <f t="shared" si="476"/>
        <v>44579</v>
      </c>
      <c r="CJ76" s="102">
        <f t="shared" si="476"/>
        <v>44610</v>
      </c>
      <c r="CK76" s="102">
        <f t="shared" si="476"/>
        <v>44638</v>
      </c>
      <c r="CL76" s="102">
        <f t="shared" si="476"/>
        <v>44669</v>
      </c>
      <c r="CM76" s="102">
        <f t="shared" si="476"/>
        <v>44699</v>
      </c>
      <c r="CN76" s="102">
        <f t="shared" si="476"/>
        <v>44730</v>
      </c>
      <c r="CO76" s="102">
        <f t="shared" si="476"/>
        <v>44760</v>
      </c>
      <c r="CP76" s="102">
        <f t="shared" si="476"/>
        <v>44791</v>
      </c>
      <c r="CQ76" s="102">
        <f t="shared" si="476"/>
        <v>44822</v>
      </c>
      <c r="CR76" s="102">
        <f t="shared" si="476"/>
        <v>44852</v>
      </c>
      <c r="CS76" s="102">
        <f t="shared" si="476"/>
        <v>44883</v>
      </c>
      <c r="CT76" s="103">
        <f t="shared" si="476"/>
        <v>44913</v>
      </c>
    </row>
    <row r="77" spans="1:98" x14ac:dyDescent="0.25">
      <c r="A77" s="4" t="s">
        <v>175</v>
      </c>
      <c r="B77" t="s">
        <v>142</v>
      </c>
      <c r="C77">
        <v>22</v>
      </c>
      <c r="D77">
        <v>8</v>
      </c>
      <c r="E77">
        <v>41</v>
      </c>
      <c r="F77">
        <v>19</v>
      </c>
      <c r="G77">
        <v>19</v>
      </c>
      <c r="H77">
        <v>26</v>
      </c>
      <c r="I77">
        <v>46</v>
      </c>
      <c r="J77">
        <v>23</v>
      </c>
      <c r="K77">
        <v>52</v>
      </c>
      <c r="L77">
        <v>34</v>
      </c>
      <c r="M77">
        <v>54</v>
      </c>
      <c r="N77" s="34">
        <v>100</v>
      </c>
      <c r="O77" s="611">
        <v>17</v>
      </c>
      <c r="P77" s="612">
        <v>12</v>
      </c>
      <c r="Q77" s="613">
        <v>44</v>
      </c>
      <c r="R77" s="614">
        <v>25</v>
      </c>
      <c r="S77" s="615">
        <v>24</v>
      </c>
      <c r="T77" s="616">
        <v>34</v>
      </c>
      <c r="U77" s="617">
        <v>34</v>
      </c>
      <c r="V77" s="618">
        <v>30</v>
      </c>
      <c r="W77" s="619">
        <v>40.5</v>
      </c>
      <c r="X77" s="620">
        <v>25</v>
      </c>
      <c r="Y77" s="621">
        <v>20</v>
      </c>
      <c r="Z77" s="622">
        <v>50.5</v>
      </c>
      <c r="AA77" s="1408">
        <v>51.5</v>
      </c>
      <c r="AB77" s="1409">
        <v>92.5</v>
      </c>
      <c r="AC77" s="1410">
        <v>102.5</v>
      </c>
      <c r="AD77" s="1411">
        <v>332</v>
      </c>
      <c r="AE77" s="1412">
        <v>241</v>
      </c>
      <c r="AF77" s="1413">
        <v>156.5</v>
      </c>
      <c r="AG77" s="1414">
        <v>181</v>
      </c>
      <c r="AH77" s="15">
        <f>AH89*AH53</f>
        <v>292.92950464470994</v>
      </c>
      <c r="AI77" s="15">
        <f t="shared" ref="AI77:CL77" si="477">AI89*AI53</f>
        <v>219.10164535971347</v>
      </c>
      <c r="AJ77" s="15">
        <f t="shared" si="477"/>
        <v>214.02039082334596</v>
      </c>
      <c r="AK77" s="15">
        <f t="shared" si="477"/>
        <v>230.49074468306679</v>
      </c>
      <c r="AL77" s="94">
        <f t="shared" si="477"/>
        <v>241.60798051104427</v>
      </c>
      <c r="AM77" s="15">
        <f t="shared" si="477"/>
        <v>230.18987137207031</v>
      </c>
      <c r="AN77" s="15">
        <f t="shared" si="477"/>
        <v>303.40619274627653</v>
      </c>
      <c r="AO77" s="15">
        <f t="shared" si="477"/>
        <v>694.10522619827668</v>
      </c>
      <c r="AP77" s="15">
        <f t="shared" si="477"/>
        <v>558.77414103719195</v>
      </c>
      <c r="AQ77" s="15">
        <f t="shared" si="477"/>
        <v>232.27493245988688</v>
      </c>
      <c r="AR77" s="15">
        <f t="shared" si="477"/>
        <v>156.11447470866958</v>
      </c>
      <c r="AS77" s="15">
        <f t="shared" si="477"/>
        <v>197.44176292486901</v>
      </c>
      <c r="AT77" s="15">
        <f t="shared" si="477"/>
        <v>302.91114780274006</v>
      </c>
      <c r="AU77" s="15">
        <f t="shared" si="477"/>
        <v>229.78229971855802</v>
      </c>
      <c r="AV77" s="15">
        <f t="shared" si="477"/>
        <v>232.36933908340225</v>
      </c>
      <c r="AW77" s="15">
        <f t="shared" si="477"/>
        <v>251.23051462276774</v>
      </c>
      <c r="AX77" s="94">
        <f t="shared" si="477"/>
        <v>259.57347714347827</v>
      </c>
      <c r="AY77" s="15">
        <f>AY89*AY53</f>
        <v>61.775280000000002</v>
      </c>
      <c r="AZ77" s="15">
        <f t="shared" si="477"/>
        <v>81.631619999999913</v>
      </c>
      <c r="BA77" s="15">
        <f t="shared" si="477"/>
        <v>197.80004125000025</v>
      </c>
      <c r="BB77" s="15">
        <f t="shared" si="477"/>
        <v>158.92816322480607</v>
      </c>
      <c r="BC77" s="15">
        <f t="shared" si="477"/>
        <v>66.143476124444518</v>
      </c>
      <c r="BD77" s="15">
        <f t="shared" si="477"/>
        <v>44.04776990797545</v>
      </c>
      <c r="BE77" s="15">
        <f t="shared" si="477"/>
        <v>55.690901644736932</v>
      </c>
      <c r="BF77" s="15">
        <f t="shared" si="477"/>
        <v>85.423175181287775</v>
      </c>
      <c r="BG77" s="15">
        <f t="shared" si="477"/>
        <v>64.815697681061707</v>
      </c>
      <c r="BH77" s="15">
        <f t="shared" si="477"/>
        <v>65.545266223237988</v>
      </c>
      <c r="BI77" s="15">
        <f t="shared" si="477"/>
        <v>70.860684126083569</v>
      </c>
      <c r="BJ77" s="94">
        <f t="shared" si="477"/>
        <v>74.607876184821421</v>
      </c>
      <c r="BK77" s="15">
        <f t="shared" si="477"/>
        <v>78.763481999999996</v>
      </c>
      <c r="BL77" s="15">
        <f t="shared" si="477"/>
        <v>104.08031549999988</v>
      </c>
      <c r="BM77" s="15">
        <f t="shared" si="477"/>
        <v>252.19505259375035</v>
      </c>
      <c r="BN77" s="15">
        <f t="shared" si="477"/>
        <v>202.6334081116278</v>
      </c>
      <c r="BO77" s="15">
        <f t="shared" si="477"/>
        <v>84.332932058666756</v>
      </c>
      <c r="BP77" s="15">
        <f t="shared" si="477"/>
        <v>56.160906632668706</v>
      </c>
      <c r="BQ77" s="15">
        <f t="shared" si="477"/>
        <v>71.715958593009987</v>
      </c>
      <c r="BR77" s="15">
        <f t="shared" si="477"/>
        <v>110.00369383970333</v>
      </c>
      <c r="BS77" s="15">
        <f t="shared" si="477"/>
        <v>83.466414688787211</v>
      </c>
      <c r="BT77" s="15">
        <f t="shared" si="477"/>
        <v>84.405916578974725</v>
      </c>
      <c r="BU77" s="15">
        <f t="shared" si="477"/>
        <v>91.250845983364115</v>
      </c>
      <c r="BV77" s="94">
        <f t="shared" si="477"/>
        <v>96.076292557003811</v>
      </c>
      <c r="BW77" s="15">
        <f t="shared" si="477"/>
        <v>97.351663752000022</v>
      </c>
      <c r="BX77" s="15">
        <f t="shared" si="477"/>
        <v>128.64326995799988</v>
      </c>
      <c r="BY77" s="15">
        <f t="shared" si="477"/>
        <v>311.71308500587537</v>
      </c>
      <c r="BZ77" s="15">
        <f t="shared" si="477"/>
        <v>250.45489242597193</v>
      </c>
      <c r="CA77" s="15">
        <f t="shared" si="477"/>
        <v>104.23550402451212</v>
      </c>
      <c r="CB77" s="15">
        <f t="shared" si="477"/>
        <v>69.414880597978524</v>
      </c>
      <c r="CC77" s="15">
        <f t="shared" si="477"/>
        <v>88.64092482096035</v>
      </c>
      <c r="CD77" s="15">
        <f t="shared" si="477"/>
        <v>138.6838568975908</v>
      </c>
      <c r="CE77" s="15">
        <f t="shared" si="477"/>
        <v>105.22777832644783</v>
      </c>
      <c r="CF77" s="15">
        <f t="shared" si="477"/>
        <v>106.41222714944502</v>
      </c>
      <c r="CG77" s="15">
        <f t="shared" si="477"/>
        <v>116.16962700450118</v>
      </c>
      <c r="CH77" s="94">
        <f t="shared" si="477"/>
        <v>128.25032140849322</v>
      </c>
      <c r="CI77" s="15">
        <f t="shared" si="477"/>
        <v>116.98424927532002</v>
      </c>
      <c r="CJ77" s="15">
        <f t="shared" si="477"/>
        <v>154.58632939952983</v>
      </c>
      <c r="CK77" s="15">
        <f t="shared" si="477"/>
        <v>374.5752238153936</v>
      </c>
      <c r="CL77" s="15">
        <f t="shared" si="477"/>
        <v>300.96329573187626</v>
      </c>
      <c r="CM77" s="15">
        <f t="shared" ref="CM77:CT77" si="478">CM89*CM53</f>
        <v>125.25633066945541</v>
      </c>
      <c r="CN77" s="15">
        <f t="shared" si="478"/>
        <v>83.413548185237516</v>
      </c>
      <c r="CO77" s="15">
        <f t="shared" si="478"/>
        <v>106.51684465985402</v>
      </c>
      <c r="CP77" s="15">
        <f t="shared" si="478"/>
        <v>166.65176803860496</v>
      </c>
      <c r="CQ77" s="15">
        <f t="shared" si="478"/>
        <v>126.44871362228147</v>
      </c>
      <c r="CR77" s="15">
        <f t="shared" si="478"/>
        <v>130.42946681707474</v>
      </c>
      <c r="CS77" s="15">
        <f t="shared" si="478"/>
        <v>142.38911181941711</v>
      </c>
      <c r="CT77" s="94">
        <f t="shared" si="478"/>
        <v>157.19641895039018</v>
      </c>
    </row>
    <row r="78" spans="1:98" x14ac:dyDescent="0.25">
      <c r="A78" s="4" t="s">
        <v>176</v>
      </c>
      <c r="B78" t="s">
        <v>5</v>
      </c>
      <c r="C78">
        <v>101</v>
      </c>
      <c r="D78">
        <v>61</v>
      </c>
      <c r="E78">
        <v>102</v>
      </c>
      <c r="F78">
        <v>132</v>
      </c>
      <c r="G78">
        <v>106.5</v>
      </c>
      <c r="H78">
        <v>133</v>
      </c>
      <c r="I78">
        <v>214</v>
      </c>
      <c r="J78">
        <v>125</v>
      </c>
      <c r="K78">
        <v>285</v>
      </c>
      <c r="L78">
        <v>173</v>
      </c>
      <c r="M78">
        <v>431</v>
      </c>
      <c r="N78" s="34">
        <v>247</v>
      </c>
      <c r="O78" s="623">
        <v>63</v>
      </c>
      <c r="P78" s="624">
        <v>47</v>
      </c>
      <c r="Q78" s="625">
        <v>307</v>
      </c>
      <c r="R78" s="626">
        <v>235</v>
      </c>
      <c r="S78" s="627">
        <v>304</v>
      </c>
      <c r="T78" s="628">
        <v>755</v>
      </c>
      <c r="U78" s="629">
        <v>383</v>
      </c>
      <c r="V78" s="630">
        <v>440</v>
      </c>
      <c r="W78" s="631">
        <v>691.5</v>
      </c>
      <c r="X78" s="632">
        <v>497.5</v>
      </c>
      <c r="Y78" s="633">
        <v>533</v>
      </c>
      <c r="Z78" s="634">
        <v>1110</v>
      </c>
      <c r="AA78" s="1415">
        <v>195</v>
      </c>
      <c r="AB78" s="1416">
        <v>268</v>
      </c>
      <c r="AC78" s="1417">
        <v>726</v>
      </c>
      <c r="AD78" s="1418">
        <v>470</v>
      </c>
      <c r="AE78" s="1419">
        <v>458</v>
      </c>
      <c r="AF78" s="1420">
        <v>1053</v>
      </c>
      <c r="AG78" s="1421">
        <v>568</v>
      </c>
      <c r="AH78" s="15">
        <f>AH90*AH54</f>
        <v>738.82609372891375</v>
      </c>
      <c r="AI78" s="15">
        <f t="shared" ref="AI78:CL78" si="479">AI90*AI54</f>
        <v>851.97179101935842</v>
      </c>
      <c r="AJ78" s="15">
        <f t="shared" si="479"/>
        <v>955.38255269813908</v>
      </c>
      <c r="AK78" s="15">
        <f t="shared" si="479"/>
        <v>835.77063070900078</v>
      </c>
      <c r="AL78" s="94">
        <f t="shared" si="479"/>
        <v>950.34098562855183</v>
      </c>
      <c r="AM78" s="15">
        <f>AM90*AM54</f>
        <v>1088.4970055586973</v>
      </c>
      <c r="AN78" s="15">
        <f t="shared" si="479"/>
        <v>841.44618287104322</v>
      </c>
      <c r="AO78" s="15">
        <f t="shared" si="479"/>
        <v>1031.7282003501648</v>
      </c>
      <c r="AP78" s="15">
        <f t="shared" si="479"/>
        <v>984.07306956605407</v>
      </c>
      <c r="AQ78" s="15">
        <f t="shared" si="479"/>
        <v>1133.9818137116424</v>
      </c>
      <c r="AR78" s="15">
        <f t="shared" si="479"/>
        <v>1046.9702001582164</v>
      </c>
      <c r="AS78" s="15">
        <f t="shared" si="479"/>
        <v>1154.4042263203985</v>
      </c>
      <c r="AT78" s="15">
        <f t="shared" si="479"/>
        <v>1178.7481470178263</v>
      </c>
      <c r="AU78" s="15">
        <f t="shared" si="479"/>
        <v>1227.9405604442029</v>
      </c>
      <c r="AV78" s="15">
        <f t="shared" si="479"/>
        <v>1267.7698659056643</v>
      </c>
      <c r="AW78" s="15">
        <f t="shared" si="479"/>
        <v>1315.5450013603452</v>
      </c>
      <c r="AX78" s="94">
        <f t="shared" si="479"/>
        <v>1351.7334440638913</v>
      </c>
      <c r="AY78" s="15">
        <f t="shared" si="479"/>
        <v>436.82106427951794</v>
      </c>
      <c r="AZ78" s="15">
        <f t="shared" si="479"/>
        <v>343.60193524311768</v>
      </c>
      <c r="BA78" s="15">
        <f t="shared" si="479"/>
        <v>1513.7176625915117</v>
      </c>
      <c r="BB78" s="15">
        <f t="shared" si="479"/>
        <v>1361.1800954284056</v>
      </c>
      <c r="BC78" s="15">
        <f t="shared" si="479"/>
        <v>1589.5673077646154</v>
      </c>
      <c r="BD78" s="15">
        <f t="shared" si="479"/>
        <v>1465.1655168266814</v>
      </c>
      <c r="BE78" s="15">
        <f t="shared" si="479"/>
        <v>1539.0445196958581</v>
      </c>
      <c r="BF78" s="15">
        <f t="shared" si="479"/>
        <v>1584.7953335099646</v>
      </c>
      <c r="BG78" s="15">
        <f t="shared" si="479"/>
        <v>1670.7168413229226</v>
      </c>
      <c r="BH78" s="15">
        <f t="shared" si="479"/>
        <v>1638.709861468551</v>
      </c>
      <c r="BI78" s="15">
        <f t="shared" si="479"/>
        <v>1727.4926362691897</v>
      </c>
      <c r="BJ78" s="94">
        <f t="shared" si="479"/>
        <v>1799.5684168272273</v>
      </c>
      <c r="BK78" s="15">
        <f t="shared" si="479"/>
        <v>534.78535614080658</v>
      </c>
      <c r="BL78" s="15">
        <f t="shared" si="479"/>
        <v>419.91739490024008</v>
      </c>
      <c r="BM78" s="15">
        <f t="shared" si="479"/>
        <v>1811.1562955083227</v>
      </c>
      <c r="BN78" s="15">
        <f t="shared" si="479"/>
        <v>1603.2301044129881</v>
      </c>
      <c r="BO78" s="15">
        <f t="shared" si="479"/>
        <v>1862.2689083711587</v>
      </c>
      <c r="BP78" s="15">
        <f t="shared" si="479"/>
        <v>1707.6955389277055</v>
      </c>
      <c r="BQ78" s="15">
        <f t="shared" si="479"/>
        <v>1775.2302223682361</v>
      </c>
      <c r="BR78" s="15">
        <f t="shared" si="479"/>
        <v>1821.982406220259</v>
      </c>
      <c r="BS78" s="15">
        <f t="shared" si="479"/>
        <v>1916.8417089779205</v>
      </c>
      <c r="BT78" s="15">
        <f t="shared" si="479"/>
        <v>1846.17384978732</v>
      </c>
      <c r="BU78" s="15">
        <f t="shared" si="479"/>
        <v>1942.8168131633672</v>
      </c>
      <c r="BV78" s="94">
        <f t="shared" si="479"/>
        <v>2020.1553381183751</v>
      </c>
      <c r="BW78" s="15">
        <f t="shared" si="479"/>
        <v>614.05553406576246</v>
      </c>
      <c r="BX78" s="15">
        <f t="shared" si="479"/>
        <v>482.41541568692566</v>
      </c>
      <c r="BY78" s="15">
        <f t="shared" si="479"/>
        <v>2083.711579805401</v>
      </c>
      <c r="BZ78" s="15">
        <f t="shared" si="479"/>
        <v>1871.9602968955182</v>
      </c>
      <c r="CA78" s="15">
        <f t="shared" si="479"/>
        <v>2173.0188512215932</v>
      </c>
      <c r="CB78" s="15">
        <f t="shared" si="479"/>
        <v>1991.2351042194232</v>
      </c>
      <c r="CC78" s="15">
        <f t="shared" si="479"/>
        <v>2097.8048103888095</v>
      </c>
      <c r="CD78" s="15">
        <f t="shared" si="479"/>
        <v>2193.2790099283534</v>
      </c>
      <c r="CE78" s="15">
        <f t="shared" si="479"/>
        <v>2304.6817038330655</v>
      </c>
      <c r="CF78" s="15">
        <f t="shared" si="479"/>
        <v>2253.0694533094456</v>
      </c>
      <c r="CG78" s="15">
        <f t="shared" si="479"/>
        <v>2390.0144057594543</v>
      </c>
      <c r="CH78" s="94">
        <f t="shared" si="479"/>
        <v>2481.1049166459152</v>
      </c>
      <c r="CI78" s="15">
        <f t="shared" si="479"/>
        <v>729.57511622619529</v>
      </c>
      <c r="CJ78" s="15">
        <f t="shared" si="479"/>
        <v>572.49401582016833</v>
      </c>
      <c r="CK78" s="15">
        <f t="shared" si="479"/>
        <v>2473.7899015240469</v>
      </c>
      <c r="CL78" s="15">
        <f t="shared" si="479"/>
        <v>2219.57820592081</v>
      </c>
      <c r="CM78" s="15">
        <f t="shared" ref="CM78:CT78" si="480">CM90*CM54</f>
        <v>2574.4887504887574</v>
      </c>
      <c r="CN78" s="15">
        <f t="shared" si="480"/>
        <v>2357.5986202646568</v>
      </c>
      <c r="CO78" s="15">
        <f t="shared" si="480"/>
        <v>2482.1972495781856</v>
      </c>
      <c r="CP78" s="15">
        <f t="shared" si="480"/>
        <v>2593.9004115803959</v>
      </c>
      <c r="CQ78" s="15">
        <f t="shared" si="480"/>
        <v>2724.4435603650509</v>
      </c>
      <c r="CR78" s="15">
        <f t="shared" si="480"/>
        <v>2715.557582649787</v>
      </c>
      <c r="CS78" s="15">
        <f t="shared" si="480"/>
        <v>2879.6195649463652</v>
      </c>
      <c r="CT78" s="94">
        <f t="shared" si="480"/>
        <v>2988.4734037606754</v>
      </c>
    </row>
    <row r="79" spans="1:98" x14ac:dyDescent="0.25">
      <c r="A79" s="4" t="s">
        <v>177</v>
      </c>
      <c r="B79" t="s">
        <v>6</v>
      </c>
      <c r="C79">
        <v>67</v>
      </c>
      <c r="D79">
        <v>76</v>
      </c>
      <c r="E79">
        <v>80</v>
      </c>
      <c r="F79">
        <v>83</v>
      </c>
      <c r="G79">
        <v>117.5</v>
      </c>
      <c r="H79">
        <v>101</v>
      </c>
      <c r="I79">
        <v>132</v>
      </c>
      <c r="J79">
        <v>102</v>
      </c>
      <c r="K79">
        <v>188</v>
      </c>
      <c r="L79">
        <v>193</v>
      </c>
      <c r="M79">
        <v>132</v>
      </c>
      <c r="N79" s="34">
        <v>358</v>
      </c>
      <c r="O79" s="635">
        <v>73</v>
      </c>
      <c r="P79" s="636">
        <v>61</v>
      </c>
      <c r="Q79" s="637">
        <v>39</v>
      </c>
      <c r="R79" s="638">
        <v>100</v>
      </c>
      <c r="S79" s="639">
        <v>156</v>
      </c>
      <c r="T79" s="640">
        <v>301</v>
      </c>
      <c r="U79" s="641">
        <v>266</v>
      </c>
      <c r="V79" s="642">
        <v>242</v>
      </c>
      <c r="W79" s="643">
        <v>408</v>
      </c>
      <c r="X79" s="644">
        <v>269.5</v>
      </c>
      <c r="Y79" s="645">
        <v>305.5</v>
      </c>
      <c r="Z79" s="646">
        <v>488.5</v>
      </c>
      <c r="AA79" s="1422">
        <v>189</v>
      </c>
      <c r="AB79" s="1423">
        <v>116</v>
      </c>
      <c r="AC79" s="1424">
        <v>281</v>
      </c>
      <c r="AD79" s="1425">
        <v>292</v>
      </c>
      <c r="AE79" s="1426">
        <v>199</v>
      </c>
      <c r="AF79" s="1427">
        <v>154.5</v>
      </c>
      <c r="AG79" s="1428">
        <v>228</v>
      </c>
      <c r="AH79" s="15">
        <f t="shared" ref="AH79:CL79" si="481">AH91*AH55</f>
        <v>239.36773329758762</v>
      </c>
      <c r="AI79" s="15">
        <f t="shared" si="481"/>
        <v>258.18236874256041</v>
      </c>
      <c r="AJ79" s="15">
        <f t="shared" si="481"/>
        <v>283.77786680467921</v>
      </c>
      <c r="AK79" s="15">
        <f t="shared" si="481"/>
        <v>316.25882150464247</v>
      </c>
      <c r="AL79" s="94">
        <f t="shared" si="481"/>
        <v>313.62135030189575</v>
      </c>
      <c r="AM79" s="15">
        <f t="shared" si="481"/>
        <v>222.99304913207709</v>
      </c>
      <c r="AN79" s="15">
        <f t="shared" si="481"/>
        <v>307.80960245728005</v>
      </c>
      <c r="AO79" s="15">
        <f t="shared" si="481"/>
        <v>728.34444779383523</v>
      </c>
      <c r="AP79" s="15">
        <f t="shared" si="481"/>
        <v>499.22367251127946</v>
      </c>
      <c r="AQ79" s="15">
        <f t="shared" si="481"/>
        <v>351.70037054694126</v>
      </c>
      <c r="AR79" s="15">
        <f t="shared" si="481"/>
        <v>342.36280677306132</v>
      </c>
      <c r="AS79" s="15">
        <f t="shared" si="481"/>
        <v>343.87380854873106</v>
      </c>
      <c r="AT79" s="15">
        <f t="shared" si="481"/>
        <v>416.90455696868463</v>
      </c>
      <c r="AU79" s="15">
        <f t="shared" si="481"/>
        <v>395.20393636762867</v>
      </c>
      <c r="AV79" s="15">
        <f t="shared" si="481"/>
        <v>412.862664855356</v>
      </c>
      <c r="AW79" s="15">
        <f t="shared" si="481"/>
        <v>427.45799534710829</v>
      </c>
      <c r="AX79" s="94">
        <f t="shared" si="481"/>
        <v>448.3340994293244</v>
      </c>
      <c r="AY79" s="15">
        <f t="shared" si="481"/>
        <v>298.65270178939886</v>
      </c>
      <c r="AZ79" s="15">
        <f t="shared" si="481"/>
        <v>123.52603402140799</v>
      </c>
      <c r="BA79" s="15">
        <f t="shared" si="481"/>
        <v>315.2622245994898</v>
      </c>
      <c r="BB79" s="15">
        <f t="shared" si="481"/>
        <v>732.44454344433723</v>
      </c>
      <c r="BC79" s="15">
        <f t="shared" si="481"/>
        <v>486.47560709530984</v>
      </c>
      <c r="BD79" s="15">
        <f t="shared" si="481"/>
        <v>475.38212160624101</v>
      </c>
      <c r="BE79" s="15">
        <f t="shared" si="481"/>
        <v>481.22864084318968</v>
      </c>
      <c r="BF79" s="15">
        <f t="shared" si="481"/>
        <v>555.81455698933098</v>
      </c>
      <c r="BG79" s="15">
        <f t="shared" si="481"/>
        <v>531.34111449060458</v>
      </c>
      <c r="BH79" s="15">
        <f t="shared" si="481"/>
        <v>561.73452490060311</v>
      </c>
      <c r="BI79" s="15">
        <f t="shared" si="481"/>
        <v>552.52901269938184</v>
      </c>
      <c r="BJ79" s="94">
        <f t="shared" si="481"/>
        <v>588.72471451122374</v>
      </c>
      <c r="BK79" s="15">
        <f t="shared" si="481"/>
        <v>367.84539627185728</v>
      </c>
      <c r="BL79" s="15">
        <f t="shared" si="481"/>
        <v>151.22877420244765</v>
      </c>
      <c r="BM79" s="15">
        <f t="shared" si="481"/>
        <v>385.28331329275818</v>
      </c>
      <c r="BN79" s="15">
        <f t="shared" si="481"/>
        <v>876.36656343086895</v>
      </c>
      <c r="BO79" s="15">
        <f t="shared" si="481"/>
        <v>572.98247379404745</v>
      </c>
      <c r="BP79" s="15">
        <f t="shared" si="481"/>
        <v>556.93731265006272</v>
      </c>
      <c r="BQ79" s="15">
        <f t="shared" si="481"/>
        <v>566.49567142526712</v>
      </c>
      <c r="BR79" s="15">
        <f t="shared" si="481"/>
        <v>641.11127844090004</v>
      </c>
      <c r="BS79" s="15">
        <f t="shared" si="481"/>
        <v>610.86383953392613</v>
      </c>
      <c r="BT79" s="15">
        <f t="shared" si="481"/>
        <v>644.48752779062499</v>
      </c>
      <c r="BU79" s="15">
        <f t="shared" si="481"/>
        <v>622.48030507381009</v>
      </c>
      <c r="BV79" s="94">
        <f t="shared" si="481"/>
        <v>662.10659869867982</v>
      </c>
      <c r="BW79" s="15">
        <f t="shared" si="481"/>
        <v>412.85486550220031</v>
      </c>
      <c r="BX79" s="15">
        <f t="shared" si="481"/>
        <v>173.64511694771275</v>
      </c>
      <c r="BY79" s="15">
        <f t="shared" si="481"/>
        <v>442.62660227142612</v>
      </c>
      <c r="BZ79" s="15">
        <f t="shared" si="481"/>
        <v>1008.2482450045267</v>
      </c>
      <c r="CA79" s="15">
        <f t="shared" si="481"/>
        <v>669.02463895047617</v>
      </c>
      <c r="CB79" s="15">
        <f t="shared" si="481"/>
        <v>649.87138747637562</v>
      </c>
      <c r="CC79" s="15">
        <f t="shared" si="481"/>
        <v>660.55455531531868</v>
      </c>
      <c r="CD79" s="15">
        <f t="shared" si="481"/>
        <v>772.75884169880851</v>
      </c>
      <c r="CE79" s="15">
        <f t="shared" si="481"/>
        <v>735.35004103219308</v>
      </c>
      <c r="CF79" s="15">
        <f t="shared" si="481"/>
        <v>774.88850888979005</v>
      </c>
      <c r="CG79" s="15">
        <f t="shared" si="481"/>
        <v>767.1223791368152</v>
      </c>
      <c r="CH79" s="94">
        <f t="shared" si="481"/>
        <v>814.51030190625318</v>
      </c>
      <c r="CI79" s="15">
        <f t="shared" si="481"/>
        <v>492.28946996017447</v>
      </c>
      <c r="CJ79" s="15">
        <f t="shared" si="481"/>
        <v>206.31221339285452</v>
      </c>
      <c r="CK79" s="15">
        <f t="shared" si="481"/>
        <v>525.27567072536408</v>
      </c>
      <c r="CL79" s="15">
        <f t="shared" si="481"/>
        <v>1196.9959522682477</v>
      </c>
      <c r="CM79" s="15">
        <f t="shared" ref="CM79:CT79" si="482">CM91*CM55</f>
        <v>793.26068522990522</v>
      </c>
      <c r="CN79" s="15">
        <f t="shared" si="482"/>
        <v>769.93652189528882</v>
      </c>
      <c r="CO79" s="15">
        <f t="shared" si="482"/>
        <v>782.08871715899647</v>
      </c>
      <c r="CP79" s="15">
        <f t="shared" si="482"/>
        <v>914.3557407976848</v>
      </c>
      <c r="CQ79" s="15">
        <f t="shared" si="482"/>
        <v>869.66809304912636</v>
      </c>
      <c r="CR79" s="15">
        <f t="shared" si="482"/>
        <v>934.34282253604943</v>
      </c>
      <c r="CS79" s="15">
        <f t="shared" si="482"/>
        <v>924.58978147586333</v>
      </c>
      <c r="CT79" s="94">
        <f t="shared" si="482"/>
        <v>981.3663865654878</v>
      </c>
    </row>
    <row r="80" spans="1:98" x14ac:dyDescent="0.25">
      <c r="A80" s="4" t="s">
        <v>178</v>
      </c>
      <c r="B80" t="s">
        <v>7</v>
      </c>
      <c r="C80">
        <v>80</v>
      </c>
      <c r="D80">
        <v>65</v>
      </c>
      <c r="E80">
        <v>116</v>
      </c>
      <c r="F80">
        <v>75</v>
      </c>
      <c r="G80">
        <v>79</v>
      </c>
      <c r="H80">
        <v>157</v>
      </c>
      <c r="I80">
        <v>162</v>
      </c>
      <c r="J80">
        <v>94</v>
      </c>
      <c r="K80">
        <v>245</v>
      </c>
      <c r="L80">
        <v>177</v>
      </c>
      <c r="M80">
        <v>311</v>
      </c>
      <c r="N80" s="34">
        <v>250.5</v>
      </c>
      <c r="O80" s="647">
        <v>110</v>
      </c>
      <c r="P80" s="648">
        <v>150</v>
      </c>
      <c r="Q80" s="649">
        <v>174</v>
      </c>
      <c r="R80" s="650">
        <v>78</v>
      </c>
      <c r="S80" s="651">
        <v>129</v>
      </c>
      <c r="T80" s="652">
        <v>229</v>
      </c>
      <c r="U80" s="653">
        <v>177</v>
      </c>
      <c r="V80" s="654">
        <v>325</v>
      </c>
      <c r="W80" s="655">
        <v>477</v>
      </c>
      <c r="X80" s="656">
        <v>268</v>
      </c>
      <c r="Y80" s="657">
        <v>294</v>
      </c>
      <c r="Z80" s="658">
        <v>554.5</v>
      </c>
      <c r="AA80" s="1429">
        <v>239.5</v>
      </c>
      <c r="AB80" s="1430">
        <v>417</v>
      </c>
      <c r="AC80" s="1431">
        <v>326</v>
      </c>
      <c r="AD80" s="1432">
        <v>205</v>
      </c>
      <c r="AE80" s="1433">
        <v>226</v>
      </c>
      <c r="AF80" s="1434">
        <v>203.5</v>
      </c>
      <c r="AG80" s="1435">
        <v>203.5</v>
      </c>
      <c r="AH80" s="15">
        <f t="shared" ref="AH80:CL80" si="483">AH92*AH56</f>
        <v>304.16508596978701</v>
      </c>
      <c r="AI80" s="15">
        <f t="shared" si="483"/>
        <v>336.90450001730096</v>
      </c>
      <c r="AJ80" s="15">
        <f t="shared" si="483"/>
        <v>271.62225238883718</v>
      </c>
      <c r="AK80" s="15">
        <f t="shared" si="483"/>
        <v>318.27147947904967</v>
      </c>
      <c r="AL80" s="94">
        <f t="shared" si="483"/>
        <v>353.94632758595918</v>
      </c>
      <c r="AM80" s="15">
        <f t="shared" si="483"/>
        <v>428.79683201708201</v>
      </c>
      <c r="AN80" s="15">
        <f t="shared" si="483"/>
        <v>386.58216309679801</v>
      </c>
      <c r="AO80" s="15">
        <f t="shared" si="483"/>
        <v>454.88124333950708</v>
      </c>
      <c r="AP80" s="15">
        <f t="shared" si="483"/>
        <v>424.74341766152048</v>
      </c>
      <c r="AQ80" s="15">
        <f t="shared" si="483"/>
        <v>456.26606173887393</v>
      </c>
      <c r="AR80" s="15">
        <f t="shared" si="483"/>
        <v>342.5791403835446</v>
      </c>
      <c r="AS80" s="15">
        <f t="shared" si="483"/>
        <v>402.78545031813405</v>
      </c>
      <c r="AT80" s="15">
        <f t="shared" si="483"/>
        <v>445.19494007716372</v>
      </c>
      <c r="AU80" s="15">
        <f t="shared" si="483"/>
        <v>448.731724658058</v>
      </c>
      <c r="AV80" s="15">
        <f t="shared" si="483"/>
        <v>450.57805679897371</v>
      </c>
      <c r="AW80" s="15">
        <f t="shared" si="483"/>
        <v>478.95684419220834</v>
      </c>
      <c r="AX80" s="94">
        <f t="shared" si="483"/>
        <v>495.77843621584816</v>
      </c>
      <c r="AY80" s="15">
        <f t="shared" si="483"/>
        <v>296.86198391174383</v>
      </c>
      <c r="AZ80" s="15">
        <f t="shared" si="483"/>
        <v>270.38001795798397</v>
      </c>
      <c r="BA80" s="15">
        <f t="shared" si="483"/>
        <v>97.498369809457969</v>
      </c>
      <c r="BB80" s="15">
        <f t="shared" si="483"/>
        <v>94.121265301998761</v>
      </c>
      <c r="BC80" s="15">
        <f t="shared" si="483"/>
        <v>337.32934837672747</v>
      </c>
      <c r="BD80" s="15">
        <f t="shared" si="483"/>
        <v>240.87546759332594</v>
      </c>
      <c r="BE80" s="15">
        <f t="shared" si="483"/>
        <v>286.54272468089374</v>
      </c>
      <c r="BF80" s="15">
        <f t="shared" si="483"/>
        <v>320.11288113330602</v>
      </c>
      <c r="BG80" s="15">
        <f t="shared" si="483"/>
        <v>306.01546567153679</v>
      </c>
      <c r="BH80" s="15">
        <f t="shared" si="483"/>
        <v>311.49906956807985</v>
      </c>
      <c r="BI80" s="15">
        <f t="shared" si="483"/>
        <v>334.43044086698467</v>
      </c>
      <c r="BJ80" s="94">
        <f t="shared" si="483"/>
        <v>328.62219138733712</v>
      </c>
      <c r="BK80" s="15">
        <f t="shared" si="483"/>
        <v>360.65059676650526</v>
      </c>
      <c r="BL80" s="15">
        <f t="shared" si="483"/>
        <v>333.02241785805575</v>
      </c>
      <c r="BM80" s="15">
        <f t="shared" si="483"/>
        <v>119.36397917920618</v>
      </c>
      <c r="BN80" s="15">
        <f t="shared" si="483"/>
        <v>115.02600095184221</v>
      </c>
      <c r="BO80" s="15">
        <f t="shared" si="483"/>
        <v>403.61303040242149</v>
      </c>
      <c r="BP80" s="15">
        <f t="shared" si="483"/>
        <v>283.7088217475241</v>
      </c>
      <c r="BQ80" s="15">
        <f t="shared" si="483"/>
        <v>339.05818302343084</v>
      </c>
      <c r="BR80" s="15">
        <f t="shared" si="483"/>
        <v>376.83243709632023</v>
      </c>
      <c r="BS80" s="15">
        <f t="shared" si="483"/>
        <v>352.97738058906623</v>
      </c>
      <c r="BT80" s="15">
        <f t="shared" si="483"/>
        <v>358.11931818983578</v>
      </c>
      <c r="BU80" s="15">
        <f t="shared" si="483"/>
        <v>383.69770505102946</v>
      </c>
      <c r="BV80" s="94">
        <f t="shared" si="483"/>
        <v>370.22642657157701</v>
      </c>
      <c r="BW80" s="15">
        <f t="shared" si="483"/>
        <v>405.5253265869087</v>
      </c>
      <c r="BX80" s="15">
        <f t="shared" si="483"/>
        <v>373.77095629706565</v>
      </c>
      <c r="BY80" s="15">
        <f t="shared" si="483"/>
        <v>137.05706624435592</v>
      </c>
      <c r="BZ80" s="15">
        <f t="shared" si="483"/>
        <v>132.14579042902122</v>
      </c>
      <c r="CA80" s="15">
        <f t="shared" si="483"/>
        <v>464.35150146654502</v>
      </c>
      <c r="CB80" s="15">
        <f t="shared" si="483"/>
        <v>331.26352151728616</v>
      </c>
      <c r="CC80" s="15">
        <f t="shared" si="483"/>
        <v>395.63557124265361</v>
      </c>
      <c r="CD80" s="15">
        <f t="shared" si="483"/>
        <v>448.18833290296897</v>
      </c>
      <c r="CE80" s="15">
        <f t="shared" si="483"/>
        <v>425.45873227065823</v>
      </c>
      <c r="CF80" s="15">
        <f t="shared" si="483"/>
        <v>431.09943375636868</v>
      </c>
      <c r="CG80" s="15">
        <f t="shared" si="483"/>
        <v>465.85521114707558</v>
      </c>
      <c r="CH80" s="94">
        <f t="shared" si="483"/>
        <v>456.25375591157609</v>
      </c>
      <c r="CI80" s="15">
        <f t="shared" si="483"/>
        <v>484.33898070970508</v>
      </c>
      <c r="CJ80" s="15">
        <f t="shared" si="483"/>
        <v>445.6856908738776</v>
      </c>
      <c r="CK80" s="15">
        <f t="shared" si="483"/>
        <v>162.8410127220489</v>
      </c>
      <c r="CL80" s="15">
        <f t="shared" si="483"/>
        <v>156.82059854724304</v>
      </c>
      <c r="CM80" s="15">
        <f t="shared" ref="CM80:CT80" si="484">CM92*CM56</f>
        <v>551.27977701825034</v>
      </c>
      <c r="CN80" s="15">
        <f t="shared" si="484"/>
        <v>392.77825175871544</v>
      </c>
      <c r="CO80" s="15">
        <f t="shared" si="484"/>
        <v>468.73009264729012</v>
      </c>
      <c r="CP80" s="15">
        <f t="shared" si="484"/>
        <v>530.64964203961711</v>
      </c>
      <c r="CQ80" s="15">
        <f t="shared" si="484"/>
        <v>503.41790133254375</v>
      </c>
      <c r="CR80" s="15">
        <f t="shared" si="484"/>
        <v>520.04034756300075</v>
      </c>
      <c r="CS80" s="15">
        <f t="shared" si="484"/>
        <v>561.71754759908652</v>
      </c>
      <c r="CT80" s="94">
        <f t="shared" si="484"/>
        <v>549.9090783278923</v>
      </c>
    </row>
    <row r="81" spans="1:98" x14ac:dyDescent="0.25">
      <c r="A81" s="4" t="s">
        <v>179</v>
      </c>
      <c r="B81" t="s">
        <v>8</v>
      </c>
      <c r="C81">
        <v>37</v>
      </c>
      <c r="D81">
        <v>34</v>
      </c>
      <c r="E81">
        <v>77</v>
      </c>
      <c r="F81">
        <v>103</v>
      </c>
      <c r="G81">
        <v>112</v>
      </c>
      <c r="H81">
        <v>85</v>
      </c>
      <c r="I81">
        <v>80</v>
      </c>
      <c r="J81">
        <v>62</v>
      </c>
      <c r="K81">
        <v>144</v>
      </c>
      <c r="L81">
        <v>106.5</v>
      </c>
      <c r="M81">
        <v>206</v>
      </c>
      <c r="N81" s="34">
        <v>213</v>
      </c>
      <c r="O81" s="659">
        <v>101</v>
      </c>
      <c r="P81" s="660">
        <v>98</v>
      </c>
      <c r="Q81" s="661">
        <v>249</v>
      </c>
      <c r="R81" s="662">
        <v>105</v>
      </c>
      <c r="S81" s="663">
        <v>105</v>
      </c>
      <c r="T81" s="664">
        <v>89</v>
      </c>
      <c r="U81" s="665">
        <v>70</v>
      </c>
      <c r="V81" s="666">
        <v>98</v>
      </c>
      <c r="W81" s="667">
        <v>151.5</v>
      </c>
      <c r="X81" s="668">
        <v>177</v>
      </c>
      <c r="Y81" s="669">
        <v>200</v>
      </c>
      <c r="Z81" s="670">
        <v>414</v>
      </c>
      <c r="AA81" s="1436">
        <v>124.5</v>
      </c>
      <c r="AB81" s="1437">
        <v>238</v>
      </c>
      <c r="AC81" s="1438">
        <v>352.5</v>
      </c>
      <c r="AD81" s="1439">
        <v>145</v>
      </c>
      <c r="AE81" s="1440">
        <v>100</v>
      </c>
      <c r="AF81" s="1441">
        <v>99</v>
      </c>
      <c r="AG81" s="1442">
        <v>118</v>
      </c>
      <c r="AH81" s="15">
        <f t="shared" ref="AH81:CL81" si="485">AH93*AH57</f>
        <v>176.90873916017546</v>
      </c>
      <c r="AI81" s="15">
        <f t="shared" si="485"/>
        <v>174.60904113299424</v>
      </c>
      <c r="AJ81" s="15">
        <f t="shared" si="485"/>
        <v>225.13867308755113</v>
      </c>
      <c r="AK81" s="15">
        <f t="shared" si="485"/>
        <v>246.09373004777038</v>
      </c>
      <c r="AL81" s="94">
        <f t="shared" si="485"/>
        <v>269.29622030148062</v>
      </c>
      <c r="AM81" s="15">
        <f t="shared" si="485"/>
        <v>174.39990127359385</v>
      </c>
      <c r="AN81" s="15">
        <f t="shared" si="485"/>
        <v>231.56238156539374</v>
      </c>
      <c r="AO81" s="15">
        <f t="shared" si="485"/>
        <v>556.68463385988628</v>
      </c>
      <c r="AP81" s="15">
        <f t="shared" si="485"/>
        <v>257.91341968325622</v>
      </c>
      <c r="AQ81" s="15">
        <f t="shared" si="485"/>
        <v>240.63531011361269</v>
      </c>
      <c r="AR81" s="15">
        <f t="shared" si="485"/>
        <v>303.30410265892863</v>
      </c>
      <c r="AS81" s="15">
        <f t="shared" si="485"/>
        <v>406.14851643240877</v>
      </c>
      <c r="AT81" s="15">
        <f t="shared" si="485"/>
        <v>321.03250250806434</v>
      </c>
      <c r="AU81" s="15">
        <f t="shared" si="485"/>
        <v>335.11275047014129</v>
      </c>
      <c r="AV81" s="15">
        <f t="shared" si="485"/>
        <v>370.73982246857349</v>
      </c>
      <c r="AW81" s="15">
        <f t="shared" si="485"/>
        <v>388.1759575467903</v>
      </c>
      <c r="AX81" s="94">
        <f t="shared" si="485"/>
        <v>382.51201018173657</v>
      </c>
      <c r="AY81" s="15">
        <f t="shared" si="485"/>
        <v>398.17520795221139</v>
      </c>
      <c r="AZ81" s="15">
        <f t="shared" si="485"/>
        <v>482.86921403861044</v>
      </c>
      <c r="BA81" s="15">
        <f t="shared" si="485"/>
        <v>1197.7234457124055</v>
      </c>
      <c r="BB81" s="15">
        <f t="shared" si="485"/>
        <v>394.36988333755789</v>
      </c>
      <c r="BC81" s="15">
        <f t="shared" si="485"/>
        <v>250.78974681106521</v>
      </c>
      <c r="BD81" s="15">
        <f t="shared" si="485"/>
        <v>361.94438027207798</v>
      </c>
      <c r="BE81" s="15">
        <f t="shared" si="485"/>
        <v>676.93860831743609</v>
      </c>
      <c r="BF81" s="15">
        <f t="shared" si="485"/>
        <v>662.24690568276662</v>
      </c>
      <c r="BG81" s="15">
        <f t="shared" si="485"/>
        <v>689.64200563305872</v>
      </c>
      <c r="BH81" s="15">
        <f t="shared" si="485"/>
        <v>751.81858768682514</v>
      </c>
      <c r="BI81" s="15">
        <f t="shared" si="485"/>
        <v>780.78692751594963</v>
      </c>
      <c r="BJ81" s="94">
        <f t="shared" si="485"/>
        <v>764.27670761573643</v>
      </c>
      <c r="BK81" s="15">
        <f t="shared" si="485"/>
        <v>489.80635861583659</v>
      </c>
      <c r="BL81" s="15">
        <f t="shared" si="485"/>
        <v>589.47064617161209</v>
      </c>
      <c r="BM81" s="15">
        <f t="shared" si="485"/>
        <v>1456.5931859276384</v>
      </c>
      <c r="BN81" s="15">
        <f t="shared" si="485"/>
        <v>482.73543592567904</v>
      </c>
      <c r="BO81" s="15">
        <f t="shared" si="485"/>
        <v>307.96562721807834</v>
      </c>
      <c r="BP81" s="15">
        <f t="shared" si="485"/>
        <v>436.12908151232176</v>
      </c>
      <c r="BQ81" s="15">
        <f t="shared" si="485"/>
        <v>813.92732006826191</v>
      </c>
      <c r="BR81" s="15">
        <f t="shared" si="485"/>
        <v>789.79682345295794</v>
      </c>
      <c r="BS81" s="15">
        <f t="shared" si="485"/>
        <v>815.5815970655002</v>
      </c>
      <c r="BT81" s="15">
        <f t="shared" si="485"/>
        <v>879.57721609187604</v>
      </c>
      <c r="BU81" s="15">
        <f t="shared" si="485"/>
        <v>904.78610427943045</v>
      </c>
      <c r="BV81" s="94">
        <f t="shared" si="485"/>
        <v>878.74969926173981</v>
      </c>
      <c r="BW81" s="15">
        <f t="shared" si="485"/>
        <v>558.3354705286564</v>
      </c>
      <c r="BX81" s="15">
        <f t="shared" si="485"/>
        <v>667.02545551601236</v>
      </c>
      <c r="BY81" s="15">
        <f t="shared" si="485"/>
        <v>1637.4244079954344</v>
      </c>
      <c r="BZ81" s="15">
        <f t="shared" si="485"/>
        <v>544.12904188151356</v>
      </c>
      <c r="CA81" s="15">
        <f t="shared" si="485"/>
        <v>349.10889562292289</v>
      </c>
      <c r="CB81" s="15">
        <f t="shared" si="485"/>
        <v>501.48913883097373</v>
      </c>
      <c r="CC81" s="15">
        <f t="shared" si="485"/>
        <v>942.73846554747468</v>
      </c>
      <c r="CD81" s="15">
        <f t="shared" si="485"/>
        <v>936.35771806915773</v>
      </c>
      <c r="CE81" s="15">
        <f t="shared" si="485"/>
        <v>970.61050709533538</v>
      </c>
      <c r="CF81" s="15">
        <f t="shared" si="485"/>
        <v>1051.5830716500971</v>
      </c>
      <c r="CG81" s="15">
        <f t="shared" si="485"/>
        <v>1096.4587494717034</v>
      </c>
      <c r="CH81" s="94">
        <f t="shared" si="485"/>
        <v>1068.0702657896738</v>
      </c>
      <c r="CI81" s="15">
        <f t="shared" si="485"/>
        <v>662.06824168751712</v>
      </c>
      <c r="CJ81" s="15">
        <f t="shared" si="485"/>
        <v>794.09582334389586</v>
      </c>
      <c r="CK81" s="15">
        <f t="shared" si="485"/>
        <v>1955.3535254580602</v>
      </c>
      <c r="CL81" s="15">
        <f t="shared" si="485"/>
        <v>648.854843526953</v>
      </c>
      <c r="CM81" s="15">
        <f t="shared" ref="CM81:CT81" si="486">CM93*CM57</f>
        <v>415.51417448514161</v>
      </c>
      <c r="CN81" s="15">
        <f t="shared" si="486"/>
        <v>595.39472230171873</v>
      </c>
      <c r="CO81" s="15">
        <f t="shared" si="486"/>
        <v>1118.508968900361</v>
      </c>
      <c r="CP81" s="15">
        <f t="shared" si="486"/>
        <v>1110.3049269004759</v>
      </c>
      <c r="CQ81" s="15">
        <f t="shared" si="486"/>
        <v>1149.8961806084149</v>
      </c>
      <c r="CR81" s="15">
        <f t="shared" si="486"/>
        <v>1269.8921055912031</v>
      </c>
      <c r="CS81" s="15">
        <f t="shared" si="486"/>
        <v>1323.311576771174</v>
      </c>
      <c r="CT81" s="94">
        <f t="shared" si="486"/>
        <v>1288.3743896847468</v>
      </c>
    </row>
    <row r="82" spans="1:98" x14ac:dyDescent="0.25">
      <c r="A82" s="4" t="s">
        <v>180</v>
      </c>
      <c r="B82" t="s">
        <v>1</v>
      </c>
      <c r="C82">
        <v>33</v>
      </c>
      <c r="D82">
        <v>31</v>
      </c>
      <c r="E82">
        <v>66</v>
      </c>
      <c r="F82">
        <v>77</v>
      </c>
      <c r="G82">
        <v>70</v>
      </c>
      <c r="H82">
        <v>61</v>
      </c>
      <c r="I82">
        <v>76</v>
      </c>
      <c r="J82">
        <v>58</v>
      </c>
      <c r="K82">
        <v>132</v>
      </c>
      <c r="L82">
        <v>111</v>
      </c>
      <c r="M82">
        <v>177</v>
      </c>
      <c r="N82" s="34">
        <v>169</v>
      </c>
      <c r="O82" s="671">
        <v>56</v>
      </c>
      <c r="P82" s="672">
        <v>83</v>
      </c>
      <c r="Q82" s="673">
        <v>175</v>
      </c>
      <c r="R82" s="674">
        <v>110</v>
      </c>
      <c r="S82" s="675">
        <v>171</v>
      </c>
      <c r="T82" s="676">
        <v>235</v>
      </c>
      <c r="U82" s="677">
        <v>98</v>
      </c>
      <c r="V82" s="678">
        <v>75</v>
      </c>
      <c r="W82" s="679">
        <v>120</v>
      </c>
      <c r="X82" s="680">
        <v>68</v>
      </c>
      <c r="Y82" s="681">
        <v>114</v>
      </c>
      <c r="Z82" s="682">
        <v>276</v>
      </c>
      <c r="AA82" s="1443">
        <v>41</v>
      </c>
      <c r="AB82" s="1444">
        <v>88</v>
      </c>
      <c r="AC82" s="1445">
        <v>148.5</v>
      </c>
      <c r="AD82" s="1446">
        <v>132</v>
      </c>
      <c r="AE82" s="1447">
        <v>97</v>
      </c>
      <c r="AF82" s="1448">
        <v>76.5</v>
      </c>
      <c r="AG82" s="1449">
        <v>69</v>
      </c>
      <c r="AH82" s="15">
        <f t="shared" ref="AH82:CL82" si="487">AH94*AH58</f>
        <v>168.2126738951504</v>
      </c>
      <c r="AI82" s="15">
        <f t="shared" si="487"/>
        <v>142.69244171743972</v>
      </c>
      <c r="AJ82" s="15">
        <f t="shared" si="487"/>
        <v>133.76673588100323</v>
      </c>
      <c r="AK82" s="15">
        <f t="shared" si="487"/>
        <v>130.52685673793272</v>
      </c>
      <c r="AL82" s="94">
        <f t="shared" si="487"/>
        <v>126.74033071017872</v>
      </c>
      <c r="AM82" s="15">
        <f t="shared" si="487"/>
        <v>119.7334561189592</v>
      </c>
      <c r="AN82" s="15">
        <f t="shared" si="487"/>
        <v>174.94279025220357</v>
      </c>
      <c r="AO82" s="15">
        <f t="shared" si="487"/>
        <v>337.34168116501303</v>
      </c>
      <c r="AP82" s="15">
        <f t="shared" si="487"/>
        <v>288.5159378358361</v>
      </c>
      <c r="AQ82" s="15">
        <f t="shared" si="487"/>
        <v>216.59738751544742</v>
      </c>
      <c r="AR82" s="15">
        <f t="shared" si="487"/>
        <v>170.36877342491317</v>
      </c>
      <c r="AS82" s="15">
        <f t="shared" si="487"/>
        <v>156.34716579605234</v>
      </c>
      <c r="AT82" s="15">
        <f t="shared" si="487"/>
        <v>240.52981594822342</v>
      </c>
      <c r="AU82" s="15">
        <f t="shared" si="487"/>
        <v>218.16484862808861</v>
      </c>
      <c r="AV82" s="15">
        <f t="shared" si="487"/>
        <v>217.04397575769949</v>
      </c>
      <c r="AW82" s="15">
        <f t="shared" si="487"/>
        <v>225.33341750874169</v>
      </c>
      <c r="AX82" s="94">
        <f t="shared" si="487"/>
        <v>242.02816914497745</v>
      </c>
      <c r="AY82" s="15">
        <f t="shared" si="487"/>
        <v>334.22564863697005</v>
      </c>
      <c r="AZ82" s="15">
        <f t="shared" si="487"/>
        <v>448.33831725625515</v>
      </c>
      <c r="BA82" s="15">
        <f t="shared" si="487"/>
        <v>885.54637015810079</v>
      </c>
      <c r="BB82" s="15">
        <f t="shared" si="487"/>
        <v>746.63656361304982</v>
      </c>
      <c r="BC82" s="15">
        <f t="shared" si="487"/>
        <v>519.06122864852114</v>
      </c>
      <c r="BD82" s="15">
        <f t="shared" si="487"/>
        <v>383.04587602185899</v>
      </c>
      <c r="BE82" s="15">
        <f t="shared" si="487"/>
        <v>307.18179885828812</v>
      </c>
      <c r="BF82" s="15">
        <f t="shared" si="487"/>
        <v>380.0623720431538</v>
      </c>
      <c r="BG82" s="15">
        <f t="shared" si="487"/>
        <v>355.41687592389746</v>
      </c>
      <c r="BH82" s="15">
        <f t="shared" si="487"/>
        <v>362.28682587710097</v>
      </c>
      <c r="BI82" s="15">
        <f t="shared" si="487"/>
        <v>390.98012495221542</v>
      </c>
      <c r="BJ82" s="94">
        <f t="shared" si="487"/>
        <v>433.82271457691508</v>
      </c>
      <c r="BK82" s="15">
        <f t="shared" si="487"/>
        <v>394.90921676178652</v>
      </c>
      <c r="BL82" s="15">
        <f t="shared" si="487"/>
        <v>569.92057828267366</v>
      </c>
      <c r="BM82" s="15">
        <f t="shared" si="487"/>
        <v>1116.8265904863824</v>
      </c>
      <c r="BN82" s="15">
        <f t="shared" si="487"/>
        <v>929.92007735223012</v>
      </c>
      <c r="BO82" s="15">
        <f t="shared" si="487"/>
        <v>640.75236368129049</v>
      </c>
      <c r="BP82" s="15">
        <f t="shared" si="487"/>
        <v>470.34197326095972</v>
      </c>
      <c r="BQ82" s="15">
        <f t="shared" si="487"/>
        <v>380.6266115072724</v>
      </c>
      <c r="BR82" s="15">
        <f t="shared" si="487"/>
        <v>469.83429257161669</v>
      </c>
      <c r="BS82" s="15">
        <f t="shared" si="487"/>
        <v>434.78143148055693</v>
      </c>
      <c r="BT82" s="15">
        <f t="shared" si="487"/>
        <v>440.40295648855852</v>
      </c>
      <c r="BU82" s="15">
        <f t="shared" si="487"/>
        <v>471.08769283471821</v>
      </c>
      <c r="BV82" s="94">
        <f t="shared" si="487"/>
        <v>517.27993877523625</v>
      </c>
      <c r="BW82" s="15">
        <f t="shared" si="487"/>
        <v>466.52742566648084</v>
      </c>
      <c r="BX82" s="15">
        <f t="shared" si="487"/>
        <v>668.16887833393639</v>
      </c>
      <c r="BY82" s="15">
        <f t="shared" si="487"/>
        <v>1298.6199804998164</v>
      </c>
      <c r="BZ82" s="15">
        <f t="shared" si="487"/>
        <v>1071.3010428349185</v>
      </c>
      <c r="CA82" s="15">
        <f t="shared" si="487"/>
        <v>732.104948186775</v>
      </c>
      <c r="CB82" s="15">
        <f t="shared" si="487"/>
        <v>533.52815906070009</v>
      </c>
      <c r="CC82" s="15">
        <f t="shared" si="487"/>
        <v>431.28406789072454</v>
      </c>
      <c r="CD82" s="15">
        <f t="shared" si="487"/>
        <v>542.61249872792928</v>
      </c>
      <c r="CE82" s="15">
        <f t="shared" si="487"/>
        <v>503.72078017425883</v>
      </c>
      <c r="CF82" s="15">
        <f t="shared" si="487"/>
        <v>514.80156554029372</v>
      </c>
      <c r="CG82" s="15">
        <f t="shared" si="487"/>
        <v>560.27959038724964</v>
      </c>
      <c r="CH82" s="94">
        <f t="shared" si="487"/>
        <v>619.0786631687331</v>
      </c>
      <c r="CI82" s="15">
        <f t="shared" si="487"/>
        <v>544.45308480118968</v>
      </c>
      <c r="CJ82" s="15">
        <f t="shared" si="487"/>
        <v>782.16917039053226</v>
      </c>
      <c r="CK82" s="15">
        <f t="shared" si="487"/>
        <v>1525.4172240366856</v>
      </c>
      <c r="CL82" s="15">
        <f t="shared" si="487"/>
        <v>1264.2353339749773</v>
      </c>
      <c r="CM82" s="15">
        <f t="shared" ref="CM82:CT82" si="488">CM94*CM58</f>
        <v>867.33055294791166</v>
      </c>
      <c r="CN82" s="15">
        <f t="shared" si="488"/>
        <v>634.0853733083087</v>
      </c>
      <c r="CO82" s="15">
        <f t="shared" si="488"/>
        <v>512.93942112800289</v>
      </c>
      <c r="CP82" s="15">
        <f t="shared" si="488"/>
        <v>645.9349359230672</v>
      </c>
      <c r="CQ82" s="15">
        <f t="shared" si="488"/>
        <v>599.92250043138358</v>
      </c>
      <c r="CR82" s="15">
        <f t="shared" si="488"/>
        <v>624.21657613905904</v>
      </c>
      <c r="CS82" s="15">
        <f t="shared" si="488"/>
        <v>678.31203330640699</v>
      </c>
      <c r="CT82" s="94">
        <f t="shared" si="488"/>
        <v>748.5645736104459</v>
      </c>
    </row>
    <row r="83" spans="1:98" x14ac:dyDescent="0.25">
      <c r="A83" s="4" t="s">
        <v>181</v>
      </c>
      <c r="B83" t="s">
        <v>2</v>
      </c>
      <c r="C83">
        <v>2</v>
      </c>
      <c r="D83">
        <v>7</v>
      </c>
      <c r="E83">
        <v>4</v>
      </c>
      <c r="F83">
        <v>3</v>
      </c>
      <c r="G83">
        <v>15</v>
      </c>
      <c r="H83">
        <v>15</v>
      </c>
      <c r="I83">
        <v>20</v>
      </c>
      <c r="J83">
        <v>19</v>
      </c>
      <c r="K83">
        <v>60</v>
      </c>
      <c r="L83">
        <v>22.5</v>
      </c>
      <c r="M83">
        <v>124</v>
      </c>
      <c r="N83" s="34">
        <v>91.5</v>
      </c>
      <c r="O83" s="683">
        <v>48</v>
      </c>
      <c r="P83" s="684">
        <v>32</v>
      </c>
      <c r="Q83" s="685">
        <v>91</v>
      </c>
      <c r="R83" s="686">
        <v>43</v>
      </c>
      <c r="S83" s="687">
        <v>68</v>
      </c>
      <c r="T83" s="688">
        <v>117</v>
      </c>
      <c r="U83" s="689">
        <v>58</v>
      </c>
      <c r="V83" s="690">
        <v>111</v>
      </c>
      <c r="W83" s="691">
        <v>143.5</v>
      </c>
      <c r="X83" s="692">
        <v>149</v>
      </c>
      <c r="Y83" s="693">
        <v>169.5</v>
      </c>
      <c r="Z83" s="694">
        <v>315.5</v>
      </c>
      <c r="AA83" s="1450">
        <v>71.5</v>
      </c>
      <c r="AB83" s="1451">
        <v>104.5</v>
      </c>
      <c r="AC83" s="1452">
        <v>94.5</v>
      </c>
      <c r="AD83" s="1453">
        <v>140</v>
      </c>
      <c r="AE83" s="1454">
        <v>115</v>
      </c>
      <c r="AF83" s="1455">
        <v>109</v>
      </c>
      <c r="AG83" s="1456">
        <v>80.5</v>
      </c>
      <c r="AH83" s="15">
        <f t="shared" ref="AH83:CL84" si="489">AH95*AH59</f>
        <v>216.11839636279333</v>
      </c>
      <c r="AI83" s="15">
        <f t="shared" si="489"/>
        <v>241.85981239952318</v>
      </c>
      <c r="AJ83" s="15">
        <f t="shared" si="489"/>
        <v>257.7171998555886</v>
      </c>
      <c r="AK83" s="15">
        <f t="shared" si="489"/>
        <v>280.70746868783931</v>
      </c>
      <c r="AL83" s="94">
        <f t="shared" si="489"/>
        <v>331.30932680474183</v>
      </c>
      <c r="AM83" s="15">
        <f t="shared" si="489"/>
        <v>178.14617708394562</v>
      </c>
      <c r="AN83" s="15">
        <f t="shared" si="489"/>
        <v>199.26167782474562</v>
      </c>
      <c r="AO83" s="15">
        <f t="shared" si="489"/>
        <v>284.82000446218524</v>
      </c>
      <c r="AP83" s="15">
        <f t="shared" si="489"/>
        <v>418.49563645550194</v>
      </c>
      <c r="AQ83" s="15">
        <f t="shared" si="489"/>
        <v>323.99474761882806</v>
      </c>
      <c r="AR83" s="15">
        <f t="shared" si="489"/>
        <v>311.56948026173359</v>
      </c>
      <c r="AS83" s="15">
        <f t="shared" si="489"/>
        <v>198.23809116117164</v>
      </c>
      <c r="AT83" s="15">
        <f t="shared" si="489"/>
        <v>350.07182136553655</v>
      </c>
      <c r="AU83" s="15">
        <f t="shared" si="489"/>
        <v>345.09871657347583</v>
      </c>
      <c r="AV83" s="15">
        <f t="shared" si="489"/>
        <v>354.35958412073927</v>
      </c>
      <c r="AW83" s="15">
        <f t="shared" si="489"/>
        <v>371.67101578072175</v>
      </c>
      <c r="AX83" s="94">
        <f t="shared" si="489"/>
        <v>433.58280611022883</v>
      </c>
      <c r="AY83" s="15">
        <f t="shared" si="489"/>
        <v>328.87142306042796</v>
      </c>
      <c r="AZ83" s="15">
        <f t="shared" si="489"/>
        <v>388.04277072689911</v>
      </c>
      <c r="BA83" s="15">
        <f t="shared" si="489"/>
        <v>603.04220811319192</v>
      </c>
      <c r="BB83" s="15">
        <f t="shared" si="489"/>
        <v>955.51024710000252</v>
      </c>
      <c r="BC83" s="15">
        <f t="shared" si="489"/>
        <v>785.62931138429235</v>
      </c>
      <c r="BD83" s="15">
        <f t="shared" si="489"/>
        <v>719.62644957634461</v>
      </c>
      <c r="BE83" s="15">
        <f t="shared" si="489"/>
        <v>491.50790958302616</v>
      </c>
      <c r="BF83" s="15">
        <f t="shared" si="489"/>
        <v>789.56165268084749</v>
      </c>
      <c r="BG83" s="15">
        <f t="shared" si="489"/>
        <v>745.82561650262505</v>
      </c>
      <c r="BH83" s="15">
        <f t="shared" si="489"/>
        <v>747.31375791354947</v>
      </c>
      <c r="BI83" s="15">
        <f t="shared" si="489"/>
        <v>748.24052394942487</v>
      </c>
      <c r="BJ83" s="94">
        <f t="shared" si="489"/>
        <v>822.78895778795197</v>
      </c>
      <c r="BK83" s="15">
        <f t="shared" si="489"/>
        <v>405.57649122920611</v>
      </c>
      <c r="BL83" s="15">
        <f t="shared" si="489"/>
        <v>411.04233580173764</v>
      </c>
      <c r="BM83" s="15">
        <f t="shared" si="489"/>
        <v>635.24983328540566</v>
      </c>
      <c r="BN83" s="15">
        <f t="shared" si="489"/>
        <v>998.64200145403981</v>
      </c>
      <c r="BO83" s="15">
        <f t="shared" si="489"/>
        <v>824.65756762913873</v>
      </c>
      <c r="BP83" s="15">
        <f t="shared" si="489"/>
        <v>754.15843137135255</v>
      </c>
      <c r="BQ83" s="15">
        <f t="shared" si="489"/>
        <v>517.19596821226833</v>
      </c>
      <c r="BR83" s="15">
        <f t="shared" si="489"/>
        <v>923.98496326923112</v>
      </c>
      <c r="BS83" s="15">
        <f t="shared" si="489"/>
        <v>959.78394968761143</v>
      </c>
      <c r="BT83" s="15">
        <f t="shared" si="489"/>
        <v>945.74150376873956</v>
      </c>
      <c r="BU83" s="15">
        <f t="shared" si="489"/>
        <v>941.055322129518</v>
      </c>
      <c r="BV83" s="94">
        <f t="shared" si="489"/>
        <v>1028.8638013996874</v>
      </c>
      <c r="BW83" s="15">
        <f t="shared" si="489"/>
        <v>503.40808322277462</v>
      </c>
      <c r="BX83" s="15">
        <f t="shared" si="489"/>
        <v>509.7342245616108</v>
      </c>
      <c r="BY83" s="15">
        <f t="shared" si="489"/>
        <v>782.24362807132775</v>
      </c>
      <c r="BZ83" s="15">
        <f t="shared" si="489"/>
        <v>1215.5162295070313</v>
      </c>
      <c r="CA83" s="15">
        <f t="shared" si="489"/>
        <v>999.86011795730212</v>
      </c>
      <c r="CB83" s="15">
        <f t="shared" si="489"/>
        <v>907.54444871556188</v>
      </c>
      <c r="CC83" s="15">
        <f t="shared" si="489"/>
        <v>614.15869920645059</v>
      </c>
      <c r="CD83" s="15">
        <f t="shared" si="489"/>
        <v>1111.2077951940264</v>
      </c>
      <c r="CE83" s="15">
        <f t="shared" si="489"/>
        <v>1147.2967988204498</v>
      </c>
      <c r="CF83" s="15">
        <f t="shared" si="489"/>
        <v>1119.2051725290835</v>
      </c>
      <c r="CG83" s="15">
        <f t="shared" si="489"/>
        <v>1115.6564208135828</v>
      </c>
      <c r="CH83" s="94">
        <f t="shared" si="489"/>
        <v>1210.5733426192307</v>
      </c>
      <c r="CI83" s="15">
        <f t="shared" si="489"/>
        <v>572.54626164223828</v>
      </c>
      <c r="CJ83" s="15">
        <f t="shared" si="489"/>
        <v>578.74284969185112</v>
      </c>
      <c r="CK83" s="15">
        <f t="shared" si="489"/>
        <v>888.5157652502827</v>
      </c>
      <c r="CL83" s="15">
        <f t="shared" si="489"/>
        <v>1385.1410772931813</v>
      </c>
      <c r="CM83" s="15">
        <f t="shared" ref="CM83:CT84" si="490">CM95*CM59</f>
        <v>1146.5081487224602</v>
      </c>
      <c r="CN83" s="15">
        <f t="shared" si="490"/>
        <v>1047.3270926103837</v>
      </c>
      <c r="CO83" s="15">
        <f t="shared" si="490"/>
        <v>715.19343191519863</v>
      </c>
      <c r="CP83" s="15">
        <f t="shared" si="490"/>
        <v>1297.6519131527584</v>
      </c>
      <c r="CQ83" s="15">
        <f t="shared" si="490"/>
        <v>1342.6076283175801</v>
      </c>
      <c r="CR83" s="15">
        <f t="shared" si="490"/>
        <v>1343.4527709719951</v>
      </c>
      <c r="CS83" s="15">
        <f t="shared" si="490"/>
        <v>1343.5397732959532</v>
      </c>
      <c r="CT83" s="94">
        <f t="shared" si="490"/>
        <v>1462.3824134535973</v>
      </c>
    </row>
    <row r="84" spans="1:98" x14ac:dyDescent="0.25">
      <c r="A84" s="4" t="s">
        <v>182</v>
      </c>
      <c r="B84" s="1117" t="s">
        <v>150</v>
      </c>
      <c r="C84" s="1117"/>
      <c r="D84" s="1117"/>
      <c r="E84" s="1117"/>
      <c r="F84" s="1117"/>
      <c r="G84" s="1117"/>
      <c r="H84" s="1117"/>
      <c r="I84" s="1117"/>
      <c r="J84" s="1117"/>
      <c r="K84" s="1117"/>
      <c r="L84" s="1117"/>
      <c r="M84" s="1117"/>
      <c r="O84" s="779"/>
      <c r="P84" s="779"/>
      <c r="Q84" s="779"/>
      <c r="R84" s="779"/>
      <c r="S84" s="779"/>
      <c r="T84" s="779"/>
      <c r="U84" s="779"/>
      <c r="V84" s="779"/>
      <c r="W84" s="779"/>
      <c r="X84" s="779"/>
      <c r="Y84" s="779"/>
      <c r="Z84" s="779"/>
      <c r="AA84" s="779"/>
      <c r="AB84" s="1457">
        <v>81</v>
      </c>
      <c r="AC84" s="1458">
        <v>64</v>
      </c>
      <c r="AD84" s="1459">
        <v>159</v>
      </c>
      <c r="AE84" s="1460">
        <v>57</v>
      </c>
      <c r="AF84" s="1461">
        <v>47</v>
      </c>
      <c r="AG84" s="1462">
        <v>49</v>
      </c>
      <c r="AH84" s="15">
        <f>AH96*AH60</f>
        <v>77.594255025997583</v>
      </c>
      <c r="AI84" s="15">
        <f t="shared" si="489"/>
        <v>58.13873246212863</v>
      </c>
      <c r="AJ84" s="15">
        <f t="shared" si="489"/>
        <v>58.423884445813684</v>
      </c>
      <c r="AK84" s="15">
        <f t="shared" si="489"/>
        <v>61.413904028604804</v>
      </c>
      <c r="AL84" s="15">
        <f t="shared" si="489"/>
        <v>63.910392397774551</v>
      </c>
      <c r="AM84" s="15">
        <f t="shared" si="489"/>
        <v>60.468324232807205</v>
      </c>
      <c r="AN84" s="15">
        <f t="shared" si="489"/>
        <v>61.057560424672346</v>
      </c>
      <c r="AO84" s="15">
        <f t="shared" si="489"/>
        <v>61.724085073315855</v>
      </c>
      <c r="AP84" s="15">
        <f t="shared" si="489"/>
        <v>61.792284140679214</v>
      </c>
      <c r="AQ84" s="15">
        <f t="shared" si="489"/>
        <v>61.259999057504096</v>
      </c>
      <c r="AR84" s="15">
        <f t="shared" si="489"/>
        <v>61.458548904504127</v>
      </c>
      <c r="AS84" s="15">
        <f t="shared" si="489"/>
        <v>61.558854530294042</v>
      </c>
      <c r="AT84" s="15">
        <f t="shared" si="489"/>
        <v>61.517525442415597</v>
      </c>
      <c r="AU84" s="15">
        <f t="shared" si="489"/>
        <v>61.44870920282208</v>
      </c>
      <c r="AV84" s="15">
        <f t="shared" si="489"/>
        <v>61.495912396278598</v>
      </c>
      <c r="AW84" s="15">
        <f t="shared" si="489"/>
        <v>61.505249897591085</v>
      </c>
      <c r="AX84" s="15">
        <f t="shared" si="489"/>
        <v>61.491852353745486</v>
      </c>
      <c r="AY84" s="15">
        <f t="shared" si="489"/>
        <v>0</v>
      </c>
      <c r="AZ84" s="15">
        <f t="shared" si="489"/>
        <v>0</v>
      </c>
      <c r="BA84" s="15">
        <f t="shared" si="489"/>
        <v>0</v>
      </c>
      <c r="BB84" s="15">
        <f t="shared" si="489"/>
        <v>0</v>
      </c>
      <c r="BC84" s="15">
        <f t="shared" si="489"/>
        <v>0</v>
      </c>
      <c r="BD84" s="15">
        <f t="shared" si="489"/>
        <v>0</v>
      </c>
      <c r="BE84" s="15">
        <f t="shared" si="489"/>
        <v>0</v>
      </c>
      <c r="BF84" s="15">
        <f t="shared" si="489"/>
        <v>0</v>
      </c>
      <c r="BG84" s="15">
        <f t="shared" si="489"/>
        <v>0</v>
      </c>
      <c r="BH84" s="15">
        <f t="shared" si="489"/>
        <v>0</v>
      </c>
      <c r="BI84" s="15">
        <f t="shared" si="489"/>
        <v>0</v>
      </c>
      <c r="BJ84" s="15">
        <f t="shared" si="489"/>
        <v>0</v>
      </c>
      <c r="BK84" s="15">
        <f t="shared" si="489"/>
        <v>0</v>
      </c>
      <c r="BL84" s="15">
        <f t="shared" si="489"/>
        <v>0</v>
      </c>
      <c r="BM84" s="15">
        <f t="shared" si="489"/>
        <v>0</v>
      </c>
      <c r="BN84" s="15">
        <f t="shared" si="489"/>
        <v>0</v>
      </c>
      <c r="BO84" s="15">
        <f t="shared" si="489"/>
        <v>0</v>
      </c>
      <c r="BP84" s="15">
        <f t="shared" si="489"/>
        <v>0</v>
      </c>
      <c r="BQ84" s="15">
        <f t="shared" si="489"/>
        <v>0</v>
      </c>
      <c r="BR84" s="15">
        <f t="shared" si="489"/>
        <v>0</v>
      </c>
      <c r="BS84" s="15">
        <f t="shared" si="489"/>
        <v>0</v>
      </c>
      <c r="BT84" s="15">
        <f t="shared" si="489"/>
        <v>0</v>
      </c>
      <c r="BU84" s="15">
        <f t="shared" si="489"/>
        <v>0</v>
      </c>
      <c r="BV84" s="15">
        <f t="shared" si="489"/>
        <v>0</v>
      </c>
      <c r="BW84" s="15">
        <f t="shared" si="489"/>
        <v>0</v>
      </c>
      <c r="BX84" s="15">
        <f t="shared" si="489"/>
        <v>0</v>
      </c>
      <c r="BY84" s="15">
        <f t="shared" si="489"/>
        <v>0</v>
      </c>
      <c r="BZ84" s="15">
        <f t="shared" si="489"/>
        <v>0</v>
      </c>
      <c r="CA84" s="15">
        <f t="shared" si="489"/>
        <v>0</v>
      </c>
      <c r="CB84" s="15">
        <f t="shared" si="489"/>
        <v>0</v>
      </c>
      <c r="CC84" s="15">
        <f t="shared" si="489"/>
        <v>0</v>
      </c>
      <c r="CD84" s="15">
        <f t="shared" si="489"/>
        <v>0</v>
      </c>
      <c r="CE84" s="15">
        <f t="shared" si="489"/>
        <v>0</v>
      </c>
      <c r="CF84" s="15">
        <f t="shared" si="489"/>
        <v>0</v>
      </c>
      <c r="CG84" s="15">
        <f t="shared" si="489"/>
        <v>0</v>
      </c>
      <c r="CH84" s="15">
        <f t="shared" si="489"/>
        <v>0</v>
      </c>
      <c r="CI84" s="15">
        <f t="shared" si="489"/>
        <v>0</v>
      </c>
      <c r="CJ84" s="15">
        <f t="shared" si="489"/>
        <v>0</v>
      </c>
      <c r="CK84" s="15">
        <f t="shared" si="489"/>
        <v>0</v>
      </c>
      <c r="CL84" s="15">
        <f t="shared" si="489"/>
        <v>0</v>
      </c>
      <c r="CM84" s="15">
        <f t="shared" si="490"/>
        <v>0</v>
      </c>
      <c r="CN84" s="15">
        <f t="shared" si="490"/>
        <v>0</v>
      </c>
      <c r="CO84" s="15">
        <f t="shared" si="490"/>
        <v>0</v>
      </c>
      <c r="CP84" s="15">
        <f t="shared" si="490"/>
        <v>0</v>
      </c>
      <c r="CQ84" s="15">
        <f t="shared" si="490"/>
        <v>0</v>
      </c>
      <c r="CR84" s="15">
        <f t="shared" si="490"/>
        <v>0</v>
      </c>
      <c r="CS84" s="15">
        <f t="shared" si="490"/>
        <v>0</v>
      </c>
      <c r="CT84" s="15">
        <f t="shared" si="490"/>
        <v>0</v>
      </c>
    </row>
    <row r="85" spans="1:98" s="5" customFormat="1" x14ac:dyDescent="0.25">
      <c r="B85" s="1" t="s">
        <v>3</v>
      </c>
      <c r="C85" s="9">
        <f>SUM(C77:C84)</f>
        <v>342</v>
      </c>
      <c r="D85" s="9">
        <f>SUM(D77:D84)</f>
        <v>282</v>
      </c>
      <c r="E85" s="9">
        <f t="shared" ref="E85:J85" si="491">SUM(E77:E84)</f>
        <v>486</v>
      </c>
      <c r="F85" s="9">
        <f t="shared" si="491"/>
        <v>492</v>
      </c>
      <c r="G85" s="9">
        <f t="shared" si="491"/>
        <v>519</v>
      </c>
      <c r="H85" s="9">
        <f t="shared" si="491"/>
        <v>578</v>
      </c>
      <c r="I85" s="9">
        <f t="shared" si="491"/>
        <v>730</v>
      </c>
      <c r="J85" s="9">
        <f t="shared" si="491"/>
        <v>483</v>
      </c>
      <c r="K85" s="9">
        <f>SUM(K77:K84)</f>
        <v>1106</v>
      </c>
      <c r="L85" s="9">
        <f t="shared" ref="L85:BW85" si="492">SUM(L77:L84)</f>
        <v>817</v>
      </c>
      <c r="M85" s="9">
        <f t="shared" si="492"/>
        <v>1435</v>
      </c>
      <c r="N85" s="9">
        <f t="shared" si="492"/>
        <v>1429</v>
      </c>
      <c r="O85" s="9">
        <f t="shared" si="492"/>
        <v>468</v>
      </c>
      <c r="P85" s="9">
        <f t="shared" si="492"/>
        <v>483</v>
      </c>
      <c r="Q85" s="9">
        <f t="shared" si="492"/>
        <v>1079</v>
      </c>
      <c r="R85" s="9">
        <f t="shared" si="492"/>
        <v>696</v>
      </c>
      <c r="S85" s="9">
        <f t="shared" si="492"/>
        <v>957</v>
      </c>
      <c r="T85" s="9">
        <f t="shared" si="492"/>
        <v>1760</v>
      </c>
      <c r="U85" s="9">
        <f t="shared" si="492"/>
        <v>1086</v>
      </c>
      <c r="V85" s="9">
        <f t="shared" si="492"/>
        <v>1321</v>
      </c>
      <c r="W85" s="9">
        <f t="shared" si="492"/>
        <v>2032</v>
      </c>
      <c r="X85" s="9">
        <f t="shared" si="492"/>
        <v>1454</v>
      </c>
      <c r="Y85" s="9">
        <f t="shared" si="492"/>
        <v>1636</v>
      </c>
      <c r="Z85" s="9">
        <f t="shared" si="492"/>
        <v>3209</v>
      </c>
      <c r="AA85" s="9">
        <f t="shared" si="492"/>
        <v>912</v>
      </c>
      <c r="AB85" s="9">
        <f t="shared" si="492"/>
        <v>1405</v>
      </c>
      <c r="AC85" s="9">
        <f t="shared" si="492"/>
        <v>2095</v>
      </c>
      <c r="AD85" s="9">
        <f t="shared" si="492"/>
        <v>1875</v>
      </c>
      <c r="AE85" s="9">
        <f t="shared" si="492"/>
        <v>1493</v>
      </c>
      <c r="AF85" s="9">
        <f t="shared" si="492"/>
        <v>1899</v>
      </c>
      <c r="AG85" s="9">
        <f t="shared" si="492"/>
        <v>1497</v>
      </c>
      <c r="AH85" s="9">
        <f t="shared" si="492"/>
        <v>2214.1224820851148</v>
      </c>
      <c r="AI85" s="9">
        <f t="shared" si="492"/>
        <v>2283.4603328510188</v>
      </c>
      <c r="AJ85" s="9">
        <f t="shared" si="492"/>
        <v>2399.849555984958</v>
      </c>
      <c r="AK85" s="9">
        <f t="shared" si="492"/>
        <v>2419.5336358779073</v>
      </c>
      <c r="AL85" s="9">
        <f t="shared" si="492"/>
        <v>2650.7729142416265</v>
      </c>
      <c r="AM85" s="9">
        <f t="shared" si="492"/>
        <v>2503.2246167892326</v>
      </c>
      <c r="AN85" s="9">
        <f t="shared" si="492"/>
        <v>2506.068551238413</v>
      </c>
      <c r="AO85" s="9">
        <f t="shared" si="492"/>
        <v>4149.6295222421841</v>
      </c>
      <c r="AP85" s="9">
        <f t="shared" si="492"/>
        <v>3493.5315788913194</v>
      </c>
      <c r="AQ85" s="9">
        <f t="shared" si="492"/>
        <v>3016.7106227627369</v>
      </c>
      <c r="AR85" s="9">
        <f t="shared" si="492"/>
        <v>2734.7275272735715</v>
      </c>
      <c r="AS85" s="9">
        <f t="shared" si="492"/>
        <v>2920.7978760320593</v>
      </c>
      <c r="AT85" s="9">
        <f t="shared" si="492"/>
        <v>3316.9104571306548</v>
      </c>
      <c r="AU85" s="9">
        <f t="shared" si="492"/>
        <v>3261.4835460629756</v>
      </c>
      <c r="AV85" s="9">
        <f t="shared" si="492"/>
        <v>3367.2192213866874</v>
      </c>
      <c r="AW85" s="9">
        <f t="shared" si="492"/>
        <v>3519.8759962562744</v>
      </c>
      <c r="AX85" s="9">
        <f t="shared" si="492"/>
        <v>3675.0342946432302</v>
      </c>
      <c r="AY85" s="9">
        <f t="shared" si="492"/>
        <v>2155.3833096302701</v>
      </c>
      <c r="AZ85" s="9">
        <f t="shared" si="492"/>
        <v>2138.3899092442743</v>
      </c>
      <c r="BA85" s="9">
        <f t="shared" si="492"/>
        <v>4810.5903222341585</v>
      </c>
      <c r="BB85" s="9">
        <f t="shared" si="492"/>
        <v>4443.1907614501579</v>
      </c>
      <c r="BC85" s="9">
        <f t="shared" si="492"/>
        <v>4034.9960262049754</v>
      </c>
      <c r="BD85" s="9">
        <f t="shared" si="492"/>
        <v>3690.0875818045051</v>
      </c>
      <c r="BE85" s="9">
        <f t="shared" si="492"/>
        <v>3838.1351036234282</v>
      </c>
      <c r="BF85" s="9">
        <f t="shared" si="492"/>
        <v>4378.0168772206571</v>
      </c>
      <c r="BG85" s="9">
        <f t="shared" si="492"/>
        <v>4363.7736172257064</v>
      </c>
      <c r="BH85" s="9">
        <f t="shared" si="492"/>
        <v>4438.9078936379474</v>
      </c>
      <c r="BI85" s="9">
        <f t="shared" si="492"/>
        <v>4605.3203503792292</v>
      </c>
      <c r="BJ85" s="9">
        <f t="shared" si="492"/>
        <v>4812.4115788912131</v>
      </c>
      <c r="BK85" s="9">
        <f t="shared" si="492"/>
        <v>2632.3368977859982</v>
      </c>
      <c r="BL85" s="9">
        <f t="shared" si="492"/>
        <v>2578.6824627167671</v>
      </c>
      <c r="BM85" s="9">
        <f t="shared" si="492"/>
        <v>5776.6682502734639</v>
      </c>
      <c r="BN85" s="9">
        <f t="shared" si="492"/>
        <v>5208.5535916392764</v>
      </c>
      <c r="BO85" s="9">
        <f t="shared" si="492"/>
        <v>4696.5729031548017</v>
      </c>
      <c r="BP85" s="9">
        <f t="shared" si="492"/>
        <v>4265.1320661025948</v>
      </c>
      <c r="BQ85" s="9">
        <f t="shared" si="492"/>
        <v>4464.2499351977476</v>
      </c>
      <c r="BR85" s="9">
        <f t="shared" si="492"/>
        <v>5133.5458948909882</v>
      </c>
      <c r="BS85" s="9">
        <f t="shared" si="492"/>
        <v>5174.2963220233687</v>
      </c>
      <c r="BT85" s="9">
        <f t="shared" si="492"/>
        <v>5198.9082886959295</v>
      </c>
      <c r="BU85" s="9">
        <f t="shared" si="492"/>
        <v>5357.1747885152372</v>
      </c>
      <c r="BV85" s="9">
        <f t="shared" si="492"/>
        <v>5573.4580953822988</v>
      </c>
      <c r="BW85" s="9">
        <f t="shared" si="492"/>
        <v>3058.0583693247831</v>
      </c>
      <c r="BX85" s="9">
        <f t="shared" ref="BX85:CT85" si="493">SUM(BX77:BX84)</f>
        <v>3003.4033173012635</v>
      </c>
      <c r="BY85" s="9">
        <f t="shared" si="493"/>
        <v>6693.3963498936373</v>
      </c>
      <c r="BZ85" s="9">
        <f t="shared" si="493"/>
        <v>6093.7555389785011</v>
      </c>
      <c r="CA85" s="9">
        <f t="shared" si="493"/>
        <v>5491.7044574301262</v>
      </c>
      <c r="CB85" s="9">
        <f t="shared" si="493"/>
        <v>4984.3466404183</v>
      </c>
      <c r="CC85" s="9">
        <f t="shared" si="493"/>
        <v>5230.8170944123913</v>
      </c>
      <c r="CD85" s="9">
        <f t="shared" si="493"/>
        <v>6143.0880534188345</v>
      </c>
      <c r="CE85" s="9">
        <f t="shared" si="493"/>
        <v>6192.3463415524093</v>
      </c>
      <c r="CF85" s="9">
        <f t="shared" si="493"/>
        <v>6251.0594328245243</v>
      </c>
      <c r="CG85" s="9">
        <f t="shared" si="493"/>
        <v>6511.5563837203827</v>
      </c>
      <c r="CH85" s="9">
        <f t="shared" si="493"/>
        <v>6777.8415674498756</v>
      </c>
      <c r="CI85" s="9">
        <f t="shared" si="493"/>
        <v>3602.2554043023397</v>
      </c>
      <c r="CJ85" s="9">
        <f t="shared" si="493"/>
        <v>3534.0860929127093</v>
      </c>
      <c r="CK85" s="9">
        <f t="shared" si="493"/>
        <v>7905.7683235318827</v>
      </c>
      <c r="CL85" s="9">
        <f t="shared" si="493"/>
        <v>7172.5893072632889</v>
      </c>
      <c r="CM85" s="9">
        <f t="shared" si="493"/>
        <v>6473.6384195618812</v>
      </c>
      <c r="CN85" s="9">
        <f t="shared" si="493"/>
        <v>5880.5341303243094</v>
      </c>
      <c r="CO85" s="9">
        <f t="shared" si="493"/>
        <v>6186.1747259878894</v>
      </c>
      <c r="CP85" s="9">
        <f t="shared" si="493"/>
        <v>7259.4493384326042</v>
      </c>
      <c r="CQ85" s="9">
        <f t="shared" si="493"/>
        <v>7316.4045777263818</v>
      </c>
      <c r="CR85" s="9">
        <f t="shared" si="493"/>
        <v>7537.9316722681688</v>
      </c>
      <c r="CS85" s="9">
        <f t="shared" si="493"/>
        <v>7853.4793892142661</v>
      </c>
      <c r="CT85" s="9">
        <f t="shared" si="493"/>
        <v>8176.2666643532366</v>
      </c>
    </row>
    <row r="87" spans="1:98" s="113" customFormat="1" x14ac:dyDescent="0.25">
      <c r="B87" s="61"/>
      <c r="C87" s="6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2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2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2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2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2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2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2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2"/>
    </row>
    <row r="88" spans="1:98" s="102" customFormat="1" x14ac:dyDescent="0.25">
      <c r="B88" s="102" t="s">
        <v>13</v>
      </c>
      <c r="C88" s="102">
        <f t="shared" ref="C88:BN88" si="494">C33</f>
        <v>42005</v>
      </c>
      <c r="D88" s="102">
        <f t="shared" si="494"/>
        <v>42036</v>
      </c>
      <c r="E88" s="102">
        <f t="shared" si="494"/>
        <v>42064</v>
      </c>
      <c r="F88" s="102">
        <f t="shared" si="494"/>
        <v>42095</v>
      </c>
      <c r="G88" s="102">
        <f t="shared" si="494"/>
        <v>42125</v>
      </c>
      <c r="H88" s="102">
        <f t="shared" si="494"/>
        <v>42156</v>
      </c>
      <c r="I88" s="102">
        <f t="shared" si="494"/>
        <v>42186</v>
      </c>
      <c r="J88" s="102">
        <f t="shared" si="494"/>
        <v>42217</v>
      </c>
      <c r="K88" s="102">
        <f t="shared" si="494"/>
        <v>42248</v>
      </c>
      <c r="L88" s="102">
        <f t="shared" si="494"/>
        <v>42278</v>
      </c>
      <c r="M88" s="102">
        <f t="shared" si="494"/>
        <v>42309</v>
      </c>
      <c r="N88" s="103">
        <f t="shared" si="494"/>
        <v>42339</v>
      </c>
      <c r="O88" s="140">
        <f t="shared" si="494"/>
        <v>42370</v>
      </c>
      <c r="P88" s="140">
        <f t="shared" si="494"/>
        <v>42401</v>
      </c>
      <c r="Q88" s="140">
        <f t="shared" si="494"/>
        <v>42430</v>
      </c>
      <c r="R88" s="140">
        <f t="shared" si="494"/>
        <v>42461</v>
      </c>
      <c r="S88" s="140">
        <f t="shared" si="494"/>
        <v>42491</v>
      </c>
      <c r="T88" s="140">
        <f t="shared" si="494"/>
        <v>42522</v>
      </c>
      <c r="U88" s="140">
        <f t="shared" si="494"/>
        <v>42552</v>
      </c>
      <c r="V88" s="140">
        <f t="shared" si="494"/>
        <v>42583</v>
      </c>
      <c r="W88" s="102">
        <f t="shared" si="494"/>
        <v>42614</v>
      </c>
      <c r="X88" s="102">
        <f t="shared" si="494"/>
        <v>42644</v>
      </c>
      <c r="Y88" s="102">
        <f t="shared" si="494"/>
        <v>42675</v>
      </c>
      <c r="Z88" s="103">
        <f t="shared" si="494"/>
        <v>42705</v>
      </c>
      <c r="AA88" s="102">
        <f t="shared" si="494"/>
        <v>42752</v>
      </c>
      <c r="AB88" s="102">
        <f t="shared" si="494"/>
        <v>42783</v>
      </c>
      <c r="AC88" s="102">
        <f t="shared" si="494"/>
        <v>42811</v>
      </c>
      <c r="AD88" s="102">
        <f t="shared" si="494"/>
        <v>42842</v>
      </c>
      <c r="AE88" s="102">
        <f t="shared" si="494"/>
        <v>42872</v>
      </c>
      <c r="AF88" s="102">
        <f t="shared" si="494"/>
        <v>42903</v>
      </c>
      <c r="AG88" s="102">
        <f t="shared" si="494"/>
        <v>42933</v>
      </c>
      <c r="AH88" s="102">
        <f t="shared" si="494"/>
        <v>42964</v>
      </c>
      <c r="AI88" s="102">
        <f t="shared" si="494"/>
        <v>42995</v>
      </c>
      <c r="AJ88" s="102">
        <f t="shared" si="494"/>
        <v>43025</v>
      </c>
      <c r="AK88" s="102">
        <f t="shared" si="494"/>
        <v>43056</v>
      </c>
      <c r="AL88" s="103">
        <f t="shared" si="494"/>
        <v>43086</v>
      </c>
      <c r="AM88" s="102">
        <f t="shared" si="494"/>
        <v>43118</v>
      </c>
      <c r="AN88" s="102">
        <f t="shared" si="494"/>
        <v>43149</v>
      </c>
      <c r="AO88" s="102">
        <f t="shared" si="494"/>
        <v>43177</v>
      </c>
      <c r="AP88" s="102">
        <f t="shared" si="494"/>
        <v>43208</v>
      </c>
      <c r="AQ88" s="102">
        <f t="shared" si="494"/>
        <v>43238</v>
      </c>
      <c r="AR88" s="102">
        <f t="shared" si="494"/>
        <v>43269</v>
      </c>
      <c r="AS88" s="102">
        <f t="shared" si="494"/>
        <v>43299</v>
      </c>
      <c r="AT88" s="102">
        <f t="shared" si="494"/>
        <v>43330</v>
      </c>
      <c r="AU88" s="102">
        <f t="shared" si="494"/>
        <v>43361</v>
      </c>
      <c r="AV88" s="102">
        <f t="shared" si="494"/>
        <v>43391</v>
      </c>
      <c r="AW88" s="102">
        <f t="shared" si="494"/>
        <v>43422</v>
      </c>
      <c r="AX88" s="103">
        <f t="shared" si="494"/>
        <v>43452</v>
      </c>
      <c r="AY88" s="102">
        <f t="shared" si="494"/>
        <v>43483</v>
      </c>
      <c r="AZ88" s="102">
        <f t="shared" si="494"/>
        <v>43514</v>
      </c>
      <c r="BA88" s="102">
        <f t="shared" si="494"/>
        <v>43542</v>
      </c>
      <c r="BB88" s="102">
        <f t="shared" si="494"/>
        <v>43573</v>
      </c>
      <c r="BC88" s="102">
        <f t="shared" si="494"/>
        <v>43603</v>
      </c>
      <c r="BD88" s="102">
        <f t="shared" si="494"/>
        <v>43634</v>
      </c>
      <c r="BE88" s="102">
        <f t="shared" si="494"/>
        <v>43664</v>
      </c>
      <c r="BF88" s="102">
        <f t="shared" si="494"/>
        <v>43695</v>
      </c>
      <c r="BG88" s="102">
        <f t="shared" si="494"/>
        <v>43726</v>
      </c>
      <c r="BH88" s="102">
        <f t="shared" si="494"/>
        <v>43756</v>
      </c>
      <c r="BI88" s="102">
        <f t="shared" si="494"/>
        <v>43787</v>
      </c>
      <c r="BJ88" s="103">
        <f t="shared" si="494"/>
        <v>43817</v>
      </c>
      <c r="BK88" s="102">
        <f t="shared" si="494"/>
        <v>43848</v>
      </c>
      <c r="BL88" s="102">
        <f t="shared" si="494"/>
        <v>43879</v>
      </c>
      <c r="BM88" s="102">
        <f t="shared" si="494"/>
        <v>43908</v>
      </c>
      <c r="BN88" s="102">
        <f t="shared" si="494"/>
        <v>43939</v>
      </c>
      <c r="BO88" s="102">
        <f t="shared" ref="BO88:CT88" si="495">BO33</f>
        <v>43969</v>
      </c>
      <c r="BP88" s="102">
        <f t="shared" si="495"/>
        <v>44000</v>
      </c>
      <c r="BQ88" s="102">
        <f t="shared" si="495"/>
        <v>44030</v>
      </c>
      <c r="BR88" s="102">
        <f t="shared" si="495"/>
        <v>44061</v>
      </c>
      <c r="BS88" s="102">
        <f t="shared" si="495"/>
        <v>44092</v>
      </c>
      <c r="BT88" s="102">
        <f t="shared" si="495"/>
        <v>44122</v>
      </c>
      <c r="BU88" s="102">
        <f t="shared" si="495"/>
        <v>44153</v>
      </c>
      <c r="BV88" s="103">
        <f t="shared" si="495"/>
        <v>44183</v>
      </c>
      <c r="BW88" s="102">
        <f t="shared" si="495"/>
        <v>44214</v>
      </c>
      <c r="BX88" s="102">
        <f t="shared" si="495"/>
        <v>44245</v>
      </c>
      <c r="BY88" s="102">
        <f t="shared" si="495"/>
        <v>44273</v>
      </c>
      <c r="BZ88" s="102">
        <f t="shared" si="495"/>
        <v>44304</v>
      </c>
      <c r="CA88" s="102">
        <f t="shared" si="495"/>
        <v>44334</v>
      </c>
      <c r="CB88" s="102">
        <f t="shared" si="495"/>
        <v>44365</v>
      </c>
      <c r="CC88" s="102">
        <f t="shared" si="495"/>
        <v>44395</v>
      </c>
      <c r="CD88" s="102">
        <f t="shared" si="495"/>
        <v>44426</v>
      </c>
      <c r="CE88" s="102">
        <f t="shared" si="495"/>
        <v>44457</v>
      </c>
      <c r="CF88" s="102">
        <f t="shared" si="495"/>
        <v>44487</v>
      </c>
      <c r="CG88" s="102">
        <f t="shared" si="495"/>
        <v>44518</v>
      </c>
      <c r="CH88" s="103">
        <f t="shared" si="495"/>
        <v>44548</v>
      </c>
      <c r="CI88" s="102">
        <f t="shared" si="495"/>
        <v>44579</v>
      </c>
      <c r="CJ88" s="102">
        <f t="shared" si="495"/>
        <v>44610</v>
      </c>
      <c r="CK88" s="102">
        <f t="shared" si="495"/>
        <v>44638</v>
      </c>
      <c r="CL88" s="102">
        <f t="shared" si="495"/>
        <v>44669</v>
      </c>
      <c r="CM88" s="102">
        <f t="shared" si="495"/>
        <v>44699</v>
      </c>
      <c r="CN88" s="102">
        <f t="shared" si="495"/>
        <v>44730</v>
      </c>
      <c r="CO88" s="102">
        <f t="shared" si="495"/>
        <v>44760</v>
      </c>
      <c r="CP88" s="102">
        <f t="shared" si="495"/>
        <v>44791</v>
      </c>
      <c r="CQ88" s="102">
        <f t="shared" si="495"/>
        <v>44822</v>
      </c>
      <c r="CR88" s="102">
        <f t="shared" si="495"/>
        <v>44852</v>
      </c>
      <c r="CS88" s="102">
        <f t="shared" si="495"/>
        <v>44883</v>
      </c>
      <c r="CT88" s="103">
        <f t="shared" si="495"/>
        <v>44913</v>
      </c>
    </row>
    <row r="89" spans="1:98" x14ac:dyDescent="0.25">
      <c r="A89" s="4" t="s">
        <v>183</v>
      </c>
      <c r="B89" t="s">
        <v>142</v>
      </c>
      <c r="C89" s="13">
        <f t="shared" ref="C89:C95" si="496">IFERROR(C77/C53,"")</f>
        <v>2</v>
      </c>
      <c r="D89" s="13">
        <f t="shared" ref="D89:N89" si="497">IFERROR(D77/D53,"")</f>
        <v>1.6</v>
      </c>
      <c r="E89" s="13">
        <f t="shared" si="497"/>
        <v>3.7272727272727271</v>
      </c>
      <c r="F89" s="13">
        <f t="shared" si="497"/>
        <v>1.7272727272727273</v>
      </c>
      <c r="G89" s="13">
        <f t="shared" si="497"/>
        <v>1.1875</v>
      </c>
      <c r="H89" s="13">
        <f t="shared" si="497"/>
        <v>2</v>
      </c>
      <c r="I89" s="13">
        <f t="shared" si="497"/>
        <v>3.2857142857142856</v>
      </c>
      <c r="J89" s="13">
        <f t="shared" si="497"/>
        <v>1.7692307692307692</v>
      </c>
      <c r="K89" s="13">
        <f t="shared" si="497"/>
        <v>3.0588235294117645</v>
      </c>
      <c r="L89" s="13">
        <f t="shared" si="497"/>
        <v>1.7894736842105263</v>
      </c>
      <c r="M89" s="13">
        <f t="shared" si="497"/>
        <v>4.5</v>
      </c>
      <c r="N89" s="98">
        <f t="shared" si="497"/>
        <v>6.666666666666667</v>
      </c>
      <c r="O89" s="1864">
        <v>1.4166666666666701</v>
      </c>
      <c r="P89" s="1864">
        <v>1.5</v>
      </c>
      <c r="Q89" s="1864">
        <v>2.4444444444444402</v>
      </c>
      <c r="R89" s="1864">
        <v>1.92307692307692</v>
      </c>
      <c r="S89" s="1864">
        <v>1.84615384615385</v>
      </c>
      <c r="T89" s="1864">
        <v>2.2666666666666702</v>
      </c>
      <c r="U89" s="1864">
        <v>2.2666666666666702</v>
      </c>
      <c r="V89" s="1864">
        <v>2.5</v>
      </c>
      <c r="W89" s="1864">
        <v>3.1153846153846199</v>
      </c>
      <c r="X89" s="1864">
        <v>2.2727272727272698</v>
      </c>
      <c r="Y89" s="1864">
        <v>1.8181818181818199</v>
      </c>
      <c r="Z89" s="1864">
        <v>3.8846153846153801</v>
      </c>
      <c r="AA89" s="1865">
        <v>1.9807692307692308</v>
      </c>
      <c r="AB89" s="1859">
        <v>2.6428571428571401</v>
      </c>
      <c r="AC89" s="1859">
        <v>3.10606060606061</v>
      </c>
      <c r="AD89" s="1859">
        <v>2.1146496815286602</v>
      </c>
      <c r="AE89" s="1859">
        <v>2.3627450980392202</v>
      </c>
      <c r="AF89" s="1859">
        <v>1.7010869565217399</v>
      </c>
      <c r="AG89" s="1859">
        <v>2.828125</v>
      </c>
      <c r="AH89" s="300">
        <f t="shared" ref="AH89:AH96" si="498">AVERAGE(AD89:AG89)</f>
        <v>2.2516516840224052</v>
      </c>
      <c r="AI89" s="300">
        <f t="shared" ref="AI89:AL89" si="499">AVERAGE(AE89:AH89)</f>
        <v>2.2859021846458414</v>
      </c>
      <c r="AJ89" s="300">
        <f t="shared" si="499"/>
        <v>2.2666914562974969</v>
      </c>
      <c r="AK89" s="300">
        <f t="shared" si="499"/>
        <v>2.4080925812414362</v>
      </c>
      <c r="AL89" s="300">
        <f t="shared" si="499"/>
        <v>2.3030844765517946</v>
      </c>
      <c r="AM89" s="302">
        <f>AA89*1.04</f>
        <v>2.06</v>
      </c>
      <c r="AN89" s="303">
        <f t="shared" ref="AN89:AN95" si="500">AB89*1.03</f>
        <v>2.7221428571428543</v>
      </c>
      <c r="AO89" s="303">
        <f t="shared" ref="AO89:AO95" si="501">AC89*1.03</f>
        <v>3.1992424242424282</v>
      </c>
      <c r="AP89" s="303">
        <f t="shared" ref="AP89:AP95" si="502">AD89*1.03</f>
        <v>2.1780891719745199</v>
      </c>
      <c r="AQ89" s="303">
        <f t="shared" ref="AQ89:AQ95" si="503">AE89*1.03</f>
        <v>2.433627450980397</v>
      </c>
      <c r="AR89" s="303">
        <f t="shared" ref="AR89:AR95" si="504">AF89*1.03</f>
        <v>1.7521195652173922</v>
      </c>
      <c r="AS89" s="303">
        <f>AG89*1.05</f>
        <v>2.9695312500000002</v>
      </c>
      <c r="AT89" s="303">
        <f>AH89*1.05</f>
        <v>2.3642342682235258</v>
      </c>
      <c r="AU89" s="303">
        <f>AI89*1.05</f>
        <v>2.4001972938781337</v>
      </c>
      <c r="AV89" s="303">
        <f>AJ89*1.07</f>
        <v>2.425359858238322</v>
      </c>
      <c r="AW89" s="303">
        <f>AK89*1.07</f>
        <v>2.5766590619283369</v>
      </c>
      <c r="AX89" s="304">
        <f>AL89*1.07</f>
        <v>2.4643003899104206</v>
      </c>
      <c r="AY89" s="302">
        <f>AM89*1.05</f>
        <v>2.1630000000000003</v>
      </c>
      <c r="AZ89" s="303">
        <f t="shared" ref="AZ89:AZ95" si="505">AN89*1.05</f>
        <v>2.8582499999999973</v>
      </c>
      <c r="BA89" s="303">
        <f t="shared" ref="BA89:BA95" si="506">AO89*1.05</f>
        <v>3.3592045454545496</v>
      </c>
      <c r="BB89" s="303">
        <f t="shared" ref="BB89:BB95" si="507">AP89*1.05</f>
        <v>2.2869936305732459</v>
      </c>
      <c r="BC89" s="303">
        <f t="shared" ref="BC89:BC95" si="508">AQ89*1.05</f>
        <v>2.5553088235294168</v>
      </c>
      <c r="BD89" s="303">
        <f t="shared" ref="BD89:BD95" si="509">AR89*1.05</f>
        <v>1.839725543478262</v>
      </c>
      <c r="BE89" s="303">
        <f t="shared" ref="BE89:BE95" si="510">AS89*1.05</f>
        <v>3.1180078125000001</v>
      </c>
      <c r="BF89" s="303">
        <f t="shared" ref="BF89:BF95" si="511">AT89*1.05</f>
        <v>2.4824459816347022</v>
      </c>
      <c r="BG89" s="303">
        <f t="shared" ref="BG89:BG95" si="512">AU89*1.05</f>
        <v>2.5202071585720405</v>
      </c>
      <c r="BH89" s="303">
        <f t="shared" ref="BH89:BH95" si="513">AV89*1.05</f>
        <v>2.5466278511502383</v>
      </c>
      <c r="BI89" s="303">
        <f t="shared" ref="BI89:BI95" si="514">AW89*1.05</f>
        <v>2.7054920150247539</v>
      </c>
      <c r="BJ89" s="304">
        <f t="shared" ref="BJ89:BJ95" si="515">AX89*1.05</f>
        <v>2.5875154094059418</v>
      </c>
      <c r="BK89" s="302">
        <f>AY89*1.02</f>
        <v>2.2062600000000003</v>
      </c>
      <c r="BL89" s="303">
        <f t="shared" ref="BL89:BV95" si="516">AZ89*1.02</f>
        <v>2.9154149999999972</v>
      </c>
      <c r="BM89" s="303">
        <f t="shared" si="516"/>
        <v>3.4263886363636407</v>
      </c>
      <c r="BN89" s="303">
        <f t="shared" si="516"/>
        <v>2.332733503184711</v>
      </c>
      <c r="BO89" s="303">
        <f t="shared" si="516"/>
        <v>2.606415000000005</v>
      </c>
      <c r="BP89" s="303">
        <f t="shared" si="516"/>
        <v>1.8765200543478273</v>
      </c>
      <c r="BQ89" s="303">
        <f t="shared" si="516"/>
        <v>3.1803679687500002</v>
      </c>
      <c r="BR89" s="303">
        <f t="shared" si="516"/>
        <v>2.5320949012673961</v>
      </c>
      <c r="BS89" s="303">
        <f t="shared" si="516"/>
        <v>2.5706113017434813</v>
      </c>
      <c r="BT89" s="303">
        <f t="shared" si="516"/>
        <v>2.5975604081732433</v>
      </c>
      <c r="BU89" s="303">
        <f t="shared" si="516"/>
        <v>2.7596018553252488</v>
      </c>
      <c r="BV89" s="304">
        <f t="shared" si="516"/>
        <v>2.6392657175940606</v>
      </c>
      <c r="BW89" s="302">
        <f>BK89*1.03</f>
        <v>2.2724478000000006</v>
      </c>
      <c r="BX89" s="303">
        <f t="shared" ref="BX89:CH95" si="517">BL89*1.03</f>
        <v>3.0028774499999971</v>
      </c>
      <c r="BY89" s="303">
        <f t="shared" si="517"/>
        <v>3.5291802954545499</v>
      </c>
      <c r="BZ89" s="303">
        <f t="shared" si="517"/>
        <v>2.4027155082802523</v>
      </c>
      <c r="CA89" s="303">
        <f t="shared" si="517"/>
        <v>2.6846074500000054</v>
      </c>
      <c r="CB89" s="303">
        <f t="shared" si="517"/>
        <v>1.9328156559782621</v>
      </c>
      <c r="CC89" s="303">
        <f t="shared" si="517"/>
        <v>3.2757790078125004</v>
      </c>
      <c r="CD89" s="303">
        <f t="shared" si="517"/>
        <v>2.6080577483054181</v>
      </c>
      <c r="CE89" s="303">
        <f t="shared" si="517"/>
        <v>2.6477296407957858</v>
      </c>
      <c r="CF89" s="303">
        <f t="shared" si="517"/>
        <v>2.6754872204184408</v>
      </c>
      <c r="CG89" s="303">
        <f t="shared" si="517"/>
        <v>2.8423899109850064</v>
      </c>
      <c r="CH89" s="304">
        <f t="shared" si="517"/>
        <v>2.7184436891218824</v>
      </c>
      <c r="CI89" s="302">
        <f>BW89*1.03</f>
        <v>2.3406212340000008</v>
      </c>
      <c r="CJ89" s="303">
        <f t="shared" ref="CJ89:CO95" si="518">BX89*1.03</f>
        <v>3.0929637734999971</v>
      </c>
      <c r="CK89" s="303">
        <f t="shared" si="518"/>
        <v>3.6350557043181864</v>
      </c>
      <c r="CL89" s="303">
        <f t="shared" si="518"/>
        <v>2.4747969735286599</v>
      </c>
      <c r="CM89" s="303">
        <f t="shared" si="518"/>
        <v>2.7651456735000055</v>
      </c>
      <c r="CN89" s="303">
        <f t="shared" si="518"/>
        <v>1.99080012565761</v>
      </c>
      <c r="CO89" s="303">
        <f t="shared" si="518"/>
        <v>3.3740523780468754</v>
      </c>
      <c r="CP89" s="303">
        <f>CD89*1.03</f>
        <v>2.6862994807545806</v>
      </c>
      <c r="CQ89" s="303">
        <f t="shared" ref="CQ89:CQ95" si="519">CE89*1.03</f>
        <v>2.7271615300196594</v>
      </c>
      <c r="CR89" s="303">
        <f t="shared" ref="CR89:CR95" si="520">CF89*1.03</f>
        <v>2.7557518370309939</v>
      </c>
      <c r="CS89" s="303">
        <f t="shared" ref="CS89:CS95" si="521">CG89*1.03</f>
        <v>2.9276616083145566</v>
      </c>
      <c r="CT89" s="304">
        <f t="shared" ref="CT89:CT95" si="522">CH89*1.03</f>
        <v>2.799996999795539</v>
      </c>
    </row>
    <row r="90" spans="1:98" x14ac:dyDescent="0.25">
      <c r="A90" s="4" t="s">
        <v>184</v>
      </c>
      <c r="B90" t="s">
        <v>5</v>
      </c>
      <c r="C90" s="13">
        <f t="shared" si="496"/>
        <v>1.3116883116883118</v>
      </c>
      <c r="D90" s="13">
        <f t="shared" ref="D90:N90" si="523">IFERROR(D78/D54,"")</f>
        <v>1.1730769230769231</v>
      </c>
      <c r="E90" s="13">
        <f t="shared" si="523"/>
        <v>1.2911392405063291</v>
      </c>
      <c r="F90" s="13">
        <f t="shared" si="523"/>
        <v>1.4666666666666666</v>
      </c>
      <c r="G90" s="13">
        <f t="shared" si="523"/>
        <v>1.2383720930232558</v>
      </c>
      <c r="H90" s="13">
        <f t="shared" si="523"/>
        <v>1.3571428571428572</v>
      </c>
      <c r="I90" s="13">
        <f t="shared" si="523"/>
        <v>1.4557823129251701</v>
      </c>
      <c r="J90" s="13">
        <f t="shared" si="523"/>
        <v>1.2626262626262625</v>
      </c>
      <c r="K90" s="13">
        <f t="shared" si="523"/>
        <v>1.5</v>
      </c>
      <c r="L90" s="13">
        <f t="shared" si="523"/>
        <v>1.3206106870229009</v>
      </c>
      <c r="M90" s="13">
        <f t="shared" si="523"/>
        <v>1.68359375</v>
      </c>
      <c r="N90" s="98">
        <f t="shared" si="523"/>
        <v>1.5341614906832297</v>
      </c>
      <c r="O90" s="1864">
        <v>1.3695652173913</v>
      </c>
      <c r="P90" s="1864">
        <v>1.175</v>
      </c>
      <c r="Q90" s="1864">
        <v>1.64171122994652</v>
      </c>
      <c r="R90" s="1864">
        <v>1.3428571428571401</v>
      </c>
      <c r="S90" s="1864">
        <v>1.35111111111111</v>
      </c>
      <c r="T90" s="1864">
        <v>1.64130434782609</v>
      </c>
      <c r="U90" s="1864">
        <v>1.36785714285714</v>
      </c>
      <c r="V90" s="1864">
        <v>1.31736526946108</v>
      </c>
      <c r="W90" s="1864">
        <v>1.6194379391100699</v>
      </c>
      <c r="X90" s="1864">
        <v>1.4420289855072499</v>
      </c>
      <c r="Y90" s="1864">
        <v>1.90357142857143</v>
      </c>
      <c r="Z90" s="1864">
        <v>1.85</v>
      </c>
      <c r="AA90" s="1865">
        <v>1.7256637168141593</v>
      </c>
      <c r="AB90" s="1859">
        <v>1.32019704433498</v>
      </c>
      <c r="AC90" s="1859">
        <v>1.62053571428571</v>
      </c>
      <c r="AD90" s="1859">
        <v>1.4826498422712899</v>
      </c>
      <c r="AE90" s="1859">
        <v>1.66545454545455</v>
      </c>
      <c r="AF90" s="1859">
        <v>1.49150141643059</v>
      </c>
      <c r="AG90" s="1859">
        <v>1.5777777777777799</v>
      </c>
      <c r="AH90" s="300">
        <f t="shared" si="498"/>
        <v>1.5543458954835525</v>
      </c>
      <c r="AI90" s="300">
        <f t="shared" ref="AI90:AL90" si="524">AVERAGE(AE90:AH90)</f>
        <v>1.5722699087866181</v>
      </c>
      <c r="AJ90" s="300">
        <f t="shared" si="524"/>
        <v>1.5489737496196352</v>
      </c>
      <c r="AK90" s="300">
        <f t="shared" si="524"/>
        <v>1.5633418329168964</v>
      </c>
      <c r="AL90" s="300">
        <f t="shared" si="524"/>
        <v>1.5597328467016756</v>
      </c>
      <c r="AM90" s="306">
        <f t="shared" ref="AM90:AM95" si="525">AA90*1.04</f>
        <v>1.7946902654867258</v>
      </c>
      <c r="AN90" s="305">
        <f t="shared" si="500"/>
        <v>1.3598029556650295</v>
      </c>
      <c r="AO90" s="305">
        <f t="shared" si="501"/>
        <v>1.6691517857142812</v>
      </c>
      <c r="AP90" s="305">
        <f t="shared" si="502"/>
        <v>1.5271293375394286</v>
      </c>
      <c r="AQ90" s="305">
        <f t="shared" si="503"/>
        <v>1.7154181818181864</v>
      </c>
      <c r="AR90" s="305">
        <f t="shared" si="504"/>
        <v>1.5362464589235076</v>
      </c>
      <c r="AS90" s="305">
        <f t="shared" ref="AS90:AS95" si="526">AG90*1.05</f>
        <v>1.656666666666669</v>
      </c>
      <c r="AT90" s="305">
        <f t="shared" ref="AT90:AT95" si="527">AH90*1.05</f>
        <v>1.6320631902577303</v>
      </c>
      <c r="AU90" s="305">
        <f t="shared" ref="AU90:AU95" si="528">AI90*1.05</f>
        <v>1.650883404225949</v>
      </c>
      <c r="AV90" s="305">
        <f t="shared" ref="AV90:AV95" si="529">AJ90*1.07</f>
        <v>1.6574019120930097</v>
      </c>
      <c r="AW90" s="305">
        <f t="shared" ref="AW90:AW95" si="530">AK90*1.07</f>
        <v>1.6727757612210792</v>
      </c>
      <c r="AX90" s="301">
        <f t="shared" ref="AX90:AX95" si="531">AL90*1.07</f>
        <v>1.668914145970793</v>
      </c>
      <c r="AY90" s="306">
        <f t="shared" ref="AY90:AY95" si="532">AM90*1.05</f>
        <v>1.8844247787610622</v>
      </c>
      <c r="AZ90" s="305">
        <f t="shared" si="505"/>
        <v>1.4277931034482811</v>
      </c>
      <c r="BA90" s="305">
        <f t="shared" si="506"/>
        <v>1.7526093749999954</v>
      </c>
      <c r="BB90" s="305">
        <f t="shared" si="507"/>
        <v>1.6034858044164</v>
      </c>
      <c r="BC90" s="305">
        <f t="shared" si="508"/>
        <v>1.8011890909090957</v>
      </c>
      <c r="BD90" s="305">
        <f t="shared" si="509"/>
        <v>1.6130587818696831</v>
      </c>
      <c r="BE90" s="305">
        <f t="shared" si="510"/>
        <v>1.7395000000000025</v>
      </c>
      <c r="BF90" s="305">
        <f t="shared" si="511"/>
        <v>1.7136663497706168</v>
      </c>
      <c r="BG90" s="305">
        <f t="shared" si="512"/>
        <v>1.7334275744372465</v>
      </c>
      <c r="BH90" s="305">
        <f t="shared" si="513"/>
        <v>1.7402720076976603</v>
      </c>
      <c r="BI90" s="305">
        <f t="shared" si="514"/>
        <v>1.7564145492821333</v>
      </c>
      <c r="BJ90" s="301">
        <f t="shared" si="515"/>
        <v>1.7523598532693327</v>
      </c>
      <c r="BK90" s="306">
        <f t="shared" ref="BK90:BK95" si="533">AY90*1.02</f>
        <v>1.9221132743362834</v>
      </c>
      <c r="BL90" s="305">
        <f t="shared" si="516"/>
        <v>1.4563489655172468</v>
      </c>
      <c r="BM90" s="305">
        <f t="shared" si="516"/>
        <v>1.7876615624999952</v>
      </c>
      <c r="BN90" s="305">
        <f t="shared" si="516"/>
        <v>1.6355555205047281</v>
      </c>
      <c r="BO90" s="305">
        <f t="shared" si="516"/>
        <v>1.8372128727272776</v>
      </c>
      <c r="BP90" s="305">
        <f t="shared" si="516"/>
        <v>1.6453199575070767</v>
      </c>
      <c r="BQ90" s="305">
        <f t="shared" si="516"/>
        <v>1.7742900000000026</v>
      </c>
      <c r="BR90" s="305">
        <f t="shared" si="516"/>
        <v>1.7479396767660291</v>
      </c>
      <c r="BS90" s="305">
        <f t="shared" si="516"/>
        <v>1.7680961259259915</v>
      </c>
      <c r="BT90" s="305">
        <f t="shared" si="516"/>
        <v>1.7750774478516136</v>
      </c>
      <c r="BU90" s="305">
        <f t="shared" si="516"/>
        <v>1.791542840267776</v>
      </c>
      <c r="BV90" s="301">
        <f t="shared" si="516"/>
        <v>1.7874070503347195</v>
      </c>
      <c r="BW90" s="306">
        <f t="shared" ref="BW90:BW95" si="534">BK90*1.03</f>
        <v>1.9797766725663719</v>
      </c>
      <c r="BX90" s="305">
        <f t="shared" si="517"/>
        <v>1.5000394344827643</v>
      </c>
      <c r="BY90" s="305">
        <f t="shared" si="517"/>
        <v>1.841291409374995</v>
      </c>
      <c r="BZ90" s="305">
        <f t="shared" si="517"/>
        <v>1.68462218611987</v>
      </c>
      <c r="CA90" s="305">
        <f t="shared" si="517"/>
        <v>1.8923292589090961</v>
      </c>
      <c r="CB90" s="305">
        <f t="shared" si="517"/>
        <v>1.6946795562322892</v>
      </c>
      <c r="CC90" s="305">
        <f t="shared" si="517"/>
        <v>1.8275187000000026</v>
      </c>
      <c r="CD90" s="305">
        <f t="shared" si="517"/>
        <v>1.80037786706901</v>
      </c>
      <c r="CE90" s="305">
        <f t="shared" si="517"/>
        <v>1.8211390097037714</v>
      </c>
      <c r="CF90" s="305">
        <f t="shared" si="517"/>
        <v>1.828329771287162</v>
      </c>
      <c r="CG90" s="305">
        <f t="shared" si="517"/>
        <v>1.8452891254758093</v>
      </c>
      <c r="CH90" s="301">
        <f t="shared" si="517"/>
        <v>1.841029261844761</v>
      </c>
      <c r="CI90" s="306">
        <f t="shared" ref="CI90:CI95" si="535">BW90*1.03</f>
        <v>2.039169972743363</v>
      </c>
      <c r="CJ90" s="305">
        <f t="shared" si="518"/>
        <v>1.5450406175172473</v>
      </c>
      <c r="CK90" s="305">
        <f t="shared" si="518"/>
        <v>1.8965301516562449</v>
      </c>
      <c r="CL90" s="305">
        <f t="shared" si="518"/>
        <v>1.7351608517034662</v>
      </c>
      <c r="CM90" s="305">
        <f t="shared" si="518"/>
        <v>1.949099136676369</v>
      </c>
      <c r="CN90" s="305">
        <f t="shared" si="518"/>
        <v>1.7455199429192578</v>
      </c>
      <c r="CO90" s="305">
        <f t="shared" si="518"/>
        <v>1.8823442610000027</v>
      </c>
      <c r="CP90" s="305">
        <f t="shared" ref="CP90:CP95" si="536">CD90*1.03</f>
        <v>1.8543892030810805</v>
      </c>
      <c r="CQ90" s="305">
        <f t="shared" si="519"/>
        <v>1.8757731799948847</v>
      </c>
      <c r="CR90" s="305">
        <f t="shared" si="520"/>
        <v>1.883179664425777</v>
      </c>
      <c r="CS90" s="305">
        <f t="shared" si="521"/>
        <v>1.9006477992400836</v>
      </c>
      <c r="CT90" s="301">
        <f t="shared" si="522"/>
        <v>1.896260139700104</v>
      </c>
    </row>
    <row r="91" spans="1:98" x14ac:dyDescent="0.25">
      <c r="A91" s="4" t="s">
        <v>185</v>
      </c>
      <c r="B91" t="s">
        <v>6</v>
      </c>
      <c r="C91" s="13">
        <f t="shared" si="496"/>
        <v>1.4565217391304348</v>
      </c>
      <c r="D91" s="13">
        <f t="shared" ref="D91:N91" si="537">IFERROR(D79/D55,"")</f>
        <v>1.1875</v>
      </c>
      <c r="E91" s="13">
        <f t="shared" si="537"/>
        <v>1.6</v>
      </c>
      <c r="F91" s="13">
        <f t="shared" si="537"/>
        <v>1.2205882352941178</v>
      </c>
      <c r="G91" s="13">
        <f t="shared" si="537"/>
        <v>1.4329268292682926</v>
      </c>
      <c r="H91" s="13">
        <f t="shared" si="537"/>
        <v>1.2948717948717949</v>
      </c>
      <c r="I91" s="13">
        <f t="shared" si="537"/>
        <v>1.4831460674157304</v>
      </c>
      <c r="J91" s="13">
        <f t="shared" si="537"/>
        <v>1.2289156626506024</v>
      </c>
      <c r="K91" s="13">
        <f t="shared" si="537"/>
        <v>1.6936936936936937</v>
      </c>
      <c r="L91" s="13">
        <f t="shared" si="537"/>
        <v>1.3785714285714286</v>
      </c>
      <c r="M91" s="13">
        <f t="shared" si="537"/>
        <v>1.8082191780821917</v>
      </c>
      <c r="N91" s="98">
        <f t="shared" si="537"/>
        <v>1.8358974358974358</v>
      </c>
      <c r="O91" s="1864">
        <v>1.08955223880597</v>
      </c>
      <c r="P91" s="1864">
        <v>1.4523809523809501</v>
      </c>
      <c r="Q91" s="1864">
        <v>1.56</v>
      </c>
      <c r="R91" s="1864">
        <v>1.2195121951219501</v>
      </c>
      <c r="S91" s="1864">
        <v>1.5145631067961201</v>
      </c>
      <c r="T91" s="1864">
        <v>1.83536585365854</v>
      </c>
      <c r="U91" s="1864">
        <v>1.2372093023255799</v>
      </c>
      <c r="V91" s="1864">
        <v>1.53164556962025</v>
      </c>
      <c r="W91" s="1864">
        <v>1.7071129707113</v>
      </c>
      <c r="X91" s="1864">
        <v>1.33415841584158</v>
      </c>
      <c r="Y91" s="1864">
        <v>1.4758454106280201</v>
      </c>
      <c r="Z91" s="1864">
        <v>1.80258302583026</v>
      </c>
      <c r="AA91" s="1865">
        <v>1.1595092024539877</v>
      </c>
      <c r="AB91" s="1859">
        <v>1.63380281690141</v>
      </c>
      <c r="AC91" s="1859">
        <v>1.5698324022346399</v>
      </c>
      <c r="AD91" s="1859">
        <v>1.5531914893617</v>
      </c>
      <c r="AE91" s="1859">
        <v>1.45255474452555</v>
      </c>
      <c r="AF91" s="1859">
        <v>1.43055555555556</v>
      </c>
      <c r="AG91" s="1859">
        <v>1.2666666666666699</v>
      </c>
      <c r="AH91" s="300">
        <f t="shared" si="498"/>
        <v>1.4257421140273701</v>
      </c>
      <c r="AI91" s="300">
        <f t="shared" ref="AI91:AL91" si="538">AVERAGE(AE91:AH91)</f>
        <v>1.3938797701937875</v>
      </c>
      <c r="AJ91" s="300">
        <f t="shared" si="538"/>
        <v>1.379211026610847</v>
      </c>
      <c r="AK91" s="300">
        <f t="shared" si="538"/>
        <v>1.3663748943746685</v>
      </c>
      <c r="AL91" s="300">
        <f t="shared" si="538"/>
        <v>1.3913019513016684</v>
      </c>
      <c r="AM91" s="306">
        <f t="shared" si="525"/>
        <v>1.2058895705521473</v>
      </c>
      <c r="AN91" s="305">
        <f t="shared" si="500"/>
        <v>1.6828169014084524</v>
      </c>
      <c r="AO91" s="305">
        <f t="shared" si="501"/>
        <v>1.6169273743016792</v>
      </c>
      <c r="AP91" s="305">
        <f t="shared" si="502"/>
        <v>1.5997872340425512</v>
      </c>
      <c r="AQ91" s="305">
        <f t="shared" si="503"/>
        <v>1.4961313868613166</v>
      </c>
      <c r="AR91" s="305">
        <f t="shared" si="504"/>
        <v>1.473472222222227</v>
      </c>
      <c r="AS91" s="305">
        <f t="shared" si="526"/>
        <v>1.3300000000000034</v>
      </c>
      <c r="AT91" s="305">
        <f t="shared" si="527"/>
        <v>1.4970292197287387</v>
      </c>
      <c r="AU91" s="305">
        <f t="shared" si="528"/>
        <v>1.4635737587034769</v>
      </c>
      <c r="AV91" s="305">
        <f t="shared" si="529"/>
        <v>1.4757557984736065</v>
      </c>
      <c r="AW91" s="305">
        <f t="shared" si="530"/>
        <v>1.4620211369808953</v>
      </c>
      <c r="AX91" s="301">
        <f t="shared" si="531"/>
        <v>1.4886930878927853</v>
      </c>
      <c r="AY91" s="306">
        <f t="shared" si="532"/>
        <v>1.2661840490797547</v>
      </c>
      <c r="AZ91" s="305">
        <f t="shared" si="505"/>
        <v>1.766957746478875</v>
      </c>
      <c r="BA91" s="305">
        <f t="shared" si="506"/>
        <v>1.6977737430167632</v>
      </c>
      <c r="BB91" s="305">
        <f t="shared" si="507"/>
        <v>1.6797765957446789</v>
      </c>
      <c r="BC91" s="305">
        <f t="shared" si="508"/>
        <v>1.5709379562043826</v>
      </c>
      <c r="BD91" s="305">
        <f t="shared" si="509"/>
        <v>1.5471458333333383</v>
      </c>
      <c r="BE91" s="305">
        <f t="shared" si="510"/>
        <v>1.3965000000000036</v>
      </c>
      <c r="BF91" s="305">
        <f t="shared" si="511"/>
        <v>1.5718806807151757</v>
      </c>
      <c r="BG91" s="305">
        <f t="shared" si="512"/>
        <v>1.5367524466386508</v>
      </c>
      <c r="BH91" s="305">
        <f t="shared" si="513"/>
        <v>1.5495435883972868</v>
      </c>
      <c r="BI91" s="305">
        <f t="shared" si="514"/>
        <v>1.5351221938299402</v>
      </c>
      <c r="BJ91" s="301">
        <f t="shared" si="515"/>
        <v>1.5631277422874246</v>
      </c>
      <c r="BK91" s="306">
        <f t="shared" si="533"/>
        <v>1.2915077300613498</v>
      </c>
      <c r="BL91" s="305">
        <f t="shared" si="516"/>
        <v>1.8022969014084527</v>
      </c>
      <c r="BM91" s="305">
        <f t="shared" si="516"/>
        <v>1.7317292178770984</v>
      </c>
      <c r="BN91" s="305">
        <f t="shared" si="516"/>
        <v>1.7133721276595724</v>
      </c>
      <c r="BO91" s="305">
        <f t="shared" si="516"/>
        <v>1.6023567153284703</v>
      </c>
      <c r="BP91" s="305">
        <f t="shared" si="516"/>
        <v>1.5780887500000051</v>
      </c>
      <c r="BQ91" s="305">
        <f t="shared" si="516"/>
        <v>1.4244300000000036</v>
      </c>
      <c r="BR91" s="305">
        <f t="shared" si="516"/>
        <v>1.6033182943294793</v>
      </c>
      <c r="BS91" s="305">
        <f t="shared" si="516"/>
        <v>1.567487495571424</v>
      </c>
      <c r="BT91" s="305">
        <f t="shared" si="516"/>
        <v>1.5805344601652325</v>
      </c>
      <c r="BU91" s="305">
        <f t="shared" si="516"/>
        <v>1.565824637706539</v>
      </c>
      <c r="BV91" s="301">
        <f t="shared" si="516"/>
        <v>1.5943902971331732</v>
      </c>
      <c r="BW91" s="306">
        <f t="shared" si="534"/>
        <v>1.3302529619631902</v>
      </c>
      <c r="BX91" s="305">
        <f t="shared" si="517"/>
        <v>1.8563658084507062</v>
      </c>
      <c r="BY91" s="305">
        <f t="shared" si="517"/>
        <v>1.7836810944134114</v>
      </c>
      <c r="BZ91" s="305">
        <f t="shared" si="517"/>
        <v>1.7647732914893597</v>
      </c>
      <c r="CA91" s="305">
        <f t="shared" si="517"/>
        <v>1.6504274167883246</v>
      </c>
      <c r="CB91" s="305">
        <f t="shared" si="517"/>
        <v>1.6254314125000053</v>
      </c>
      <c r="CC91" s="305">
        <f t="shared" si="517"/>
        <v>1.4671629000000037</v>
      </c>
      <c r="CD91" s="305">
        <f t="shared" si="517"/>
        <v>1.6514178431593636</v>
      </c>
      <c r="CE91" s="305">
        <f t="shared" si="517"/>
        <v>1.6145121204385666</v>
      </c>
      <c r="CF91" s="305">
        <f t="shared" si="517"/>
        <v>1.6279504939701894</v>
      </c>
      <c r="CG91" s="305">
        <f t="shared" si="517"/>
        <v>1.6127993768377353</v>
      </c>
      <c r="CH91" s="301">
        <f t="shared" si="517"/>
        <v>1.6422220060471684</v>
      </c>
      <c r="CI91" s="306">
        <f t="shared" si="535"/>
        <v>1.370160550822086</v>
      </c>
      <c r="CJ91" s="305">
        <f t="shared" si="518"/>
        <v>1.9120567827042274</v>
      </c>
      <c r="CK91" s="305">
        <f t="shared" si="518"/>
        <v>1.8371915272458137</v>
      </c>
      <c r="CL91" s="305">
        <f t="shared" si="518"/>
        <v>1.8177164902340406</v>
      </c>
      <c r="CM91" s="305">
        <f t="shared" si="518"/>
        <v>1.6999402392919745</v>
      </c>
      <c r="CN91" s="305">
        <f t="shared" si="518"/>
        <v>1.6741943548750056</v>
      </c>
      <c r="CO91" s="305">
        <f t="shared" si="518"/>
        <v>1.5111777870000038</v>
      </c>
      <c r="CP91" s="305">
        <f t="shared" si="536"/>
        <v>1.7009603784541445</v>
      </c>
      <c r="CQ91" s="305">
        <f t="shared" si="519"/>
        <v>1.6629474840517238</v>
      </c>
      <c r="CR91" s="305">
        <f t="shared" si="520"/>
        <v>1.6767890087892952</v>
      </c>
      <c r="CS91" s="305">
        <f t="shared" si="521"/>
        <v>1.6611833581428674</v>
      </c>
      <c r="CT91" s="301">
        <f t="shared" si="522"/>
        <v>1.6914886662285835</v>
      </c>
    </row>
    <row r="92" spans="1:98" x14ac:dyDescent="0.25">
      <c r="A92" s="4" t="s">
        <v>186</v>
      </c>
      <c r="B92" t="s">
        <v>7</v>
      </c>
      <c r="C92" s="13">
        <f t="shared" si="496"/>
        <v>1.25</v>
      </c>
      <c r="D92" s="13">
        <f t="shared" ref="D92:N92" si="539">IFERROR(D80/D56,"")</f>
        <v>1.2037037037037037</v>
      </c>
      <c r="E92" s="13">
        <f t="shared" si="539"/>
        <v>1.3809523809523809</v>
      </c>
      <c r="F92" s="13">
        <f t="shared" si="539"/>
        <v>1.2931034482758621</v>
      </c>
      <c r="G92" s="13">
        <f t="shared" si="539"/>
        <v>1.234375</v>
      </c>
      <c r="H92" s="13">
        <f t="shared" si="539"/>
        <v>1.319327731092437</v>
      </c>
      <c r="I92" s="13">
        <f t="shared" si="539"/>
        <v>1.4594594594594594</v>
      </c>
      <c r="J92" s="13">
        <f t="shared" si="539"/>
        <v>1.0930232558139534</v>
      </c>
      <c r="K92" s="13">
        <f t="shared" si="539"/>
        <v>1.53125</v>
      </c>
      <c r="L92" s="13">
        <f t="shared" si="539"/>
        <v>1.3208955223880596</v>
      </c>
      <c r="M92" s="13">
        <f t="shared" si="539"/>
        <v>1.9559748427672956</v>
      </c>
      <c r="N92" s="98">
        <f t="shared" si="539"/>
        <v>1.4822485207100591</v>
      </c>
      <c r="O92" s="1864">
        <v>1.1340206185567001</v>
      </c>
      <c r="P92" s="1864">
        <v>1.2396694214876001</v>
      </c>
      <c r="Q92" s="1864">
        <v>1.8125</v>
      </c>
      <c r="R92" s="1864">
        <v>2.1081081081081101</v>
      </c>
      <c r="S92" s="1864">
        <v>1.8428571428571401</v>
      </c>
      <c r="T92" s="1864">
        <v>1.51655629139073</v>
      </c>
      <c r="U92" s="1864">
        <v>1.36153846153846</v>
      </c>
      <c r="V92" s="1864">
        <v>1.40692640692641</v>
      </c>
      <c r="W92" s="1864">
        <v>1.76014760147601</v>
      </c>
      <c r="X92" s="1864">
        <v>1.4972067039106101</v>
      </c>
      <c r="Y92" s="1864">
        <v>1.3611111111111101</v>
      </c>
      <c r="Z92" s="1864">
        <v>1.6905487804878001</v>
      </c>
      <c r="AA92" s="1865">
        <v>1.5551948051948052</v>
      </c>
      <c r="AB92" s="1859">
        <v>1.3946488294314401</v>
      </c>
      <c r="AC92" s="1859">
        <v>1.68041237113402</v>
      </c>
      <c r="AD92" s="1859">
        <v>1.47482014388489</v>
      </c>
      <c r="AE92" s="1859">
        <v>1.4675324675324699</v>
      </c>
      <c r="AF92" s="1859">
        <v>1.4963235294117601</v>
      </c>
      <c r="AG92" s="1859">
        <v>1.7695652173912999</v>
      </c>
      <c r="AH92" s="300">
        <f t="shared" si="498"/>
        <v>1.5520603395551049</v>
      </c>
      <c r="AI92" s="300">
        <f t="shared" ref="AI92:AL92" si="540">AVERAGE(AE92:AH92)</f>
        <v>1.5713703884726586</v>
      </c>
      <c r="AJ92" s="300">
        <f t="shared" si="540"/>
        <v>1.5973298687077058</v>
      </c>
      <c r="AK92" s="300">
        <f t="shared" si="540"/>
        <v>1.6225814535316923</v>
      </c>
      <c r="AL92" s="300">
        <f t="shared" si="540"/>
        <v>1.5858355125667905</v>
      </c>
      <c r="AM92" s="306">
        <f t="shared" si="525"/>
        <v>1.6174025974025974</v>
      </c>
      <c r="AN92" s="305">
        <f t="shared" si="500"/>
        <v>1.4364882943143833</v>
      </c>
      <c r="AO92" s="305">
        <f t="shared" si="501"/>
        <v>1.7308247422680407</v>
      </c>
      <c r="AP92" s="305">
        <f t="shared" si="502"/>
        <v>1.5190647482014368</v>
      </c>
      <c r="AQ92" s="305">
        <f t="shared" si="503"/>
        <v>1.511558441558444</v>
      </c>
      <c r="AR92" s="305">
        <f t="shared" si="504"/>
        <v>1.5412132352941128</v>
      </c>
      <c r="AS92" s="305">
        <f t="shared" si="526"/>
        <v>1.858043478260865</v>
      </c>
      <c r="AT92" s="305">
        <f t="shared" si="527"/>
        <v>1.6296633565328602</v>
      </c>
      <c r="AU92" s="305">
        <f t="shared" si="528"/>
        <v>1.6499389078962916</v>
      </c>
      <c r="AV92" s="305">
        <f t="shared" si="529"/>
        <v>1.7091429595172454</v>
      </c>
      <c r="AW92" s="305">
        <f t="shared" si="530"/>
        <v>1.7361621552789108</v>
      </c>
      <c r="AX92" s="301">
        <f t="shared" si="531"/>
        <v>1.6968439984464658</v>
      </c>
      <c r="AY92" s="306">
        <f t="shared" si="532"/>
        <v>1.6982727272727274</v>
      </c>
      <c r="AZ92" s="305">
        <f t="shared" si="505"/>
        <v>1.5083127090301025</v>
      </c>
      <c r="BA92" s="305">
        <f t="shared" si="506"/>
        <v>1.8173659793814427</v>
      </c>
      <c r="BB92" s="305">
        <f t="shared" si="507"/>
        <v>1.5950179856115088</v>
      </c>
      <c r="BC92" s="305">
        <f t="shared" si="508"/>
        <v>1.5871363636363662</v>
      </c>
      <c r="BD92" s="305">
        <f t="shared" si="509"/>
        <v>1.6182738970588184</v>
      </c>
      <c r="BE92" s="305">
        <f t="shared" si="510"/>
        <v>1.9509456521739084</v>
      </c>
      <c r="BF92" s="305">
        <f t="shared" si="511"/>
        <v>1.7111465243595032</v>
      </c>
      <c r="BG92" s="305">
        <f t="shared" si="512"/>
        <v>1.7324358532911062</v>
      </c>
      <c r="BH92" s="305">
        <f t="shared" si="513"/>
        <v>1.7946001074931077</v>
      </c>
      <c r="BI92" s="305">
        <f t="shared" si="514"/>
        <v>1.8229702630428564</v>
      </c>
      <c r="BJ92" s="301">
        <f t="shared" si="515"/>
        <v>1.7816861983687893</v>
      </c>
      <c r="BK92" s="306">
        <f t="shared" si="533"/>
        <v>1.732238181818182</v>
      </c>
      <c r="BL92" s="305">
        <f t="shared" si="516"/>
        <v>1.5384789632107045</v>
      </c>
      <c r="BM92" s="305">
        <f t="shared" si="516"/>
        <v>1.8537132989690717</v>
      </c>
      <c r="BN92" s="305">
        <f t="shared" si="516"/>
        <v>1.626918345323739</v>
      </c>
      <c r="BO92" s="305">
        <f t="shared" si="516"/>
        <v>1.6188790909090935</v>
      </c>
      <c r="BP92" s="305">
        <f t="shared" si="516"/>
        <v>1.6506393749999948</v>
      </c>
      <c r="BQ92" s="305">
        <f t="shared" si="516"/>
        <v>1.9899645652173865</v>
      </c>
      <c r="BR92" s="305">
        <f t="shared" si="516"/>
        <v>1.7453694548466934</v>
      </c>
      <c r="BS92" s="305">
        <f t="shared" si="516"/>
        <v>1.7670845703569282</v>
      </c>
      <c r="BT92" s="305">
        <f t="shared" si="516"/>
        <v>1.8304921096429698</v>
      </c>
      <c r="BU92" s="305">
        <f t="shared" si="516"/>
        <v>1.8594296683037135</v>
      </c>
      <c r="BV92" s="301">
        <f t="shared" si="516"/>
        <v>1.8173199223361651</v>
      </c>
      <c r="BW92" s="306">
        <f t="shared" si="534"/>
        <v>1.7842053272727276</v>
      </c>
      <c r="BX92" s="305">
        <f t="shared" si="517"/>
        <v>1.5846333321070256</v>
      </c>
      <c r="BY92" s="305">
        <f t="shared" si="517"/>
        <v>1.909324697938144</v>
      </c>
      <c r="BZ92" s="305">
        <f t="shared" si="517"/>
        <v>1.6757258956834513</v>
      </c>
      <c r="CA92" s="305">
        <f t="shared" si="517"/>
        <v>1.6674454636363665</v>
      </c>
      <c r="CB92" s="305">
        <f t="shared" si="517"/>
        <v>1.7001585562499948</v>
      </c>
      <c r="CC92" s="305">
        <f t="shared" si="517"/>
        <v>2.049663502173908</v>
      </c>
      <c r="CD92" s="305">
        <f t="shared" si="517"/>
        <v>1.7977305384920943</v>
      </c>
      <c r="CE92" s="305">
        <f t="shared" si="517"/>
        <v>1.8200971074676362</v>
      </c>
      <c r="CF92" s="305">
        <f t="shared" si="517"/>
        <v>1.8854068729322591</v>
      </c>
      <c r="CG92" s="305">
        <f t="shared" si="517"/>
        <v>1.915212558352825</v>
      </c>
      <c r="CH92" s="301">
        <f t="shared" si="517"/>
        <v>1.8718395200062501</v>
      </c>
      <c r="CI92" s="306">
        <f t="shared" si="535"/>
        <v>1.8377314870909096</v>
      </c>
      <c r="CJ92" s="305">
        <f t="shared" si="518"/>
        <v>1.6321723320702364</v>
      </c>
      <c r="CK92" s="305">
        <f t="shared" si="518"/>
        <v>1.9666044388762884</v>
      </c>
      <c r="CL92" s="305">
        <f t="shared" si="518"/>
        <v>1.725997672553955</v>
      </c>
      <c r="CM92" s="305">
        <f t="shared" si="518"/>
        <v>1.7174688275454575</v>
      </c>
      <c r="CN92" s="305">
        <f t="shared" si="518"/>
        <v>1.7511633129374946</v>
      </c>
      <c r="CO92" s="305">
        <f t="shared" si="518"/>
        <v>2.1111534072391254</v>
      </c>
      <c r="CP92" s="305">
        <f t="shared" si="536"/>
        <v>1.8516624546468572</v>
      </c>
      <c r="CQ92" s="305">
        <f t="shared" si="519"/>
        <v>1.8747000206916653</v>
      </c>
      <c r="CR92" s="305">
        <f t="shared" si="520"/>
        <v>1.9419690791202269</v>
      </c>
      <c r="CS92" s="305">
        <f t="shared" si="521"/>
        <v>1.9726689351034099</v>
      </c>
      <c r="CT92" s="301">
        <f t="shared" si="522"/>
        <v>1.9279947056064377</v>
      </c>
    </row>
    <row r="93" spans="1:98" x14ac:dyDescent="0.25">
      <c r="A93" s="4" t="s">
        <v>187</v>
      </c>
      <c r="B93" t="s">
        <v>8</v>
      </c>
      <c r="C93" s="13">
        <f t="shared" si="496"/>
        <v>1.2333333333333334</v>
      </c>
      <c r="D93" s="13">
        <f t="shared" ref="D93:N93" si="541">IFERROR(D81/D57,"")</f>
        <v>1.1333333333333333</v>
      </c>
      <c r="E93" s="13">
        <f t="shared" si="541"/>
        <v>1.1666666666666667</v>
      </c>
      <c r="F93" s="13">
        <f t="shared" si="541"/>
        <v>1.6612903225806452</v>
      </c>
      <c r="G93" s="13">
        <f t="shared" si="541"/>
        <v>1.3176470588235294</v>
      </c>
      <c r="H93" s="13">
        <f t="shared" si="541"/>
        <v>1.1643835616438356</v>
      </c>
      <c r="I93" s="13">
        <f t="shared" si="541"/>
        <v>1.3114754098360655</v>
      </c>
      <c r="J93" s="13">
        <f t="shared" si="541"/>
        <v>1.0877192982456141</v>
      </c>
      <c r="K93" s="13">
        <f t="shared" si="541"/>
        <v>1.1707317073170731</v>
      </c>
      <c r="L93" s="13">
        <f t="shared" si="541"/>
        <v>1.1451612903225807</v>
      </c>
      <c r="M93" s="13">
        <f t="shared" si="541"/>
        <v>1.9074074074074074</v>
      </c>
      <c r="N93" s="98">
        <f t="shared" si="541"/>
        <v>1.9722222222222223</v>
      </c>
      <c r="O93" s="1864">
        <v>1.14772727272727</v>
      </c>
      <c r="P93" s="1864">
        <v>1.13953488372093</v>
      </c>
      <c r="Q93" s="1864">
        <v>1.44767441860465</v>
      </c>
      <c r="R93" s="1864">
        <v>0.97222222222222199</v>
      </c>
      <c r="S93" s="1864">
        <v>1.26506024096386</v>
      </c>
      <c r="T93" s="1864">
        <v>1.390625</v>
      </c>
      <c r="U93" s="1864">
        <v>1.34615384615385</v>
      </c>
      <c r="V93" s="1864">
        <v>1.30666666666667</v>
      </c>
      <c r="W93" s="1864">
        <v>1.5459183673469401</v>
      </c>
      <c r="X93" s="1864">
        <v>1.53913043478261</v>
      </c>
      <c r="Y93" s="1864">
        <v>1.8518518518518501</v>
      </c>
      <c r="Z93" s="1864">
        <v>1.8</v>
      </c>
      <c r="AA93" s="1865">
        <v>1.1857142857142857</v>
      </c>
      <c r="AB93" s="1859">
        <v>1.4166666666666701</v>
      </c>
      <c r="AC93" s="1859">
        <v>1.64719626168224</v>
      </c>
      <c r="AD93" s="1859">
        <v>1.1153846153846201</v>
      </c>
      <c r="AE93" s="1859">
        <v>1.4285714285714299</v>
      </c>
      <c r="AF93" s="1859">
        <v>1.45588235294118</v>
      </c>
      <c r="AG93" s="1859">
        <v>1.81538461538462</v>
      </c>
      <c r="AH93" s="300">
        <f t="shared" si="498"/>
        <v>1.4538057530704624</v>
      </c>
      <c r="AI93" s="300">
        <f t="shared" ref="AI93:AL93" si="542">AVERAGE(AE93:AH93)</f>
        <v>1.5384110374919229</v>
      </c>
      <c r="AJ93" s="300">
        <f t="shared" si="542"/>
        <v>1.5658709397220463</v>
      </c>
      <c r="AK93" s="300">
        <f t="shared" si="542"/>
        <v>1.593368086417263</v>
      </c>
      <c r="AL93" s="300">
        <f t="shared" si="542"/>
        <v>1.5378639541754238</v>
      </c>
      <c r="AM93" s="306">
        <f t="shared" si="525"/>
        <v>1.2331428571428571</v>
      </c>
      <c r="AN93" s="305">
        <f t="shared" si="500"/>
        <v>1.4591666666666703</v>
      </c>
      <c r="AO93" s="305">
        <f t="shared" si="501"/>
        <v>1.6966121495327071</v>
      </c>
      <c r="AP93" s="305">
        <f t="shared" si="502"/>
        <v>1.1488461538461587</v>
      </c>
      <c r="AQ93" s="305">
        <f t="shared" si="503"/>
        <v>1.4714285714285729</v>
      </c>
      <c r="AR93" s="305">
        <f t="shared" si="504"/>
        <v>1.4995588235294155</v>
      </c>
      <c r="AS93" s="305">
        <f t="shared" si="526"/>
        <v>1.9061538461538512</v>
      </c>
      <c r="AT93" s="305">
        <f t="shared" si="527"/>
        <v>1.5264960407239856</v>
      </c>
      <c r="AU93" s="305">
        <f t="shared" si="528"/>
        <v>1.615331589366519</v>
      </c>
      <c r="AV93" s="305">
        <f t="shared" si="529"/>
        <v>1.6754819055025896</v>
      </c>
      <c r="AW93" s="305">
        <f t="shared" si="530"/>
        <v>1.7049038524664715</v>
      </c>
      <c r="AX93" s="301">
        <f t="shared" si="531"/>
        <v>1.6455144309677034</v>
      </c>
      <c r="AY93" s="306">
        <f t="shared" si="532"/>
        <v>1.2948</v>
      </c>
      <c r="AZ93" s="305">
        <f t="shared" si="505"/>
        <v>1.532125000000004</v>
      </c>
      <c r="BA93" s="305">
        <f t="shared" si="506"/>
        <v>1.7814427570093425</v>
      </c>
      <c r="BB93" s="305">
        <f t="shared" si="507"/>
        <v>1.2062884615384668</v>
      </c>
      <c r="BC93" s="305">
        <f t="shared" si="508"/>
        <v>1.5450000000000015</v>
      </c>
      <c r="BD93" s="305">
        <f t="shared" si="509"/>
        <v>1.5745367647058863</v>
      </c>
      <c r="BE93" s="305">
        <f t="shared" si="510"/>
        <v>2.0014615384615437</v>
      </c>
      <c r="BF93" s="305">
        <f t="shared" si="511"/>
        <v>1.6028208427601849</v>
      </c>
      <c r="BG93" s="305">
        <f t="shared" si="512"/>
        <v>1.6960981688348451</v>
      </c>
      <c r="BH93" s="305">
        <f t="shared" si="513"/>
        <v>1.7592560007777192</v>
      </c>
      <c r="BI93" s="305">
        <f t="shared" si="514"/>
        <v>1.7901490450897952</v>
      </c>
      <c r="BJ93" s="301">
        <f t="shared" si="515"/>
        <v>1.7277901525160886</v>
      </c>
      <c r="BK93" s="306">
        <f t="shared" si="533"/>
        <v>1.3206959999999999</v>
      </c>
      <c r="BL93" s="305">
        <f t="shared" si="516"/>
        <v>1.5627675000000041</v>
      </c>
      <c r="BM93" s="305">
        <f t="shared" si="516"/>
        <v>1.8170716121495294</v>
      </c>
      <c r="BN93" s="305">
        <f t="shared" si="516"/>
        <v>1.2304142307692361</v>
      </c>
      <c r="BO93" s="305">
        <f t="shared" si="516"/>
        <v>1.5759000000000016</v>
      </c>
      <c r="BP93" s="305">
        <f t="shared" si="516"/>
        <v>1.6060275000000042</v>
      </c>
      <c r="BQ93" s="305">
        <f t="shared" si="516"/>
        <v>2.0414907692307747</v>
      </c>
      <c r="BR93" s="305">
        <f t="shared" si="516"/>
        <v>1.6348772596153887</v>
      </c>
      <c r="BS93" s="305">
        <f t="shared" si="516"/>
        <v>1.730020132211542</v>
      </c>
      <c r="BT93" s="305">
        <f t="shared" si="516"/>
        <v>1.7944411207932736</v>
      </c>
      <c r="BU93" s="305">
        <f t="shared" si="516"/>
        <v>1.8259520259915911</v>
      </c>
      <c r="BV93" s="301">
        <f t="shared" si="516"/>
        <v>1.7623459555664105</v>
      </c>
      <c r="BW93" s="306">
        <f t="shared" si="534"/>
        <v>1.3603168799999998</v>
      </c>
      <c r="BX93" s="305">
        <f t="shared" si="517"/>
        <v>1.6096505250000042</v>
      </c>
      <c r="BY93" s="305">
        <f t="shared" si="517"/>
        <v>1.8715837605140153</v>
      </c>
      <c r="BZ93" s="305">
        <f t="shared" si="517"/>
        <v>1.2673266576923132</v>
      </c>
      <c r="CA93" s="305">
        <f t="shared" si="517"/>
        <v>1.6231770000000016</v>
      </c>
      <c r="CB93" s="305">
        <f t="shared" si="517"/>
        <v>1.6542083250000044</v>
      </c>
      <c r="CC93" s="305">
        <f t="shared" si="517"/>
        <v>2.1027354923076977</v>
      </c>
      <c r="CD93" s="305">
        <f t="shared" si="517"/>
        <v>1.6839235774038503</v>
      </c>
      <c r="CE93" s="305">
        <f t="shared" si="517"/>
        <v>1.7819207361778884</v>
      </c>
      <c r="CF93" s="305">
        <f t="shared" si="517"/>
        <v>1.8482743544170719</v>
      </c>
      <c r="CG93" s="305">
        <f t="shared" si="517"/>
        <v>1.8807305867713389</v>
      </c>
      <c r="CH93" s="301">
        <f t="shared" si="517"/>
        <v>1.8152163342334029</v>
      </c>
      <c r="CI93" s="306">
        <f t="shared" si="535"/>
        <v>1.4011263863999999</v>
      </c>
      <c r="CJ93" s="305">
        <f t="shared" si="518"/>
        <v>1.6579400407500042</v>
      </c>
      <c r="CK93" s="305">
        <f t="shared" si="518"/>
        <v>1.9277312733294358</v>
      </c>
      <c r="CL93" s="305">
        <f t="shared" si="518"/>
        <v>1.3053464574230826</v>
      </c>
      <c r="CM93" s="305">
        <f t="shared" si="518"/>
        <v>1.6718723100000017</v>
      </c>
      <c r="CN93" s="305">
        <f t="shared" si="518"/>
        <v>1.7038345747500045</v>
      </c>
      <c r="CO93" s="305">
        <f t="shared" si="518"/>
        <v>2.1658175570769287</v>
      </c>
      <c r="CP93" s="305">
        <f t="shared" si="536"/>
        <v>1.7344412847259658</v>
      </c>
      <c r="CQ93" s="305">
        <f t="shared" si="519"/>
        <v>1.835378358263225</v>
      </c>
      <c r="CR93" s="305">
        <f t="shared" si="520"/>
        <v>1.903722585049584</v>
      </c>
      <c r="CS93" s="305">
        <f t="shared" si="521"/>
        <v>1.9371525043744791</v>
      </c>
      <c r="CT93" s="301">
        <f t="shared" si="522"/>
        <v>1.869672824260405</v>
      </c>
    </row>
    <row r="94" spans="1:98" x14ac:dyDescent="0.25">
      <c r="A94" s="4" t="s">
        <v>188</v>
      </c>
      <c r="B94" t="s">
        <v>1</v>
      </c>
      <c r="C94" s="13">
        <f t="shared" si="496"/>
        <v>1.03125</v>
      </c>
      <c r="D94" s="13">
        <f t="shared" ref="D94:N94" si="543">IFERROR(D82/D58,"")</f>
        <v>1.1481481481481481</v>
      </c>
      <c r="E94" s="13">
        <f t="shared" si="543"/>
        <v>1.5714285714285714</v>
      </c>
      <c r="F94" s="13">
        <f t="shared" si="543"/>
        <v>1.4807692307692308</v>
      </c>
      <c r="G94" s="13">
        <f t="shared" si="543"/>
        <v>1.044776119402985</v>
      </c>
      <c r="H94" s="13">
        <f t="shared" si="543"/>
        <v>1.0338983050847457</v>
      </c>
      <c r="I94" s="13">
        <f t="shared" si="543"/>
        <v>1.2666666666666666</v>
      </c>
      <c r="J94" s="13">
        <f t="shared" si="543"/>
        <v>1.1372549019607843</v>
      </c>
      <c r="K94" s="13">
        <f t="shared" si="543"/>
        <v>1.1785714285714286</v>
      </c>
      <c r="L94" s="13">
        <f t="shared" si="543"/>
        <v>1.1935483870967742</v>
      </c>
      <c r="M94" s="13">
        <f t="shared" si="543"/>
        <v>1.903225806451613</v>
      </c>
      <c r="N94" s="98">
        <f t="shared" si="543"/>
        <v>1.5363636363636364</v>
      </c>
      <c r="O94" s="1864">
        <v>1.0370370370370401</v>
      </c>
      <c r="P94" s="1864">
        <v>1.25757575757576</v>
      </c>
      <c r="Q94" s="1864">
        <v>1.62037037037037</v>
      </c>
      <c r="R94" s="1864">
        <v>1.02803738317757</v>
      </c>
      <c r="S94" s="1864">
        <v>1.4615384615384599</v>
      </c>
      <c r="T94" s="1864">
        <v>1.6549295774647901</v>
      </c>
      <c r="U94" s="1864">
        <v>1.13953488372093</v>
      </c>
      <c r="V94" s="1864">
        <v>1.19047619047619</v>
      </c>
      <c r="W94" s="1864">
        <v>1.5584415584415601</v>
      </c>
      <c r="X94" s="1864">
        <v>1.4468085106383</v>
      </c>
      <c r="Y94" s="1864">
        <v>1.80952380952381</v>
      </c>
      <c r="Z94" s="1864">
        <v>2.02941176470588</v>
      </c>
      <c r="AA94" s="1865">
        <v>0.91111111111111109</v>
      </c>
      <c r="AB94" s="1859">
        <v>1.20547945205479</v>
      </c>
      <c r="AC94" s="1859">
        <v>1.3378378378378399</v>
      </c>
      <c r="AD94" s="1859">
        <v>1.40425531914894</v>
      </c>
      <c r="AE94" s="1859">
        <v>1.4923076923076899</v>
      </c>
      <c r="AF94" s="1859">
        <v>1.2338709677419399</v>
      </c>
      <c r="AG94" s="1859">
        <v>1.2321428571428601</v>
      </c>
      <c r="AH94" s="300">
        <f t="shared" si="498"/>
        <v>1.3406442090853574</v>
      </c>
      <c r="AI94" s="300">
        <f t="shared" ref="AI94:AL94" si="544">AVERAGE(AE94:AH94)</f>
        <v>1.3247414315694619</v>
      </c>
      <c r="AJ94" s="300">
        <f t="shared" si="544"/>
        <v>1.2828498663849048</v>
      </c>
      <c r="AK94" s="300">
        <f t="shared" si="544"/>
        <v>1.2950945910456459</v>
      </c>
      <c r="AL94" s="300">
        <f t="shared" si="544"/>
        <v>1.3108325245213426</v>
      </c>
      <c r="AM94" s="306">
        <f t="shared" si="525"/>
        <v>0.9475555555555556</v>
      </c>
      <c r="AN94" s="305">
        <f t="shared" si="500"/>
        <v>1.2416438356164337</v>
      </c>
      <c r="AO94" s="305">
        <f t="shared" si="501"/>
        <v>1.3779729729729753</v>
      </c>
      <c r="AP94" s="305">
        <f t="shared" si="502"/>
        <v>1.4463829787234082</v>
      </c>
      <c r="AQ94" s="305">
        <f t="shared" si="503"/>
        <v>1.5370769230769206</v>
      </c>
      <c r="AR94" s="305">
        <f t="shared" si="504"/>
        <v>1.2708870967741981</v>
      </c>
      <c r="AS94" s="305">
        <f t="shared" si="526"/>
        <v>1.2937500000000031</v>
      </c>
      <c r="AT94" s="305">
        <f t="shared" si="527"/>
        <v>1.4076764195396254</v>
      </c>
      <c r="AU94" s="305">
        <f t="shared" si="528"/>
        <v>1.3909785031479351</v>
      </c>
      <c r="AV94" s="305">
        <f t="shared" si="529"/>
        <v>1.3726493570318483</v>
      </c>
      <c r="AW94" s="305">
        <f t="shared" si="530"/>
        <v>1.3857512124188411</v>
      </c>
      <c r="AX94" s="301">
        <f t="shared" si="531"/>
        <v>1.4025908012378367</v>
      </c>
      <c r="AY94" s="306">
        <f t="shared" si="532"/>
        <v>0.99493333333333345</v>
      </c>
      <c r="AZ94" s="305">
        <f t="shared" si="505"/>
        <v>1.3037260273972553</v>
      </c>
      <c r="BA94" s="305">
        <f t="shared" si="506"/>
        <v>1.4468716216216242</v>
      </c>
      <c r="BB94" s="305">
        <f t="shared" si="507"/>
        <v>1.5187021276595787</v>
      </c>
      <c r="BC94" s="305">
        <f t="shared" si="508"/>
        <v>1.6139307692307667</v>
      </c>
      <c r="BD94" s="305">
        <f t="shared" si="509"/>
        <v>1.3344314516129081</v>
      </c>
      <c r="BE94" s="305">
        <f t="shared" si="510"/>
        <v>1.3584375000000033</v>
      </c>
      <c r="BF94" s="305">
        <f t="shared" si="511"/>
        <v>1.4780602405166068</v>
      </c>
      <c r="BG94" s="305">
        <f t="shared" si="512"/>
        <v>1.460527428305332</v>
      </c>
      <c r="BH94" s="305">
        <f t="shared" si="513"/>
        <v>1.4412818248834407</v>
      </c>
      <c r="BI94" s="305">
        <f t="shared" si="514"/>
        <v>1.4550387730397834</v>
      </c>
      <c r="BJ94" s="301">
        <f t="shared" si="515"/>
        <v>1.4727203412997287</v>
      </c>
      <c r="BK94" s="306">
        <f t="shared" si="533"/>
        <v>1.0148320000000002</v>
      </c>
      <c r="BL94" s="305">
        <f t="shared" si="516"/>
        <v>1.3298005479452004</v>
      </c>
      <c r="BM94" s="305">
        <f t="shared" si="516"/>
        <v>1.4758090540540567</v>
      </c>
      <c r="BN94" s="305">
        <f t="shared" si="516"/>
        <v>1.5490761702127702</v>
      </c>
      <c r="BO94" s="305">
        <f t="shared" si="516"/>
        <v>1.646209384615382</v>
      </c>
      <c r="BP94" s="305">
        <f t="shared" si="516"/>
        <v>1.3611200806451662</v>
      </c>
      <c r="BQ94" s="305">
        <f t="shared" si="516"/>
        <v>1.3856062500000035</v>
      </c>
      <c r="BR94" s="305">
        <f t="shared" si="516"/>
        <v>1.507621445326939</v>
      </c>
      <c r="BS94" s="305">
        <f t="shared" si="516"/>
        <v>1.4897379768714387</v>
      </c>
      <c r="BT94" s="305">
        <f t="shared" si="516"/>
        <v>1.4701074613811096</v>
      </c>
      <c r="BU94" s="305">
        <f t="shared" si="516"/>
        <v>1.4841395485005791</v>
      </c>
      <c r="BV94" s="301">
        <f t="shared" si="516"/>
        <v>1.5021747481257233</v>
      </c>
      <c r="BW94" s="306">
        <f t="shared" si="534"/>
        <v>1.0452769600000003</v>
      </c>
      <c r="BX94" s="305">
        <f t="shared" si="517"/>
        <v>1.3696945643835565</v>
      </c>
      <c r="BY94" s="305">
        <f t="shared" si="517"/>
        <v>1.5200833256756785</v>
      </c>
      <c r="BZ94" s="305">
        <f t="shared" si="517"/>
        <v>1.5955484553191535</v>
      </c>
      <c r="CA94" s="305">
        <f t="shared" si="517"/>
        <v>1.6955956661538436</v>
      </c>
      <c r="CB94" s="305">
        <f t="shared" si="517"/>
        <v>1.4019536830645212</v>
      </c>
      <c r="CC94" s="305">
        <f t="shared" si="517"/>
        <v>1.4271744375000037</v>
      </c>
      <c r="CD94" s="305">
        <f t="shared" si="517"/>
        <v>1.5528500886867471</v>
      </c>
      <c r="CE94" s="305">
        <f t="shared" si="517"/>
        <v>1.534430116177582</v>
      </c>
      <c r="CF94" s="305">
        <f t="shared" si="517"/>
        <v>1.514210685222543</v>
      </c>
      <c r="CG94" s="305">
        <f t="shared" si="517"/>
        <v>1.5286637349555965</v>
      </c>
      <c r="CH94" s="301">
        <f t="shared" si="517"/>
        <v>1.5472399905694949</v>
      </c>
      <c r="CI94" s="306">
        <f t="shared" si="535"/>
        <v>1.0766352688000003</v>
      </c>
      <c r="CJ94" s="305">
        <f t="shared" si="518"/>
        <v>1.4107854013150634</v>
      </c>
      <c r="CK94" s="305">
        <f t="shared" si="518"/>
        <v>1.5656858254459489</v>
      </c>
      <c r="CL94" s="305">
        <f t="shared" si="518"/>
        <v>1.643414908978728</v>
      </c>
      <c r="CM94" s="305">
        <f t="shared" si="518"/>
        <v>1.7464635361384591</v>
      </c>
      <c r="CN94" s="305">
        <f t="shared" si="518"/>
        <v>1.4440122935564568</v>
      </c>
      <c r="CO94" s="305">
        <f t="shared" si="518"/>
        <v>1.469989670625004</v>
      </c>
      <c r="CP94" s="305">
        <f t="shared" si="536"/>
        <v>1.5994355913473495</v>
      </c>
      <c r="CQ94" s="305">
        <f t="shared" si="519"/>
        <v>1.5804630196629095</v>
      </c>
      <c r="CR94" s="305">
        <f t="shared" si="520"/>
        <v>1.5596370057792193</v>
      </c>
      <c r="CS94" s="305">
        <f t="shared" si="521"/>
        <v>1.5745236470042645</v>
      </c>
      <c r="CT94" s="301">
        <f t="shared" si="522"/>
        <v>1.5936571902865797</v>
      </c>
    </row>
    <row r="95" spans="1:98" x14ac:dyDescent="0.25">
      <c r="A95" s="4" t="s">
        <v>189</v>
      </c>
      <c r="B95" t="s">
        <v>2</v>
      </c>
      <c r="C95" s="13">
        <f t="shared" si="496"/>
        <v>1</v>
      </c>
      <c r="D95" s="13">
        <f t="shared" ref="D95:N95" si="545">IFERROR(D83/D59,"")</f>
        <v>1.1666666666666667</v>
      </c>
      <c r="E95" s="13">
        <f t="shared" si="545"/>
        <v>1</v>
      </c>
      <c r="F95" s="13">
        <f t="shared" si="545"/>
        <v>1</v>
      </c>
      <c r="G95" s="13">
        <f t="shared" si="545"/>
        <v>1</v>
      </c>
      <c r="H95" s="13">
        <f t="shared" si="545"/>
        <v>1.1538461538461537</v>
      </c>
      <c r="I95" s="13">
        <f t="shared" si="545"/>
        <v>1</v>
      </c>
      <c r="J95" s="13">
        <f t="shared" si="545"/>
        <v>0.86363636363636365</v>
      </c>
      <c r="K95" s="13">
        <f t="shared" si="545"/>
        <v>1.1538461538461537</v>
      </c>
      <c r="L95" s="13">
        <f t="shared" si="545"/>
        <v>0.86538461538461542</v>
      </c>
      <c r="M95" s="13">
        <f t="shared" si="545"/>
        <v>2.2962962962962963</v>
      </c>
      <c r="N95" s="98">
        <f t="shared" si="545"/>
        <v>1.83</v>
      </c>
      <c r="O95" s="1864">
        <v>1.6</v>
      </c>
      <c r="P95" s="1864">
        <v>1.3333333333333299</v>
      </c>
      <c r="Q95" s="1864">
        <v>1.8571428571428601</v>
      </c>
      <c r="R95" s="1864">
        <v>1.38709677419355</v>
      </c>
      <c r="S95" s="1864">
        <v>1.3076923076923099</v>
      </c>
      <c r="T95" s="1864">
        <v>1.6956521739130399</v>
      </c>
      <c r="U95" s="1864">
        <v>1.0943396226415101</v>
      </c>
      <c r="V95" s="1864">
        <v>1.3373493975903601</v>
      </c>
      <c r="W95" s="1864">
        <v>1.8397435897435901</v>
      </c>
      <c r="X95" s="1864">
        <v>1.63736263736264</v>
      </c>
      <c r="Y95" s="1864">
        <v>2.1187499999999999</v>
      </c>
      <c r="Z95" s="1864">
        <v>2.62916666666667</v>
      </c>
      <c r="AA95" s="1865">
        <v>1.3</v>
      </c>
      <c r="AB95" s="1859">
        <v>1.4718309859154901</v>
      </c>
      <c r="AC95" s="1859">
        <v>1.41044776119403</v>
      </c>
      <c r="AD95" s="1859">
        <v>1.9178082191780801</v>
      </c>
      <c r="AE95" s="1859">
        <v>1.8852459016393399</v>
      </c>
      <c r="AF95" s="1859">
        <v>2.0185185185185199</v>
      </c>
      <c r="AG95" s="1859">
        <v>1.57843137254902</v>
      </c>
      <c r="AH95" s="300">
        <f t="shared" si="498"/>
        <v>1.8500010029712401</v>
      </c>
      <c r="AI95" s="300">
        <f t="shared" ref="AI95:AL95" si="546">AVERAGE(AE95:AH95)</f>
        <v>1.8330491989195299</v>
      </c>
      <c r="AJ95" s="300">
        <f t="shared" si="546"/>
        <v>1.8200000232395774</v>
      </c>
      <c r="AK95" s="300">
        <f t="shared" si="546"/>
        <v>1.7703703994198419</v>
      </c>
      <c r="AL95" s="300">
        <f t="shared" si="546"/>
        <v>1.8183551561375473</v>
      </c>
      <c r="AM95" s="306">
        <f t="shared" si="525"/>
        <v>1.3520000000000001</v>
      </c>
      <c r="AN95" s="305">
        <f t="shared" si="500"/>
        <v>1.5159859154929549</v>
      </c>
      <c r="AO95" s="305">
        <f t="shared" si="501"/>
        <v>1.452761194029851</v>
      </c>
      <c r="AP95" s="305">
        <f t="shared" si="502"/>
        <v>1.9753424657534226</v>
      </c>
      <c r="AQ95" s="305">
        <f t="shared" si="503"/>
        <v>1.9418032786885202</v>
      </c>
      <c r="AR95" s="305">
        <f t="shared" si="504"/>
        <v>2.0790740740740756</v>
      </c>
      <c r="AS95" s="305">
        <f t="shared" si="526"/>
        <v>1.6573529411764711</v>
      </c>
      <c r="AT95" s="305">
        <f t="shared" si="527"/>
        <v>1.9425010531198021</v>
      </c>
      <c r="AU95" s="305">
        <f t="shared" si="528"/>
        <v>1.9247016588655064</v>
      </c>
      <c r="AV95" s="305">
        <f t="shared" si="529"/>
        <v>1.9474000248663479</v>
      </c>
      <c r="AW95" s="305">
        <f t="shared" si="530"/>
        <v>1.8942963273792308</v>
      </c>
      <c r="AX95" s="301">
        <f t="shared" si="531"/>
        <v>1.9456400170671757</v>
      </c>
      <c r="AY95" s="306">
        <f t="shared" si="532"/>
        <v>1.4196000000000002</v>
      </c>
      <c r="AZ95" s="305">
        <f t="shared" si="505"/>
        <v>1.5917852112676028</v>
      </c>
      <c r="BA95" s="305">
        <f t="shared" si="506"/>
        <v>1.5253992537313437</v>
      </c>
      <c r="BB95" s="305">
        <f t="shared" si="507"/>
        <v>2.0741095890410937</v>
      </c>
      <c r="BC95" s="305">
        <f t="shared" si="508"/>
        <v>2.0388934426229461</v>
      </c>
      <c r="BD95" s="305">
        <f t="shared" si="509"/>
        <v>2.1830277777777796</v>
      </c>
      <c r="BE95" s="305">
        <f t="shared" si="510"/>
        <v>1.7402205882352948</v>
      </c>
      <c r="BF95" s="305">
        <f t="shared" si="511"/>
        <v>2.0396261057757923</v>
      </c>
      <c r="BG95" s="305">
        <f t="shared" si="512"/>
        <v>2.0209367418087818</v>
      </c>
      <c r="BH95" s="305">
        <f t="shared" si="513"/>
        <v>2.0447700261096653</v>
      </c>
      <c r="BI95" s="305">
        <f t="shared" si="514"/>
        <v>1.9890111437481925</v>
      </c>
      <c r="BJ95" s="301">
        <f t="shared" si="515"/>
        <v>2.0429220179205347</v>
      </c>
      <c r="BK95" s="306">
        <f t="shared" si="533"/>
        <v>1.4479920000000002</v>
      </c>
      <c r="BL95" s="305">
        <f t="shared" si="516"/>
        <v>1.6236209154929548</v>
      </c>
      <c r="BM95" s="305">
        <f t="shared" si="516"/>
        <v>1.5559072388059705</v>
      </c>
      <c r="BN95" s="305">
        <f t="shared" si="516"/>
        <v>2.1155917808219158</v>
      </c>
      <c r="BO95" s="305">
        <f t="shared" si="516"/>
        <v>2.0796713114754053</v>
      </c>
      <c r="BP95" s="305">
        <f t="shared" si="516"/>
        <v>2.2266883333333354</v>
      </c>
      <c r="BQ95" s="305">
        <f t="shared" si="516"/>
        <v>1.7750250000000007</v>
      </c>
      <c r="BR95" s="305">
        <f t="shared" si="516"/>
        <v>2.0804186278913082</v>
      </c>
      <c r="BS95" s="305">
        <f t="shared" si="516"/>
        <v>2.0613554766449576</v>
      </c>
      <c r="BT95" s="305">
        <f t="shared" si="516"/>
        <v>2.0856654266318588</v>
      </c>
      <c r="BU95" s="305">
        <f t="shared" si="516"/>
        <v>2.0287913666231563</v>
      </c>
      <c r="BV95" s="301">
        <f t="shared" si="516"/>
        <v>2.0837804582789454</v>
      </c>
      <c r="BW95" s="306">
        <f t="shared" si="534"/>
        <v>1.4914317600000002</v>
      </c>
      <c r="BX95" s="305">
        <f t="shared" si="517"/>
        <v>1.6723295429577436</v>
      </c>
      <c r="BY95" s="305">
        <f t="shared" si="517"/>
        <v>1.6025844559701496</v>
      </c>
      <c r="BZ95" s="305">
        <f t="shared" si="517"/>
        <v>2.1790595342465733</v>
      </c>
      <c r="CA95" s="305">
        <f t="shared" si="517"/>
        <v>2.1420614508196674</v>
      </c>
      <c r="CB95" s="305">
        <f t="shared" si="517"/>
        <v>2.2934889833333356</v>
      </c>
      <c r="CC95" s="305">
        <f t="shared" si="517"/>
        <v>1.8282757500000009</v>
      </c>
      <c r="CD95" s="305">
        <f t="shared" si="517"/>
        <v>2.1428311867280474</v>
      </c>
      <c r="CE95" s="305">
        <f t="shared" si="517"/>
        <v>2.1231961409443065</v>
      </c>
      <c r="CF95" s="305">
        <f t="shared" si="517"/>
        <v>2.1482353894308148</v>
      </c>
      <c r="CG95" s="305">
        <f t="shared" si="517"/>
        <v>2.089655107621851</v>
      </c>
      <c r="CH95" s="301">
        <f t="shared" si="517"/>
        <v>2.1462938720273139</v>
      </c>
      <c r="CI95" s="306">
        <f t="shared" si="535"/>
        <v>1.5361747128000003</v>
      </c>
      <c r="CJ95" s="305">
        <f t="shared" si="518"/>
        <v>1.7224994292464759</v>
      </c>
      <c r="CK95" s="305">
        <f t="shared" si="518"/>
        <v>1.6506619896492543</v>
      </c>
      <c r="CL95" s="305">
        <f t="shared" si="518"/>
        <v>2.2444313202739705</v>
      </c>
      <c r="CM95" s="305">
        <f t="shared" si="518"/>
        <v>2.2063232943442572</v>
      </c>
      <c r="CN95" s="305">
        <f t="shared" si="518"/>
        <v>2.3622936528333356</v>
      </c>
      <c r="CO95" s="305">
        <f t="shared" si="518"/>
        <v>1.883124022500001</v>
      </c>
      <c r="CP95" s="305">
        <f t="shared" si="536"/>
        <v>2.207116122329889</v>
      </c>
      <c r="CQ95" s="305">
        <f t="shared" si="519"/>
        <v>2.1868920251726358</v>
      </c>
      <c r="CR95" s="305">
        <f t="shared" si="520"/>
        <v>2.2126824511137393</v>
      </c>
      <c r="CS95" s="305">
        <f t="shared" si="521"/>
        <v>2.1523447608505064</v>
      </c>
      <c r="CT95" s="301">
        <f t="shared" si="522"/>
        <v>2.2106826881881334</v>
      </c>
    </row>
    <row r="96" spans="1:98" x14ac:dyDescent="0.25">
      <c r="A96" s="4" t="s">
        <v>190</v>
      </c>
      <c r="B96" s="1117" t="s">
        <v>150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98"/>
      <c r="O96" s="1864"/>
      <c r="P96" s="1864"/>
      <c r="Q96" s="1864"/>
      <c r="R96" s="1864"/>
      <c r="S96" s="1864"/>
      <c r="T96" s="1864"/>
      <c r="U96" s="1864"/>
      <c r="V96" s="1864"/>
      <c r="W96" s="1864"/>
      <c r="X96" s="1864"/>
      <c r="Y96" s="1864"/>
      <c r="Z96" s="1864"/>
      <c r="AA96" s="1864"/>
      <c r="AB96" s="1859">
        <v>1.2089552238806001</v>
      </c>
      <c r="AC96" s="1859">
        <v>1.4222222222222201</v>
      </c>
      <c r="AD96" s="1859">
        <v>1.3826086956521699</v>
      </c>
      <c r="AE96" s="1859">
        <v>1.2954545454545501</v>
      </c>
      <c r="AF96" s="1859">
        <v>1.11904761904762</v>
      </c>
      <c r="AG96" s="1859">
        <v>1.53125</v>
      </c>
      <c r="AH96" s="312">
        <f t="shared" si="498"/>
        <v>1.3320902150385852</v>
      </c>
      <c r="AI96" s="312">
        <f t="shared" ref="AI96:AL96" si="547">AVERAGE(AE96:AH96)</f>
        <v>1.3194605948851887</v>
      </c>
      <c r="AJ96" s="312">
        <f t="shared" si="547"/>
        <v>1.3254621072428485</v>
      </c>
      <c r="AK96" s="312">
        <f t="shared" si="547"/>
        <v>1.3770657292916555</v>
      </c>
      <c r="AL96" s="312">
        <f t="shared" si="547"/>
        <v>1.3385196616145694</v>
      </c>
      <c r="AM96" s="312">
        <f t="shared" ref="AM96" si="548">AVERAGE(AI96:AL96)</f>
        <v>1.3401270232585656</v>
      </c>
      <c r="AN96" s="312">
        <f t="shared" ref="AN96" si="549">AVERAGE(AJ96:AM96)</f>
        <v>1.3452936303519096</v>
      </c>
      <c r="AO96" s="312">
        <f t="shared" ref="AO96" si="550">AVERAGE(AK96:AN96)</f>
        <v>1.3502515111291751</v>
      </c>
      <c r="AP96" s="312">
        <f>AVERAGE(AL96:AO96)</f>
        <v>1.3435479565885546</v>
      </c>
      <c r="AQ96" s="312">
        <f t="shared" ref="AQ96:AX96" si="551">AVERAGE(AM96:AP96)</f>
        <v>1.3448050303320511</v>
      </c>
      <c r="AR96" s="312">
        <f t="shared" si="551"/>
        <v>1.3459745321004224</v>
      </c>
      <c r="AS96" s="312">
        <f t="shared" si="551"/>
        <v>1.3461447575375507</v>
      </c>
      <c r="AT96" s="312">
        <f t="shared" si="551"/>
        <v>1.3451180691396447</v>
      </c>
      <c r="AU96" s="312">
        <f t="shared" si="551"/>
        <v>1.3455105972774173</v>
      </c>
      <c r="AV96" s="312">
        <f t="shared" si="551"/>
        <v>1.3456869890137586</v>
      </c>
      <c r="AW96" s="312">
        <f t="shared" si="551"/>
        <v>1.3456151032420927</v>
      </c>
      <c r="AX96" s="312">
        <f t="shared" si="551"/>
        <v>1.3454826896682284</v>
      </c>
      <c r="AY96" s="312">
        <f t="shared" ref="AY96" si="552">AVERAGE(AU96:AX96)</f>
        <v>1.3455738448003745</v>
      </c>
      <c r="AZ96" s="312">
        <f t="shared" ref="AZ96" si="553">AVERAGE(AV96:AY96)</f>
        <v>1.3455896566811136</v>
      </c>
      <c r="BA96" s="312">
        <f t="shared" ref="BA96" si="554">AVERAGE(AW96:AZ96)</f>
        <v>1.3455653235979521</v>
      </c>
      <c r="BB96" s="312">
        <f t="shared" ref="BB96" si="555">AVERAGE(AX96:BA96)</f>
        <v>1.3455528786869171</v>
      </c>
      <c r="BC96" s="312">
        <f t="shared" ref="BC96" si="556">AVERAGE(AY96:BB96)</f>
        <v>1.345570425941589</v>
      </c>
      <c r="BD96" s="312">
        <f t="shared" ref="BD96" si="557">AVERAGE(AZ96:BC96)</f>
        <v>1.3455695712268929</v>
      </c>
      <c r="BE96" s="312">
        <f t="shared" ref="BE96" si="558">AVERAGE(BA96:BD96)</f>
        <v>1.3455645498633377</v>
      </c>
      <c r="BF96" s="312">
        <f t="shared" ref="BF96" si="559">AVERAGE(BB96:BE96)</f>
        <v>1.3455643564296842</v>
      </c>
      <c r="BG96" s="312">
        <f t="shared" ref="BG96" si="560">AVERAGE(BC96:BF96)</f>
        <v>1.3455672258653759</v>
      </c>
      <c r="BH96" s="312">
        <f t="shared" ref="BH96" si="561">AVERAGE(BD96:BG96)</f>
        <v>1.3455664258463227</v>
      </c>
      <c r="BI96" s="312">
        <f t="shared" ref="BI96" si="562">AVERAGE(BE96:BH96)</f>
        <v>1.3455656395011801</v>
      </c>
      <c r="BJ96" s="312">
        <f t="shared" ref="BJ96" si="563">AVERAGE(BF96:BI96)</f>
        <v>1.3455659119106409</v>
      </c>
      <c r="BK96" s="312">
        <f t="shared" ref="BK96" si="564">AVERAGE(BG96:BJ96)</f>
        <v>1.3455663007808798</v>
      </c>
      <c r="BL96" s="312">
        <f t="shared" ref="BL96" si="565">AVERAGE(BH96:BK96)</f>
        <v>1.345566069509756</v>
      </c>
      <c r="BM96" s="312">
        <f t="shared" ref="BM96" si="566">AVERAGE(BI96:BL96)</f>
        <v>1.3455659804256141</v>
      </c>
      <c r="BN96" s="312">
        <f t="shared" ref="BN96" si="567">AVERAGE(BJ96:BM96)</f>
        <v>1.3455660656567228</v>
      </c>
      <c r="BO96" s="312">
        <f t="shared" ref="BO96" si="568">AVERAGE(BK96:BN96)</f>
        <v>1.3455661040932432</v>
      </c>
      <c r="BP96" s="312">
        <f t="shared" ref="BP96" si="569">AVERAGE(BL96:BO96)</f>
        <v>1.345566054921334</v>
      </c>
      <c r="BQ96" s="312">
        <f t="shared" ref="BQ96" si="570">AVERAGE(BM96:BP96)</f>
        <v>1.3455660512742285</v>
      </c>
      <c r="BR96" s="312">
        <f t="shared" ref="BR96" si="571">AVERAGE(BN96:BQ96)</f>
        <v>1.345566068986382</v>
      </c>
      <c r="BS96" s="312">
        <f t="shared" ref="BS96" si="572">AVERAGE(BO96:BR96)</f>
        <v>1.3455660698187968</v>
      </c>
      <c r="BT96" s="312">
        <f t="shared" ref="BT96" si="573">AVERAGE(BP96:BS96)</f>
        <v>1.3455660612501852</v>
      </c>
      <c r="BU96" s="312">
        <f t="shared" ref="BU96" si="574">AVERAGE(BQ96:BT96)</f>
        <v>1.3455660628323982</v>
      </c>
      <c r="BV96" s="312">
        <f t="shared" ref="BV96" si="575">AVERAGE(BR96:BU96)</f>
        <v>1.3455660657219406</v>
      </c>
      <c r="BW96" s="312">
        <f t="shared" ref="BW96" si="576">AVERAGE(BS96:BV96)</f>
        <v>1.3455660649058301</v>
      </c>
      <c r="BX96" s="312">
        <f t="shared" ref="BX96" si="577">AVERAGE(BT96:BW96)</f>
        <v>1.3455660636775884</v>
      </c>
      <c r="BY96" s="312">
        <f t="shared" ref="BY96" si="578">AVERAGE(BU96:BX96)</f>
        <v>1.3455660642844394</v>
      </c>
      <c r="BZ96" s="312">
        <f t="shared" ref="BZ96" si="579">AVERAGE(BV96:BY96)</f>
        <v>1.3455660646474494</v>
      </c>
      <c r="CA96" s="312">
        <f t="shared" ref="CA96" si="580">AVERAGE(BW96:BZ96)</f>
        <v>1.345566064378827</v>
      </c>
      <c r="CB96" s="312">
        <f t="shared" ref="CB96" si="581">AVERAGE(BX96:CA96)</f>
        <v>1.3455660642470759</v>
      </c>
      <c r="CC96" s="312">
        <f t="shared" ref="CC96" si="582">AVERAGE(BY96:CB96)</f>
        <v>1.345566064389448</v>
      </c>
      <c r="CD96" s="312">
        <f t="shared" ref="CD96" si="583">AVERAGE(BZ96:CC96)</f>
        <v>1.3455660644157001</v>
      </c>
      <c r="CE96" s="312">
        <f t="shared" ref="CE96" si="584">AVERAGE(CA96:CD96)</f>
        <v>1.3455660643577627</v>
      </c>
      <c r="CF96" s="312">
        <f t="shared" ref="CF96" si="585">AVERAGE(CB96:CE96)</f>
        <v>1.3455660643524967</v>
      </c>
      <c r="CG96" s="312">
        <f t="shared" ref="CG96" si="586">AVERAGE(CC96:CF96)</f>
        <v>1.3455660643788518</v>
      </c>
      <c r="CH96" s="312">
        <f t="shared" ref="CH96" si="587">AVERAGE(CD96:CG96)</f>
        <v>1.3455660643762029</v>
      </c>
      <c r="CI96" s="312">
        <f t="shared" ref="CI96" si="588">AVERAGE(CE96:CH96)</f>
        <v>1.3455660643663285</v>
      </c>
      <c r="CJ96" s="312">
        <f t="shared" ref="CJ96" si="589">AVERAGE(CF96:CI96)</f>
        <v>1.3455660643684699</v>
      </c>
      <c r="CK96" s="312">
        <f t="shared" ref="CK96" si="590">AVERAGE(CG96:CJ96)</f>
        <v>1.3455660643724632</v>
      </c>
      <c r="CL96" s="312">
        <f t="shared" ref="CL96" si="591">AVERAGE(CH96:CK96)</f>
        <v>1.3455660643708662</v>
      </c>
      <c r="CM96" s="312">
        <f t="shared" ref="CM96" si="592">AVERAGE(CI96:CL96)</f>
        <v>1.3455660643695317</v>
      </c>
      <c r="CN96" s="312">
        <f t="shared" ref="CN96" si="593">AVERAGE(CJ96:CM96)</f>
        <v>1.3455660643703329</v>
      </c>
      <c r="CO96" s="312">
        <f t="shared" ref="CO96" si="594">AVERAGE(CK96:CN96)</f>
        <v>1.3455660643707985</v>
      </c>
      <c r="CP96" s="312">
        <f t="shared" ref="CP96" si="595">AVERAGE(CL96:CO96)</f>
        <v>1.3455660643703822</v>
      </c>
      <c r="CQ96" s="312">
        <f t="shared" ref="CQ96" si="596">AVERAGE(CM96:CP96)</f>
        <v>1.3455660643702614</v>
      </c>
      <c r="CR96" s="312">
        <f t="shared" ref="CR96" si="597">AVERAGE(CN96:CQ96)</f>
        <v>1.3455660643704439</v>
      </c>
      <c r="CS96" s="312">
        <f t="shared" ref="CS96" si="598">AVERAGE(CO96:CR96)</f>
        <v>1.3455660643704717</v>
      </c>
      <c r="CT96" s="312">
        <f t="shared" ref="CT96" si="599">AVERAGE(CP96:CS96)</f>
        <v>1.3455660643703897</v>
      </c>
    </row>
    <row r="97" spans="1:98" s="5" customFormat="1" x14ac:dyDescent="0.25">
      <c r="B97" s="1" t="s">
        <v>3</v>
      </c>
      <c r="C97" s="14">
        <f t="shared" ref="C97:AA97" si="600">IFERROR(C85/C61,"")</f>
        <v>1.3053435114503817</v>
      </c>
      <c r="D97" s="14">
        <f t="shared" si="600"/>
        <v>1.1848739495798319</v>
      </c>
      <c r="E97" s="14">
        <f t="shared" si="600"/>
        <v>1.4464285714285714</v>
      </c>
      <c r="F97" s="14">
        <f t="shared" si="600"/>
        <v>1.430232558139535</v>
      </c>
      <c r="G97" s="14">
        <f t="shared" si="600"/>
        <v>1.2506024096385542</v>
      </c>
      <c r="H97" s="14">
        <f t="shared" si="600"/>
        <v>1.2759381898454747</v>
      </c>
      <c r="I97" s="14">
        <f t="shared" si="600"/>
        <v>1.454183266932271</v>
      </c>
      <c r="J97" s="14">
        <f t="shared" si="600"/>
        <v>1.1751824817518248</v>
      </c>
      <c r="K97" s="14">
        <f t="shared" si="600"/>
        <v>1.4457516339869281</v>
      </c>
      <c r="L97" s="14">
        <f t="shared" si="600"/>
        <v>1.2845911949685536</v>
      </c>
      <c r="M97" s="14">
        <f t="shared" si="600"/>
        <v>1.9006622516556291</v>
      </c>
      <c r="N97" s="99">
        <f t="shared" si="600"/>
        <v>1.7685643564356435</v>
      </c>
      <c r="O97" s="165">
        <f t="shared" si="600"/>
        <v>1.1878172588832487</v>
      </c>
      <c r="P97" s="165">
        <f t="shared" si="600"/>
        <v>1.248062015503876</v>
      </c>
      <c r="Q97" s="165">
        <f t="shared" si="600"/>
        <v>1.6473282442748092</v>
      </c>
      <c r="R97" s="165">
        <f t="shared" si="600"/>
        <v>1.2585895117540686</v>
      </c>
      <c r="S97" s="165">
        <f t="shared" si="600"/>
        <v>1.4434389140271493</v>
      </c>
      <c r="T97" s="165">
        <f t="shared" si="600"/>
        <v>1.6525821596244132</v>
      </c>
      <c r="U97" s="166">
        <f t="shared" si="600"/>
        <v>1.3068592057761732</v>
      </c>
      <c r="V97" s="166">
        <f t="shared" si="600"/>
        <v>1.3817991631799162</v>
      </c>
      <c r="W97" s="166">
        <f t="shared" si="600"/>
        <v>1.6891105569409808</v>
      </c>
      <c r="X97" s="166">
        <f t="shared" si="600"/>
        <v>1.4686868686868686</v>
      </c>
      <c r="Y97" s="166">
        <f t="shared" si="600"/>
        <v>1.6953367875647669</v>
      </c>
      <c r="Z97" s="167">
        <f t="shared" si="600"/>
        <v>1.8898704358068317</v>
      </c>
      <c r="AA97" s="5">
        <f t="shared" si="600"/>
        <v>1.3797276853252647</v>
      </c>
      <c r="AB97" s="5">
        <f t="shared" ref="AB97:CM97" si="601">IFERROR(AB85/AB61,"")</f>
        <v>1.4235055724417427</v>
      </c>
      <c r="AC97" s="5">
        <f t="shared" si="601"/>
        <v>1.6227730441518202</v>
      </c>
      <c r="AD97" s="5">
        <f t="shared" si="601"/>
        <v>1.5457543281121187</v>
      </c>
      <c r="AE97" s="5">
        <f t="shared" si="601"/>
        <v>1.644273127753304</v>
      </c>
      <c r="AF97" s="5">
        <f t="shared" si="601"/>
        <v>1.4976340694006309</v>
      </c>
      <c r="AG97" s="5">
        <f t="shared" si="601"/>
        <v>1.6218851570964248</v>
      </c>
      <c r="AH97" s="5">
        <f>IFERROR(AH85/AH61,"")</f>
        <v>1.591155647303454</v>
      </c>
      <c r="AI97" s="5">
        <f t="shared" si="601"/>
        <v>1.591738773191715</v>
      </c>
      <c r="AJ97" s="5">
        <f t="shared" si="601"/>
        <v>1.5780821472607383</v>
      </c>
      <c r="AK97" s="5">
        <f t="shared" si="601"/>
        <v>1.595661134486323</v>
      </c>
      <c r="AL97" s="107">
        <f t="shared" si="601"/>
        <v>1.5924776919918524</v>
      </c>
      <c r="AM97" s="5">
        <f t="shared" si="601"/>
        <v>1.5519441137048466</v>
      </c>
      <c r="AN97" s="5">
        <f t="shared" si="601"/>
        <v>1.5108580160567024</v>
      </c>
      <c r="AO97" s="5">
        <f t="shared" si="601"/>
        <v>1.7560638402404118</v>
      </c>
      <c r="AP97" s="5">
        <f t="shared" si="601"/>
        <v>1.6066456631177359</v>
      </c>
      <c r="AQ97" s="5">
        <f>IFERROR(AQ85/AQ61,"")</f>
        <v>1.6664327179418079</v>
      </c>
      <c r="AR97" s="5">
        <f t="shared" si="601"/>
        <v>1.5564045839875014</v>
      </c>
      <c r="AS97" s="5">
        <f t="shared" si="601"/>
        <v>1.6806429147920212</v>
      </c>
      <c r="AT97" s="5">
        <f t="shared" si="601"/>
        <v>1.6508904779053681</v>
      </c>
      <c r="AU97" s="5">
        <f t="shared" si="601"/>
        <v>1.6548967808424637</v>
      </c>
      <c r="AV97" s="5">
        <f t="shared" si="601"/>
        <v>1.6742573797134681</v>
      </c>
      <c r="AW97" s="5">
        <f t="shared" si="601"/>
        <v>1.6886798090704942</v>
      </c>
      <c r="AX97" s="107">
        <f t="shared" si="601"/>
        <v>1.6841084129378374</v>
      </c>
      <c r="AY97" s="5">
        <f t="shared" si="601"/>
        <v>1.394034366703168</v>
      </c>
      <c r="AZ97" s="5">
        <f t="shared" si="601"/>
        <v>1.5046234548371107</v>
      </c>
      <c r="BA97" s="5">
        <f t="shared" si="601"/>
        <v>1.6929006288375053</v>
      </c>
      <c r="BB97" s="5">
        <f t="shared" si="601"/>
        <v>1.6501073648255962</v>
      </c>
      <c r="BC97" s="5">
        <f t="shared" si="601"/>
        <v>1.7544495988387501</v>
      </c>
      <c r="BD97" s="5">
        <f t="shared" si="601"/>
        <v>1.6510929657743041</v>
      </c>
      <c r="BE97" s="5">
        <f t="shared" si="601"/>
        <v>1.7127768170069448</v>
      </c>
      <c r="BF97" s="5">
        <f t="shared" si="601"/>
        <v>1.7119649184173813</v>
      </c>
      <c r="BG97" s="5">
        <f t="shared" si="601"/>
        <v>1.7241720974039145</v>
      </c>
      <c r="BH97" s="5">
        <f t="shared" si="601"/>
        <v>1.7423468250031857</v>
      </c>
      <c r="BI97" s="5">
        <f t="shared" si="601"/>
        <v>1.7483096085856014</v>
      </c>
      <c r="BJ97" s="107">
        <f t="shared" si="601"/>
        <v>1.7458301334783077</v>
      </c>
      <c r="BK97" s="5">
        <f t="shared" si="601"/>
        <v>1.4251582904969418</v>
      </c>
      <c r="BL97" s="5">
        <f t="shared" si="601"/>
        <v>1.531881471146362</v>
      </c>
      <c r="BM97" s="5">
        <f t="shared" si="601"/>
        <v>1.72939805770317</v>
      </c>
      <c r="BN97" s="5">
        <f t="shared" si="601"/>
        <v>1.6726407757433523</v>
      </c>
      <c r="BO97" s="5">
        <f t="shared" si="601"/>
        <v>1.7830022317559009</v>
      </c>
      <c r="BP97" s="5">
        <f t="shared" si="601"/>
        <v>1.6736249904606608</v>
      </c>
      <c r="BQ97" s="5">
        <f t="shared" si="601"/>
        <v>1.7466242344794696</v>
      </c>
      <c r="BR97" s="5">
        <f t="shared" si="601"/>
        <v>1.745843281376648</v>
      </c>
      <c r="BS97" s="5">
        <f t="shared" si="601"/>
        <v>1.7629958457305119</v>
      </c>
      <c r="BT97" s="5">
        <f t="shared" si="601"/>
        <v>1.7809716655710601</v>
      </c>
      <c r="BU97" s="5">
        <f t="shared" si="601"/>
        <v>1.786810118578082</v>
      </c>
      <c r="BV97" s="107">
        <f t="shared" si="601"/>
        <v>1.7850262158444208</v>
      </c>
      <c r="BW97" s="5">
        <f t="shared" si="601"/>
        <v>1.4667323157319792</v>
      </c>
      <c r="BX97" s="5">
        <f t="shared" si="601"/>
        <v>1.5800117697152152</v>
      </c>
      <c r="BY97" s="5">
        <f t="shared" si="601"/>
        <v>1.7814719963175616</v>
      </c>
      <c r="BZ97" s="5">
        <f t="shared" si="601"/>
        <v>1.7291072275172406</v>
      </c>
      <c r="CA97" s="5">
        <f t="shared" si="601"/>
        <v>1.839999144594114</v>
      </c>
      <c r="CB97" s="5">
        <f t="shared" si="601"/>
        <v>1.727683535121699</v>
      </c>
      <c r="CC97" s="5">
        <f t="shared" si="601"/>
        <v>1.8008340656419906</v>
      </c>
      <c r="CD97" s="5">
        <f t="shared" si="601"/>
        <v>1.8000619176859323</v>
      </c>
      <c r="CE97" s="5">
        <f t="shared" si="601"/>
        <v>1.8170996044668648</v>
      </c>
      <c r="CF97" s="5">
        <f t="shared" si="601"/>
        <v>1.8349598954572168</v>
      </c>
      <c r="CG97" s="5">
        <f t="shared" si="601"/>
        <v>1.8402746238415417</v>
      </c>
      <c r="CH97" s="107">
        <f t="shared" si="601"/>
        <v>1.8382464605937407</v>
      </c>
      <c r="CI97" s="5">
        <f t="shared" si="601"/>
        <v>1.5125740548746875</v>
      </c>
      <c r="CJ97" s="5">
        <f t="shared" si="601"/>
        <v>1.6279683995617595</v>
      </c>
      <c r="CK97" s="5">
        <f t="shared" si="601"/>
        <v>1.8372581346355323</v>
      </c>
      <c r="CL97" s="5">
        <f t="shared" si="601"/>
        <v>1.7781853986605167</v>
      </c>
      <c r="CM97" s="5">
        <f t="shared" si="601"/>
        <v>1.8936612679393428</v>
      </c>
      <c r="CN97" s="5">
        <f t="shared" ref="CN97:CT97" si="602">IFERROR(CN85/CN61,"")</f>
        <v>1.7773233660350429</v>
      </c>
      <c r="CO97" s="5">
        <f t="shared" si="602"/>
        <v>1.85493979658756</v>
      </c>
      <c r="CP97" s="5">
        <f t="shared" si="602"/>
        <v>1.8533644790054322</v>
      </c>
      <c r="CQ97" s="5">
        <f t="shared" si="602"/>
        <v>1.8710394023546051</v>
      </c>
      <c r="CR97" s="5">
        <f t="shared" si="602"/>
        <v>1.889775351833066</v>
      </c>
      <c r="CS97" s="5">
        <f t="shared" si="602"/>
        <v>1.8955144003690911</v>
      </c>
      <c r="CT97" s="107">
        <f t="shared" si="602"/>
        <v>1.8936012043177408</v>
      </c>
    </row>
    <row r="98" spans="1:98" x14ac:dyDescent="0.25">
      <c r="AB98" s="17"/>
    </row>
    <row r="99" spans="1:98" s="113" customFormat="1" x14ac:dyDescent="0.25">
      <c r="B99" s="61"/>
      <c r="C99" s="6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2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2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2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2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2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2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2"/>
    </row>
    <row r="100" spans="1:98" s="102" customFormat="1" x14ac:dyDescent="0.25">
      <c r="B100" s="102" t="s">
        <v>14</v>
      </c>
      <c r="C100" s="102">
        <f t="shared" ref="C100:BN100" si="603">C33</f>
        <v>42005</v>
      </c>
      <c r="D100" s="102">
        <f t="shared" si="603"/>
        <v>42036</v>
      </c>
      <c r="E100" s="102">
        <f t="shared" si="603"/>
        <v>42064</v>
      </c>
      <c r="F100" s="102">
        <f t="shared" si="603"/>
        <v>42095</v>
      </c>
      <c r="G100" s="102">
        <f t="shared" si="603"/>
        <v>42125</v>
      </c>
      <c r="H100" s="102">
        <f t="shared" si="603"/>
        <v>42156</v>
      </c>
      <c r="I100" s="102">
        <f t="shared" si="603"/>
        <v>42186</v>
      </c>
      <c r="J100" s="102">
        <f t="shared" si="603"/>
        <v>42217</v>
      </c>
      <c r="K100" s="102">
        <f t="shared" si="603"/>
        <v>42248</v>
      </c>
      <c r="L100" s="102">
        <f t="shared" si="603"/>
        <v>42278</v>
      </c>
      <c r="M100" s="102">
        <f t="shared" si="603"/>
        <v>42309</v>
      </c>
      <c r="N100" s="103">
        <f t="shared" si="603"/>
        <v>42339</v>
      </c>
      <c r="O100" s="140">
        <f t="shared" si="603"/>
        <v>42370</v>
      </c>
      <c r="P100" s="140">
        <f t="shared" si="603"/>
        <v>42401</v>
      </c>
      <c r="Q100" s="140">
        <f t="shared" si="603"/>
        <v>42430</v>
      </c>
      <c r="R100" s="140">
        <f t="shared" si="603"/>
        <v>42461</v>
      </c>
      <c r="S100" s="140">
        <f t="shared" si="603"/>
        <v>42491</v>
      </c>
      <c r="T100" s="140">
        <f t="shared" si="603"/>
        <v>42522</v>
      </c>
      <c r="U100" s="102">
        <f t="shared" si="603"/>
        <v>42552</v>
      </c>
      <c r="V100" s="102">
        <f t="shared" si="603"/>
        <v>42583</v>
      </c>
      <c r="W100" s="102">
        <f t="shared" si="603"/>
        <v>42614</v>
      </c>
      <c r="X100" s="102">
        <f t="shared" si="603"/>
        <v>42644</v>
      </c>
      <c r="Y100" s="102">
        <f t="shared" si="603"/>
        <v>42675</v>
      </c>
      <c r="Z100" s="103">
        <f t="shared" si="603"/>
        <v>42705</v>
      </c>
      <c r="AA100" s="102">
        <f t="shared" si="603"/>
        <v>42752</v>
      </c>
      <c r="AB100" s="102">
        <f t="shared" si="603"/>
        <v>42783</v>
      </c>
      <c r="AC100" s="102">
        <f t="shared" si="603"/>
        <v>42811</v>
      </c>
      <c r="AD100" s="102">
        <f t="shared" si="603"/>
        <v>42842</v>
      </c>
      <c r="AE100" s="102">
        <f t="shared" si="603"/>
        <v>42872</v>
      </c>
      <c r="AF100" s="102">
        <f t="shared" si="603"/>
        <v>42903</v>
      </c>
      <c r="AG100" s="102">
        <f t="shared" si="603"/>
        <v>42933</v>
      </c>
      <c r="AH100" s="102">
        <f t="shared" si="603"/>
        <v>42964</v>
      </c>
      <c r="AI100" s="102">
        <f t="shared" si="603"/>
        <v>42995</v>
      </c>
      <c r="AJ100" s="102">
        <f t="shared" si="603"/>
        <v>43025</v>
      </c>
      <c r="AK100" s="102">
        <f t="shared" si="603"/>
        <v>43056</v>
      </c>
      <c r="AL100" s="103">
        <f t="shared" si="603"/>
        <v>43086</v>
      </c>
      <c r="AM100" s="102">
        <f t="shared" si="603"/>
        <v>43118</v>
      </c>
      <c r="AN100" s="102">
        <f t="shared" si="603"/>
        <v>43149</v>
      </c>
      <c r="AO100" s="102">
        <f t="shared" si="603"/>
        <v>43177</v>
      </c>
      <c r="AP100" s="102">
        <f t="shared" si="603"/>
        <v>43208</v>
      </c>
      <c r="AQ100" s="102">
        <f t="shared" si="603"/>
        <v>43238</v>
      </c>
      <c r="AR100" s="102">
        <f t="shared" si="603"/>
        <v>43269</v>
      </c>
      <c r="AS100" s="102">
        <f t="shared" si="603"/>
        <v>43299</v>
      </c>
      <c r="AT100" s="102">
        <f t="shared" si="603"/>
        <v>43330</v>
      </c>
      <c r="AU100" s="102">
        <f t="shared" si="603"/>
        <v>43361</v>
      </c>
      <c r="AV100" s="102">
        <f t="shared" si="603"/>
        <v>43391</v>
      </c>
      <c r="AW100" s="102">
        <f t="shared" si="603"/>
        <v>43422</v>
      </c>
      <c r="AX100" s="103">
        <f t="shared" si="603"/>
        <v>43452</v>
      </c>
      <c r="AY100" s="102">
        <f t="shared" si="603"/>
        <v>43483</v>
      </c>
      <c r="AZ100" s="102">
        <f t="shared" si="603"/>
        <v>43514</v>
      </c>
      <c r="BA100" s="102">
        <f t="shared" si="603"/>
        <v>43542</v>
      </c>
      <c r="BB100" s="102">
        <f t="shared" si="603"/>
        <v>43573</v>
      </c>
      <c r="BC100" s="102">
        <f t="shared" si="603"/>
        <v>43603</v>
      </c>
      <c r="BD100" s="102">
        <f t="shared" si="603"/>
        <v>43634</v>
      </c>
      <c r="BE100" s="102">
        <f t="shared" si="603"/>
        <v>43664</v>
      </c>
      <c r="BF100" s="102">
        <f t="shared" si="603"/>
        <v>43695</v>
      </c>
      <c r="BG100" s="102">
        <f t="shared" si="603"/>
        <v>43726</v>
      </c>
      <c r="BH100" s="102">
        <f t="shared" si="603"/>
        <v>43756</v>
      </c>
      <c r="BI100" s="102">
        <f t="shared" si="603"/>
        <v>43787</v>
      </c>
      <c r="BJ100" s="103">
        <f t="shared" si="603"/>
        <v>43817</v>
      </c>
      <c r="BK100" s="102">
        <f t="shared" si="603"/>
        <v>43848</v>
      </c>
      <c r="BL100" s="102">
        <f t="shared" si="603"/>
        <v>43879</v>
      </c>
      <c r="BM100" s="102">
        <f t="shared" si="603"/>
        <v>43908</v>
      </c>
      <c r="BN100" s="102">
        <f t="shared" si="603"/>
        <v>43939</v>
      </c>
      <c r="BO100" s="102">
        <f t="shared" ref="BO100:CT100" si="604">BO33</f>
        <v>43969</v>
      </c>
      <c r="BP100" s="102">
        <f t="shared" si="604"/>
        <v>44000</v>
      </c>
      <c r="BQ100" s="102">
        <f t="shared" si="604"/>
        <v>44030</v>
      </c>
      <c r="BR100" s="102">
        <f t="shared" si="604"/>
        <v>44061</v>
      </c>
      <c r="BS100" s="102">
        <f t="shared" si="604"/>
        <v>44092</v>
      </c>
      <c r="BT100" s="102">
        <f t="shared" si="604"/>
        <v>44122</v>
      </c>
      <c r="BU100" s="102">
        <f t="shared" si="604"/>
        <v>44153</v>
      </c>
      <c r="BV100" s="103">
        <f t="shared" si="604"/>
        <v>44183</v>
      </c>
      <c r="BW100" s="102">
        <f t="shared" si="604"/>
        <v>44214</v>
      </c>
      <c r="BX100" s="102">
        <f t="shared" si="604"/>
        <v>44245</v>
      </c>
      <c r="BY100" s="102">
        <f t="shared" si="604"/>
        <v>44273</v>
      </c>
      <c r="BZ100" s="102">
        <f t="shared" si="604"/>
        <v>44304</v>
      </c>
      <c r="CA100" s="102">
        <f t="shared" si="604"/>
        <v>44334</v>
      </c>
      <c r="CB100" s="102">
        <f t="shared" si="604"/>
        <v>44365</v>
      </c>
      <c r="CC100" s="102">
        <f t="shared" si="604"/>
        <v>44395</v>
      </c>
      <c r="CD100" s="102">
        <f t="shared" si="604"/>
        <v>44426</v>
      </c>
      <c r="CE100" s="102">
        <f t="shared" si="604"/>
        <v>44457</v>
      </c>
      <c r="CF100" s="102">
        <f t="shared" si="604"/>
        <v>44487</v>
      </c>
      <c r="CG100" s="102">
        <f t="shared" si="604"/>
        <v>44518</v>
      </c>
      <c r="CH100" s="103">
        <f t="shared" si="604"/>
        <v>44548</v>
      </c>
      <c r="CI100" s="102">
        <f t="shared" si="604"/>
        <v>44579</v>
      </c>
      <c r="CJ100" s="102">
        <f t="shared" si="604"/>
        <v>44610</v>
      </c>
      <c r="CK100" s="102">
        <f t="shared" si="604"/>
        <v>44638</v>
      </c>
      <c r="CL100" s="102">
        <f t="shared" si="604"/>
        <v>44669</v>
      </c>
      <c r="CM100" s="102">
        <f t="shared" si="604"/>
        <v>44699</v>
      </c>
      <c r="CN100" s="102">
        <f t="shared" si="604"/>
        <v>44730</v>
      </c>
      <c r="CO100" s="102">
        <f t="shared" si="604"/>
        <v>44760</v>
      </c>
      <c r="CP100" s="102">
        <f t="shared" si="604"/>
        <v>44791</v>
      </c>
      <c r="CQ100" s="102">
        <f t="shared" si="604"/>
        <v>44822</v>
      </c>
      <c r="CR100" s="102">
        <f t="shared" si="604"/>
        <v>44852</v>
      </c>
      <c r="CS100" s="102">
        <f t="shared" si="604"/>
        <v>44883</v>
      </c>
      <c r="CT100" s="103">
        <f t="shared" si="604"/>
        <v>44913</v>
      </c>
    </row>
    <row r="101" spans="1:98" s="13" customFormat="1" x14ac:dyDescent="0.25">
      <c r="A101" s="13" t="s">
        <v>191</v>
      </c>
      <c r="B101" s="13" t="s">
        <v>142</v>
      </c>
      <c r="C101" s="13">
        <f>IFERROR(C22/C77,"")</f>
        <v>26.30713636363636</v>
      </c>
      <c r="D101" s="13">
        <f t="shared" ref="D101:N101" si="605">IFERROR(D22/D77,"")</f>
        <v>28.190874999999998</v>
      </c>
      <c r="E101" s="13">
        <f t="shared" si="605"/>
        <v>47.249829268292679</v>
      </c>
      <c r="F101" s="13">
        <f t="shared" si="605"/>
        <v>44.29642105263158</v>
      </c>
      <c r="G101" s="13">
        <f t="shared" si="605"/>
        <v>31.103526315789473</v>
      </c>
      <c r="H101" s="13">
        <f t="shared" si="605"/>
        <v>19.682884615384616</v>
      </c>
      <c r="I101" s="13">
        <f t="shared" si="605"/>
        <v>58.362652173913041</v>
      </c>
      <c r="J101" s="13">
        <f t="shared" si="605"/>
        <v>22.092565217391304</v>
      </c>
      <c r="K101" s="13">
        <f t="shared" si="605"/>
        <v>25.36646153846154</v>
      </c>
      <c r="L101" s="13">
        <f t="shared" si="605"/>
        <v>21.27864705882353</v>
      </c>
      <c r="M101" s="13">
        <f t="shared" si="605"/>
        <v>24.353574074074075</v>
      </c>
      <c r="N101" s="98">
        <f t="shared" si="605"/>
        <v>31.791135000000001</v>
      </c>
      <c r="O101" s="695">
        <v>39.548705882352898</v>
      </c>
      <c r="P101" s="696">
        <v>36.599166666666697</v>
      </c>
      <c r="Q101" s="697">
        <v>17.2880681818182</v>
      </c>
      <c r="R101" s="698">
        <v>45.611800000000002</v>
      </c>
      <c r="S101" s="699">
        <v>45.190708333333298</v>
      </c>
      <c r="T101" s="700">
        <v>39.544058823529397</v>
      </c>
      <c r="U101" s="701">
        <v>30.750441176470598</v>
      </c>
      <c r="V101" s="702">
        <v>22.620833333333302</v>
      </c>
      <c r="W101" s="703">
        <v>27.8671111111111</v>
      </c>
      <c r="X101" s="704">
        <v>20.943280000000001</v>
      </c>
      <c r="Y101" s="705">
        <v>32.650750000000002</v>
      </c>
      <c r="Z101" s="706">
        <v>37.708366336633702</v>
      </c>
      <c r="AA101" s="1463">
        <v>21.312368932038833</v>
      </c>
      <c r="AB101" s="1464">
        <v>22.8813783783784</v>
      </c>
      <c r="AC101" s="1465">
        <v>20.6361951219512</v>
      </c>
      <c r="AD101" s="1466">
        <v>15.0447289156627</v>
      </c>
      <c r="AE101" s="1467">
        <v>15.8680082987552</v>
      </c>
      <c r="AF101" s="1468">
        <v>19.978019169329102</v>
      </c>
      <c r="AG101" s="1469">
        <v>16.254143646408799</v>
      </c>
      <c r="AH101" s="290">
        <f>AG101*1.01</f>
        <v>16.416685082872888</v>
      </c>
      <c r="AI101" s="290">
        <f t="shared" ref="AI101:AL101" si="606">AH101*1.01</f>
        <v>16.580851933701616</v>
      </c>
      <c r="AJ101" s="290">
        <f t="shared" si="606"/>
        <v>16.746660453038633</v>
      </c>
      <c r="AK101" s="290">
        <f t="shared" si="606"/>
        <v>16.914127057569019</v>
      </c>
      <c r="AL101" s="290">
        <f t="shared" si="606"/>
        <v>17.083268328144708</v>
      </c>
      <c r="AM101" s="309">
        <f>AVERAGE(AA101:AL101)*1.05</f>
        <v>18.875188090311973</v>
      </c>
      <c r="AN101" s="307">
        <f>AM101</f>
        <v>18.875188090311973</v>
      </c>
      <c r="AO101" s="307">
        <f t="shared" ref="AO101:AW101" si="607">AN101</f>
        <v>18.875188090311973</v>
      </c>
      <c r="AP101" s="307">
        <f t="shared" si="607"/>
        <v>18.875188090311973</v>
      </c>
      <c r="AQ101" s="307">
        <f t="shared" si="607"/>
        <v>18.875188090311973</v>
      </c>
      <c r="AR101" s="307">
        <f t="shared" si="607"/>
        <v>18.875188090311973</v>
      </c>
      <c r="AS101" s="307">
        <f t="shared" si="607"/>
        <v>18.875188090311973</v>
      </c>
      <c r="AT101" s="307">
        <f t="shared" si="607"/>
        <v>18.875188090311973</v>
      </c>
      <c r="AU101" s="307">
        <f t="shared" si="607"/>
        <v>18.875188090311973</v>
      </c>
      <c r="AV101" s="307">
        <f t="shared" si="607"/>
        <v>18.875188090311973</v>
      </c>
      <c r="AW101" s="307">
        <f t="shared" si="607"/>
        <v>18.875188090311973</v>
      </c>
      <c r="AX101" s="308">
        <v>35.218745010109338</v>
      </c>
      <c r="AY101" s="309">
        <f>AVERAGE(AM101:AX101)*1.07</f>
        <v>21.653751748649078</v>
      </c>
      <c r="AZ101" s="307">
        <f>AY101</f>
        <v>21.653751748649078</v>
      </c>
      <c r="BA101" s="307">
        <f t="shared" ref="BA101:BJ101" si="608">AZ101</f>
        <v>21.653751748649078</v>
      </c>
      <c r="BB101" s="307">
        <f t="shared" si="608"/>
        <v>21.653751748649078</v>
      </c>
      <c r="BC101" s="307">
        <f t="shared" si="608"/>
        <v>21.653751748649078</v>
      </c>
      <c r="BD101" s="307">
        <f t="shared" si="608"/>
        <v>21.653751748649078</v>
      </c>
      <c r="BE101" s="307">
        <f t="shared" si="608"/>
        <v>21.653751748649078</v>
      </c>
      <c r="BF101" s="307">
        <f t="shared" si="608"/>
        <v>21.653751748649078</v>
      </c>
      <c r="BG101" s="307">
        <f t="shared" si="608"/>
        <v>21.653751748649078</v>
      </c>
      <c r="BH101" s="307">
        <f t="shared" si="608"/>
        <v>21.653751748649078</v>
      </c>
      <c r="BI101" s="307">
        <f t="shared" si="608"/>
        <v>21.653751748649078</v>
      </c>
      <c r="BJ101" s="308">
        <f t="shared" si="608"/>
        <v>21.653751748649078</v>
      </c>
      <c r="BK101" s="309">
        <f>AVERAGE(AY101:BJ101)*1.06</f>
        <v>22.952976853568028</v>
      </c>
      <c r="BL101" s="307">
        <f>BK101</f>
        <v>22.952976853568028</v>
      </c>
      <c r="BM101" s="307">
        <f t="shared" ref="BM101:BV101" si="609">BL101</f>
        <v>22.952976853568028</v>
      </c>
      <c r="BN101" s="307">
        <f t="shared" si="609"/>
        <v>22.952976853568028</v>
      </c>
      <c r="BO101" s="307">
        <f t="shared" si="609"/>
        <v>22.952976853568028</v>
      </c>
      <c r="BP101" s="307">
        <f t="shared" si="609"/>
        <v>22.952976853568028</v>
      </c>
      <c r="BQ101" s="307">
        <f t="shared" si="609"/>
        <v>22.952976853568028</v>
      </c>
      <c r="BR101" s="307">
        <f t="shared" si="609"/>
        <v>22.952976853568028</v>
      </c>
      <c r="BS101" s="307">
        <f t="shared" si="609"/>
        <v>22.952976853568028</v>
      </c>
      <c r="BT101" s="307">
        <f t="shared" si="609"/>
        <v>22.952976853568028</v>
      </c>
      <c r="BU101" s="307">
        <f t="shared" si="609"/>
        <v>22.952976853568028</v>
      </c>
      <c r="BV101" s="308">
        <f t="shared" si="609"/>
        <v>22.952976853568028</v>
      </c>
      <c r="BW101" s="309">
        <f>AVERAGE(BK101:BV101)*1.08</f>
        <v>24.789215001853471</v>
      </c>
      <c r="BX101" s="307">
        <f>BW101</f>
        <v>24.789215001853471</v>
      </c>
      <c r="BY101" s="307">
        <f t="shared" ref="BY101:CH101" si="610">BX101</f>
        <v>24.789215001853471</v>
      </c>
      <c r="BZ101" s="307">
        <f t="shared" si="610"/>
        <v>24.789215001853471</v>
      </c>
      <c r="CA101" s="307">
        <f t="shared" si="610"/>
        <v>24.789215001853471</v>
      </c>
      <c r="CB101" s="307">
        <f t="shared" si="610"/>
        <v>24.789215001853471</v>
      </c>
      <c r="CC101" s="307">
        <f t="shared" si="610"/>
        <v>24.789215001853471</v>
      </c>
      <c r="CD101" s="307">
        <f t="shared" si="610"/>
        <v>24.789215001853471</v>
      </c>
      <c r="CE101" s="307">
        <f t="shared" si="610"/>
        <v>24.789215001853471</v>
      </c>
      <c r="CF101" s="307">
        <f t="shared" si="610"/>
        <v>24.789215001853471</v>
      </c>
      <c r="CG101" s="307">
        <f t="shared" si="610"/>
        <v>24.789215001853471</v>
      </c>
      <c r="CH101" s="308">
        <f t="shared" si="610"/>
        <v>24.789215001853471</v>
      </c>
      <c r="CI101" s="309">
        <f>AVERAGE(BW101:CH101)*1.09</f>
        <v>27.020244352020288</v>
      </c>
      <c r="CJ101" s="307">
        <f>CI101</f>
        <v>27.020244352020288</v>
      </c>
      <c r="CK101" s="307">
        <f t="shared" ref="CK101:CT101" si="611">CJ101</f>
        <v>27.020244352020288</v>
      </c>
      <c r="CL101" s="307">
        <f t="shared" si="611"/>
        <v>27.020244352020288</v>
      </c>
      <c r="CM101" s="307">
        <f t="shared" si="611"/>
        <v>27.020244352020288</v>
      </c>
      <c r="CN101" s="307">
        <f t="shared" si="611"/>
        <v>27.020244352020288</v>
      </c>
      <c r="CO101" s="307">
        <f t="shared" si="611"/>
        <v>27.020244352020288</v>
      </c>
      <c r="CP101" s="307">
        <f t="shared" si="611"/>
        <v>27.020244352020288</v>
      </c>
      <c r="CQ101" s="307">
        <f t="shared" si="611"/>
        <v>27.020244352020288</v>
      </c>
      <c r="CR101" s="307">
        <f t="shared" si="611"/>
        <v>27.020244352020288</v>
      </c>
      <c r="CS101" s="307">
        <f t="shared" si="611"/>
        <v>27.020244352020288</v>
      </c>
      <c r="CT101" s="308">
        <f t="shared" si="611"/>
        <v>27.020244352020288</v>
      </c>
    </row>
    <row r="102" spans="1:98" s="13" customFormat="1" x14ac:dyDescent="0.25">
      <c r="A102" s="13" t="s">
        <v>192</v>
      </c>
      <c r="B102" s="13" t="s">
        <v>5</v>
      </c>
      <c r="C102" s="13">
        <f t="shared" ref="C102:N102" si="612">IFERROR(C23/C78,"")</f>
        <v>14.291</v>
      </c>
      <c r="D102" s="13">
        <f t="shared" si="612"/>
        <v>12.264639344262296</v>
      </c>
      <c r="E102" s="13">
        <f t="shared" si="612"/>
        <v>13.721019607843138</v>
      </c>
      <c r="F102" s="13">
        <f t="shared" si="612"/>
        <v>18.990310606060607</v>
      </c>
      <c r="G102" s="13">
        <f t="shared" si="612"/>
        <v>16.552014084507043</v>
      </c>
      <c r="H102" s="13">
        <f t="shared" si="612"/>
        <v>13.411503759398496</v>
      </c>
      <c r="I102" s="13">
        <f t="shared" si="612"/>
        <v>12.273387850467291</v>
      </c>
      <c r="J102" s="13">
        <f t="shared" si="612"/>
        <v>12.617048</v>
      </c>
      <c r="K102" s="13">
        <f t="shared" si="612"/>
        <v>15.188284210526316</v>
      </c>
      <c r="L102" s="13">
        <f t="shared" si="612"/>
        <v>13.283150289017343</v>
      </c>
      <c r="M102" s="13">
        <f t="shared" si="612"/>
        <v>13.998921113689164</v>
      </c>
      <c r="N102" s="98">
        <f t="shared" si="612"/>
        <v>12.906109311740892</v>
      </c>
      <c r="O102" s="707">
        <v>16.773777777777799</v>
      </c>
      <c r="P102" s="708">
        <v>12.8626382978723</v>
      </c>
      <c r="Q102" s="709">
        <v>14.5143127035831</v>
      </c>
      <c r="R102" s="710">
        <v>22.127795744680899</v>
      </c>
      <c r="S102" s="711">
        <v>14.617838815789501</v>
      </c>
      <c r="T102" s="712">
        <v>12.9157350993378</v>
      </c>
      <c r="U102" s="713">
        <v>12.430647519582299</v>
      </c>
      <c r="V102" s="714">
        <v>12.8955613636364</v>
      </c>
      <c r="W102" s="715">
        <v>13.7266717281273</v>
      </c>
      <c r="X102" s="716">
        <v>13.1045788944724</v>
      </c>
      <c r="Y102" s="717">
        <v>14.3001988742965</v>
      </c>
      <c r="Z102" s="718">
        <v>13.6267635135136</v>
      </c>
      <c r="AA102" s="1470">
        <v>14.136574358974359</v>
      </c>
      <c r="AB102" s="1471">
        <v>13.929567164179099</v>
      </c>
      <c r="AC102" s="1472">
        <v>13.825523415977999</v>
      </c>
      <c r="AD102" s="1473">
        <v>14.331085106383</v>
      </c>
      <c r="AE102" s="1474">
        <v>14.003493449781701</v>
      </c>
      <c r="AF102" s="1475">
        <v>13.448803418803401</v>
      </c>
      <c r="AG102" s="1476">
        <v>13.5943485915493</v>
      </c>
      <c r="AH102" s="290">
        <f t="shared" ref="AH102:AL108" si="613">AG102*1.01</f>
        <v>13.730292077464794</v>
      </c>
      <c r="AI102" s="290">
        <f t="shared" si="613"/>
        <v>13.867594998239442</v>
      </c>
      <c r="AJ102" s="290">
        <f t="shared" si="613"/>
        <v>14.006270948221836</v>
      </c>
      <c r="AK102" s="290">
        <f t="shared" si="613"/>
        <v>14.146333657704055</v>
      </c>
      <c r="AL102" s="290">
        <f t="shared" si="613"/>
        <v>14.287796994281095</v>
      </c>
      <c r="AM102" s="309">
        <f>AVERAGE(AA102:AL102)*1</f>
        <v>13.942307015130007</v>
      </c>
      <c r="AN102" s="310">
        <f t="shared" ref="AN102:AX107" si="614">AM102</f>
        <v>13.942307015130007</v>
      </c>
      <c r="AO102" s="310">
        <f t="shared" si="614"/>
        <v>13.942307015130007</v>
      </c>
      <c r="AP102" s="310">
        <f t="shared" si="614"/>
        <v>13.942307015130007</v>
      </c>
      <c r="AQ102" s="310">
        <f t="shared" si="614"/>
        <v>13.942307015130007</v>
      </c>
      <c r="AR102" s="310">
        <f t="shared" si="614"/>
        <v>13.942307015130007</v>
      </c>
      <c r="AS102" s="310">
        <f t="shared" si="614"/>
        <v>13.942307015130007</v>
      </c>
      <c r="AT102" s="310">
        <f t="shared" si="614"/>
        <v>13.942307015130007</v>
      </c>
      <c r="AU102" s="310">
        <f t="shared" si="614"/>
        <v>13.942307015130007</v>
      </c>
      <c r="AV102" s="310">
        <f t="shared" si="614"/>
        <v>13.942307015130007</v>
      </c>
      <c r="AW102" s="310">
        <f t="shared" si="614"/>
        <v>13.942307015130007</v>
      </c>
      <c r="AX102" s="311">
        <f t="shared" si="614"/>
        <v>13.942307015130007</v>
      </c>
      <c r="AY102" s="309">
        <f>AVERAGE(AM102:AX102)*1.05</f>
        <v>14.639422365886512</v>
      </c>
      <c r="AZ102" s="310">
        <f t="shared" ref="AZ102:BJ102" si="615">AY102</f>
        <v>14.639422365886512</v>
      </c>
      <c r="BA102" s="310">
        <f t="shared" si="615"/>
        <v>14.639422365886512</v>
      </c>
      <c r="BB102" s="310">
        <f t="shared" si="615"/>
        <v>14.639422365886512</v>
      </c>
      <c r="BC102" s="310">
        <f t="shared" si="615"/>
        <v>14.639422365886512</v>
      </c>
      <c r="BD102" s="310">
        <f t="shared" si="615"/>
        <v>14.639422365886512</v>
      </c>
      <c r="BE102" s="310">
        <f t="shared" si="615"/>
        <v>14.639422365886512</v>
      </c>
      <c r="BF102" s="310">
        <f t="shared" si="615"/>
        <v>14.639422365886512</v>
      </c>
      <c r="BG102" s="310">
        <f t="shared" si="615"/>
        <v>14.639422365886512</v>
      </c>
      <c r="BH102" s="310">
        <f t="shared" si="615"/>
        <v>14.639422365886512</v>
      </c>
      <c r="BI102" s="310">
        <f t="shared" si="615"/>
        <v>14.639422365886512</v>
      </c>
      <c r="BJ102" s="311">
        <f t="shared" si="615"/>
        <v>14.639422365886512</v>
      </c>
      <c r="BK102" s="309">
        <f t="shared" ref="BK102:BK107" si="616">AVERAGE(AY102:BJ102)*1.06</f>
        <v>15.517787707839702</v>
      </c>
      <c r="BL102" s="310">
        <f t="shared" ref="BL102:BV102" si="617">BK102</f>
        <v>15.517787707839702</v>
      </c>
      <c r="BM102" s="310">
        <f t="shared" si="617"/>
        <v>15.517787707839702</v>
      </c>
      <c r="BN102" s="310">
        <f t="shared" si="617"/>
        <v>15.517787707839702</v>
      </c>
      <c r="BO102" s="310">
        <f t="shared" si="617"/>
        <v>15.517787707839702</v>
      </c>
      <c r="BP102" s="310">
        <f t="shared" si="617"/>
        <v>15.517787707839702</v>
      </c>
      <c r="BQ102" s="310">
        <f t="shared" si="617"/>
        <v>15.517787707839702</v>
      </c>
      <c r="BR102" s="310">
        <f t="shared" si="617"/>
        <v>15.517787707839702</v>
      </c>
      <c r="BS102" s="310">
        <f t="shared" si="617"/>
        <v>15.517787707839702</v>
      </c>
      <c r="BT102" s="310">
        <f t="shared" si="617"/>
        <v>15.517787707839702</v>
      </c>
      <c r="BU102" s="310">
        <f t="shared" si="617"/>
        <v>15.517787707839702</v>
      </c>
      <c r="BV102" s="311">
        <f t="shared" si="617"/>
        <v>15.517787707839702</v>
      </c>
      <c r="BW102" s="309">
        <f t="shared" ref="BW102:BW107" si="618">AVERAGE(BK102:BV102)*1.08</f>
        <v>16.759210724466886</v>
      </c>
      <c r="BX102" s="310">
        <f t="shared" ref="BX102:CH102" si="619">BW102</f>
        <v>16.759210724466886</v>
      </c>
      <c r="BY102" s="310">
        <f t="shared" si="619"/>
        <v>16.759210724466886</v>
      </c>
      <c r="BZ102" s="310">
        <f t="shared" si="619"/>
        <v>16.759210724466886</v>
      </c>
      <c r="CA102" s="310">
        <f t="shared" si="619"/>
        <v>16.759210724466886</v>
      </c>
      <c r="CB102" s="310">
        <f t="shared" si="619"/>
        <v>16.759210724466886</v>
      </c>
      <c r="CC102" s="310">
        <f t="shared" si="619"/>
        <v>16.759210724466886</v>
      </c>
      <c r="CD102" s="310">
        <f t="shared" si="619"/>
        <v>16.759210724466886</v>
      </c>
      <c r="CE102" s="310">
        <f t="shared" si="619"/>
        <v>16.759210724466886</v>
      </c>
      <c r="CF102" s="310">
        <f t="shared" si="619"/>
        <v>16.759210724466886</v>
      </c>
      <c r="CG102" s="310">
        <f t="shared" si="619"/>
        <v>16.759210724466886</v>
      </c>
      <c r="CH102" s="311">
        <f t="shared" si="619"/>
        <v>16.759210724466886</v>
      </c>
      <c r="CI102" s="309">
        <f t="shared" ref="CI102:CI107" si="620">AVERAGE(BW102:CH102)*1.09</f>
        <v>18.267539689668912</v>
      </c>
      <c r="CJ102" s="310">
        <f t="shared" ref="CJ102:CT102" si="621">CI102</f>
        <v>18.267539689668912</v>
      </c>
      <c r="CK102" s="310">
        <f t="shared" si="621"/>
        <v>18.267539689668912</v>
      </c>
      <c r="CL102" s="310">
        <f t="shared" si="621"/>
        <v>18.267539689668912</v>
      </c>
      <c r="CM102" s="310">
        <f t="shared" si="621"/>
        <v>18.267539689668912</v>
      </c>
      <c r="CN102" s="310">
        <f t="shared" si="621"/>
        <v>18.267539689668912</v>
      </c>
      <c r="CO102" s="310">
        <f t="shared" si="621"/>
        <v>18.267539689668912</v>
      </c>
      <c r="CP102" s="310">
        <f t="shared" si="621"/>
        <v>18.267539689668912</v>
      </c>
      <c r="CQ102" s="310">
        <f t="shared" si="621"/>
        <v>18.267539689668912</v>
      </c>
      <c r="CR102" s="310">
        <f t="shared" si="621"/>
        <v>18.267539689668912</v>
      </c>
      <c r="CS102" s="310">
        <f t="shared" si="621"/>
        <v>18.267539689668912</v>
      </c>
      <c r="CT102" s="311">
        <f t="shared" si="621"/>
        <v>18.267539689668912</v>
      </c>
    </row>
    <row r="103" spans="1:98" s="13" customFormat="1" x14ac:dyDescent="0.25">
      <c r="A103" s="13" t="s">
        <v>193</v>
      </c>
      <c r="B103" s="13" t="s">
        <v>6</v>
      </c>
      <c r="C103" s="13">
        <f t="shared" ref="C103:N103" si="622">IFERROR(C24/C79,"")</f>
        <v>13.443238805970148</v>
      </c>
      <c r="D103" s="13">
        <f t="shared" si="622"/>
        <v>12.978</v>
      </c>
      <c r="E103" s="13">
        <f t="shared" si="622"/>
        <v>14.086987500000001</v>
      </c>
      <c r="F103" s="13">
        <f t="shared" si="622"/>
        <v>13.371373493975904</v>
      </c>
      <c r="G103" s="13">
        <f t="shared" si="622"/>
        <v>13.507051063829788</v>
      </c>
      <c r="H103" s="13">
        <f t="shared" si="622"/>
        <v>15.468089108910892</v>
      </c>
      <c r="I103" s="13">
        <f t="shared" si="622"/>
        <v>14.562409090909091</v>
      </c>
      <c r="J103" s="13">
        <f t="shared" si="622"/>
        <v>13.340843137254902</v>
      </c>
      <c r="K103" s="13">
        <f t="shared" si="622"/>
        <v>13.446340425531913</v>
      </c>
      <c r="L103" s="13">
        <f t="shared" si="622"/>
        <v>14.598518134715027</v>
      </c>
      <c r="M103" s="13">
        <f t="shared" si="622"/>
        <v>12.332295454545456</v>
      </c>
      <c r="N103" s="98">
        <f t="shared" si="622"/>
        <v>14.40502793296095</v>
      </c>
      <c r="O103" s="719">
        <v>12.6821780821918</v>
      </c>
      <c r="P103" s="720">
        <v>12.4004426229508</v>
      </c>
      <c r="Q103" s="721">
        <v>12.884282051282099</v>
      </c>
      <c r="R103" s="722">
        <v>14.84295</v>
      </c>
      <c r="S103" s="723">
        <v>11.007173076923101</v>
      </c>
      <c r="T103" s="724">
        <v>14.1370199335548</v>
      </c>
      <c r="U103" s="725">
        <v>12.947330827067701</v>
      </c>
      <c r="V103" s="726">
        <v>11.4765247933884</v>
      </c>
      <c r="W103" s="727">
        <v>13.722053921568699</v>
      </c>
      <c r="X103" s="728">
        <v>14.185758812615999</v>
      </c>
      <c r="Y103" s="729">
        <v>13.054851063829799</v>
      </c>
      <c r="Z103" s="730">
        <v>14.0679508700103</v>
      </c>
      <c r="AA103" s="1477">
        <v>12.063328042328042</v>
      </c>
      <c r="AB103" s="1478">
        <v>13.648775862069</v>
      </c>
      <c r="AC103" s="1479">
        <v>13.3702491103203</v>
      </c>
      <c r="AD103" s="1480">
        <v>13.084897260273999</v>
      </c>
      <c r="AE103" s="1481">
        <v>13.0430150753769</v>
      </c>
      <c r="AF103" s="1482">
        <v>13.7234951456311</v>
      </c>
      <c r="AG103" s="1483">
        <v>14.1602192982456</v>
      </c>
      <c r="AH103" s="290">
        <f t="shared" si="613"/>
        <v>14.301821491228056</v>
      </c>
      <c r="AI103" s="290">
        <f t="shared" si="613"/>
        <v>14.444839706140337</v>
      </c>
      <c r="AJ103" s="290">
        <f t="shared" si="613"/>
        <v>14.58928810320174</v>
      </c>
      <c r="AK103" s="290">
        <f t="shared" si="613"/>
        <v>14.735180984233757</v>
      </c>
      <c r="AL103" s="290">
        <f t="shared" si="613"/>
        <v>14.882532794076095</v>
      </c>
      <c r="AM103" s="309">
        <f>AVERAGE(AA103:AL103)*1</f>
        <v>13.837303572760412</v>
      </c>
      <c r="AN103" s="310">
        <f t="shared" si="614"/>
        <v>13.837303572760412</v>
      </c>
      <c r="AO103" s="310">
        <f t="shared" si="614"/>
        <v>13.837303572760412</v>
      </c>
      <c r="AP103" s="310">
        <f t="shared" si="614"/>
        <v>13.837303572760412</v>
      </c>
      <c r="AQ103" s="310">
        <f t="shared" si="614"/>
        <v>13.837303572760412</v>
      </c>
      <c r="AR103" s="310">
        <f t="shared" si="614"/>
        <v>13.837303572760412</v>
      </c>
      <c r="AS103" s="310">
        <f t="shared" si="614"/>
        <v>13.837303572760412</v>
      </c>
      <c r="AT103" s="310">
        <f t="shared" si="614"/>
        <v>13.837303572760412</v>
      </c>
      <c r="AU103" s="310">
        <f t="shared" si="614"/>
        <v>13.837303572760412</v>
      </c>
      <c r="AV103" s="310">
        <f t="shared" si="614"/>
        <v>13.837303572760412</v>
      </c>
      <c r="AW103" s="310">
        <f t="shared" si="614"/>
        <v>13.837303572760412</v>
      </c>
      <c r="AX103" s="311">
        <f t="shared" si="614"/>
        <v>13.837303572760412</v>
      </c>
      <c r="AY103" s="309">
        <f t="shared" ref="AY103:AY107" si="623">AVERAGE(AM103:AX103)*1.05</f>
        <v>14.529168751398439</v>
      </c>
      <c r="AZ103" s="310">
        <f t="shared" ref="AZ103:BJ103" si="624">AY103</f>
        <v>14.529168751398439</v>
      </c>
      <c r="BA103" s="310">
        <f t="shared" si="624"/>
        <v>14.529168751398439</v>
      </c>
      <c r="BB103" s="310">
        <f t="shared" si="624"/>
        <v>14.529168751398439</v>
      </c>
      <c r="BC103" s="310">
        <f t="shared" si="624"/>
        <v>14.529168751398439</v>
      </c>
      <c r="BD103" s="310">
        <f t="shared" si="624"/>
        <v>14.529168751398439</v>
      </c>
      <c r="BE103" s="310">
        <f t="shared" si="624"/>
        <v>14.529168751398439</v>
      </c>
      <c r="BF103" s="310">
        <f t="shared" si="624"/>
        <v>14.529168751398439</v>
      </c>
      <c r="BG103" s="310">
        <f t="shared" si="624"/>
        <v>14.529168751398439</v>
      </c>
      <c r="BH103" s="310">
        <f t="shared" si="624"/>
        <v>14.529168751398439</v>
      </c>
      <c r="BI103" s="310">
        <f t="shared" si="624"/>
        <v>14.529168751398439</v>
      </c>
      <c r="BJ103" s="311">
        <f t="shared" si="624"/>
        <v>14.529168751398439</v>
      </c>
      <c r="BK103" s="309">
        <f t="shared" si="616"/>
        <v>15.400918876482343</v>
      </c>
      <c r="BL103" s="310">
        <f t="shared" ref="BL103:BV103" si="625">BK103</f>
        <v>15.400918876482343</v>
      </c>
      <c r="BM103" s="310">
        <f t="shared" si="625"/>
        <v>15.400918876482343</v>
      </c>
      <c r="BN103" s="310">
        <f t="shared" si="625"/>
        <v>15.400918876482343</v>
      </c>
      <c r="BO103" s="310">
        <f t="shared" si="625"/>
        <v>15.400918876482343</v>
      </c>
      <c r="BP103" s="310">
        <f t="shared" si="625"/>
        <v>15.400918876482343</v>
      </c>
      <c r="BQ103" s="310">
        <f t="shared" si="625"/>
        <v>15.400918876482343</v>
      </c>
      <c r="BR103" s="310">
        <f t="shared" si="625"/>
        <v>15.400918876482343</v>
      </c>
      <c r="BS103" s="310">
        <f t="shared" si="625"/>
        <v>15.400918876482343</v>
      </c>
      <c r="BT103" s="310">
        <f t="shared" si="625"/>
        <v>15.400918876482343</v>
      </c>
      <c r="BU103" s="310">
        <f t="shared" si="625"/>
        <v>15.400918876482343</v>
      </c>
      <c r="BV103" s="311">
        <f t="shared" si="625"/>
        <v>15.400918876482343</v>
      </c>
      <c r="BW103" s="309">
        <f t="shared" si="618"/>
        <v>16.632992386600925</v>
      </c>
      <c r="BX103" s="310">
        <f t="shared" ref="BX103:CH103" si="626">BW103</f>
        <v>16.632992386600925</v>
      </c>
      <c r="BY103" s="310">
        <f t="shared" si="626"/>
        <v>16.632992386600925</v>
      </c>
      <c r="BZ103" s="310">
        <f t="shared" si="626"/>
        <v>16.632992386600925</v>
      </c>
      <c r="CA103" s="310">
        <f t="shared" si="626"/>
        <v>16.632992386600925</v>
      </c>
      <c r="CB103" s="310">
        <f t="shared" si="626"/>
        <v>16.632992386600925</v>
      </c>
      <c r="CC103" s="310">
        <f t="shared" si="626"/>
        <v>16.632992386600925</v>
      </c>
      <c r="CD103" s="310">
        <f t="shared" si="626"/>
        <v>16.632992386600925</v>
      </c>
      <c r="CE103" s="310">
        <f t="shared" si="626"/>
        <v>16.632992386600925</v>
      </c>
      <c r="CF103" s="310">
        <f t="shared" si="626"/>
        <v>16.632992386600925</v>
      </c>
      <c r="CG103" s="310">
        <f t="shared" si="626"/>
        <v>16.632992386600925</v>
      </c>
      <c r="CH103" s="311">
        <f t="shared" si="626"/>
        <v>16.632992386600925</v>
      </c>
      <c r="CI103" s="309">
        <f t="shared" si="620"/>
        <v>18.129961701395015</v>
      </c>
      <c r="CJ103" s="310">
        <f t="shared" ref="CJ103:CT103" si="627">CI103</f>
        <v>18.129961701395015</v>
      </c>
      <c r="CK103" s="310">
        <f t="shared" si="627"/>
        <v>18.129961701395015</v>
      </c>
      <c r="CL103" s="310">
        <f t="shared" si="627"/>
        <v>18.129961701395015</v>
      </c>
      <c r="CM103" s="310">
        <f t="shared" si="627"/>
        <v>18.129961701395015</v>
      </c>
      <c r="CN103" s="310">
        <f t="shared" si="627"/>
        <v>18.129961701395015</v>
      </c>
      <c r="CO103" s="310">
        <f t="shared" si="627"/>
        <v>18.129961701395015</v>
      </c>
      <c r="CP103" s="310">
        <f t="shared" si="627"/>
        <v>18.129961701395015</v>
      </c>
      <c r="CQ103" s="310">
        <f t="shared" si="627"/>
        <v>18.129961701395015</v>
      </c>
      <c r="CR103" s="310">
        <f t="shared" si="627"/>
        <v>18.129961701395015</v>
      </c>
      <c r="CS103" s="310">
        <f t="shared" si="627"/>
        <v>18.129961701395015</v>
      </c>
      <c r="CT103" s="311">
        <f t="shared" si="627"/>
        <v>18.129961701395015</v>
      </c>
    </row>
    <row r="104" spans="1:98" s="13" customFormat="1" x14ac:dyDescent="0.25">
      <c r="A104" s="13" t="s">
        <v>194</v>
      </c>
      <c r="B104" s="13" t="s">
        <v>7</v>
      </c>
      <c r="C104" s="13">
        <f t="shared" ref="C104:N104" si="628">IFERROR(C25/C80,"")</f>
        <v>14.0415375</v>
      </c>
      <c r="D104" s="13">
        <f t="shared" si="628"/>
        <v>13.919492307692309</v>
      </c>
      <c r="E104" s="13">
        <f t="shared" si="628"/>
        <v>13.928612068965517</v>
      </c>
      <c r="F104" s="13">
        <f t="shared" si="628"/>
        <v>13.356906666666667</v>
      </c>
      <c r="G104" s="13">
        <f t="shared" si="628"/>
        <v>12.324620253164557</v>
      </c>
      <c r="H104" s="13">
        <f t="shared" si="628"/>
        <v>13.983312101910828</v>
      </c>
      <c r="I104" s="13">
        <f t="shared" si="628"/>
        <v>13.493135802469135</v>
      </c>
      <c r="J104" s="13">
        <f t="shared" si="628"/>
        <v>12.78872340425532</v>
      </c>
      <c r="K104" s="13">
        <f t="shared" si="628"/>
        <v>13.802342857142857</v>
      </c>
      <c r="L104" s="13">
        <f t="shared" si="628"/>
        <v>14.327853107344634</v>
      </c>
      <c r="M104" s="13">
        <f t="shared" si="628"/>
        <v>13.960453376205788</v>
      </c>
      <c r="N104" s="98">
        <f t="shared" si="628"/>
        <v>15.715616766467067</v>
      </c>
      <c r="O104" s="731">
        <v>11.609454545454501</v>
      </c>
      <c r="P104" s="732">
        <v>12.460513333333299</v>
      </c>
      <c r="Q104" s="733">
        <v>15.9324712643678</v>
      </c>
      <c r="R104" s="734">
        <v>16.215705128205101</v>
      </c>
      <c r="S104" s="735">
        <v>13.5933255813953</v>
      </c>
      <c r="T104" s="736">
        <v>13.730288209607</v>
      </c>
      <c r="U104" s="737">
        <v>15.101141242937899</v>
      </c>
      <c r="V104" s="738">
        <v>11.5962153846154</v>
      </c>
      <c r="W104" s="739">
        <v>13.4550199161426</v>
      </c>
      <c r="X104" s="740">
        <v>13.6999067164179</v>
      </c>
      <c r="Y104" s="741">
        <v>13.496574829931999</v>
      </c>
      <c r="Z104" s="742">
        <v>13.665561767358</v>
      </c>
      <c r="AA104" s="1484">
        <v>13.190883089770354</v>
      </c>
      <c r="AB104" s="1485">
        <v>13.008937649880099</v>
      </c>
      <c r="AC104" s="1486">
        <v>13.217147239263801</v>
      </c>
      <c r="AD104" s="1487">
        <v>13.5339512195122</v>
      </c>
      <c r="AE104" s="1488">
        <v>13.6423008849558</v>
      </c>
      <c r="AF104" s="1489">
        <v>13.526584766584801</v>
      </c>
      <c r="AG104" s="1490">
        <v>15.391105651105701</v>
      </c>
      <c r="AH104" s="290">
        <f t="shared" si="613"/>
        <v>15.545016707616758</v>
      </c>
      <c r="AI104" s="290">
        <f t="shared" si="613"/>
        <v>15.700466874692927</v>
      </c>
      <c r="AJ104" s="290">
        <f t="shared" si="613"/>
        <v>15.857471543439855</v>
      </c>
      <c r="AK104" s="290">
        <f t="shared" si="613"/>
        <v>16.016046258874255</v>
      </c>
      <c r="AL104" s="290">
        <f t="shared" si="613"/>
        <v>16.176206721462997</v>
      </c>
      <c r="AM104" s="309">
        <f>AVERAGE(AA104:AL104)*1</f>
        <v>14.56717655059663</v>
      </c>
      <c r="AN104" s="310">
        <f t="shared" si="614"/>
        <v>14.56717655059663</v>
      </c>
      <c r="AO104" s="310">
        <f t="shared" si="614"/>
        <v>14.56717655059663</v>
      </c>
      <c r="AP104" s="310">
        <f t="shared" si="614"/>
        <v>14.56717655059663</v>
      </c>
      <c r="AQ104" s="310">
        <f t="shared" si="614"/>
        <v>14.56717655059663</v>
      </c>
      <c r="AR104" s="310">
        <f t="shared" si="614"/>
        <v>14.56717655059663</v>
      </c>
      <c r="AS104" s="310">
        <f t="shared" si="614"/>
        <v>14.56717655059663</v>
      </c>
      <c r="AT104" s="310">
        <f t="shared" si="614"/>
        <v>14.56717655059663</v>
      </c>
      <c r="AU104" s="310">
        <f t="shared" si="614"/>
        <v>14.56717655059663</v>
      </c>
      <c r="AV104" s="310">
        <f t="shared" si="614"/>
        <v>14.56717655059663</v>
      </c>
      <c r="AW104" s="310">
        <f t="shared" si="614"/>
        <v>14.56717655059663</v>
      </c>
      <c r="AX104" s="311">
        <f t="shared" si="614"/>
        <v>14.56717655059663</v>
      </c>
      <c r="AY104" s="309">
        <f t="shared" si="623"/>
        <v>15.295535378126461</v>
      </c>
      <c r="AZ104" s="310">
        <f t="shared" ref="AZ104:BJ104" si="629">AY104</f>
        <v>15.295535378126461</v>
      </c>
      <c r="BA104" s="310">
        <f t="shared" si="629"/>
        <v>15.295535378126461</v>
      </c>
      <c r="BB104" s="310">
        <f t="shared" si="629"/>
        <v>15.295535378126461</v>
      </c>
      <c r="BC104" s="310">
        <f t="shared" si="629"/>
        <v>15.295535378126461</v>
      </c>
      <c r="BD104" s="310">
        <f t="shared" si="629"/>
        <v>15.295535378126461</v>
      </c>
      <c r="BE104" s="310">
        <f t="shared" si="629"/>
        <v>15.295535378126461</v>
      </c>
      <c r="BF104" s="310">
        <f t="shared" si="629"/>
        <v>15.295535378126461</v>
      </c>
      <c r="BG104" s="310">
        <f t="shared" si="629"/>
        <v>15.295535378126461</v>
      </c>
      <c r="BH104" s="310">
        <f t="shared" si="629"/>
        <v>15.295535378126461</v>
      </c>
      <c r="BI104" s="310">
        <f t="shared" si="629"/>
        <v>15.295535378126461</v>
      </c>
      <c r="BJ104" s="311">
        <f t="shared" si="629"/>
        <v>15.295535378126461</v>
      </c>
      <c r="BK104" s="309">
        <f t="shared" si="616"/>
        <v>16.213267500814048</v>
      </c>
      <c r="BL104" s="310">
        <f t="shared" ref="BL104:BV104" si="630">BK104</f>
        <v>16.213267500814048</v>
      </c>
      <c r="BM104" s="310">
        <f t="shared" si="630"/>
        <v>16.213267500814048</v>
      </c>
      <c r="BN104" s="310">
        <f t="shared" si="630"/>
        <v>16.213267500814048</v>
      </c>
      <c r="BO104" s="310">
        <f t="shared" si="630"/>
        <v>16.213267500814048</v>
      </c>
      <c r="BP104" s="310">
        <f t="shared" si="630"/>
        <v>16.213267500814048</v>
      </c>
      <c r="BQ104" s="310">
        <f t="shared" si="630"/>
        <v>16.213267500814048</v>
      </c>
      <c r="BR104" s="310">
        <f t="shared" si="630"/>
        <v>16.213267500814048</v>
      </c>
      <c r="BS104" s="310">
        <f t="shared" si="630"/>
        <v>16.213267500814048</v>
      </c>
      <c r="BT104" s="310">
        <f t="shared" si="630"/>
        <v>16.213267500814048</v>
      </c>
      <c r="BU104" s="310">
        <f t="shared" si="630"/>
        <v>16.213267500814048</v>
      </c>
      <c r="BV104" s="311">
        <f t="shared" si="630"/>
        <v>16.213267500814048</v>
      </c>
      <c r="BW104" s="309">
        <f t="shared" si="618"/>
        <v>17.510328900879177</v>
      </c>
      <c r="BX104" s="310">
        <f t="shared" ref="BX104:CH104" si="631">BW104</f>
        <v>17.510328900879177</v>
      </c>
      <c r="BY104" s="310">
        <f t="shared" si="631"/>
        <v>17.510328900879177</v>
      </c>
      <c r="BZ104" s="310">
        <f t="shared" si="631"/>
        <v>17.510328900879177</v>
      </c>
      <c r="CA104" s="310">
        <f t="shared" si="631"/>
        <v>17.510328900879177</v>
      </c>
      <c r="CB104" s="310">
        <f t="shared" si="631"/>
        <v>17.510328900879177</v>
      </c>
      <c r="CC104" s="310">
        <f t="shared" si="631"/>
        <v>17.510328900879177</v>
      </c>
      <c r="CD104" s="310">
        <f t="shared" si="631"/>
        <v>17.510328900879177</v>
      </c>
      <c r="CE104" s="310">
        <f t="shared" si="631"/>
        <v>17.510328900879177</v>
      </c>
      <c r="CF104" s="310">
        <f t="shared" si="631"/>
        <v>17.510328900879177</v>
      </c>
      <c r="CG104" s="310">
        <f t="shared" si="631"/>
        <v>17.510328900879177</v>
      </c>
      <c r="CH104" s="311">
        <f t="shared" si="631"/>
        <v>17.510328900879177</v>
      </c>
      <c r="CI104" s="309">
        <f t="shared" si="620"/>
        <v>19.086258501958309</v>
      </c>
      <c r="CJ104" s="310">
        <f t="shared" ref="CJ104:CT104" si="632">CI104</f>
        <v>19.086258501958309</v>
      </c>
      <c r="CK104" s="310">
        <f t="shared" si="632"/>
        <v>19.086258501958309</v>
      </c>
      <c r="CL104" s="310">
        <f t="shared" si="632"/>
        <v>19.086258501958309</v>
      </c>
      <c r="CM104" s="310">
        <f t="shared" si="632"/>
        <v>19.086258501958309</v>
      </c>
      <c r="CN104" s="310">
        <f t="shared" si="632"/>
        <v>19.086258501958309</v>
      </c>
      <c r="CO104" s="310">
        <f t="shared" si="632"/>
        <v>19.086258501958309</v>
      </c>
      <c r="CP104" s="310">
        <f t="shared" si="632"/>
        <v>19.086258501958309</v>
      </c>
      <c r="CQ104" s="310">
        <f t="shared" si="632"/>
        <v>19.086258501958309</v>
      </c>
      <c r="CR104" s="310">
        <f t="shared" si="632"/>
        <v>19.086258501958309</v>
      </c>
      <c r="CS104" s="310">
        <f t="shared" si="632"/>
        <v>19.086258501958309</v>
      </c>
      <c r="CT104" s="311">
        <f t="shared" si="632"/>
        <v>19.086258501958309</v>
      </c>
    </row>
    <row r="105" spans="1:98" s="13" customFormat="1" x14ac:dyDescent="0.25">
      <c r="A105" s="13" t="s">
        <v>195</v>
      </c>
      <c r="B105" s="13" t="s">
        <v>8</v>
      </c>
      <c r="C105" s="13">
        <f t="shared" ref="C105:N105" si="633">IFERROR(C26/C81,"")</f>
        <v>14.326594594594592</v>
      </c>
      <c r="D105" s="13">
        <f t="shared" si="633"/>
        <v>13.277911764705882</v>
      </c>
      <c r="E105" s="13">
        <f t="shared" si="633"/>
        <v>12.615961038961039</v>
      </c>
      <c r="F105" s="13">
        <f t="shared" si="633"/>
        <v>23.001364077669901</v>
      </c>
      <c r="G105" s="13">
        <f t="shared" si="633"/>
        <v>12.360366071428572</v>
      </c>
      <c r="H105" s="13">
        <f t="shared" si="633"/>
        <v>13.583870588235293</v>
      </c>
      <c r="I105" s="13">
        <f t="shared" si="633"/>
        <v>17.750412499999999</v>
      </c>
      <c r="J105" s="13">
        <f t="shared" si="633"/>
        <v>13.863290322580646</v>
      </c>
      <c r="K105" s="13">
        <f t="shared" si="633"/>
        <v>14.494885416666667</v>
      </c>
      <c r="L105" s="13">
        <f t="shared" si="633"/>
        <v>13.429901408450704</v>
      </c>
      <c r="M105" s="13">
        <f t="shared" si="633"/>
        <v>14.589820388349516</v>
      </c>
      <c r="N105" s="98">
        <f t="shared" si="633"/>
        <v>16.079436619718312</v>
      </c>
      <c r="O105" s="743">
        <v>13.1766633663366</v>
      </c>
      <c r="P105" s="744">
        <v>12.2363571428571</v>
      </c>
      <c r="Q105" s="745">
        <v>13.167722891566299</v>
      </c>
      <c r="R105" s="746">
        <v>11.816342857142899</v>
      </c>
      <c r="S105" s="747">
        <v>13.432971428571401</v>
      </c>
      <c r="T105" s="748">
        <v>13.4030112359551</v>
      </c>
      <c r="U105" s="749">
        <v>15.6501571428571</v>
      </c>
      <c r="V105" s="750">
        <v>14.438734693877599</v>
      </c>
      <c r="W105" s="751">
        <v>14.3956204620462</v>
      </c>
      <c r="X105" s="752">
        <v>16.863966101694899</v>
      </c>
      <c r="Y105" s="753">
        <v>13.090885</v>
      </c>
      <c r="Z105" s="754">
        <v>16.220231884057998</v>
      </c>
      <c r="AA105" s="1491">
        <v>13.818108433734938</v>
      </c>
      <c r="AB105" s="1492">
        <v>12.7752647058824</v>
      </c>
      <c r="AC105" s="1493">
        <v>13.8036879432624</v>
      </c>
      <c r="AD105" s="1494">
        <v>14.128</v>
      </c>
      <c r="AE105" s="1495">
        <v>16.579000000000001</v>
      </c>
      <c r="AF105" s="1496">
        <v>14.8786868686869</v>
      </c>
      <c r="AG105" s="1497">
        <v>14.430593220339</v>
      </c>
      <c r="AH105" s="290">
        <f t="shared" si="613"/>
        <v>14.57489915254239</v>
      </c>
      <c r="AI105" s="290">
        <f t="shared" si="613"/>
        <v>14.720648144067814</v>
      </c>
      <c r="AJ105" s="290">
        <f t="shared" si="613"/>
        <v>14.867854625508492</v>
      </c>
      <c r="AK105" s="290">
        <f t="shared" si="613"/>
        <v>15.016533171763578</v>
      </c>
      <c r="AL105" s="290">
        <f t="shared" si="613"/>
        <v>15.166698503481214</v>
      </c>
      <c r="AM105" s="309">
        <f t="shared" ref="AM105:AM107" si="634">AVERAGE(AA105:AL105)*1.05</f>
        <v>15.29149779231105</v>
      </c>
      <c r="AN105" s="310">
        <f t="shared" si="614"/>
        <v>15.29149779231105</v>
      </c>
      <c r="AO105" s="310">
        <f t="shared" si="614"/>
        <v>15.29149779231105</v>
      </c>
      <c r="AP105" s="310">
        <f t="shared" si="614"/>
        <v>15.29149779231105</v>
      </c>
      <c r="AQ105" s="310">
        <f t="shared" si="614"/>
        <v>15.29149779231105</v>
      </c>
      <c r="AR105" s="310">
        <f t="shared" si="614"/>
        <v>15.29149779231105</v>
      </c>
      <c r="AS105" s="310">
        <f t="shared" si="614"/>
        <v>15.29149779231105</v>
      </c>
      <c r="AT105" s="310">
        <f t="shared" si="614"/>
        <v>15.29149779231105</v>
      </c>
      <c r="AU105" s="310">
        <f t="shared" si="614"/>
        <v>15.29149779231105</v>
      </c>
      <c r="AV105" s="310">
        <f t="shared" si="614"/>
        <v>15.29149779231105</v>
      </c>
      <c r="AW105" s="310">
        <f t="shared" si="614"/>
        <v>15.29149779231105</v>
      </c>
      <c r="AX105" s="311">
        <f t="shared" si="614"/>
        <v>15.29149779231105</v>
      </c>
      <c r="AY105" s="309">
        <f t="shared" si="623"/>
        <v>16.056072681926604</v>
      </c>
      <c r="AZ105" s="310">
        <f t="shared" ref="AZ105:BJ105" si="635">AY105</f>
        <v>16.056072681926604</v>
      </c>
      <c r="BA105" s="310">
        <f t="shared" si="635"/>
        <v>16.056072681926604</v>
      </c>
      <c r="BB105" s="310">
        <f t="shared" si="635"/>
        <v>16.056072681926604</v>
      </c>
      <c r="BC105" s="310">
        <f t="shared" si="635"/>
        <v>16.056072681926604</v>
      </c>
      <c r="BD105" s="310">
        <f t="shared" si="635"/>
        <v>16.056072681926604</v>
      </c>
      <c r="BE105" s="310">
        <f t="shared" si="635"/>
        <v>16.056072681926604</v>
      </c>
      <c r="BF105" s="310">
        <f t="shared" si="635"/>
        <v>16.056072681926604</v>
      </c>
      <c r="BG105" s="310">
        <f t="shared" si="635"/>
        <v>16.056072681926604</v>
      </c>
      <c r="BH105" s="310">
        <f t="shared" si="635"/>
        <v>16.056072681926604</v>
      </c>
      <c r="BI105" s="310">
        <f t="shared" si="635"/>
        <v>16.056072681926604</v>
      </c>
      <c r="BJ105" s="311">
        <f t="shared" si="635"/>
        <v>16.056072681926604</v>
      </c>
      <c r="BK105" s="309">
        <f t="shared" si="616"/>
        <v>17.019437042842199</v>
      </c>
      <c r="BL105" s="310">
        <f t="shared" ref="BL105:BV105" si="636">BK105</f>
        <v>17.019437042842199</v>
      </c>
      <c r="BM105" s="310">
        <f t="shared" si="636"/>
        <v>17.019437042842199</v>
      </c>
      <c r="BN105" s="310">
        <f t="shared" si="636"/>
        <v>17.019437042842199</v>
      </c>
      <c r="BO105" s="310">
        <f t="shared" si="636"/>
        <v>17.019437042842199</v>
      </c>
      <c r="BP105" s="310">
        <f t="shared" si="636"/>
        <v>17.019437042842199</v>
      </c>
      <c r="BQ105" s="310">
        <f t="shared" si="636"/>
        <v>17.019437042842199</v>
      </c>
      <c r="BR105" s="310">
        <f t="shared" si="636"/>
        <v>17.019437042842199</v>
      </c>
      <c r="BS105" s="310">
        <f t="shared" si="636"/>
        <v>17.019437042842199</v>
      </c>
      <c r="BT105" s="310">
        <f t="shared" si="636"/>
        <v>17.019437042842199</v>
      </c>
      <c r="BU105" s="310">
        <f t="shared" si="636"/>
        <v>17.019437042842199</v>
      </c>
      <c r="BV105" s="311">
        <f t="shared" si="636"/>
        <v>17.019437042842199</v>
      </c>
      <c r="BW105" s="309">
        <f t="shared" si="618"/>
        <v>18.380992006269572</v>
      </c>
      <c r="BX105" s="310">
        <f t="shared" ref="BX105:CH105" si="637">BW105</f>
        <v>18.380992006269572</v>
      </c>
      <c r="BY105" s="310">
        <f t="shared" si="637"/>
        <v>18.380992006269572</v>
      </c>
      <c r="BZ105" s="310">
        <f t="shared" si="637"/>
        <v>18.380992006269572</v>
      </c>
      <c r="CA105" s="310">
        <f t="shared" si="637"/>
        <v>18.380992006269572</v>
      </c>
      <c r="CB105" s="310">
        <f t="shared" si="637"/>
        <v>18.380992006269572</v>
      </c>
      <c r="CC105" s="310">
        <f t="shared" si="637"/>
        <v>18.380992006269572</v>
      </c>
      <c r="CD105" s="310">
        <f t="shared" si="637"/>
        <v>18.380992006269572</v>
      </c>
      <c r="CE105" s="310">
        <f t="shared" si="637"/>
        <v>18.380992006269572</v>
      </c>
      <c r="CF105" s="310">
        <f t="shared" si="637"/>
        <v>18.380992006269572</v>
      </c>
      <c r="CG105" s="310">
        <f t="shared" si="637"/>
        <v>18.380992006269572</v>
      </c>
      <c r="CH105" s="311">
        <f t="shared" si="637"/>
        <v>18.380992006269572</v>
      </c>
      <c r="CI105" s="309">
        <f t="shared" si="620"/>
        <v>20.035281286833833</v>
      </c>
      <c r="CJ105" s="310">
        <f t="shared" ref="CJ105:CT105" si="638">CI105</f>
        <v>20.035281286833833</v>
      </c>
      <c r="CK105" s="310">
        <f t="shared" si="638"/>
        <v>20.035281286833833</v>
      </c>
      <c r="CL105" s="310">
        <f t="shared" si="638"/>
        <v>20.035281286833833</v>
      </c>
      <c r="CM105" s="310">
        <f t="shared" si="638"/>
        <v>20.035281286833833</v>
      </c>
      <c r="CN105" s="310">
        <f t="shared" si="638"/>
        <v>20.035281286833833</v>
      </c>
      <c r="CO105" s="310">
        <f t="shared" si="638"/>
        <v>20.035281286833833</v>
      </c>
      <c r="CP105" s="310">
        <f t="shared" si="638"/>
        <v>20.035281286833833</v>
      </c>
      <c r="CQ105" s="310">
        <f t="shared" si="638"/>
        <v>20.035281286833833</v>
      </c>
      <c r="CR105" s="310">
        <f t="shared" si="638"/>
        <v>20.035281286833833</v>
      </c>
      <c r="CS105" s="310">
        <f t="shared" si="638"/>
        <v>20.035281286833833</v>
      </c>
      <c r="CT105" s="311">
        <f t="shared" si="638"/>
        <v>20.035281286833833</v>
      </c>
    </row>
    <row r="106" spans="1:98" s="13" customFormat="1" x14ac:dyDescent="0.25">
      <c r="A106" s="13" t="s">
        <v>196</v>
      </c>
      <c r="B106" s="13" t="s">
        <v>1</v>
      </c>
      <c r="C106" s="13">
        <f t="shared" ref="C106:N106" si="639">IFERROR(C27/C82,"")</f>
        <v>17.450212121212122</v>
      </c>
      <c r="D106" s="13">
        <f t="shared" si="639"/>
        <v>21.493322580645163</v>
      </c>
      <c r="E106" s="13">
        <f t="shared" si="639"/>
        <v>14.916863636363637</v>
      </c>
      <c r="F106" s="13">
        <f t="shared" si="639"/>
        <v>25.259331168831167</v>
      </c>
      <c r="G106" s="13">
        <f t="shared" si="639"/>
        <v>13.783142857142858</v>
      </c>
      <c r="H106" s="13">
        <f t="shared" si="639"/>
        <v>14.781901639344262</v>
      </c>
      <c r="I106" s="13">
        <f t="shared" si="639"/>
        <v>18.225328947368421</v>
      </c>
      <c r="J106" s="13">
        <f t="shared" si="639"/>
        <v>14.662344827586208</v>
      </c>
      <c r="K106" s="13">
        <f t="shared" si="639"/>
        <v>13.745799242424242</v>
      </c>
      <c r="L106" s="13">
        <f t="shared" si="639"/>
        <v>15.212297297297297</v>
      </c>
      <c r="M106" s="13">
        <f t="shared" si="639"/>
        <v>15.120005649717514</v>
      </c>
      <c r="N106" s="98">
        <f t="shared" si="639"/>
        <v>17.680094674556212</v>
      </c>
      <c r="O106" s="755">
        <v>12.8526785714286</v>
      </c>
      <c r="P106" s="756">
        <v>15.0465903614458</v>
      </c>
      <c r="Q106" s="757">
        <v>16.188942857142901</v>
      </c>
      <c r="R106" s="758">
        <v>16.416063636363599</v>
      </c>
      <c r="S106" s="759">
        <v>16.652473684210499</v>
      </c>
      <c r="T106" s="760">
        <v>13.8626936170213</v>
      </c>
      <c r="U106" s="761">
        <v>20.470346938775499</v>
      </c>
      <c r="V106" s="762">
        <v>16.6449866666667</v>
      </c>
      <c r="W106" s="763">
        <v>14.62595</v>
      </c>
      <c r="X106" s="764">
        <v>15.4765</v>
      </c>
      <c r="Y106" s="765">
        <v>19.315999999999999</v>
      </c>
      <c r="Z106" s="766">
        <v>24.1601123188406</v>
      </c>
      <c r="AA106" s="1498">
        <v>12.350317073170732</v>
      </c>
      <c r="AB106" s="1499">
        <v>13.227147727272699</v>
      </c>
      <c r="AC106" s="1500">
        <v>14.2864646464646</v>
      </c>
      <c r="AD106" s="1501">
        <v>14.338712121212099</v>
      </c>
      <c r="AE106" s="1502">
        <v>14.6422680412371</v>
      </c>
      <c r="AF106" s="1503">
        <v>13.3316339869281</v>
      </c>
      <c r="AG106" s="1504">
        <v>14.265942028985499</v>
      </c>
      <c r="AH106" s="290">
        <f t="shared" si="613"/>
        <v>14.408601449275354</v>
      </c>
      <c r="AI106" s="290">
        <f t="shared" si="613"/>
        <v>14.552687463768107</v>
      </c>
      <c r="AJ106" s="290">
        <f t="shared" si="613"/>
        <v>14.698214338405789</v>
      </c>
      <c r="AK106" s="290">
        <f t="shared" si="613"/>
        <v>14.845196481789847</v>
      </c>
      <c r="AL106" s="290">
        <f t="shared" si="613"/>
        <v>14.993648446607745</v>
      </c>
      <c r="AM106" s="309">
        <f t="shared" si="634"/>
        <v>14.869822957947797</v>
      </c>
      <c r="AN106" s="310">
        <f t="shared" si="614"/>
        <v>14.869822957947797</v>
      </c>
      <c r="AO106" s="310">
        <f t="shared" si="614"/>
        <v>14.869822957947797</v>
      </c>
      <c r="AP106" s="310">
        <f t="shared" si="614"/>
        <v>14.869822957947797</v>
      </c>
      <c r="AQ106" s="310">
        <f t="shared" si="614"/>
        <v>14.869822957947797</v>
      </c>
      <c r="AR106" s="310">
        <f t="shared" si="614"/>
        <v>14.869822957947797</v>
      </c>
      <c r="AS106" s="310">
        <f t="shared" si="614"/>
        <v>14.869822957947797</v>
      </c>
      <c r="AT106" s="310">
        <f t="shared" si="614"/>
        <v>14.869822957947797</v>
      </c>
      <c r="AU106" s="310">
        <f t="shared" si="614"/>
        <v>14.869822957947797</v>
      </c>
      <c r="AV106" s="310">
        <f t="shared" si="614"/>
        <v>14.869822957947797</v>
      </c>
      <c r="AW106" s="310">
        <f t="shared" si="614"/>
        <v>14.869822957947797</v>
      </c>
      <c r="AX106" s="311">
        <f t="shared" si="614"/>
        <v>14.869822957947797</v>
      </c>
      <c r="AY106" s="309">
        <f t="shared" si="623"/>
        <v>15.613314105845193</v>
      </c>
      <c r="AZ106" s="310">
        <f t="shared" ref="AZ106:BJ106" si="640">AY106</f>
        <v>15.613314105845193</v>
      </c>
      <c r="BA106" s="310">
        <f t="shared" si="640"/>
        <v>15.613314105845193</v>
      </c>
      <c r="BB106" s="310">
        <f t="shared" si="640"/>
        <v>15.613314105845193</v>
      </c>
      <c r="BC106" s="310">
        <f t="shared" si="640"/>
        <v>15.613314105845193</v>
      </c>
      <c r="BD106" s="310">
        <f t="shared" si="640"/>
        <v>15.613314105845193</v>
      </c>
      <c r="BE106" s="310">
        <f t="shared" si="640"/>
        <v>15.613314105845193</v>
      </c>
      <c r="BF106" s="310">
        <f t="shared" si="640"/>
        <v>15.613314105845193</v>
      </c>
      <c r="BG106" s="310">
        <f t="shared" si="640"/>
        <v>15.613314105845193</v>
      </c>
      <c r="BH106" s="310">
        <f t="shared" si="640"/>
        <v>15.613314105845193</v>
      </c>
      <c r="BI106" s="310">
        <f t="shared" si="640"/>
        <v>15.613314105845193</v>
      </c>
      <c r="BJ106" s="311">
        <f t="shared" si="640"/>
        <v>15.613314105845193</v>
      </c>
      <c r="BK106" s="309">
        <f t="shared" si="616"/>
        <v>16.55011295219591</v>
      </c>
      <c r="BL106" s="310">
        <f t="shared" ref="BL106:BV106" si="641">BK106</f>
        <v>16.55011295219591</v>
      </c>
      <c r="BM106" s="310">
        <f t="shared" si="641"/>
        <v>16.55011295219591</v>
      </c>
      <c r="BN106" s="310">
        <f t="shared" si="641"/>
        <v>16.55011295219591</v>
      </c>
      <c r="BO106" s="310">
        <f t="shared" si="641"/>
        <v>16.55011295219591</v>
      </c>
      <c r="BP106" s="310">
        <f t="shared" si="641"/>
        <v>16.55011295219591</v>
      </c>
      <c r="BQ106" s="310">
        <f t="shared" si="641"/>
        <v>16.55011295219591</v>
      </c>
      <c r="BR106" s="310">
        <f t="shared" si="641"/>
        <v>16.55011295219591</v>
      </c>
      <c r="BS106" s="310">
        <f t="shared" si="641"/>
        <v>16.55011295219591</v>
      </c>
      <c r="BT106" s="310">
        <f t="shared" si="641"/>
        <v>16.55011295219591</v>
      </c>
      <c r="BU106" s="310">
        <f t="shared" si="641"/>
        <v>16.55011295219591</v>
      </c>
      <c r="BV106" s="311">
        <f t="shared" si="641"/>
        <v>16.55011295219591</v>
      </c>
      <c r="BW106" s="309">
        <f t="shared" si="618"/>
        <v>17.874121988371588</v>
      </c>
      <c r="BX106" s="310">
        <f t="shared" ref="BX106:CH106" si="642">BW106</f>
        <v>17.874121988371588</v>
      </c>
      <c r="BY106" s="310">
        <f t="shared" si="642"/>
        <v>17.874121988371588</v>
      </c>
      <c r="BZ106" s="310">
        <f t="shared" si="642"/>
        <v>17.874121988371588</v>
      </c>
      <c r="CA106" s="310">
        <f t="shared" si="642"/>
        <v>17.874121988371588</v>
      </c>
      <c r="CB106" s="310">
        <f t="shared" si="642"/>
        <v>17.874121988371588</v>
      </c>
      <c r="CC106" s="310">
        <f t="shared" si="642"/>
        <v>17.874121988371588</v>
      </c>
      <c r="CD106" s="310">
        <f t="shared" si="642"/>
        <v>17.874121988371588</v>
      </c>
      <c r="CE106" s="310">
        <f t="shared" si="642"/>
        <v>17.874121988371588</v>
      </c>
      <c r="CF106" s="310">
        <f t="shared" si="642"/>
        <v>17.874121988371588</v>
      </c>
      <c r="CG106" s="310">
        <f t="shared" si="642"/>
        <v>17.874121988371588</v>
      </c>
      <c r="CH106" s="311">
        <f t="shared" si="642"/>
        <v>17.874121988371588</v>
      </c>
      <c r="CI106" s="309">
        <f t="shared" si="620"/>
        <v>19.482792967325036</v>
      </c>
      <c r="CJ106" s="310">
        <f t="shared" ref="CJ106:CT106" si="643">CI106</f>
        <v>19.482792967325036</v>
      </c>
      <c r="CK106" s="310">
        <f t="shared" si="643"/>
        <v>19.482792967325036</v>
      </c>
      <c r="CL106" s="310">
        <f t="shared" si="643"/>
        <v>19.482792967325036</v>
      </c>
      <c r="CM106" s="310">
        <f t="shared" si="643"/>
        <v>19.482792967325036</v>
      </c>
      <c r="CN106" s="310">
        <f t="shared" si="643"/>
        <v>19.482792967325036</v>
      </c>
      <c r="CO106" s="310">
        <f t="shared" si="643"/>
        <v>19.482792967325036</v>
      </c>
      <c r="CP106" s="310">
        <f t="shared" si="643"/>
        <v>19.482792967325036</v>
      </c>
      <c r="CQ106" s="310">
        <f t="shared" si="643"/>
        <v>19.482792967325036</v>
      </c>
      <c r="CR106" s="310">
        <f t="shared" si="643"/>
        <v>19.482792967325036</v>
      </c>
      <c r="CS106" s="310">
        <f t="shared" si="643"/>
        <v>19.482792967325036</v>
      </c>
      <c r="CT106" s="311">
        <f t="shared" si="643"/>
        <v>19.482792967325036</v>
      </c>
    </row>
    <row r="107" spans="1:98" s="13" customFormat="1" x14ac:dyDescent="0.25">
      <c r="A107" s="13" t="s">
        <v>197</v>
      </c>
      <c r="B107" s="13" t="s">
        <v>2</v>
      </c>
      <c r="C107" s="13">
        <f t="shared" ref="C107:N107" si="644">IFERROR(C28/C83,"")</f>
        <v>18.035</v>
      </c>
      <c r="D107" s="13">
        <f t="shared" si="644"/>
        <v>16.153142857142857</v>
      </c>
      <c r="E107" s="13">
        <f t="shared" si="644"/>
        <v>25.133749999999999</v>
      </c>
      <c r="F107" s="13">
        <f t="shared" si="644"/>
        <v>15.746666666666668</v>
      </c>
      <c r="G107" s="13">
        <f t="shared" si="644"/>
        <v>-2.3321333333333332</v>
      </c>
      <c r="H107" s="13">
        <f t="shared" si="644"/>
        <v>22.924933333333335</v>
      </c>
      <c r="I107" s="13">
        <f t="shared" si="644"/>
        <v>19.643999999999998</v>
      </c>
      <c r="J107" s="13">
        <f t="shared" si="644"/>
        <v>20.519526315789474</v>
      </c>
      <c r="K107" s="13">
        <f t="shared" si="644"/>
        <v>24.327249999999999</v>
      </c>
      <c r="L107" s="13">
        <f t="shared" si="644"/>
        <v>19.109044444444446</v>
      </c>
      <c r="M107" s="13">
        <f t="shared" si="644"/>
        <v>17.160306451612904</v>
      </c>
      <c r="N107" s="98">
        <f t="shared" si="644"/>
        <v>23.862016393442623</v>
      </c>
      <c r="O107" s="767">
        <v>16.526125</v>
      </c>
      <c r="P107" s="768">
        <v>26.7690625</v>
      </c>
      <c r="Q107" s="769">
        <v>19.275043956044001</v>
      </c>
      <c r="R107" s="770">
        <v>9.7587441860465098</v>
      </c>
      <c r="S107" s="771">
        <v>17.981029411764698</v>
      </c>
      <c r="T107" s="772">
        <v>14.970957264957301</v>
      </c>
      <c r="U107" s="773">
        <v>14.0956896551724</v>
      </c>
      <c r="V107" s="774">
        <v>20.1928378378378</v>
      </c>
      <c r="W107" s="775">
        <v>15.7462543554007</v>
      </c>
      <c r="X107" s="776">
        <v>21.3565503355705</v>
      </c>
      <c r="Y107" s="777">
        <v>13.8158761061947</v>
      </c>
      <c r="Z107" s="778">
        <v>20.3987543581617</v>
      </c>
      <c r="AA107" s="1505">
        <v>18.74718881118881</v>
      </c>
      <c r="AB107" s="1506">
        <v>17.770990430622</v>
      </c>
      <c r="AC107" s="1507">
        <v>18.805608465608501</v>
      </c>
      <c r="AD107" s="1508">
        <v>16.3995</v>
      </c>
      <c r="AE107" s="1509">
        <v>17.9574782608696</v>
      </c>
      <c r="AF107" s="1510">
        <v>18.829082568807301</v>
      </c>
      <c r="AG107" s="1511">
        <v>22.202484472049701</v>
      </c>
      <c r="AH107" s="290">
        <f t="shared" si="613"/>
        <v>22.424509316770198</v>
      </c>
      <c r="AI107" s="290">
        <f t="shared" si="613"/>
        <v>22.648754409937901</v>
      </c>
      <c r="AJ107" s="290">
        <f t="shared" si="613"/>
        <v>22.875241954037278</v>
      </c>
      <c r="AK107" s="290">
        <f t="shared" si="613"/>
        <v>23.103994373577653</v>
      </c>
      <c r="AL107" s="290">
        <f t="shared" si="613"/>
        <v>23.335034317313429</v>
      </c>
      <c r="AM107" s="309">
        <f t="shared" si="634"/>
        <v>21.446238395818458</v>
      </c>
      <c r="AN107" s="310">
        <f t="shared" si="614"/>
        <v>21.446238395818458</v>
      </c>
      <c r="AO107" s="310">
        <f t="shared" si="614"/>
        <v>21.446238395818458</v>
      </c>
      <c r="AP107" s="310">
        <f t="shared" si="614"/>
        <v>21.446238395818458</v>
      </c>
      <c r="AQ107" s="310">
        <f t="shared" si="614"/>
        <v>21.446238395818458</v>
      </c>
      <c r="AR107" s="310">
        <f t="shared" si="614"/>
        <v>21.446238395818458</v>
      </c>
      <c r="AS107" s="310">
        <f t="shared" si="614"/>
        <v>21.446238395818458</v>
      </c>
      <c r="AT107" s="310">
        <f t="shared" si="614"/>
        <v>21.446238395818458</v>
      </c>
      <c r="AU107" s="310">
        <f t="shared" si="614"/>
        <v>21.446238395818458</v>
      </c>
      <c r="AV107" s="310">
        <f t="shared" si="614"/>
        <v>21.446238395818458</v>
      </c>
      <c r="AW107" s="310">
        <f t="shared" si="614"/>
        <v>21.446238395818458</v>
      </c>
      <c r="AX107" s="311">
        <f t="shared" si="614"/>
        <v>21.446238395818458</v>
      </c>
      <c r="AY107" s="309">
        <f t="shared" si="623"/>
        <v>22.518550315609382</v>
      </c>
      <c r="AZ107" s="310">
        <f t="shared" ref="AZ107:BJ107" si="645">AY107</f>
        <v>22.518550315609382</v>
      </c>
      <c r="BA107" s="310">
        <f t="shared" si="645"/>
        <v>22.518550315609382</v>
      </c>
      <c r="BB107" s="310">
        <f t="shared" si="645"/>
        <v>22.518550315609382</v>
      </c>
      <c r="BC107" s="310">
        <f t="shared" si="645"/>
        <v>22.518550315609382</v>
      </c>
      <c r="BD107" s="310">
        <f t="shared" si="645"/>
        <v>22.518550315609382</v>
      </c>
      <c r="BE107" s="310">
        <f t="shared" si="645"/>
        <v>22.518550315609382</v>
      </c>
      <c r="BF107" s="310">
        <f t="shared" si="645"/>
        <v>22.518550315609382</v>
      </c>
      <c r="BG107" s="310">
        <f t="shared" si="645"/>
        <v>22.518550315609382</v>
      </c>
      <c r="BH107" s="310">
        <f t="shared" si="645"/>
        <v>22.518550315609382</v>
      </c>
      <c r="BI107" s="310">
        <f t="shared" si="645"/>
        <v>22.518550315609382</v>
      </c>
      <c r="BJ107" s="311">
        <f t="shared" si="645"/>
        <v>22.518550315609382</v>
      </c>
      <c r="BK107" s="309">
        <f t="shared" si="616"/>
        <v>23.869663334545951</v>
      </c>
      <c r="BL107" s="310">
        <f t="shared" ref="BL107:BV107" si="646">BK107</f>
        <v>23.869663334545951</v>
      </c>
      <c r="BM107" s="310">
        <f t="shared" si="646"/>
        <v>23.869663334545951</v>
      </c>
      <c r="BN107" s="310">
        <f t="shared" si="646"/>
        <v>23.869663334545951</v>
      </c>
      <c r="BO107" s="310">
        <f t="shared" si="646"/>
        <v>23.869663334545951</v>
      </c>
      <c r="BP107" s="310">
        <f t="shared" si="646"/>
        <v>23.869663334545951</v>
      </c>
      <c r="BQ107" s="310">
        <f t="shared" si="646"/>
        <v>23.869663334545951</v>
      </c>
      <c r="BR107" s="310">
        <f t="shared" si="646"/>
        <v>23.869663334545951</v>
      </c>
      <c r="BS107" s="310">
        <f t="shared" si="646"/>
        <v>23.869663334545951</v>
      </c>
      <c r="BT107" s="310">
        <f t="shared" si="646"/>
        <v>23.869663334545951</v>
      </c>
      <c r="BU107" s="310">
        <f t="shared" si="646"/>
        <v>23.869663334545951</v>
      </c>
      <c r="BV107" s="311">
        <f t="shared" si="646"/>
        <v>23.869663334545951</v>
      </c>
      <c r="BW107" s="309">
        <f t="shared" si="618"/>
        <v>25.779236401309628</v>
      </c>
      <c r="BX107" s="310">
        <f t="shared" ref="BX107:CH107" si="647">BW107</f>
        <v>25.779236401309628</v>
      </c>
      <c r="BY107" s="310">
        <f t="shared" si="647"/>
        <v>25.779236401309628</v>
      </c>
      <c r="BZ107" s="310">
        <f t="shared" si="647"/>
        <v>25.779236401309628</v>
      </c>
      <c r="CA107" s="310">
        <f t="shared" si="647"/>
        <v>25.779236401309628</v>
      </c>
      <c r="CB107" s="310">
        <f t="shared" si="647"/>
        <v>25.779236401309628</v>
      </c>
      <c r="CC107" s="310">
        <f t="shared" si="647"/>
        <v>25.779236401309628</v>
      </c>
      <c r="CD107" s="310">
        <f t="shared" si="647"/>
        <v>25.779236401309628</v>
      </c>
      <c r="CE107" s="310">
        <f t="shared" si="647"/>
        <v>25.779236401309628</v>
      </c>
      <c r="CF107" s="310">
        <f t="shared" si="647"/>
        <v>25.779236401309628</v>
      </c>
      <c r="CG107" s="310">
        <f t="shared" si="647"/>
        <v>25.779236401309628</v>
      </c>
      <c r="CH107" s="311">
        <f t="shared" si="647"/>
        <v>25.779236401309628</v>
      </c>
      <c r="CI107" s="309">
        <f t="shared" si="620"/>
        <v>28.099367677427487</v>
      </c>
      <c r="CJ107" s="310">
        <f t="shared" ref="CJ107:CT107" si="648">CI107</f>
        <v>28.099367677427487</v>
      </c>
      <c r="CK107" s="310">
        <f t="shared" si="648"/>
        <v>28.099367677427487</v>
      </c>
      <c r="CL107" s="310">
        <f t="shared" si="648"/>
        <v>28.099367677427487</v>
      </c>
      <c r="CM107" s="310">
        <f t="shared" si="648"/>
        <v>28.099367677427487</v>
      </c>
      <c r="CN107" s="310">
        <f t="shared" si="648"/>
        <v>28.099367677427487</v>
      </c>
      <c r="CO107" s="310">
        <f t="shared" si="648"/>
        <v>28.099367677427487</v>
      </c>
      <c r="CP107" s="310">
        <f t="shared" si="648"/>
        <v>28.099367677427487</v>
      </c>
      <c r="CQ107" s="310">
        <f t="shared" si="648"/>
        <v>28.099367677427487</v>
      </c>
      <c r="CR107" s="310">
        <f t="shared" si="648"/>
        <v>28.099367677427487</v>
      </c>
      <c r="CS107" s="310">
        <f t="shared" si="648"/>
        <v>28.099367677427487</v>
      </c>
      <c r="CT107" s="311">
        <f t="shared" si="648"/>
        <v>28.099367677427487</v>
      </c>
    </row>
    <row r="108" spans="1:98" s="13" customFormat="1" x14ac:dyDescent="0.25">
      <c r="A108" s="13" t="s">
        <v>198</v>
      </c>
      <c r="B108" s="13" t="s">
        <v>150</v>
      </c>
      <c r="N108" s="98"/>
      <c r="O108" s="779"/>
      <c r="P108" s="779"/>
      <c r="Q108" s="779"/>
      <c r="R108" s="779"/>
      <c r="S108" s="779"/>
      <c r="T108" s="779"/>
      <c r="U108" s="779"/>
      <c r="V108" s="779"/>
      <c r="W108" s="779"/>
      <c r="X108" s="779"/>
      <c r="Y108" s="779"/>
      <c r="Z108" s="779"/>
      <c r="AA108" s="779"/>
      <c r="AB108" s="1512">
        <v>13.266456790123501</v>
      </c>
      <c r="AC108" s="1513">
        <v>12.5153125</v>
      </c>
      <c r="AD108" s="1514">
        <v>13.7087421383648</v>
      </c>
      <c r="AE108" s="1515">
        <v>15.695263157894701</v>
      </c>
      <c r="AF108" s="1516">
        <v>13.931914893617</v>
      </c>
      <c r="AG108" s="1517">
        <v>15.3577551020408</v>
      </c>
      <c r="AH108" s="290">
        <f t="shared" si="613"/>
        <v>15.511332653061208</v>
      </c>
      <c r="AI108" s="290">
        <f t="shared" si="613"/>
        <v>15.666445979591821</v>
      </c>
      <c r="AJ108" s="290">
        <f t="shared" si="613"/>
        <v>15.823110439387738</v>
      </c>
      <c r="AK108" s="290">
        <f t="shared" si="613"/>
        <v>15.981341543781616</v>
      </c>
      <c r="AL108" s="290">
        <f t="shared" si="613"/>
        <v>16.141154959219431</v>
      </c>
      <c r="AM108" s="310">
        <f t="shared" ref="AM108:AX108" si="649">AVERAGE(AI108:AL108)</f>
        <v>15.903013230495151</v>
      </c>
      <c r="AN108" s="310">
        <f t="shared" si="649"/>
        <v>15.962155043220985</v>
      </c>
      <c r="AO108" s="310">
        <f t="shared" si="649"/>
        <v>15.996916194179295</v>
      </c>
      <c r="AP108" s="310">
        <f t="shared" si="649"/>
        <v>16.000809856778716</v>
      </c>
      <c r="AQ108" s="310">
        <f t="shared" si="649"/>
        <v>15.965723581168536</v>
      </c>
      <c r="AR108" s="310">
        <f t="shared" si="649"/>
        <v>15.981401168836882</v>
      </c>
      <c r="AS108" s="310">
        <f t="shared" si="649"/>
        <v>15.986212700240857</v>
      </c>
      <c r="AT108" s="310">
        <f t="shared" si="649"/>
        <v>15.983536826756247</v>
      </c>
      <c r="AU108" s="310">
        <f t="shared" si="649"/>
        <v>15.97921856925063</v>
      </c>
      <c r="AV108" s="310">
        <f t="shared" si="649"/>
        <v>15.982592316271155</v>
      </c>
      <c r="AW108" s="310">
        <f t="shared" si="649"/>
        <v>15.982890103129723</v>
      </c>
      <c r="AX108" s="310">
        <f t="shared" si="649"/>
        <v>15.982059453851939</v>
      </c>
      <c r="AY108" s="310">
        <f t="shared" ref="AY108" si="650">AVERAGE(AU108:AX108)</f>
        <v>15.981690110625861</v>
      </c>
      <c r="AZ108" s="310">
        <f t="shared" ref="AZ108" si="651">AVERAGE(AV108:AY108)</f>
        <v>15.98230799596967</v>
      </c>
      <c r="BA108" s="310">
        <f t="shared" ref="BA108" si="652">AVERAGE(AW108:AZ108)</f>
        <v>15.982236915894298</v>
      </c>
      <c r="BB108" s="310">
        <f t="shared" ref="BB108" si="653">AVERAGE(AX108:BA108)</f>
        <v>15.982073619085442</v>
      </c>
      <c r="BC108" s="310">
        <f t="shared" ref="BC108" si="654">AVERAGE(AY108:BB108)</f>
        <v>15.982077160393818</v>
      </c>
      <c r="BD108" s="310">
        <f t="shared" ref="BD108" si="655">AVERAGE(AZ108:BC108)</f>
        <v>15.982173922835806</v>
      </c>
      <c r="BE108" s="310">
        <f t="shared" ref="BE108" si="656">AVERAGE(BA108:BD108)</f>
        <v>15.982140404552341</v>
      </c>
      <c r="BF108" s="310">
        <f t="shared" ref="BF108" si="657">AVERAGE(BB108:BE108)</f>
        <v>15.982116276716852</v>
      </c>
      <c r="BG108" s="310">
        <f t="shared" ref="BG108" si="658">AVERAGE(BC108:BF108)</f>
        <v>15.982126941124704</v>
      </c>
      <c r="BH108" s="310">
        <f t="shared" ref="BH108" si="659">AVERAGE(BD108:BG108)</f>
        <v>15.982139386307425</v>
      </c>
      <c r="BI108" s="310">
        <f t="shared" ref="BI108" si="660">AVERAGE(BE108:BH108)</f>
        <v>15.98213075217533</v>
      </c>
      <c r="BJ108" s="310">
        <f t="shared" ref="BJ108" si="661">AVERAGE(BF108:BI108)</f>
        <v>15.982128339081077</v>
      </c>
      <c r="BK108" s="310">
        <f t="shared" ref="BK108" si="662">AVERAGE(BG108:BJ108)</f>
        <v>15.982131354672134</v>
      </c>
      <c r="BL108" s="310">
        <f t="shared" ref="BL108" si="663">AVERAGE(BH108:BK108)</f>
        <v>15.982132458058992</v>
      </c>
      <c r="BM108" s="310">
        <f t="shared" ref="BM108" si="664">AVERAGE(BI108:BL108)</f>
        <v>15.982130725996884</v>
      </c>
      <c r="BN108" s="310">
        <f t="shared" ref="BN108" si="665">AVERAGE(BJ108:BM108)</f>
        <v>15.982130719452272</v>
      </c>
      <c r="BO108" s="310">
        <f t="shared" ref="BO108" si="666">AVERAGE(BK108:BN108)</f>
        <v>15.98213131454507</v>
      </c>
      <c r="BP108" s="310">
        <f t="shared" ref="BP108" si="667">AVERAGE(BL108:BO108)</f>
        <v>15.982131304513304</v>
      </c>
      <c r="BQ108" s="310">
        <f t="shared" ref="BQ108" si="668">AVERAGE(BM108:BP108)</f>
        <v>15.982131016126882</v>
      </c>
      <c r="BR108" s="310">
        <f t="shared" ref="BR108" si="669">AVERAGE(BN108:BQ108)</f>
        <v>15.982131088659383</v>
      </c>
      <c r="BS108" s="310">
        <f t="shared" ref="BS108" si="670">AVERAGE(BO108:BR108)</f>
        <v>15.982131180961161</v>
      </c>
      <c r="BT108" s="310">
        <f t="shared" ref="BT108" si="671">AVERAGE(BP108:BS108)</f>
        <v>15.982131147565184</v>
      </c>
      <c r="BU108" s="310">
        <f t="shared" ref="BU108" si="672">AVERAGE(BQ108:BT108)</f>
        <v>15.982131108328153</v>
      </c>
      <c r="BV108" s="310">
        <f t="shared" ref="BV108" si="673">AVERAGE(BR108:BU108)</f>
        <v>15.982131131378472</v>
      </c>
      <c r="BW108" s="310">
        <f t="shared" ref="BW108" si="674">AVERAGE(BS108:BV108)</f>
        <v>15.982131142058243</v>
      </c>
      <c r="BX108" s="310">
        <f t="shared" ref="BX108" si="675">AVERAGE(BT108:BW108)</f>
        <v>15.982131132332514</v>
      </c>
      <c r="BY108" s="310">
        <f t="shared" ref="BY108" si="676">AVERAGE(BU108:BX108)</f>
        <v>15.982131128524344</v>
      </c>
      <c r="BZ108" s="310">
        <f t="shared" ref="BZ108" si="677">AVERAGE(BV108:BY108)</f>
        <v>15.982131133573393</v>
      </c>
      <c r="CA108" s="310">
        <f t="shared" ref="CA108" si="678">AVERAGE(BW108:BZ108)</f>
        <v>15.982131134122124</v>
      </c>
      <c r="CB108" s="310">
        <f t="shared" ref="CB108" si="679">AVERAGE(BX108:CA108)</f>
        <v>15.982131132138093</v>
      </c>
      <c r="CC108" s="310">
        <f t="shared" ref="CC108" si="680">AVERAGE(BY108:CB108)</f>
        <v>15.982131132089489</v>
      </c>
      <c r="CD108" s="310">
        <f t="shared" ref="CD108" si="681">AVERAGE(BZ108:CC108)</f>
        <v>15.982131132980776</v>
      </c>
      <c r="CE108" s="310">
        <f t="shared" ref="CE108" si="682">AVERAGE(CA108:CD108)</f>
        <v>15.98213113283262</v>
      </c>
      <c r="CF108" s="310">
        <f t="shared" ref="CF108" si="683">AVERAGE(CB108:CE108)</f>
        <v>15.982131132510244</v>
      </c>
      <c r="CG108" s="310">
        <f t="shared" ref="CG108" si="684">AVERAGE(CC108:CF108)</f>
        <v>15.982131132603282</v>
      </c>
      <c r="CH108" s="310">
        <f t="shared" ref="CH108" si="685">AVERAGE(CD108:CG108)</f>
        <v>15.98213113273173</v>
      </c>
      <c r="CI108" s="310">
        <f t="shared" ref="CI108" si="686">AVERAGE(CE108:CH108)</f>
        <v>15.982131132669469</v>
      </c>
      <c r="CJ108" s="310">
        <f t="shared" ref="CJ108" si="687">AVERAGE(CF108:CI108)</f>
        <v>15.98213113262868</v>
      </c>
      <c r="CK108" s="310">
        <f t="shared" ref="CK108" si="688">AVERAGE(CG108:CJ108)</f>
        <v>15.98213113265829</v>
      </c>
      <c r="CL108" s="310">
        <f t="shared" ref="CL108" si="689">AVERAGE(CH108:CK108)</f>
        <v>15.982131132672043</v>
      </c>
      <c r="CM108" s="310">
        <f t="shared" ref="CM108" si="690">AVERAGE(CI108:CL108)</f>
        <v>15.982131132657122</v>
      </c>
      <c r="CN108" s="310">
        <f t="shared" ref="CN108" si="691">AVERAGE(CJ108:CM108)</f>
        <v>15.982131132654034</v>
      </c>
      <c r="CO108" s="310">
        <f t="shared" ref="CO108" si="692">AVERAGE(CK108:CN108)</f>
        <v>15.982131132660372</v>
      </c>
      <c r="CP108" s="310">
        <f t="shared" ref="CP108" si="693">AVERAGE(CL108:CO108)</f>
        <v>15.982131132660893</v>
      </c>
      <c r="CQ108" s="310">
        <f t="shared" ref="CQ108" si="694">AVERAGE(CM108:CP108)</f>
        <v>15.982131132658104</v>
      </c>
      <c r="CR108" s="310">
        <f t="shared" ref="CR108" si="695">AVERAGE(CN108:CQ108)</f>
        <v>15.982131132658351</v>
      </c>
      <c r="CS108" s="310">
        <f t="shared" ref="CS108" si="696">AVERAGE(CO108:CR108)</f>
        <v>15.982131132659431</v>
      </c>
      <c r="CT108" s="310">
        <f>AVERAGE(CP108:CS108)</f>
        <v>15.982131132659195</v>
      </c>
    </row>
    <row r="109" spans="1:98" s="14" customFormat="1" x14ac:dyDescent="0.25">
      <c r="B109" s="14" t="s">
        <v>3</v>
      </c>
      <c r="C109" s="14">
        <f t="shared" ref="C109:BN109" si="697">IFERROR(C30/C85,"")</f>
        <v>15.170114035087719</v>
      </c>
      <c r="D109" s="14">
        <f t="shared" si="697"/>
        <v>14.523329787234045</v>
      </c>
      <c r="E109" s="14">
        <f t="shared" si="697"/>
        <v>16.740621399176955</v>
      </c>
      <c r="F109" s="14">
        <f t="shared" si="697"/>
        <v>19.961979674796748</v>
      </c>
      <c r="G109" s="14">
        <f t="shared" si="697"/>
        <v>13.928090558766858</v>
      </c>
      <c r="H109" s="14">
        <f t="shared" si="697"/>
        <v>14.625157439446367</v>
      </c>
      <c r="I109" s="14">
        <f t="shared" si="697"/>
        <v>17.284042465753423</v>
      </c>
      <c r="J109" s="14">
        <f t="shared" si="697"/>
        <v>13.970966873706006</v>
      </c>
      <c r="K109" s="14">
        <f t="shared" si="697"/>
        <v>15.297058770343583</v>
      </c>
      <c r="L109" s="14">
        <f t="shared" si="697"/>
        <v>14.594621787025705</v>
      </c>
      <c r="M109" s="14">
        <f t="shared" si="697"/>
        <v>14.723215331010474</v>
      </c>
      <c r="N109" s="99">
        <f t="shared" si="697"/>
        <v>16.834790062981121</v>
      </c>
      <c r="O109" s="14">
        <f t="shared" si="697"/>
        <v>14.478123931623928</v>
      </c>
      <c r="P109" s="14">
        <f t="shared" si="697"/>
        <v>14.438670807453416</v>
      </c>
      <c r="Q109" s="14">
        <f t="shared" si="697"/>
        <v>15.159557924003707</v>
      </c>
      <c r="R109" s="14">
        <f t="shared" si="697"/>
        <v>18.039591954023006</v>
      </c>
      <c r="S109" s="14">
        <f t="shared" si="697"/>
        <v>15.130410658307209</v>
      </c>
      <c r="T109" s="14">
        <f t="shared" si="697"/>
        <v>14.032704545454584</v>
      </c>
      <c r="U109" s="150">
        <f t="shared" si="697"/>
        <v>14.587937384898721</v>
      </c>
      <c r="V109" s="150">
        <f t="shared" si="697"/>
        <v>13.477317183951573</v>
      </c>
      <c r="W109" s="150">
        <f t="shared" si="697"/>
        <v>14.189415354330745</v>
      </c>
      <c r="X109" s="150">
        <f t="shared" si="697"/>
        <v>14.963684319119682</v>
      </c>
      <c r="Y109" s="150">
        <f t="shared" si="697"/>
        <v>14.299060513447465</v>
      </c>
      <c r="Z109" s="151">
        <f t="shared" si="697"/>
        <v>15.985946400747963</v>
      </c>
      <c r="AA109" s="14">
        <f t="shared" si="697"/>
        <v>14.10147587719298</v>
      </c>
      <c r="AB109" s="14">
        <f t="shared" si="697"/>
        <v>14.230455516014249</v>
      </c>
      <c r="AC109" s="14">
        <f>IFERROR(AC30/AC85,"")</f>
        <v>14.216620525059668</v>
      </c>
      <c r="AD109" s="14">
        <f t="shared" si="697"/>
        <v>14.26272</v>
      </c>
      <c r="AE109" s="14">
        <f t="shared" si="697"/>
        <v>14.704922973878098</v>
      </c>
      <c r="AF109" s="14">
        <f t="shared" si="697"/>
        <v>14.408172722485519</v>
      </c>
      <c r="AG109" s="14">
        <f t="shared" si="697"/>
        <v>14.86386105544422</v>
      </c>
      <c r="AH109" s="14">
        <f t="shared" si="697"/>
        <v>15.426857098640047</v>
      </c>
      <c r="AI109" s="14">
        <f>IFERROR(AI30/AI85,"")</f>
        <v>15.547552817196157</v>
      </c>
      <c r="AJ109" s="14">
        <f t="shared" si="697"/>
        <v>15.64518280048893</v>
      </c>
      <c r="AK109" s="14">
        <f t="shared" si="697"/>
        <v>15.944946138137084</v>
      </c>
      <c r="AL109" s="99">
        <f t="shared" si="697"/>
        <v>16.163609641991968</v>
      </c>
      <c r="AM109" s="14">
        <f t="shared" si="697"/>
        <v>15.21336236262181</v>
      </c>
      <c r="AN109" s="14">
        <f t="shared" si="697"/>
        <v>15.458293487266557</v>
      </c>
      <c r="AO109" s="14">
        <f t="shared" si="697"/>
        <v>15.619505776251705</v>
      </c>
      <c r="AP109" s="14">
        <f t="shared" si="697"/>
        <v>15.903787803170136</v>
      </c>
      <c r="AQ109" s="14">
        <f t="shared" si="697"/>
        <v>15.425614999392907</v>
      </c>
      <c r="AR109" s="14">
        <f t="shared" si="697"/>
        <v>15.397209820875487</v>
      </c>
      <c r="AS109" s="14">
        <f t="shared" si="697"/>
        <v>15.139209079236061</v>
      </c>
      <c r="AT109" s="14">
        <f t="shared" si="697"/>
        <v>15.491143723240343</v>
      </c>
      <c r="AU109" s="14">
        <f t="shared" si="697"/>
        <v>15.396134631707723</v>
      </c>
      <c r="AV109" s="14">
        <f t="shared" si="697"/>
        <v>15.388758879855608</v>
      </c>
      <c r="AW109" s="14">
        <f t="shared" si="697"/>
        <v>15.402845786020199</v>
      </c>
      <c r="AX109" s="99">
        <f t="shared" si="697"/>
        <v>16.637544353696263</v>
      </c>
      <c r="AY109" s="14">
        <f t="shared" si="697"/>
        <v>16.530480103984043</v>
      </c>
      <c r="AZ109" s="14">
        <f t="shared" si="697"/>
        <v>16.937646910839536</v>
      </c>
      <c r="BA109" s="14">
        <f t="shared" si="697"/>
        <v>16.45360181496514</v>
      </c>
      <c r="BB109" s="14">
        <f t="shared" si="697"/>
        <v>16.869844024955921</v>
      </c>
      <c r="BC109" s="14">
        <f t="shared" si="697"/>
        <v>16.54339135164134</v>
      </c>
      <c r="BD109" s="14">
        <f t="shared" si="697"/>
        <v>16.528379484446397</v>
      </c>
      <c r="BE109" s="14">
        <f t="shared" si="697"/>
        <v>16.113154323234443</v>
      </c>
      <c r="BF109" s="14">
        <f t="shared" si="697"/>
        <v>16.530074083611918</v>
      </c>
      <c r="BG109" s="14">
        <f t="shared" si="697"/>
        <v>16.426043848277736</v>
      </c>
      <c r="BH109" s="14">
        <f t="shared" si="697"/>
        <v>16.421003446551506</v>
      </c>
      <c r="BI109" s="14">
        <f t="shared" si="697"/>
        <v>16.384773958732456</v>
      </c>
      <c r="BJ109" s="99">
        <f t="shared" si="697"/>
        <v>16.439371729324044</v>
      </c>
      <c r="BK109" s="14">
        <f t="shared" si="697"/>
        <v>17.540315101642015</v>
      </c>
      <c r="BL109" s="14">
        <f t="shared" si="697"/>
        <v>17.803563261605273</v>
      </c>
      <c r="BM109" s="14">
        <f t="shared" si="697"/>
        <v>17.345632610226833</v>
      </c>
      <c r="BN109" s="14">
        <f t="shared" si="697"/>
        <v>17.727539214941775</v>
      </c>
      <c r="BO109" s="14">
        <f t="shared" ref="BO109:CT109" si="698">IFERROR(BO30/BO85,"")</f>
        <v>17.402594152350495</v>
      </c>
      <c r="BP109" s="14">
        <f t="shared" si="698"/>
        <v>17.390857108432982</v>
      </c>
      <c r="BQ109" s="14">
        <f t="shared" si="698"/>
        <v>17.004609575096001</v>
      </c>
      <c r="BR109" s="14">
        <f t="shared" si="698"/>
        <v>17.542329627297217</v>
      </c>
      <c r="BS109" s="14">
        <f t="shared" si="698"/>
        <v>17.544002521843101</v>
      </c>
      <c r="BT109" s="14">
        <f t="shared" si="698"/>
        <v>17.532727896038132</v>
      </c>
      <c r="BU109" s="14">
        <f t="shared" si="698"/>
        <v>17.492174833428979</v>
      </c>
      <c r="BV109" s="99">
        <f t="shared" si="698"/>
        <v>17.552604895735435</v>
      </c>
      <c r="BW109" s="14">
        <f t="shared" si="698"/>
        <v>19.048444464711647</v>
      </c>
      <c r="BX109" s="14">
        <f t="shared" si="698"/>
        <v>19.328419170571124</v>
      </c>
      <c r="BY109" s="14">
        <f t="shared" si="698"/>
        <v>18.807406148536625</v>
      </c>
      <c r="BZ109" s="14">
        <f t="shared" si="698"/>
        <v>19.224685905466508</v>
      </c>
      <c r="CA109" s="14">
        <f t="shared" si="698"/>
        <v>18.853738128474888</v>
      </c>
      <c r="CB109" s="14">
        <f t="shared" si="698"/>
        <v>18.829373853392269</v>
      </c>
      <c r="CC109" s="14">
        <f t="shared" si="698"/>
        <v>18.379429539623647</v>
      </c>
      <c r="CD109" s="14">
        <f t="shared" si="698"/>
        <v>18.956703738630889</v>
      </c>
      <c r="CE109" s="14">
        <f t="shared" si="698"/>
        <v>18.948381419687259</v>
      </c>
      <c r="CF109" s="14">
        <f t="shared" si="698"/>
        <v>18.911669433987658</v>
      </c>
      <c r="CG109" s="14">
        <f t="shared" si="698"/>
        <v>18.855799783514026</v>
      </c>
      <c r="CH109" s="99">
        <f t="shared" si="698"/>
        <v>18.914991677793086</v>
      </c>
      <c r="CI109" s="14">
        <f t="shared" si="698"/>
        <v>20.714320153919626</v>
      </c>
      <c r="CJ109" s="14">
        <f t="shared" si="698"/>
        <v>21.021843202584858</v>
      </c>
      <c r="CK109" s="14">
        <f t="shared" si="698"/>
        <v>20.466650824809651</v>
      </c>
      <c r="CL109" s="14">
        <f t="shared" si="698"/>
        <v>20.902543082823144</v>
      </c>
      <c r="CM109" s="14">
        <f t="shared" si="698"/>
        <v>20.507293833673568</v>
      </c>
      <c r="CN109" s="14">
        <f t="shared" si="698"/>
        <v>20.489440057146616</v>
      </c>
      <c r="CO109" s="14">
        <f t="shared" si="698"/>
        <v>20.01994983970345</v>
      </c>
      <c r="CP109" s="14">
        <f t="shared" si="698"/>
        <v>20.646963758089079</v>
      </c>
      <c r="CQ109" s="14">
        <f t="shared" si="698"/>
        <v>20.640473407717089</v>
      </c>
      <c r="CR109" s="14">
        <f t="shared" si="698"/>
        <v>20.609143736045578</v>
      </c>
      <c r="CS109" s="14">
        <f t="shared" si="698"/>
        <v>20.553408189765637</v>
      </c>
      <c r="CT109" s="99">
        <f t="shared" si="698"/>
        <v>20.622673396552692</v>
      </c>
    </row>
    <row r="111" spans="1:98" s="113" customFormat="1" x14ac:dyDescent="0.25">
      <c r="B111" s="61"/>
      <c r="C111" s="6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2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2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2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2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2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2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2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2"/>
    </row>
    <row r="112" spans="1:98" s="102" customFormat="1" x14ac:dyDescent="0.25">
      <c r="B112" s="102" t="s">
        <v>15</v>
      </c>
      <c r="C112" s="102">
        <f t="shared" ref="C112:BN112" si="699">C52</f>
        <v>42005</v>
      </c>
      <c r="D112" s="102">
        <f t="shared" si="699"/>
        <v>42036</v>
      </c>
      <c r="E112" s="102">
        <f t="shared" si="699"/>
        <v>42064</v>
      </c>
      <c r="F112" s="102">
        <f t="shared" si="699"/>
        <v>42095</v>
      </c>
      <c r="G112" s="102">
        <f t="shared" si="699"/>
        <v>42125</v>
      </c>
      <c r="H112" s="102">
        <f t="shared" si="699"/>
        <v>42156</v>
      </c>
      <c r="I112" s="102">
        <f t="shared" si="699"/>
        <v>42186</v>
      </c>
      <c r="J112" s="102">
        <f t="shared" si="699"/>
        <v>42217</v>
      </c>
      <c r="K112" s="102">
        <f t="shared" si="699"/>
        <v>42248</v>
      </c>
      <c r="L112" s="102">
        <f t="shared" si="699"/>
        <v>42278</v>
      </c>
      <c r="M112" s="102">
        <f t="shared" si="699"/>
        <v>42309</v>
      </c>
      <c r="N112" s="103">
        <f t="shared" si="699"/>
        <v>42339</v>
      </c>
      <c r="O112" s="140">
        <f t="shared" si="699"/>
        <v>42370</v>
      </c>
      <c r="P112" s="140">
        <f t="shared" si="699"/>
        <v>42401</v>
      </c>
      <c r="Q112" s="140">
        <f t="shared" si="699"/>
        <v>42430</v>
      </c>
      <c r="R112" s="140">
        <f t="shared" si="699"/>
        <v>42461</v>
      </c>
      <c r="S112" s="140">
        <f t="shared" si="699"/>
        <v>42491</v>
      </c>
      <c r="T112" s="140">
        <f t="shared" si="699"/>
        <v>42522</v>
      </c>
      <c r="U112" s="102">
        <f t="shared" si="699"/>
        <v>42552</v>
      </c>
      <c r="V112" s="102">
        <f t="shared" si="699"/>
        <v>42583</v>
      </c>
      <c r="W112" s="102">
        <f t="shared" si="699"/>
        <v>42614</v>
      </c>
      <c r="X112" s="102">
        <f t="shared" si="699"/>
        <v>42644</v>
      </c>
      <c r="Y112" s="102">
        <f t="shared" si="699"/>
        <v>42675</v>
      </c>
      <c r="Z112" s="103">
        <f t="shared" si="699"/>
        <v>42705</v>
      </c>
      <c r="AA112" s="102">
        <f t="shared" si="699"/>
        <v>42752</v>
      </c>
      <c r="AB112" s="102">
        <f t="shared" si="699"/>
        <v>42783</v>
      </c>
      <c r="AC112" s="102">
        <f t="shared" si="699"/>
        <v>42811</v>
      </c>
      <c r="AD112" s="102">
        <f t="shared" si="699"/>
        <v>42842</v>
      </c>
      <c r="AE112" s="102">
        <f t="shared" si="699"/>
        <v>42872</v>
      </c>
      <c r="AF112" s="102">
        <f t="shared" si="699"/>
        <v>42903</v>
      </c>
      <c r="AG112" s="102">
        <f t="shared" si="699"/>
        <v>42933</v>
      </c>
      <c r="AH112" s="102">
        <f t="shared" si="699"/>
        <v>42964</v>
      </c>
      <c r="AI112" s="102">
        <f t="shared" si="699"/>
        <v>42995</v>
      </c>
      <c r="AJ112" s="102">
        <f t="shared" si="699"/>
        <v>43025</v>
      </c>
      <c r="AK112" s="102">
        <f t="shared" si="699"/>
        <v>43056</v>
      </c>
      <c r="AL112" s="103">
        <f t="shared" si="699"/>
        <v>43086</v>
      </c>
      <c r="AM112" s="102">
        <f t="shared" si="699"/>
        <v>43118</v>
      </c>
      <c r="AN112" s="102">
        <f t="shared" si="699"/>
        <v>43149</v>
      </c>
      <c r="AO112" s="102">
        <f t="shared" si="699"/>
        <v>43177</v>
      </c>
      <c r="AP112" s="102">
        <f t="shared" si="699"/>
        <v>43208</v>
      </c>
      <c r="AQ112" s="102">
        <f t="shared" si="699"/>
        <v>43238</v>
      </c>
      <c r="AR112" s="102">
        <f t="shared" si="699"/>
        <v>43269</v>
      </c>
      <c r="AS112" s="102">
        <f t="shared" si="699"/>
        <v>43299</v>
      </c>
      <c r="AT112" s="102">
        <f t="shared" si="699"/>
        <v>43330</v>
      </c>
      <c r="AU112" s="102">
        <f t="shared" si="699"/>
        <v>43361</v>
      </c>
      <c r="AV112" s="102">
        <f t="shared" si="699"/>
        <v>43391</v>
      </c>
      <c r="AW112" s="102">
        <f t="shared" si="699"/>
        <v>43422</v>
      </c>
      <c r="AX112" s="103">
        <f t="shared" si="699"/>
        <v>43452</v>
      </c>
      <c r="AY112" s="102">
        <f t="shared" si="699"/>
        <v>43483</v>
      </c>
      <c r="AZ112" s="102">
        <f t="shared" si="699"/>
        <v>43514</v>
      </c>
      <c r="BA112" s="102">
        <f t="shared" si="699"/>
        <v>43542</v>
      </c>
      <c r="BB112" s="102">
        <f t="shared" si="699"/>
        <v>43573</v>
      </c>
      <c r="BC112" s="102">
        <f t="shared" si="699"/>
        <v>43603</v>
      </c>
      <c r="BD112" s="102">
        <f t="shared" si="699"/>
        <v>43634</v>
      </c>
      <c r="BE112" s="102">
        <f t="shared" si="699"/>
        <v>43664</v>
      </c>
      <c r="BF112" s="102">
        <f t="shared" si="699"/>
        <v>43695</v>
      </c>
      <c r="BG112" s="102">
        <f t="shared" si="699"/>
        <v>43726</v>
      </c>
      <c r="BH112" s="102">
        <f t="shared" si="699"/>
        <v>43756</v>
      </c>
      <c r="BI112" s="102">
        <f t="shared" si="699"/>
        <v>43787</v>
      </c>
      <c r="BJ112" s="103">
        <f t="shared" si="699"/>
        <v>43817</v>
      </c>
      <c r="BK112" s="102">
        <f t="shared" si="699"/>
        <v>43848</v>
      </c>
      <c r="BL112" s="102">
        <f t="shared" si="699"/>
        <v>43879</v>
      </c>
      <c r="BM112" s="102">
        <f t="shared" si="699"/>
        <v>43908</v>
      </c>
      <c r="BN112" s="102">
        <f t="shared" si="699"/>
        <v>43939</v>
      </c>
      <c r="BO112" s="102">
        <f t="shared" ref="BO112:CT112" si="700">BO52</f>
        <v>43969</v>
      </c>
      <c r="BP112" s="102">
        <f t="shared" si="700"/>
        <v>44000</v>
      </c>
      <c r="BQ112" s="102">
        <f t="shared" si="700"/>
        <v>44030</v>
      </c>
      <c r="BR112" s="102">
        <f t="shared" si="700"/>
        <v>44061</v>
      </c>
      <c r="BS112" s="102">
        <f t="shared" si="700"/>
        <v>44092</v>
      </c>
      <c r="BT112" s="102">
        <f t="shared" si="700"/>
        <v>44122</v>
      </c>
      <c r="BU112" s="102">
        <f t="shared" si="700"/>
        <v>44153</v>
      </c>
      <c r="BV112" s="103">
        <f t="shared" si="700"/>
        <v>44183</v>
      </c>
      <c r="BW112" s="102">
        <f t="shared" si="700"/>
        <v>44214</v>
      </c>
      <c r="BX112" s="102">
        <f t="shared" si="700"/>
        <v>44245</v>
      </c>
      <c r="BY112" s="102">
        <f t="shared" si="700"/>
        <v>44273</v>
      </c>
      <c r="BZ112" s="102">
        <f t="shared" si="700"/>
        <v>44304</v>
      </c>
      <c r="CA112" s="102">
        <f t="shared" si="700"/>
        <v>44334</v>
      </c>
      <c r="CB112" s="102">
        <f t="shared" si="700"/>
        <v>44365</v>
      </c>
      <c r="CC112" s="102">
        <f t="shared" si="700"/>
        <v>44395</v>
      </c>
      <c r="CD112" s="102">
        <f t="shared" si="700"/>
        <v>44426</v>
      </c>
      <c r="CE112" s="102">
        <f t="shared" si="700"/>
        <v>44457</v>
      </c>
      <c r="CF112" s="102">
        <f t="shared" si="700"/>
        <v>44487</v>
      </c>
      <c r="CG112" s="102">
        <f t="shared" si="700"/>
        <v>44518</v>
      </c>
      <c r="CH112" s="103">
        <f t="shared" si="700"/>
        <v>44548</v>
      </c>
      <c r="CI112" s="102">
        <f t="shared" si="700"/>
        <v>44579</v>
      </c>
      <c r="CJ112" s="102">
        <f t="shared" si="700"/>
        <v>44610</v>
      </c>
      <c r="CK112" s="102">
        <f t="shared" si="700"/>
        <v>44638</v>
      </c>
      <c r="CL112" s="102">
        <f t="shared" si="700"/>
        <v>44669</v>
      </c>
      <c r="CM112" s="102">
        <f t="shared" si="700"/>
        <v>44699</v>
      </c>
      <c r="CN112" s="102">
        <f t="shared" si="700"/>
        <v>44730</v>
      </c>
      <c r="CO112" s="102">
        <f t="shared" si="700"/>
        <v>44760</v>
      </c>
      <c r="CP112" s="102">
        <f t="shared" si="700"/>
        <v>44791</v>
      </c>
      <c r="CQ112" s="102">
        <f t="shared" si="700"/>
        <v>44822</v>
      </c>
      <c r="CR112" s="102">
        <f t="shared" si="700"/>
        <v>44852</v>
      </c>
      <c r="CS112" s="102">
        <f t="shared" si="700"/>
        <v>44883</v>
      </c>
      <c r="CT112" s="103">
        <f t="shared" si="700"/>
        <v>44913</v>
      </c>
    </row>
    <row r="113" spans="2:98" x14ac:dyDescent="0.25">
      <c r="B113" t="s">
        <v>142</v>
      </c>
      <c r="C113" s="6">
        <f t="shared" ref="C113:S113" si="701">IFERROR(C22/C53,"")</f>
        <v>52.61427272727272</v>
      </c>
      <c r="D113" s="6">
        <f t="shared" si="701"/>
        <v>45.105399999999996</v>
      </c>
      <c r="E113" s="6">
        <f t="shared" si="701"/>
        <v>176.113</v>
      </c>
      <c r="F113" s="6">
        <f t="shared" si="701"/>
        <v>76.512</v>
      </c>
      <c r="G113" s="6">
        <f t="shared" si="701"/>
        <v>36.935437499999999</v>
      </c>
      <c r="H113" s="6">
        <f t="shared" si="701"/>
        <v>39.365769230769232</v>
      </c>
      <c r="I113" s="6">
        <f t="shared" si="701"/>
        <v>191.76299999999998</v>
      </c>
      <c r="J113" s="6">
        <f t="shared" si="701"/>
        <v>39.086846153846153</v>
      </c>
      <c r="K113" s="6">
        <f t="shared" si="701"/>
        <v>77.591529411764711</v>
      </c>
      <c r="L113" s="6">
        <f t="shared" si="701"/>
        <v>38.077578947368423</v>
      </c>
      <c r="M113" s="6">
        <f t="shared" si="701"/>
        <v>109.59108333333334</v>
      </c>
      <c r="N113" s="100">
        <f t="shared" si="701"/>
        <v>211.9409</v>
      </c>
      <c r="O113" s="6">
        <f t="shared" si="701"/>
        <v>56.027333333333331</v>
      </c>
      <c r="P113" s="6">
        <f t="shared" si="701"/>
        <v>54.89875</v>
      </c>
      <c r="Q113" s="6">
        <f t="shared" si="701"/>
        <v>42.259722222222223</v>
      </c>
      <c r="R113" s="6">
        <f t="shared" si="701"/>
        <v>87.715000000000003</v>
      </c>
      <c r="S113" s="6">
        <f t="shared" si="701"/>
        <v>83.429000000000002</v>
      </c>
      <c r="T113" s="6">
        <f t="shared" ref="T113:Z113" si="702">IFERROR(T22/T53,"")</f>
        <v>89.633200000000002</v>
      </c>
      <c r="U113" s="6">
        <f t="shared" si="702"/>
        <v>69.701000000000008</v>
      </c>
      <c r="V113" s="6">
        <f t="shared" si="702"/>
        <v>56.552083333333336</v>
      </c>
      <c r="W113" s="6">
        <f t="shared" si="702"/>
        <v>86.816769230769225</v>
      </c>
      <c r="X113" s="6">
        <f t="shared" si="702"/>
        <v>47.598363636363636</v>
      </c>
      <c r="Y113" s="6">
        <f t="shared" si="702"/>
        <v>59.365000000000002</v>
      </c>
      <c r="Z113" s="100">
        <f t="shared" si="702"/>
        <v>146.48250000000002</v>
      </c>
      <c r="AA113" s="4">
        <f t="shared" ref="AA113:CL113" si="703">IFERROR(AA22/AA53,"")</f>
        <v>42.214884615384612</v>
      </c>
      <c r="AB113" s="4">
        <f t="shared" si="703"/>
        <v>60.472214285714287</v>
      </c>
      <c r="AC113" s="4">
        <f t="shared" si="703"/>
        <v>64.097272727272724</v>
      </c>
      <c r="AD113" s="4">
        <f t="shared" si="703"/>
        <v>31.814331210191085</v>
      </c>
      <c r="AE113" s="4">
        <f t="shared" si="703"/>
        <v>37.492058823529412</v>
      </c>
      <c r="AF113" s="4">
        <f t="shared" si="703"/>
        <v>33.984347826086953</v>
      </c>
      <c r="AG113" s="4">
        <f t="shared" si="703"/>
        <v>45.96875</v>
      </c>
      <c r="AH113" s="4">
        <f t="shared" si="703"/>
        <v>36.964656612916237</v>
      </c>
      <c r="AI113" s="4">
        <f t="shared" si="703"/>
        <v>37.902205658537753</v>
      </c>
      <c r="AJ113" s="4">
        <f t="shared" si="703"/>
        <v>37.959512170417838</v>
      </c>
      <c r="AK113" s="4">
        <f t="shared" si="703"/>
        <v>40.730783885506995</v>
      </c>
      <c r="AL113" s="106">
        <f t="shared" si="703"/>
        <v>39.344210095319006</v>
      </c>
      <c r="AM113" s="4">
        <f t="shared" si="703"/>
        <v>38.882887466042668</v>
      </c>
      <c r="AN113" s="4">
        <f t="shared" si="703"/>
        <v>51.380958437270607</v>
      </c>
      <c r="AO113" s="4">
        <f t="shared" si="703"/>
        <v>60.386302504081485</v>
      </c>
      <c r="AP113" s="4">
        <f t="shared" si="703"/>
        <v>41.111842798490919</v>
      </c>
      <c r="AQ113" s="4">
        <f t="shared" si="703"/>
        <v>45.93517587900147</v>
      </c>
      <c r="AR113" s="4">
        <f t="shared" si="703"/>
        <v>33.071586350193911</v>
      </c>
      <c r="AS113" s="4">
        <f t="shared" si="703"/>
        <v>56.050460883809222</v>
      </c>
      <c r="AT113" s="4">
        <f t="shared" si="703"/>
        <v>44.62536650228013</v>
      </c>
      <c r="AU113" s="4">
        <f t="shared" si="703"/>
        <v>45.304175375807567</v>
      </c>
      <c r="AV113" s="4">
        <f t="shared" si="703"/>
        <v>45.779123510940714</v>
      </c>
      <c r="AW113" s="4">
        <f t="shared" si="703"/>
        <v>48.634924438504164</v>
      </c>
      <c r="AX113" s="106">
        <f t="shared" si="703"/>
        <v>86.789567060568103</v>
      </c>
      <c r="AY113" s="4">
        <f t="shared" si="703"/>
        <v>46.837065032327956</v>
      </c>
      <c r="AZ113" s="4">
        <f t="shared" si="703"/>
        <v>61.891835935576161</v>
      </c>
      <c r="BA113" s="4">
        <f t="shared" si="703"/>
        <v>72.739381300206389</v>
      </c>
      <c r="BB113" s="4">
        <f t="shared" si="703"/>
        <v>49.521992327174722</v>
      </c>
      <c r="BC113" s="4">
        <f t="shared" si="703"/>
        <v>55.332022905838521</v>
      </c>
      <c r="BD113" s="4">
        <f t="shared" si="703"/>
        <v>39.83696020412679</v>
      </c>
      <c r="BE113" s="4">
        <f t="shared" si="703"/>
        <v>67.516567122223378</v>
      </c>
      <c r="BF113" s="4">
        <f t="shared" si="703"/>
        <v>53.754269015749308</v>
      </c>
      <c r="BG113" s="4">
        <f t="shared" si="703"/>
        <v>54.571940166887252</v>
      </c>
      <c r="BH113" s="4">
        <f t="shared" si="703"/>
        <v>55.14404728500292</v>
      </c>
      <c r="BI113" s="4">
        <f t="shared" si="703"/>
        <v>58.584052451298383</v>
      </c>
      <c r="BJ113" s="106">
        <f t="shared" si="703"/>
        <v>56.02941632108034</v>
      </c>
      <c r="BK113" s="4">
        <f t="shared" si="703"/>
        <v>50.640234712953003</v>
      </c>
      <c r="BL113" s="4">
        <f t="shared" si="703"/>
        <v>66.917453013544971</v>
      </c>
      <c r="BM113" s="4">
        <f t="shared" si="703"/>
        <v>78.645819061783172</v>
      </c>
      <c r="BN113" s="4">
        <f t="shared" si="703"/>
        <v>53.543178104141333</v>
      </c>
      <c r="BO113" s="4">
        <f t="shared" si="703"/>
        <v>59.824983165792624</v>
      </c>
      <c r="BP113" s="4">
        <f t="shared" si="703"/>
        <v>43.071721372701901</v>
      </c>
      <c r="BQ113" s="4">
        <f t="shared" si="703"/>
        <v>72.998912372547935</v>
      </c>
      <c r="BR113" s="4">
        <f t="shared" si="703"/>
        <v>58.119115659828161</v>
      </c>
      <c r="BS113" s="4">
        <f t="shared" si="703"/>
        <v>59.003181708438504</v>
      </c>
      <c r="BT113" s="4">
        <f t="shared" si="703"/>
        <v>59.621743924545171</v>
      </c>
      <c r="BU113" s="4">
        <f t="shared" si="703"/>
        <v>63.34107751034383</v>
      </c>
      <c r="BV113" s="106">
        <f t="shared" si="703"/>
        <v>60.579004926352084</v>
      </c>
      <c r="BW113" s="4">
        <f t="shared" si="703"/>
        <v>56.332197094688929</v>
      </c>
      <c r="BX113" s="4">
        <f t="shared" si="703"/>
        <v>74.438974732267425</v>
      </c>
      <c r="BY113" s="4">
        <f t="shared" si="703"/>
        <v>87.485609124327581</v>
      </c>
      <c r="BZ113" s="4">
        <f t="shared" si="703"/>
        <v>59.561431323046818</v>
      </c>
      <c r="CA113" s="4">
        <f t="shared" si="703"/>
        <v>66.549311273627723</v>
      </c>
      <c r="CB113" s="4">
        <f t="shared" si="703"/>
        <v>47.912982854993594</v>
      </c>
      <c r="CC113" s="4">
        <f t="shared" si="703"/>
        <v>81.203990123222312</v>
      </c>
      <c r="CD113" s="4">
        <f t="shared" si="703"/>
        <v>64.651704259992854</v>
      </c>
      <c r="CE113" s="4">
        <f t="shared" si="703"/>
        <v>65.635139332466991</v>
      </c>
      <c r="CF113" s="4">
        <f t="shared" si="703"/>
        <v>66.323227941664058</v>
      </c>
      <c r="CG113" s="4">
        <f t="shared" si="703"/>
        <v>70.460614622506469</v>
      </c>
      <c r="CH113" s="106">
        <f t="shared" si="703"/>
        <v>67.388085080074049</v>
      </c>
      <c r="CI113" s="4">
        <f t="shared" si="703"/>
        <v>63.244157678207273</v>
      </c>
      <c r="CJ113" s="4">
        <f t="shared" si="703"/>
        <v>83.572636931916648</v>
      </c>
      <c r="CK113" s="4">
        <f t="shared" si="703"/>
        <v>98.220093363882626</v>
      </c>
      <c r="CL113" s="4">
        <f t="shared" si="703"/>
        <v>66.869618946384676</v>
      </c>
      <c r="CM113" s="4">
        <f t="shared" ref="CM113:CT113" si="704">IFERROR(CM22/CM53,"")</f>
        <v>74.714911766901864</v>
      </c>
      <c r="CN113" s="4">
        <f t="shared" si="704"/>
        <v>53.791905851301308</v>
      </c>
      <c r="CO113" s="4">
        <f t="shared" si="704"/>
        <v>91.167719711341704</v>
      </c>
      <c r="CP113" s="4">
        <f t="shared" si="704"/>
        <v>72.584468372693991</v>
      </c>
      <c r="CQ113" s="4">
        <f t="shared" si="704"/>
        <v>73.688570928560708</v>
      </c>
      <c r="CR113" s="4">
        <f t="shared" si="704"/>
        <v>74.461088010106252</v>
      </c>
      <c r="CS113" s="4">
        <f t="shared" si="704"/>
        <v>79.106132036688024</v>
      </c>
      <c r="CT113" s="106">
        <f t="shared" si="704"/>
        <v>75.656603119399165</v>
      </c>
    </row>
    <row r="114" spans="2:98" x14ac:dyDescent="0.25">
      <c r="B114" t="s">
        <v>5</v>
      </c>
      <c r="C114" s="6">
        <f t="shared" ref="C114:S114" si="705">IFERROR(C23/C54,"")</f>
        <v>18.745337662337665</v>
      </c>
      <c r="D114" s="6">
        <f t="shared" si="705"/>
        <v>14.387365384615386</v>
      </c>
      <c r="E114" s="6">
        <f t="shared" si="705"/>
        <v>17.715746835443039</v>
      </c>
      <c r="F114" s="6">
        <f t="shared" si="705"/>
        <v>27.852455555555554</v>
      </c>
      <c r="G114" s="6">
        <f t="shared" si="705"/>
        <v>20.497552325581395</v>
      </c>
      <c r="H114" s="6">
        <f t="shared" si="705"/>
        <v>18.201326530612246</v>
      </c>
      <c r="I114" s="6">
        <f t="shared" si="705"/>
        <v>17.867380952380952</v>
      </c>
      <c r="J114" s="6">
        <f t="shared" si="705"/>
        <v>15.930616161616163</v>
      </c>
      <c r="K114" s="6">
        <f t="shared" si="705"/>
        <v>22.782426315789476</v>
      </c>
      <c r="L114" s="6">
        <f t="shared" si="705"/>
        <v>17.541870229007635</v>
      </c>
      <c r="M114" s="6">
        <f t="shared" si="705"/>
        <v>23.568496093750117</v>
      </c>
      <c r="N114" s="100">
        <f t="shared" si="705"/>
        <v>19.800055900621118</v>
      </c>
      <c r="O114" s="6">
        <f t="shared" si="705"/>
        <v>22.972782608695653</v>
      </c>
      <c r="P114" s="6">
        <f t="shared" si="705"/>
        <v>15.1136</v>
      </c>
      <c r="Q114" s="6">
        <f t="shared" si="705"/>
        <v>23.828310160427808</v>
      </c>
      <c r="R114" s="6">
        <f t="shared" si="705"/>
        <v>29.714468571428629</v>
      </c>
      <c r="S114" s="6">
        <f t="shared" si="705"/>
        <v>19.750324444444445</v>
      </c>
      <c r="T114" s="6">
        <f t="shared" ref="T114:Z114" si="706">IFERROR(T23/T54,"")</f>
        <v>21.198652173913196</v>
      </c>
      <c r="U114" s="6">
        <f t="shared" si="706"/>
        <v>17.003350000000037</v>
      </c>
      <c r="V114" s="6">
        <f t="shared" si="706"/>
        <v>16.98816467065874</v>
      </c>
      <c r="W114" s="6">
        <f t="shared" si="706"/>
        <v>22.22949297423899</v>
      </c>
      <c r="X114" s="6">
        <f t="shared" si="706"/>
        <v>18.897182608695712</v>
      </c>
      <c r="Y114" s="6">
        <f t="shared" si="706"/>
        <v>27.221450000000178</v>
      </c>
      <c r="Z114" s="100">
        <f t="shared" si="706"/>
        <v>25.209512500000166</v>
      </c>
      <c r="AA114" s="4">
        <f t="shared" ref="AA114:CL114" si="707">IFERROR(AA23/AA54,"")</f>
        <v>24.394973451327434</v>
      </c>
      <c r="AB114" s="4">
        <f t="shared" si="707"/>
        <v>18.389773399014828</v>
      </c>
      <c r="AC114" s="4">
        <f t="shared" si="707"/>
        <v>22.404754464285713</v>
      </c>
      <c r="AD114" s="4">
        <f t="shared" si="707"/>
        <v>21.247981072555206</v>
      </c>
      <c r="AE114" s="4">
        <f t="shared" si="707"/>
        <v>23.322181818181818</v>
      </c>
      <c r="AF114" s="4">
        <f t="shared" si="707"/>
        <v>20.058909348441926</v>
      </c>
      <c r="AG114" s="4">
        <f t="shared" si="707"/>
        <v>21.44886111111111</v>
      </c>
      <c r="AH114" s="4">
        <f t="shared" si="707"/>
        <v>21.341623134397743</v>
      </c>
      <c r="AI114" s="4">
        <f t="shared" si="707"/>
        <v>21.803602322971688</v>
      </c>
      <c r="AJ114" s="4">
        <f t="shared" si="707"/>
        <v>21.695346028855738</v>
      </c>
      <c r="AK114" s="4">
        <f t="shared" si="707"/>
        <v>22.11555518948904</v>
      </c>
      <c r="AL114" s="106">
        <f t="shared" si="707"/>
        <v>22.285146278985696</v>
      </c>
      <c r="AM114" s="4">
        <f t="shared" si="707"/>
        <v>25.022122678481114</v>
      </c>
      <c r="AN114" s="4">
        <f t="shared" si="707"/>
        <v>18.958790287963058</v>
      </c>
      <c r="AO114" s="4">
        <f t="shared" si="707"/>
        <v>23.271826651281</v>
      </c>
      <c r="AP114" s="4">
        <f t="shared" si="707"/>
        <v>21.291706075786816</v>
      </c>
      <c r="AQ114" s="4">
        <f t="shared" si="707"/>
        <v>23.91688695024526</v>
      </c>
      <c r="AR114" s="4">
        <f t="shared" si="707"/>
        <v>21.418819781217852</v>
      </c>
      <c r="AS114" s="4">
        <f t="shared" si="707"/>
        <v>23.097755288398744</v>
      </c>
      <c r="AT114" s="4">
        <f t="shared" si="707"/>
        <v>22.754726066665807</v>
      </c>
      <c r="AU114" s="4">
        <f t="shared" si="707"/>
        <v>23.017123267901155</v>
      </c>
      <c r="AV114" s="4">
        <f t="shared" si="707"/>
        <v>23.108006305864258</v>
      </c>
      <c r="AW114" s="4">
        <f t="shared" si="707"/>
        <v>23.322353230412091</v>
      </c>
      <c r="AX114" s="106">
        <f t="shared" si="707"/>
        <v>23.268513405018293</v>
      </c>
      <c r="AY114" s="4">
        <f t="shared" si="707"/>
        <v>27.586890253025437</v>
      </c>
      <c r="AZ114" s="4">
        <f t="shared" si="707"/>
        <v>20.902066292479279</v>
      </c>
      <c r="BA114" s="4">
        <f t="shared" si="707"/>
        <v>25.65718888303731</v>
      </c>
      <c r="BB114" s="4">
        <f t="shared" si="707"/>
        <v>23.474105948554971</v>
      </c>
      <c r="BC114" s="4">
        <f t="shared" si="707"/>
        <v>26.36836786264541</v>
      </c>
      <c r="BD114" s="4">
        <f t="shared" si="707"/>
        <v>23.614248808792691</v>
      </c>
      <c r="BE114" s="4">
        <f t="shared" si="707"/>
        <v>25.465275205459623</v>
      </c>
      <c r="BF114" s="4">
        <f t="shared" si="707"/>
        <v>25.087085488499067</v>
      </c>
      <c r="BG114" s="4">
        <f t="shared" si="707"/>
        <v>25.376378402861032</v>
      </c>
      <c r="BH114" s="4">
        <f t="shared" si="707"/>
        <v>25.476576952215353</v>
      </c>
      <c r="BI114" s="4">
        <f t="shared" si="707"/>
        <v>25.712894436529339</v>
      </c>
      <c r="BJ114" s="106">
        <f t="shared" si="707"/>
        <v>25.653536029032676</v>
      </c>
      <c r="BK114" s="4">
        <f t="shared" si="707"/>
        <v>29.826945741571095</v>
      </c>
      <c r="BL114" s="4">
        <f t="shared" si="707"/>
        <v>22.599314075428598</v>
      </c>
      <c r="BM114" s="4">
        <f t="shared" si="707"/>
        <v>27.74055262033994</v>
      </c>
      <c r="BN114" s="4">
        <f t="shared" si="707"/>
        <v>25.380203351577634</v>
      </c>
      <c r="BO114" s="4">
        <f t="shared" si="707"/>
        <v>28.509479333092216</v>
      </c>
      <c r="BP114" s="4">
        <f t="shared" si="707"/>
        <v>25.531725812066657</v>
      </c>
      <c r="BQ114" s="4">
        <f t="shared" si="707"/>
        <v>27.533055552142947</v>
      </c>
      <c r="BR114" s="4">
        <f t="shared" si="707"/>
        <v>27.124156830165187</v>
      </c>
      <c r="BS114" s="4">
        <f t="shared" si="707"/>
        <v>27.43694032917335</v>
      </c>
      <c r="BT114" s="4">
        <f t="shared" si="707"/>
        <v>27.545275000735238</v>
      </c>
      <c r="BU114" s="4">
        <f t="shared" si="707"/>
        <v>27.800781464775525</v>
      </c>
      <c r="BV114" s="106">
        <f t="shared" si="707"/>
        <v>27.736603154590128</v>
      </c>
      <c r="BW114" s="4">
        <f t="shared" si="707"/>
        <v>33.179494442923705</v>
      </c>
      <c r="BX114" s="4">
        <f t="shared" si="707"/>
        <v>25.139476977506789</v>
      </c>
      <c r="BY114" s="4">
        <f t="shared" si="707"/>
        <v>30.858590734866166</v>
      </c>
      <c r="BZ114" s="4">
        <f t="shared" si="707"/>
        <v>28.232938208294975</v>
      </c>
      <c r="CA114" s="4">
        <f t="shared" si="707"/>
        <v>31.713944810131796</v>
      </c>
      <c r="CB114" s="4">
        <f t="shared" si="707"/>
        <v>28.401491793342963</v>
      </c>
      <c r="CC114" s="4">
        <f t="shared" si="707"/>
        <v>30.627770996203825</v>
      </c>
      <c r="CD114" s="4">
        <f t="shared" si="707"/>
        <v>30.172912057875774</v>
      </c>
      <c r="CE114" s="4">
        <f t="shared" si="707"/>
        <v>30.52085242217245</v>
      </c>
      <c r="CF114" s="4">
        <f t="shared" si="707"/>
        <v>30.641363910817894</v>
      </c>
      <c r="CG114" s="4">
        <f t="shared" si="707"/>
        <v>30.925589301416302</v>
      </c>
      <c r="CH114" s="106">
        <f t="shared" si="707"/>
        <v>30.854197349166075</v>
      </c>
      <c r="CI114" s="4">
        <f t="shared" si="707"/>
        <v>37.250618411070455</v>
      </c>
      <c r="CJ114" s="4">
        <f t="shared" si="707"/>
        <v>28.224090802646877</v>
      </c>
      <c r="CK114" s="4">
        <f t="shared" si="707"/>
        <v>34.644939818034253</v>
      </c>
      <c r="CL114" s="4">
        <f t="shared" si="707"/>
        <v>31.69711972645278</v>
      </c>
      <c r="CM114" s="4">
        <f t="shared" ref="CM114:CT114" si="708">IFERROR(CM23/CM54,"")</f>
        <v>35.605245838334987</v>
      </c>
      <c r="CN114" s="4">
        <f t="shared" si="708"/>
        <v>31.886354836386154</v>
      </c>
      <c r="CO114" s="4">
        <f t="shared" si="708"/>
        <v>34.385798497438046</v>
      </c>
      <c r="CP114" s="4">
        <f t="shared" si="708"/>
        <v>33.875128367377137</v>
      </c>
      <c r="CQ114" s="4">
        <f t="shared" si="708"/>
        <v>34.26576101437302</v>
      </c>
      <c r="CR114" s="4">
        <f t="shared" si="708"/>
        <v>34.401059262675261</v>
      </c>
      <c r="CS114" s="4">
        <f t="shared" si="708"/>
        <v>34.720159108700102</v>
      </c>
      <c r="CT114" s="106">
        <f t="shared" si="708"/>
        <v>34.640007363908765</v>
      </c>
    </row>
    <row r="115" spans="2:98" x14ac:dyDescent="0.25">
      <c r="B115" t="s">
        <v>6</v>
      </c>
      <c r="C115" s="6">
        <f t="shared" ref="C115:S115" si="709">IFERROR(C24/C55,"")</f>
        <v>19.580369565217392</v>
      </c>
      <c r="D115" s="6">
        <f t="shared" si="709"/>
        <v>15.411375</v>
      </c>
      <c r="E115" s="6">
        <f t="shared" si="709"/>
        <v>22.539180000000002</v>
      </c>
      <c r="F115" s="6">
        <f t="shared" si="709"/>
        <v>16.320941176470591</v>
      </c>
      <c r="G115" s="6">
        <f t="shared" si="709"/>
        <v>19.354615853658537</v>
      </c>
      <c r="H115" s="6">
        <f t="shared" si="709"/>
        <v>20.029192307692309</v>
      </c>
      <c r="I115" s="6">
        <f t="shared" si="709"/>
        <v>21.598179775280901</v>
      </c>
      <c r="J115" s="6">
        <f t="shared" si="709"/>
        <v>16.39477108433735</v>
      </c>
      <c r="K115" s="6">
        <f t="shared" si="709"/>
        <v>22.773981981981979</v>
      </c>
      <c r="L115" s="6">
        <f t="shared" si="709"/>
        <v>20.1251</v>
      </c>
      <c r="M115" s="6">
        <f t="shared" si="709"/>
        <v>22.299493150684931</v>
      </c>
      <c r="N115" s="100">
        <f t="shared" si="709"/>
        <v>26.446153846153948</v>
      </c>
      <c r="O115" s="6">
        <f t="shared" si="709"/>
        <v>13.817895522388044</v>
      </c>
      <c r="P115" s="6">
        <f t="shared" si="709"/>
        <v>18.010166666666667</v>
      </c>
      <c r="Q115" s="6">
        <f t="shared" si="709"/>
        <v>20.09948</v>
      </c>
      <c r="R115" s="6">
        <f t="shared" si="709"/>
        <v>18.101158536585366</v>
      </c>
      <c r="S115" s="6">
        <f t="shared" si="709"/>
        <v>16.671058252427184</v>
      </c>
      <c r="T115" s="6">
        <f t="shared" ref="T115:Z115" si="710">IFERROR(T24/T55,"")</f>
        <v>25.946603658536588</v>
      </c>
      <c r="U115" s="6">
        <f t="shared" si="710"/>
        <v>16.018558139534882</v>
      </c>
      <c r="V115" s="6">
        <f t="shared" si="710"/>
        <v>17.577968354430379</v>
      </c>
      <c r="W115" s="6">
        <f t="shared" si="710"/>
        <v>23.425096234309706</v>
      </c>
      <c r="X115" s="6">
        <f t="shared" si="710"/>
        <v>18.926049504950495</v>
      </c>
      <c r="Y115" s="6">
        <f t="shared" si="710"/>
        <v>19.266942028985508</v>
      </c>
      <c r="Z115" s="100">
        <f t="shared" si="710"/>
        <v>25.358649446494578</v>
      </c>
      <c r="AA115" s="4">
        <f t="shared" ref="AA115:CL115" si="711">IFERROR(AA24/AA55,"")</f>
        <v>13.987539877300614</v>
      </c>
      <c r="AB115" s="4">
        <f t="shared" si="711"/>
        <v>22.299408450704227</v>
      </c>
      <c r="AC115" s="4">
        <f t="shared" si="711"/>
        <v>20.989050279329607</v>
      </c>
      <c r="AD115" s="4">
        <f t="shared" si="711"/>
        <v>20.323351063829787</v>
      </c>
      <c r="AE115" s="4">
        <f t="shared" si="711"/>
        <v>18.945693430656934</v>
      </c>
      <c r="AF115" s="4">
        <f t="shared" si="711"/>
        <v>19.632222222222225</v>
      </c>
      <c r="AG115" s="4">
        <f t="shared" si="711"/>
        <v>17.936277777777779</v>
      </c>
      <c r="AH115" s="4">
        <f t="shared" si="711"/>
        <v>20.390709207345562</v>
      </c>
      <c r="AI115" s="4">
        <f t="shared" si="711"/>
        <v>20.13436985008099</v>
      </c>
      <c r="AJ115" s="4">
        <f t="shared" si="711"/>
        <v>20.121707022338292</v>
      </c>
      <c r="AK115" s="4">
        <f t="shared" si="711"/>
        <v>20.133781360924022</v>
      </c>
      <c r="AL115" s="106">
        <f t="shared" si="711"/>
        <v>20.706096916709143</v>
      </c>
      <c r="AM115" s="4">
        <f t="shared" si="711"/>
        <v>16.686260062955746</v>
      </c>
      <c r="AN115" s="4">
        <f t="shared" si="711"/>
        <v>23.285648322160785</v>
      </c>
      <c r="AO115" s="4">
        <f t="shared" si="711"/>
        <v>22.373914933318737</v>
      </c>
      <c r="AP115" s="4">
        <f t="shared" si="711"/>
        <v>22.136741609273489</v>
      </c>
      <c r="AQ115" s="4">
        <f t="shared" si="711"/>
        <v>20.702424184735086</v>
      </c>
      <c r="AR115" s="4">
        <f t="shared" si="711"/>
        <v>20.388882444918845</v>
      </c>
      <c r="AS115" s="4">
        <f t="shared" si="711"/>
        <v>18.403613751771395</v>
      </c>
      <c r="AT115" s="4">
        <f t="shared" si="711"/>
        <v>20.714847770679206</v>
      </c>
      <c r="AU115" s="4">
        <f t="shared" si="711"/>
        <v>20.25191440030601</v>
      </c>
      <c r="AV115" s="4">
        <f t="shared" si="711"/>
        <v>20.420480982740731</v>
      </c>
      <c r="AW115" s="4">
        <f t="shared" si="711"/>
        <v>20.230430302196982</v>
      </c>
      <c r="AX115" s="106">
        <f t="shared" si="711"/>
        <v>20.599498183842567</v>
      </c>
      <c r="AY115" s="4">
        <f t="shared" si="711"/>
        <v>18.396601719408718</v>
      </c>
      <c r="AZ115" s="4">
        <f t="shared" si="711"/>
        <v>25.672427275182276</v>
      </c>
      <c r="BA115" s="4">
        <f t="shared" si="711"/>
        <v>24.667241213983921</v>
      </c>
      <c r="BB115" s="4">
        <f t="shared" si="711"/>
        <v>24.405757624224034</v>
      </c>
      <c r="BC115" s="4">
        <f t="shared" si="711"/>
        <v>22.824422663670447</v>
      </c>
      <c r="BD115" s="4">
        <f t="shared" si="711"/>
        <v>22.478742895523038</v>
      </c>
      <c r="BE115" s="4">
        <f t="shared" si="711"/>
        <v>20.289984161327972</v>
      </c>
      <c r="BF115" s="4">
        <f t="shared" si="711"/>
        <v>22.838119667173839</v>
      </c>
      <c r="BG115" s="4">
        <f t="shared" si="711"/>
        <v>22.327735626337383</v>
      </c>
      <c r="BH115" s="4">
        <f t="shared" si="711"/>
        <v>22.513580283471661</v>
      </c>
      <c r="BI115" s="4">
        <f t="shared" si="711"/>
        <v>22.304049408172187</v>
      </c>
      <c r="BJ115" s="106">
        <f t="shared" si="711"/>
        <v>22.710946747686442</v>
      </c>
      <c r="BK115" s="4">
        <f t="shared" si="711"/>
        <v>19.890405779024704</v>
      </c>
      <c r="BL115" s="4">
        <f t="shared" si="711"/>
        <v>27.757028369927074</v>
      </c>
      <c r="BM115" s="4">
        <f t="shared" si="711"/>
        <v>26.670221200559411</v>
      </c>
      <c r="BN115" s="4">
        <f t="shared" si="711"/>
        <v>26.387505143311021</v>
      </c>
      <c r="BO115" s="4">
        <f t="shared" si="711"/>
        <v>24.677765783960481</v>
      </c>
      <c r="BP115" s="4">
        <f t="shared" si="711"/>
        <v>24.304016818639507</v>
      </c>
      <c r="BQ115" s="4">
        <f t="shared" si="711"/>
        <v>21.937530875227797</v>
      </c>
      <c r="BR115" s="4">
        <f t="shared" si="711"/>
        <v>24.692574984148351</v>
      </c>
      <c r="BS115" s="4">
        <f t="shared" si="711"/>
        <v>24.140747759195978</v>
      </c>
      <c r="BT115" s="4">
        <f t="shared" si="711"/>
        <v>24.34168300248956</v>
      </c>
      <c r="BU115" s="4">
        <f t="shared" si="711"/>
        <v>24.115138220115764</v>
      </c>
      <c r="BV115" s="106">
        <f t="shared" si="711"/>
        <v>24.555075623598579</v>
      </c>
      <c r="BW115" s="4">
        <f t="shared" si="711"/>
        <v>22.126087388587074</v>
      </c>
      <c r="BX115" s="4">
        <f t="shared" si="711"/>
        <v>30.87691835870687</v>
      </c>
      <c r="BY115" s="4">
        <f t="shared" si="711"/>
        <v>29.667954063502279</v>
      </c>
      <c r="BZ115" s="4">
        <f t="shared" si="711"/>
        <v>29.353460721419175</v>
      </c>
      <c r="CA115" s="4">
        <f t="shared" si="711"/>
        <v>27.451546658077635</v>
      </c>
      <c r="CB115" s="4">
        <f t="shared" si="711"/>
        <v>27.035788309054578</v>
      </c>
      <c r="CC115" s="4">
        <f t="shared" si="711"/>
        <v>24.4033093456034</v>
      </c>
      <c r="CD115" s="4">
        <f t="shared" si="711"/>
        <v>27.468020412366617</v>
      </c>
      <c r="CE115" s="4">
        <f t="shared" si="711"/>
        <v>26.854167807329592</v>
      </c>
      <c r="CF115" s="4">
        <f t="shared" si="711"/>
        <v>27.077688171969378</v>
      </c>
      <c r="CG115" s="4">
        <f t="shared" si="711"/>
        <v>26.825679756056768</v>
      </c>
      <c r="CH115" s="106">
        <f t="shared" si="711"/>
        <v>27.31506612369105</v>
      </c>
      <c r="CI115" s="4">
        <f t="shared" si="711"/>
        <v>24.840958311166716</v>
      </c>
      <c r="CJ115" s="4">
        <f t="shared" si="711"/>
        <v>34.665516241320212</v>
      </c>
      <c r="CK115" s="4">
        <f t="shared" si="711"/>
        <v>33.308212027094015</v>
      </c>
      <c r="CL115" s="4">
        <f t="shared" si="711"/>
        <v>32.955130351937321</v>
      </c>
      <c r="CM115" s="4">
        <f t="shared" ref="CM115:CT115" si="712">IFERROR(CM24/CM55,"")</f>
        <v>30.819851433023775</v>
      </c>
      <c r="CN115" s="4">
        <f t="shared" si="712"/>
        <v>30.353079534575585</v>
      </c>
      <c r="CO115" s="4">
        <f t="shared" si="712"/>
        <v>27.397595402308944</v>
      </c>
      <c r="CP115" s="4">
        <f t="shared" si="712"/>
        <v>30.838346516964009</v>
      </c>
      <c r="CQ115" s="4">
        <f t="shared" si="712"/>
        <v>30.149174197288946</v>
      </c>
      <c r="CR115" s="4">
        <f t="shared" si="712"/>
        <v>30.400120510670028</v>
      </c>
      <c r="CS115" s="4">
        <f t="shared" si="712"/>
        <v>30.117190662124944</v>
      </c>
      <c r="CT115" s="106">
        <f t="shared" si="712"/>
        <v>30.666624737067956</v>
      </c>
    </row>
    <row r="116" spans="2:98" x14ac:dyDescent="0.25">
      <c r="B116" t="s">
        <v>7</v>
      </c>
      <c r="C116" s="6">
        <f t="shared" ref="C116:S116" si="713">IFERROR(C25/C56,"")</f>
        <v>17.551921875000001</v>
      </c>
      <c r="D116" s="6">
        <f t="shared" si="713"/>
        <v>16.754944444444444</v>
      </c>
      <c r="E116" s="6">
        <f t="shared" si="713"/>
        <v>19.234750000000002</v>
      </c>
      <c r="F116" s="6">
        <f t="shared" si="713"/>
        <v>17.271862068965518</v>
      </c>
      <c r="G116" s="6">
        <f t="shared" si="713"/>
        <v>15.213203125</v>
      </c>
      <c r="H116" s="6">
        <f t="shared" si="713"/>
        <v>18.44857142857143</v>
      </c>
      <c r="I116" s="6">
        <f t="shared" si="713"/>
        <v>19.692684684684686</v>
      </c>
      <c r="J116" s="6">
        <f t="shared" si="713"/>
        <v>13.978372093023257</v>
      </c>
      <c r="K116" s="6">
        <f t="shared" si="713"/>
        <v>21.1348375</v>
      </c>
      <c r="L116" s="6">
        <f t="shared" si="713"/>
        <v>18.925597014925376</v>
      </c>
      <c r="M116" s="6">
        <f t="shared" si="713"/>
        <v>27.306295597484276</v>
      </c>
      <c r="N116" s="100">
        <f t="shared" si="713"/>
        <v>23.294449704142014</v>
      </c>
      <c r="O116" s="6">
        <f t="shared" si="713"/>
        <v>13.165360824742267</v>
      </c>
      <c r="P116" s="6">
        <f t="shared" si="713"/>
        <v>15.446917355371902</v>
      </c>
      <c r="Q116" s="6">
        <f t="shared" si="713"/>
        <v>28.877604166666668</v>
      </c>
      <c r="R116" s="6">
        <f t="shared" si="713"/>
        <v>34.184459459459461</v>
      </c>
      <c r="S116" s="6">
        <f t="shared" si="713"/>
        <v>25.050557142857144</v>
      </c>
      <c r="T116" s="6">
        <f t="shared" ref="T116:Z116" si="714">IFERROR(T25/T56,"")</f>
        <v>20.822754966887416</v>
      </c>
      <c r="U116" s="6">
        <f t="shared" si="714"/>
        <v>20.560784615384616</v>
      </c>
      <c r="V116" s="6">
        <f t="shared" si="714"/>
        <v>16.315021645021687</v>
      </c>
      <c r="W116" s="6">
        <f t="shared" si="714"/>
        <v>23.682821033210331</v>
      </c>
      <c r="X116" s="6">
        <f t="shared" si="714"/>
        <v>20.51159217877095</v>
      </c>
      <c r="Y116" s="6">
        <f t="shared" si="714"/>
        <v>18.370337962962964</v>
      </c>
      <c r="Z116" s="100">
        <f t="shared" si="714"/>
        <v>23.102298780487896</v>
      </c>
      <c r="AA116" s="4">
        <f t="shared" ref="AA116:CL116" si="715">IFERROR(AA25/AA56,"")</f>
        <v>20.514392857142859</v>
      </c>
      <c r="AB116" s="4">
        <f t="shared" si="715"/>
        <v>18.142899665551873</v>
      </c>
      <c r="AC116" s="4">
        <f t="shared" si="715"/>
        <v>22.210257731958762</v>
      </c>
      <c r="AD116" s="4">
        <f t="shared" si="715"/>
        <v>19.960143884892087</v>
      </c>
      <c r="AE116" s="4">
        <f t="shared" si="715"/>
        <v>20.020519480519479</v>
      </c>
      <c r="AF116" s="4">
        <f t="shared" si="715"/>
        <v>20.240147058823528</v>
      </c>
      <c r="AG116" s="4">
        <f t="shared" si="715"/>
        <v>27.235565217391304</v>
      </c>
      <c r="AH116" s="4">
        <f t="shared" si="715"/>
        <v>24.126803909613447</v>
      </c>
      <c r="AI116" s="4">
        <f t="shared" si="715"/>
        <v>24.671248732088333</v>
      </c>
      <c r="AJ116" s="4">
        <f t="shared" si="715"/>
        <v>25.329612938518967</v>
      </c>
      <c r="AK116" s="4">
        <f t="shared" si="715"/>
        <v>25.987339618555009</v>
      </c>
      <c r="AL116" s="106">
        <f t="shared" si="715"/>
        <v>25.652803077517632</v>
      </c>
      <c r="AM116" s="4">
        <f t="shared" si="715"/>
        <v>23.560989189757201</v>
      </c>
      <c r="AN116" s="4">
        <f t="shared" si="715"/>
        <v>20.925578596143033</v>
      </c>
      <c r="AO116" s="4">
        <f t="shared" si="715"/>
        <v>25.213229598759458</v>
      </c>
      <c r="AP116" s="4">
        <f t="shared" si="715"/>
        <v>22.128484378837943</v>
      </c>
      <c r="AQ116" s="4">
        <f t="shared" si="715"/>
        <v>22.019138684726553</v>
      </c>
      <c r="AR116" s="4">
        <f t="shared" si="715"/>
        <v>22.451125300645565</v>
      </c>
      <c r="AS116" s="4">
        <f t="shared" si="715"/>
        <v>27.066447386510671</v>
      </c>
      <c r="AT116" s="4">
        <f t="shared" si="715"/>
        <v>23.739593832652076</v>
      </c>
      <c r="AU116" s="4">
        <f t="shared" si="715"/>
        <v>24.034951369023869</v>
      </c>
      <c r="AV116" s="4">
        <f t="shared" si="715"/>
        <v>24.89738724149694</v>
      </c>
      <c r="AW116" s="4">
        <f t="shared" si="715"/>
        <v>25.290980636412254</v>
      </c>
      <c r="AX116" s="106">
        <f t="shared" si="715"/>
        <v>24.718226104189981</v>
      </c>
      <c r="AY116" s="4">
        <f t="shared" si="715"/>
        <v>25.975990581707311</v>
      </c>
      <c r="AZ116" s="4">
        <f t="shared" si="715"/>
        <v>23.070450402247694</v>
      </c>
      <c r="BA116" s="4">
        <f t="shared" si="715"/>
        <v>27.797585632632298</v>
      </c>
      <c r="BB116" s="4">
        <f t="shared" si="715"/>
        <v>24.396654027668831</v>
      </c>
      <c r="BC116" s="4">
        <f t="shared" si="715"/>
        <v>24.276100399911023</v>
      </c>
      <c r="BD116" s="4">
        <f t="shared" si="715"/>
        <v>24.752365643961735</v>
      </c>
      <c r="BE116" s="4">
        <f t="shared" si="715"/>
        <v>29.840758243628017</v>
      </c>
      <c r="BF116" s="4">
        <f t="shared" si="715"/>
        <v>26.172902200498914</v>
      </c>
      <c r="BG116" s="4">
        <f t="shared" si="715"/>
        <v>26.49853388434882</v>
      </c>
      <c r="BH116" s="4">
        <f t="shared" si="715"/>
        <v>27.449369433750377</v>
      </c>
      <c r="BI116" s="4">
        <f t="shared" si="715"/>
        <v>27.883306151644511</v>
      </c>
      <c r="BJ116" s="106">
        <f t="shared" si="715"/>
        <v>27.251844279869452</v>
      </c>
      <c r="BK116" s="4">
        <f t="shared" si="715"/>
        <v>28.08524101694195</v>
      </c>
      <c r="BL116" s="4">
        <f t="shared" si="715"/>
        <v>24.943770974910208</v>
      </c>
      <c r="BM116" s="4">
        <f t="shared" si="715"/>
        <v>30.054749586002046</v>
      </c>
      <c r="BN116" s="4">
        <f t="shared" si="715"/>
        <v>26.377662334715541</v>
      </c>
      <c r="BO116" s="4">
        <f t="shared" si="715"/>
        <v>26.247319752383795</v>
      </c>
      <c r="BP116" s="4">
        <f t="shared" si="715"/>
        <v>26.762257734251435</v>
      </c>
      <c r="BQ116" s="4">
        <f t="shared" si="715"/>
        <v>32.263827813010614</v>
      </c>
      <c r="BR116" s="4">
        <f t="shared" si="715"/>
        <v>28.298141859179427</v>
      </c>
      <c r="BS116" s="4">
        <f t="shared" si="715"/>
        <v>28.650214835757943</v>
      </c>
      <c r="BT116" s="4">
        <f t="shared" si="715"/>
        <v>29.678258231770908</v>
      </c>
      <c r="BU116" s="4">
        <f t="shared" si="715"/>
        <v>30.147430611158047</v>
      </c>
      <c r="BV116" s="106">
        <f t="shared" si="715"/>
        <v>29.464694035394857</v>
      </c>
      <c r="BW116" s="4">
        <f t="shared" si="715"/>
        <v>31.242022107246235</v>
      </c>
      <c r="BX116" s="4">
        <f t="shared" si="715"/>
        <v>27.747450832490124</v>
      </c>
      <c r="BY116" s="4">
        <f t="shared" si="715"/>
        <v>33.432903439468689</v>
      </c>
      <c r="BZ116" s="4">
        <f t="shared" si="715"/>
        <v>29.342511581137586</v>
      </c>
      <c r="CA116" s="4">
        <f t="shared" si="715"/>
        <v>29.197518492551744</v>
      </c>
      <c r="CB116" s="4">
        <f t="shared" si="715"/>
        <v>29.770335503581297</v>
      </c>
      <c r="CC116" s="4">
        <f t="shared" si="715"/>
        <v>35.890282059193012</v>
      </c>
      <c r="CD116" s="4">
        <f t="shared" si="715"/>
        <v>31.478853004151208</v>
      </c>
      <c r="CE116" s="4">
        <f t="shared" si="715"/>
        <v>31.870498983297143</v>
      </c>
      <c r="CF116" s="4">
        <f t="shared" si="715"/>
        <v>33.014094457021969</v>
      </c>
      <c r="CG116" s="4">
        <f t="shared" si="715"/>
        <v>33.536001811852216</v>
      </c>
      <c r="CH116" s="106">
        <f t="shared" si="715"/>
        <v>32.776525644973248</v>
      </c>
      <c r="CI116" s="4">
        <f t="shared" si="715"/>
        <v>35.075418219805357</v>
      </c>
      <c r="CJ116" s="4">
        <f t="shared" si="715"/>
        <v>31.152063049636666</v>
      </c>
      <c r="CK116" s="4">
        <f t="shared" si="715"/>
        <v>37.535120691491507</v>
      </c>
      <c r="CL116" s="4">
        <f t="shared" si="715"/>
        <v>32.942837752143177</v>
      </c>
      <c r="CM116" s="4">
        <f t="shared" ref="CM116:CT116" si="716">IFERROR(CM25/CM56,"")</f>
        <v>32.780054011587858</v>
      </c>
      <c r="CN116" s="4">
        <f t="shared" si="716"/>
        <v>33.423155669870731</v>
      </c>
      <c r="CO116" s="4">
        <f t="shared" si="716"/>
        <v>40.294019667856013</v>
      </c>
      <c r="CP116" s="4">
        <f t="shared" si="716"/>
        <v>35.341308267760574</v>
      </c>
      <c r="CQ116" s="4">
        <f t="shared" si="716"/>
        <v>35.781009208547715</v>
      </c>
      <c r="CR116" s="4">
        <f t="shared" si="716"/>
        <v>37.06492384689858</v>
      </c>
      <c r="CS116" s="4">
        <f t="shared" si="716"/>
        <v>37.650869234166507</v>
      </c>
      <c r="CT116" s="106">
        <f t="shared" si="716"/>
        <v>36.798205341611478</v>
      </c>
    </row>
    <row r="117" spans="2:98" x14ac:dyDescent="0.25">
      <c r="B117" t="s">
        <v>8</v>
      </c>
      <c r="C117" s="6">
        <f t="shared" ref="C117:S117" si="717">IFERROR(C26/C57,"")</f>
        <v>17.669466666666665</v>
      </c>
      <c r="D117" s="6">
        <f t="shared" si="717"/>
        <v>15.048300000000001</v>
      </c>
      <c r="E117" s="6">
        <f t="shared" si="717"/>
        <v>14.718621212121212</v>
      </c>
      <c r="F117" s="6">
        <f t="shared" si="717"/>
        <v>38.211943548387097</v>
      </c>
      <c r="G117" s="6">
        <f t="shared" si="717"/>
        <v>16.2866</v>
      </c>
      <c r="H117" s="6">
        <f t="shared" si="717"/>
        <v>15.816835616438356</v>
      </c>
      <c r="I117" s="6">
        <f t="shared" si="717"/>
        <v>23.279229508196721</v>
      </c>
      <c r="J117" s="6">
        <f t="shared" si="717"/>
        <v>15.079368421052632</v>
      </c>
      <c r="K117" s="6">
        <f t="shared" si="717"/>
        <v>16.969621951219512</v>
      </c>
      <c r="L117" s="6">
        <f t="shared" si="717"/>
        <v>15.379403225806451</v>
      </c>
      <c r="M117" s="6">
        <f t="shared" si="717"/>
        <v>27.828731481481483</v>
      </c>
      <c r="N117" s="100">
        <f t="shared" si="717"/>
        <v>31.712222222222223</v>
      </c>
      <c r="O117" s="6">
        <f t="shared" si="717"/>
        <v>15.123215909090909</v>
      </c>
      <c r="P117" s="6">
        <f t="shared" si="717"/>
        <v>13.943755813953489</v>
      </c>
      <c r="Q117" s="6">
        <f t="shared" si="717"/>
        <v>19.062575581395347</v>
      </c>
      <c r="R117" s="6">
        <f t="shared" si="717"/>
        <v>11.48811111111111</v>
      </c>
      <c r="S117" s="6">
        <f t="shared" si="717"/>
        <v>16.993518072289156</v>
      </c>
      <c r="T117" s="6">
        <f t="shared" ref="T117:Z117" si="718">IFERROR(T26/T57,"")</f>
        <v>18.638562499999999</v>
      </c>
      <c r="U117" s="6">
        <f t="shared" si="718"/>
        <v>21.067519230769228</v>
      </c>
      <c r="V117" s="6">
        <f t="shared" si="718"/>
        <v>18.866613333333333</v>
      </c>
      <c r="W117" s="6">
        <f t="shared" si="718"/>
        <v>22.254454081632652</v>
      </c>
      <c r="X117" s="6">
        <f t="shared" si="718"/>
        <v>25.955843478260871</v>
      </c>
      <c r="Y117" s="6">
        <f t="shared" si="718"/>
        <v>24.242379629629632</v>
      </c>
      <c r="Z117" s="100">
        <f t="shared" si="718"/>
        <v>29.196417391304436</v>
      </c>
      <c r="AA117" s="4">
        <f t="shared" ref="AA117:CL117" si="719">IFERROR(AA26/AA57,"")</f>
        <v>16.384328571428572</v>
      </c>
      <c r="AB117" s="4">
        <f t="shared" si="719"/>
        <v>18.098291666666665</v>
      </c>
      <c r="AC117" s="4">
        <f t="shared" si="719"/>
        <v>22.737383177570095</v>
      </c>
      <c r="AD117" s="4">
        <f t="shared" si="719"/>
        <v>15.758153846153846</v>
      </c>
      <c r="AE117" s="4">
        <f t="shared" si="719"/>
        <v>23.684285714285714</v>
      </c>
      <c r="AF117" s="4">
        <f t="shared" si="719"/>
        <v>21.661617647058822</v>
      </c>
      <c r="AG117" s="4">
        <f t="shared" si="719"/>
        <v>26.197076923076921</v>
      </c>
      <c r="AH117" s="4">
        <f t="shared" si="719"/>
        <v>21.189072238387933</v>
      </c>
      <c r="AI117" s="4">
        <f t="shared" si="719"/>
        <v>22.646407583868914</v>
      </c>
      <c r="AJ117" s="4">
        <f t="shared" si="719"/>
        <v>23.281141494095756</v>
      </c>
      <c r="AK117" s="4">
        <f t="shared" si="719"/>
        <v>23.926864724514285</v>
      </c>
      <c r="AL117" s="106">
        <f t="shared" si="719"/>
        <v>23.324318932350103</v>
      </c>
      <c r="AM117" s="4">
        <f t="shared" si="719"/>
        <v>18.856601277604142</v>
      </c>
      <c r="AN117" s="4">
        <f t="shared" si="719"/>
        <v>22.312843861947261</v>
      </c>
      <c r="AO117" s="4">
        <f t="shared" si="719"/>
        <v>25.943740938987496</v>
      </c>
      <c r="AP117" s="4">
        <f t="shared" si="719"/>
        <v>17.567578425243578</v>
      </c>
      <c r="AQ117" s="4">
        <f t="shared" si="719"/>
        <v>22.500346751543425</v>
      </c>
      <c r="AR117" s="4">
        <f t="shared" si="719"/>
        <v>22.930500439440614</v>
      </c>
      <c r="AS117" s="4">
        <f t="shared" si="719"/>
        <v>29.147947330266831</v>
      </c>
      <c r="AT117" s="4">
        <f t="shared" si="719"/>
        <v>23.342410836702388</v>
      </c>
      <c r="AU117" s="4">
        <f t="shared" si="719"/>
        <v>24.700839432648422</v>
      </c>
      <c r="AV117" s="4">
        <f t="shared" si="719"/>
        <v>25.620627859049961</v>
      </c>
      <c r="AW117" s="4">
        <f t="shared" si="719"/>
        <v>26.070533496093653</v>
      </c>
      <c r="AX117" s="106">
        <f t="shared" si="719"/>
        <v>25.162380288358609</v>
      </c>
      <c r="AY117" s="4">
        <f t="shared" si="719"/>
        <v>20.789402908558568</v>
      </c>
      <c r="AZ117" s="4">
        <f t="shared" si="719"/>
        <v>24.599910357796865</v>
      </c>
      <c r="BA117" s="4">
        <f t="shared" si="719"/>
        <v>28.602974385233722</v>
      </c>
      <c r="BB117" s="4">
        <f t="shared" si="719"/>
        <v>19.368255213831048</v>
      </c>
      <c r="BC117" s="4">
        <f t="shared" si="719"/>
        <v>24.806632293576627</v>
      </c>
      <c r="BD117" s="4">
        <f t="shared" si="719"/>
        <v>25.280876734483282</v>
      </c>
      <c r="BE117" s="4">
        <f t="shared" si="719"/>
        <v>32.135611931619188</v>
      </c>
      <c r="BF117" s="4">
        <f t="shared" si="719"/>
        <v>25.735007947464378</v>
      </c>
      <c r="BG117" s="4">
        <f t="shared" si="719"/>
        <v>27.232675474494894</v>
      </c>
      <c r="BH117" s="4">
        <f t="shared" si="719"/>
        <v>28.246742214602587</v>
      </c>
      <c r="BI117" s="4">
        <f t="shared" si="719"/>
        <v>28.742763179443255</v>
      </c>
      <c r="BJ117" s="106">
        <f t="shared" si="719"/>
        <v>27.74152426791537</v>
      </c>
      <c r="BK117" s="4">
        <f t="shared" si="719"/>
        <v>22.477502424733522</v>
      </c>
      <c r="BL117" s="4">
        <f t="shared" si="719"/>
        <v>26.597423078849967</v>
      </c>
      <c r="BM117" s="4">
        <f t="shared" si="719"/>
        <v>30.925535905314696</v>
      </c>
      <c r="BN117" s="4">
        <f t="shared" si="719"/>
        <v>20.940957537194127</v>
      </c>
      <c r="BO117" s="4">
        <f t="shared" si="719"/>
        <v>26.820930835815048</v>
      </c>
      <c r="BP117" s="4">
        <f t="shared" si="719"/>
        <v>27.333683925323324</v>
      </c>
      <c r="BQ117" s="4">
        <f t="shared" si="719"/>
        <v>34.745023620466661</v>
      </c>
      <c r="BR117" s="4">
        <f t="shared" si="719"/>
        <v>27.82469059279849</v>
      </c>
      <c r="BS117" s="4">
        <f t="shared" si="719"/>
        <v>29.443968723023875</v>
      </c>
      <c r="BT117" s="4">
        <f t="shared" si="719"/>
        <v>30.540377682428311</v>
      </c>
      <c r="BU117" s="4">
        <f t="shared" si="719"/>
        <v>31.076675549614048</v>
      </c>
      <c r="BV117" s="106">
        <f t="shared" si="719"/>
        <v>29.994136038470099</v>
      </c>
      <c r="BW117" s="4">
        <f t="shared" si="719"/>
        <v>25.003973697273562</v>
      </c>
      <c r="BX117" s="4">
        <f t="shared" si="719"/>
        <v>29.586973432912696</v>
      </c>
      <c r="BY117" s="4">
        <f t="shared" si="719"/>
        <v>34.40156614107206</v>
      </c>
      <c r="BZ117" s="4">
        <f t="shared" si="719"/>
        <v>23.294721164374742</v>
      </c>
      <c r="CA117" s="4">
        <f t="shared" si="719"/>
        <v>29.835603461760659</v>
      </c>
      <c r="CB117" s="4">
        <f t="shared" si="719"/>
        <v>30.405989998529659</v>
      </c>
      <c r="CC117" s="4">
        <f t="shared" si="719"/>
        <v>38.650364275407107</v>
      </c>
      <c r="CD117" s="4">
        <f t="shared" si="719"/>
        <v>30.952185815429033</v>
      </c>
      <c r="CE117" s="4">
        <f t="shared" si="719"/>
        <v>32.753470807491752</v>
      </c>
      <c r="CF117" s="4">
        <f t="shared" si="719"/>
        <v>33.973116133933253</v>
      </c>
      <c r="CG117" s="4">
        <f t="shared" si="719"/>
        <v>34.569693881390663</v>
      </c>
      <c r="CH117" s="106">
        <f t="shared" si="719"/>
        <v>33.365476929194138</v>
      </c>
      <c r="CI117" s="4">
        <f t="shared" si="719"/>
        <v>28.071961269929027</v>
      </c>
      <c r="CJ117" s="4">
        <f t="shared" si="719"/>
        <v>33.217295073131083</v>
      </c>
      <c r="CK117" s="4">
        <f t="shared" si="719"/>
        <v>38.622638306581599</v>
      </c>
      <c r="CL117" s="4">
        <f t="shared" si="719"/>
        <v>26.152983451243525</v>
      </c>
      <c r="CM117" s="4">
        <f t="shared" ref="CM117:CT117" si="720">IFERROR(CM26/CM57,"")</f>
        <v>33.496432006518681</v>
      </c>
      <c r="CN117" s="4">
        <f t="shared" si="720"/>
        <v>34.13680497134925</v>
      </c>
      <c r="CO117" s="4">
        <f t="shared" si="720"/>
        <v>43.392763971999557</v>
      </c>
      <c r="CP117" s="4">
        <f t="shared" si="720"/>
        <v>34.750019014982172</v>
      </c>
      <c r="CQ117" s="4">
        <f t="shared" si="720"/>
        <v>36.772321675570993</v>
      </c>
      <c r="CR117" s="4">
        <f t="shared" si="720"/>
        <v>38.141617483566861</v>
      </c>
      <c r="CS117" s="4">
        <f t="shared" si="720"/>
        <v>38.811395320637295</v>
      </c>
      <c r="CT117" s="106">
        <f t="shared" si="720"/>
        <v>37.459420948406255</v>
      </c>
    </row>
    <row r="118" spans="2:98" x14ac:dyDescent="0.25">
      <c r="B118" t="s">
        <v>1</v>
      </c>
      <c r="C118" s="6">
        <f t="shared" ref="C118:S118" si="721">IFERROR(C27/C58,"")</f>
        <v>17.995531249999999</v>
      </c>
      <c r="D118" s="6">
        <f t="shared" si="721"/>
        <v>24.677518518518518</v>
      </c>
      <c r="E118" s="6">
        <f t="shared" si="721"/>
        <v>23.440785714285717</v>
      </c>
      <c r="F118" s="6">
        <f t="shared" si="721"/>
        <v>37.403240384615387</v>
      </c>
      <c r="G118" s="6">
        <f t="shared" si="721"/>
        <v>14.400298507462688</v>
      </c>
      <c r="H118" s="6">
        <f t="shared" si="721"/>
        <v>15.282983050847458</v>
      </c>
      <c r="I118" s="6">
        <f t="shared" si="721"/>
        <v>23.085416666666667</v>
      </c>
      <c r="J118" s="6">
        <f t="shared" si="721"/>
        <v>16.674823529411764</v>
      </c>
      <c r="K118" s="6">
        <f t="shared" si="721"/>
        <v>16.20040625</v>
      </c>
      <c r="L118" s="6">
        <f t="shared" si="721"/>
        <v>18.156612903225806</v>
      </c>
      <c r="M118" s="6">
        <f t="shared" si="721"/>
        <v>28.77678494623656</v>
      </c>
      <c r="N118" s="100">
        <f t="shared" si="721"/>
        <v>27.163054545454546</v>
      </c>
      <c r="O118" s="6">
        <f t="shared" si="721"/>
        <v>13.328703703703704</v>
      </c>
      <c r="P118" s="6">
        <f t="shared" si="721"/>
        <v>18.922227272727273</v>
      </c>
      <c r="Q118" s="6">
        <f t="shared" si="721"/>
        <v>26.232083333333335</v>
      </c>
      <c r="R118" s="6">
        <f t="shared" si="721"/>
        <v>16.876327102803739</v>
      </c>
      <c r="S118" s="6">
        <f t="shared" si="721"/>
        <v>24.338230769230769</v>
      </c>
      <c r="T118" s="6">
        <f t="shared" ref="T118:Z118" si="722">IFERROR(T27/T58,"")</f>
        <v>22.941781690140846</v>
      </c>
      <c r="U118" s="6">
        <f t="shared" si="722"/>
        <v>23.32667441860465</v>
      </c>
      <c r="V118" s="6">
        <f t="shared" si="722"/>
        <v>19.815460317460317</v>
      </c>
      <c r="W118" s="6">
        <f t="shared" si="722"/>
        <v>22.793688311688314</v>
      </c>
      <c r="X118" s="6">
        <f t="shared" si="722"/>
        <v>22.391531914893619</v>
      </c>
      <c r="Y118" s="6">
        <f t="shared" si="722"/>
        <v>34.9527619047619</v>
      </c>
      <c r="Z118" s="100">
        <f t="shared" si="722"/>
        <v>49.030816176470658</v>
      </c>
      <c r="AA118" s="4">
        <f t="shared" ref="AA118:CL118" si="723">IFERROR(AA27/AA58,"")</f>
        <v>11.252511111111112</v>
      </c>
      <c r="AB118" s="4">
        <f t="shared" si="723"/>
        <v>15.945054794520548</v>
      </c>
      <c r="AC118" s="4">
        <f t="shared" si="723"/>
        <v>19.112972972972972</v>
      </c>
      <c r="AD118" s="4">
        <f t="shared" si="723"/>
        <v>20.135212765957448</v>
      </c>
      <c r="AE118" s="4">
        <f t="shared" si="723"/>
        <v>21.850769230769231</v>
      </c>
      <c r="AF118" s="4">
        <f t="shared" si="723"/>
        <v>16.449516129032258</v>
      </c>
      <c r="AG118" s="4">
        <f t="shared" si="723"/>
        <v>17.577678571428571</v>
      </c>
      <c r="AH118" s="4">
        <f t="shared" si="723"/>
        <v>19.316808093989891</v>
      </c>
      <c r="AI118" s="4">
        <f t="shared" si="723"/>
        <v>19.278548023935123</v>
      </c>
      <c r="AJ118" s="4">
        <f t="shared" si="723"/>
        <v>18.855602300120559</v>
      </c>
      <c r="AK118" s="4">
        <f t="shared" si="723"/>
        <v>19.225933666575884</v>
      </c>
      <c r="AL118" s="106">
        <f t="shared" si="723"/>
        <v>19.654162045052335</v>
      </c>
      <c r="AM118" s="4">
        <f t="shared" si="723"/>
        <v>14.089983353930981</v>
      </c>
      <c r="AN118" s="4">
        <f t="shared" si="723"/>
        <v>18.463024012443604</v>
      </c>
      <c r="AO118" s="4">
        <f t="shared" si="723"/>
        <v>20.490214148945128</v>
      </c>
      <c r="AP118" s="4">
        <f t="shared" si="723"/>
        <v>21.507458823006253</v>
      </c>
      <c r="AQ118" s="4">
        <f t="shared" si="723"/>
        <v>22.856061718900953</v>
      </c>
      <c r="AR118" s="4">
        <f t="shared" si="723"/>
        <v>18.897866128572595</v>
      </c>
      <c r="AS118" s="4">
        <f t="shared" si="723"/>
        <v>19.237833451845006</v>
      </c>
      <c r="AT118" s="4">
        <f t="shared" si="723"/>
        <v>20.931899140632076</v>
      </c>
      <c r="AU118" s="4">
        <f t="shared" si="723"/>
        <v>20.683604080121025</v>
      </c>
      <c r="AV118" s="4">
        <f t="shared" si="723"/>
        <v>20.411052922404462</v>
      </c>
      <c r="AW118" s="4">
        <f t="shared" si="723"/>
        <v>20.605875192429679</v>
      </c>
      <c r="AX118" s="106">
        <f t="shared" si="723"/>
        <v>20.85627689685278</v>
      </c>
      <c r="AY118" s="4">
        <f t="shared" si="723"/>
        <v>15.534206647708913</v>
      </c>
      <c r="AZ118" s="4">
        <f t="shared" si="723"/>
        <v>20.355483973719082</v>
      </c>
      <c r="BA118" s="4">
        <f t="shared" si="723"/>
        <v>22.590461099212014</v>
      </c>
      <c r="BB118" s="4">
        <f t="shared" si="723"/>
        <v>23.711973352364407</v>
      </c>
      <c r="BC118" s="4">
        <f t="shared" si="723"/>
        <v>25.198808045088313</v>
      </c>
      <c r="BD118" s="4">
        <f t="shared" si="723"/>
        <v>20.834897406751296</v>
      </c>
      <c r="BE118" s="4">
        <f t="shared" si="723"/>
        <v>21.20971138065913</v>
      </c>
      <c r="BF118" s="4">
        <f t="shared" si="723"/>
        <v>23.077418802546877</v>
      </c>
      <c r="BG118" s="4">
        <f t="shared" si="723"/>
        <v>22.803673498333445</v>
      </c>
      <c r="BH118" s="4">
        <f t="shared" si="723"/>
        <v>22.503185846950927</v>
      </c>
      <c r="BI118" s="4">
        <f t="shared" si="723"/>
        <v>22.717977399653734</v>
      </c>
      <c r="BJ118" s="106">
        <f t="shared" si="723"/>
        <v>22.994045278780202</v>
      </c>
      <c r="BK118" s="4">
        <f t="shared" si="723"/>
        <v>16.795584227502882</v>
      </c>
      <c r="BL118" s="4">
        <f t="shared" si="723"/>
        <v>22.008349272385082</v>
      </c>
      <c r="BM118" s="4">
        <f t="shared" si="723"/>
        <v>24.424806540468037</v>
      </c>
      <c r="BN118" s="4">
        <f t="shared" si="723"/>
        <v>25.637385588576407</v>
      </c>
      <c r="BO118" s="4">
        <f t="shared" si="723"/>
        <v>27.244951258349491</v>
      </c>
      <c r="BP118" s="4">
        <f t="shared" si="723"/>
        <v>22.52669107617951</v>
      </c>
      <c r="BQ118" s="4">
        <f t="shared" si="723"/>
        <v>22.931939944768661</v>
      </c>
      <c r="BR118" s="4">
        <f t="shared" si="723"/>
        <v>24.951305209313695</v>
      </c>
      <c r="BS118" s="4">
        <f t="shared" si="723"/>
        <v>24.655331786398129</v>
      </c>
      <c r="BT118" s="4">
        <f t="shared" si="723"/>
        <v>24.330444537723352</v>
      </c>
      <c r="BU118" s="4">
        <f t="shared" si="723"/>
        <v>24.562677164505622</v>
      </c>
      <c r="BV118" s="106">
        <f t="shared" si="723"/>
        <v>24.861161755417161</v>
      </c>
      <c r="BW118" s="4">
        <f t="shared" si="723"/>
        <v>18.683407894674215</v>
      </c>
      <c r="BX118" s="4">
        <f t="shared" si="723"/>
        <v>24.482087730601172</v>
      </c>
      <c r="BY118" s="4">
        <f t="shared" si="723"/>
        <v>27.170154795616654</v>
      </c>
      <c r="BZ118" s="4">
        <f t="shared" si="723"/>
        <v>28.5190277287324</v>
      </c>
      <c r="CA118" s="4">
        <f t="shared" si="723"/>
        <v>30.307283779787987</v>
      </c>
      <c r="CB118" s="4">
        <f t="shared" si="723"/>
        <v>25.058691153142089</v>
      </c>
      <c r="CC118" s="4">
        <f t="shared" si="723"/>
        <v>25.509489994560667</v>
      </c>
      <c r="CD118" s="4">
        <f t="shared" si="723"/>
        <v>27.755831914840563</v>
      </c>
      <c r="CE118" s="4">
        <f t="shared" si="723"/>
        <v>27.42659107918929</v>
      </c>
      <c r="CF118" s="4">
        <f t="shared" si="723"/>
        <v>27.06518650376346</v>
      </c>
      <c r="CG118" s="4">
        <f t="shared" si="723"/>
        <v>27.323522077796063</v>
      </c>
      <c r="CH118" s="106">
        <f t="shared" si="723"/>
        <v>27.655556336726058</v>
      </c>
      <c r="CI118" s="4">
        <f t="shared" si="723"/>
        <v>20.975862043350745</v>
      </c>
      <c r="CJ118" s="4">
        <f t="shared" si="723"/>
        <v>27.486039895145947</v>
      </c>
      <c r="CK118" s="4">
        <f t="shared" si="723"/>
        <v>30.503932789038824</v>
      </c>
      <c r="CL118" s="4">
        <f t="shared" si="723"/>
        <v>32.018312431047875</v>
      </c>
      <c r="CM118" s="4">
        <f t="shared" ref="CM118:CT118" si="724">IFERROR(CM27/CM58,"")</f>
        <v>34.025987499567982</v>
      </c>
      <c r="CN118" s="4">
        <f t="shared" si="724"/>
        <v>28.133392557632636</v>
      </c>
      <c r="CO118" s="4">
        <f t="shared" si="724"/>
        <v>28.639504416893274</v>
      </c>
      <c r="CP118" s="4">
        <f t="shared" si="724"/>
        <v>31.1614724907915</v>
      </c>
      <c r="CQ118" s="4">
        <f t="shared" si="724"/>
        <v>30.791833804605819</v>
      </c>
      <c r="CR118" s="4">
        <f t="shared" si="724"/>
        <v>30.386084887775251</v>
      </c>
      <c r="CS118" s="4">
        <f t="shared" si="724"/>
        <v>30.676118236741651</v>
      </c>
      <c r="CT118" s="106">
        <f t="shared" si="724"/>
        <v>31.048893099242353</v>
      </c>
    </row>
    <row r="119" spans="2:98" x14ac:dyDescent="0.25">
      <c r="B119" t="s">
        <v>2</v>
      </c>
      <c r="C119" s="6">
        <f t="shared" ref="C119:S119" si="725">IFERROR(C28/C59,"")</f>
        <v>18.035</v>
      </c>
      <c r="D119" s="6">
        <f t="shared" si="725"/>
        <v>18.845333333333333</v>
      </c>
      <c r="E119" s="6">
        <f t="shared" si="725"/>
        <v>25.133749999999999</v>
      </c>
      <c r="F119" s="6">
        <f t="shared" si="725"/>
        <v>15.746666666666668</v>
      </c>
      <c r="G119" s="6">
        <f t="shared" si="725"/>
        <v>-2.3321333333333332</v>
      </c>
      <c r="H119" s="6">
        <f t="shared" si="725"/>
        <v>26.451846153846155</v>
      </c>
      <c r="I119" s="6">
        <f t="shared" si="725"/>
        <v>19.643999999999998</v>
      </c>
      <c r="J119" s="6">
        <f t="shared" si="725"/>
        <v>17.721409090909091</v>
      </c>
      <c r="K119" s="6">
        <f t="shared" si="725"/>
        <v>28.069903846153846</v>
      </c>
      <c r="L119" s="6">
        <f t="shared" si="725"/>
        <v>16.536673076923076</v>
      </c>
      <c r="M119" s="6">
        <f t="shared" si="725"/>
        <v>39.40514814814815</v>
      </c>
      <c r="N119" s="100">
        <f t="shared" si="725"/>
        <v>43.667490000000001</v>
      </c>
      <c r="O119" s="6">
        <f t="shared" si="725"/>
        <v>26.441800000000001</v>
      </c>
      <c r="P119" s="6">
        <f t="shared" si="725"/>
        <v>35.692083333333336</v>
      </c>
      <c r="Q119" s="6">
        <f t="shared" si="725"/>
        <v>35.796510204081635</v>
      </c>
      <c r="R119" s="6">
        <f t="shared" si="725"/>
        <v>13.536322580645161</v>
      </c>
      <c r="S119" s="6">
        <f t="shared" si="725"/>
        <v>23.513653846153847</v>
      </c>
      <c r="T119" s="6">
        <f t="shared" ref="T119:Z119" si="726">IFERROR(T28/T59,"")</f>
        <v>25.38553623188406</v>
      </c>
      <c r="U119" s="6">
        <f t="shared" si="726"/>
        <v>15.425471698113206</v>
      </c>
      <c r="V119" s="6">
        <f t="shared" si="726"/>
        <v>27.00487951807229</v>
      </c>
      <c r="W119" s="6">
        <f t="shared" si="726"/>
        <v>28.969070512820515</v>
      </c>
      <c r="X119" s="6">
        <f t="shared" si="726"/>
        <v>34.968417582417587</v>
      </c>
      <c r="Y119" s="6">
        <f t="shared" si="726"/>
        <v>29.272387500000001</v>
      </c>
      <c r="Z119" s="100">
        <f t="shared" si="726"/>
        <v>53.631725000000166</v>
      </c>
      <c r="AA119" s="4">
        <f t="shared" ref="AA119:CL119" si="727">IFERROR(AA28/AA59,"")</f>
        <v>24.371345454545455</v>
      </c>
      <c r="AB119" s="4">
        <f t="shared" si="727"/>
        <v>26.155894366197185</v>
      </c>
      <c r="AC119" s="4">
        <f t="shared" si="727"/>
        <v>26.524328358208958</v>
      </c>
      <c r="AD119" s="4">
        <f t="shared" si="727"/>
        <v>31.451095890410958</v>
      </c>
      <c r="AE119" s="4">
        <f t="shared" si="727"/>
        <v>33.854262295081966</v>
      </c>
      <c r="AF119" s="4">
        <f t="shared" si="727"/>
        <v>38.006851851851849</v>
      </c>
      <c r="AG119" s="4">
        <f t="shared" si="727"/>
        <v>35.045098039215688</v>
      </c>
      <c r="AH119" s="4">
        <f t="shared" si="727"/>
        <v>41.485364727162789</v>
      </c>
      <c r="AI119" s="4">
        <f t="shared" si="727"/>
        <v>41.516281127661834</v>
      </c>
      <c r="AJ119" s="4">
        <f t="shared" si="727"/>
        <v>41.632940887958803</v>
      </c>
      <c r="AK119" s="4">
        <f t="shared" si="727"/>
        <v>40.902627747344447</v>
      </c>
      <c r="AL119" s="106">
        <f t="shared" si="727"/>
        <v>42.431379969533481</v>
      </c>
      <c r="AM119" s="4">
        <f t="shared" si="727"/>
        <v>28.995314311146558</v>
      </c>
      <c r="AN119" s="4">
        <f t="shared" si="727"/>
        <v>32.512195348365005</v>
      </c>
      <c r="AO119" s="4">
        <f t="shared" si="727"/>
        <v>31.156262899358065</v>
      </c>
      <c r="AP119" s="4">
        <f t="shared" si="727"/>
        <v>42.363665433931757</v>
      </c>
      <c r="AQ119" s="4">
        <f t="shared" si="727"/>
        <v>41.644376032535909</v>
      </c>
      <c r="AR119" s="4">
        <f t="shared" si="727"/>
        <v>44.588318235158148</v>
      </c>
      <c r="AS119" s="4">
        <f t="shared" si="727"/>
        <v>35.543986282481491</v>
      </c>
      <c r="AT119" s="4">
        <f t="shared" si="727"/>
        <v>41.659340669335691</v>
      </c>
      <c r="AU119" s="4">
        <f t="shared" si="727"/>
        <v>41.277610616856904</v>
      </c>
      <c r="AV119" s="4">
        <f t="shared" si="727"/>
        <v>41.764405185306487</v>
      </c>
      <c r="AW119" s="4">
        <f t="shared" si="727"/>
        <v>40.625530629298353</v>
      </c>
      <c r="AX119" s="106">
        <f t="shared" si="727"/>
        <v>41.726659638466941</v>
      </c>
      <c r="AY119" s="4">
        <f t="shared" si="727"/>
        <v>31.967334028039083</v>
      </c>
      <c r="AZ119" s="4">
        <f t="shared" si="727"/>
        <v>35.844695371572428</v>
      </c>
      <c r="BA119" s="4">
        <f t="shared" si="727"/>
        <v>34.349779846542262</v>
      </c>
      <c r="BB119" s="4">
        <f t="shared" si="727"/>
        <v>46.705941140909765</v>
      </c>
      <c r="BC119" s="4">
        <f t="shared" si="727"/>
        <v>45.912924575870839</v>
      </c>
      <c r="BD119" s="4">
        <f t="shared" si="727"/>
        <v>49.158620854261869</v>
      </c>
      <c r="BE119" s="4">
        <f t="shared" si="727"/>
        <v>39.187244876435841</v>
      </c>
      <c r="BF119" s="4">
        <f t="shared" si="727"/>
        <v>45.929423087942602</v>
      </c>
      <c r="BG119" s="4">
        <f t="shared" si="727"/>
        <v>45.508565705084735</v>
      </c>
      <c r="BH119" s="4">
        <f t="shared" si="727"/>
        <v>46.045256716800402</v>
      </c>
      <c r="BI119" s="4">
        <f t="shared" si="727"/>
        <v>44.789647518801438</v>
      </c>
      <c r="BJ119" s="106">
        <f t="shared" si="727"/>
        <v>46.003642251409808</v>
      </c>
      <c r="BK119" s="4">
        <f t="shared" si="727"/>
        <v>34.563081551115864</v>
      </c>
      <c r="BL119" s="4">
        <f t="shared" si="727"/>
        <v>38.755284635744111</v>
      </c>
      <c r="BM119" s="4">
        <f t="shared" si="727"/>
        <v>37.138981970081502</v>
      </c>
      <c r="BN119" s="4">
        <f t="shared" si="727"/>
        <v>50.498463561551652</v>
      </c>
      <c r="BO119" s="4">
        <f t="shared" si="727"/>
        <v>49.641054051431581</v>
      </c>
      <c r="BP119" s="4">
        <f t="shared" si="727"/>
        <v>53.150300867627941</v>
      </c>
      <c r="BQ119" s="4">
        <f t="shared" si="727"/>
        <v>42.369249160402447</v>
      </c>
      <c r="BR119" s="4">
        <f t="shared" si="727"/>
        <v>49.65889224268355</v>
      </c>
      <c r="BS119" s="4">
        <f t="shared" si="727"/>
        <v>49.203861240337638</v>
      </c>
      <c r="BT119" s="4">
        <f t="shared" si="727"/>
        <v>49.784131562204614</v>
      </c>
      <c r="BU119" s="4">
        <f t="shared" si="727"/>
        <v>48.426566897328122</v>
      </c>
      <c r="BV119" s="106">
        <f t="shared" si="727"/>
        <v>49.739138002224294</v>
      </c>
      <c r="BW119" s="4">
        <f t="shared" si="727"/>
        <v>38.447971917461295</v>
      </c>
      <c r="BX119" s="4">
        <f t="shared" si="727"/>
        <v>43.111378628801752</v>
      </c>
      <c r="BY119" s="4">
        <f t="shared" si="727"/>
        <v>41.313403543518668</v>
      </c>
      <c r="BZ119" s="4">
        <f t="shared" si="727"/>
        <v>56.174490865870069</v>
      </c>
      <c r="CA119" s="4">
        <f t="shared" si="727"/>
        <v>55.220708526812487</v>
      </c>
      <c r="CB119" s="4">
        <f t="shared" si="727"/>
        <v>59.124394685149333</v>
      </c>
      <c r="CC119" s="4">
        <f t="shared" si="727"/>
        <v>47.131552766031682</v>
      </c>
      <c r="CD119" s="4">
        <f t="shared" si="727"/>
        <v>55.240551730761183</v>
      </c>
      <c r="CE119" s="4">
        <f t="shared" si="727"/>
        <v>54.7343752437516</v>
      </c>
      <c r="CF119" s="4">
        <f t="shared" si="727"/>
        <v>55.37986794979642</v>
      </c>
      <c r="CG119" s="4">
        <f t="shared" si="727"/>
        <v>53.869713016587809</v>
      </c>
      <c r="CH119" s="106">
        <f t="shared" si="727"/>
        <v>55.329817113674316</v>
      </c>
      <c r="CI119" s="4">
        <f t="shared" si="727"/>
        <v>43.165538071733778</v>
      </c>
      <c r="CJ119" s="4">
        <f t="shared" si="727"/>
        <v>48.401144786555719</v>
      </c>
      <c r="CK119" s="4">
        <f t="shared" si="727"/>
        <v>46.382558158308399</v>
      </c>
      <c r="CL119" s="4">
        <f t="shared" si="727"/>
        <v>63.067100895112304</v>
      </c>
      <c r="CM119" s="4">
        <f t="shared" ref="CM119:CT119" si="728">IFERROR(CM28/CM59,"")</f>
        <v>61.996289463052356</v>
      </c>
      <c r="CN119" s="4">
        <f t="shared" si="728"/>
        <v>66.378957913017146</v>
      </c>
      <c r="CO119" s="4">
        <f t="shared" si="728"/>
        <v>52.914594290423764</v>
      </c>
      <c r="CP119" s="4">
        <f t="shared" si="728"/>
        <v>62.018567428125571</v>
      </c>
      <c r="CQ119" s="4">
        <f t="shared" si="728"/>
        <v>61.450283086159892</v>
      </c>
      <c r="CR119" s="4">
        <f t="shared" si="728"/>
        <v>62.174977747236426</v>
      </c>
      <c r="CS119" s="4">
        <f t="shared" si="728"/>
        <v>60.479526803723118</v>
      </c>
      <c r="CT119" s="106">
        <f t="shared" si="728"/>
        <v>62.11878567352214</v>
      </c>
    </row>
    <row r="120" spans="2:98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0"/>
    </row>
    <row r="121" spans="2:98" s="5" customFormat="1" x14ac:dyDescent="0.25">
      <c r="B121" s="1" t="s">
        <v>3</v>
      </c>
      <c r="C121" s="7">
        <f t="shared" ref="C121:S121" si="729">IFERROR(C30/C61,"")</f>
        <v>19.802209923664122</v>
      </c>
      <c r="D121" s="7">
        <f t="shared" si="729"/>
        <v>17.208315126050422</v>
      </c>
      <c r="E121" s="7">
        <f t="shared" si="729"/>
        <v>24.214113095238094</v>
      </c>
      <c r="F121" s="7">
        <f t="shared" si="729"/>
        <v>28.550273255813952</v>
      </c>
      <c r="G121" s="7">
        <f t="shared" si="729"/>
        <v>17.41850361445783</v>
      </c>
      <c r="H121" s="7">
        <f t="shared" si="729"/>
        <v>18.660796909492273</v>
      </c>
      <c r="I121" s="7">
        <f t="shared" si="729"/>
        <v>25.134165338645417</v>
      </c>
      <c r="J121" s="7">
        <f t="shared" si="729"/>
        <v>16.418435523114358</v>
      </c>
      <c r="K121" s="7">
        <f t="shared" si="729"/>
        <v>22.115747712418305</v>
      </c>
      <c r="L121" s="7">
        <f t="shared" si="729"/>
        <v>18.748122641509436</v>
      </c>
      <c r="M121" s="7">
        <f t="shared" si="729"/>
        <v>27.983859602649048</v>
      </c>
      <c r="N121" s="101">
        <f t="shared" si="729"/>
        <v>29.773409653465375</v>
      </c>
      <c r="O121" s="7">
        <f t="shared" si="729"/>
        <v>17.197365482233501</v>
      </c>
      <c r="P121" s="7">
        <f t="shared" si="729"/>
        <v>18.020356589147287</v>
      </c>
      <c r="Q121" s="7">
        <f t="shared" si="729"/>
        <v>24.972767938931298</v>
      </c>
      <c r="R121" s="7">
        <f t="shared" si="729"/>
        <v>22.704441229656439</v>
      </c>
      <c r="S121" s="7">
        <f t="shared" si="729"/>
        <v>21.839823529411763</v>
      </c>
      <c r="T121" s="7">
        <f t="shared" ref="T121:Z121" si="730">IFERROR(T30/T61,"")</f>
        <v>23.190197183098654</v>
      </c>
      <c r="U121" s="7">
        <f t="shared" si="730"/>
        <v>19.064380264741288</v>
      </c>
      <c r="V121" s="7">
        <f t="shared" si="730"/>
        <v>18.622945606694593</v>
      </c>
      <c r="W121" s="7">
        <f t="shared" si="730"/>
        <v>23.96749127182051</v>
      </c>
      <c r="X121" s="7">
        <f t="shared" si="730"/>
        <v>21.976966666666684</v>
      </c>
      <c r="Y121" s="7">
        <f t="shared" si="730"/>
        <v>24.241723316062231</v>
      </c>
      <c r="Z121" s="101">
        <f t="shared" si="730"/>
        <v>30.211367491166204</v>
      </c>
      <c r="AA121" s="5">
        <f t="shared" ref="AA121:CL121" si="731">IFERROR(AA30/AA61,"")</f>
        <v>19.456196671709527</v>
      </c>
      <c r="AB121" s="5">
        <f t="shared" si="731"/>
        <v>20.257132725430615</v>
      </c>
      <c r="AC121" s="5">
        <f t="shared" si="731"/>
        <v>23.070348567002327</v>
      </c>
      <c r="AD121" s="5">
        <f t="shared" si="731"/>
        <v>22.046661170651277</v>
      </c>
      <c r="AE121" s="5">
        <f t="shared" si="731"/>
        <v>24.178909691629958</v>
      </c>
      <c r="AF121" s="5">
        <f t="shared" si="731"/>
        <v>21.578170347003155</v>
      </c>
      <c r="AG121" s="5">
        <f t="shared" si="731"/>
        <v>24.107475622968579</v>
      </c>
      <c r="AH121" s="5">
        <f t="shared" si="731"/>
        <v>24.546530792644486</v>
      </c>
      <c r="AI121" s="5">
        <f t="shared" si="731"/>
        <v>24.747642647377202</v>
      </c>
      <c r="AJ121" s="5">
        <f t="shared" si="731"/>
        <v>24.689383668082339</v>
      </c>
      <c r="AK121" s="5">
        <f t="shared" si="731"/>
        <v>25.442730844103135</v>
      </c>
      <c r="AL121" s="107">
        <f t="shared" si="731"/>
        <v>25.740187776936622</v>
      </c>
      <c r="AM121" s="5">
        <f t="shared" si="731"/>
        <v>23.610288168329774</v>
      </c>
      <c r="AN121" s="5">
        <f t="shared" si="731"/>
        <v>23.355286629793795</v>
      </c>
      <c r="AO121" s="5">
        <f t="shared" si="731"/>
        <v>27.428849296101863</v>
      </c>
      <c r="AP121" s="5">
        <f t="shared" si="731"/>
        <v>25.551751701108042</v>
      </c>
      <c r="AQ121" s="5">
        <f t="shared" si="731"/>
        <v>25.705749529362244</v>
      </c>
      <c r="AR121" s="5">
        <f t="shared" si="731"/>
        <v>23.964287945827984</v>
      </c>
      <c r="AS121" s="5">
        <f t="shared" si="731"/>
        <v>25.443604474573124</v>
      </c>
      <c r="AT121" s="5">
        <f t="shared" si="731"/>
        <v>25.574181664560992</v>
      </c>
      <c r="AU121" s="5">
        <f t="shared" si="731"/>
        <v>25.479013639430281</v>
      </c>
      <c r="AV121" s="5">
        <f t="shared" si="731"/>
        <v>25.764743119229415</v>
      </c>
      <c r="AW121" s="5">
        <f t="shared" si="731"/>
        <v>26.010474681078854</v>
      </c>
      <c r="AX121" s="107">
        <f t="shared" si="731"/>
        <v>28.019428416686292</v>
      </c>
      <c r="AY121" s="5">
        <f t="shared" si="731"/>
        <v>23.044057363056719</v>
      </c>
      <c r="AZ121" s="5">
        <f t="shared" si="731"/>
        <v>25.484780811798498</v>
      </c>
      <c r="BA121" s="5">
        <f t="shared" si="731"/>
        <v>27.854312859196405</v>
      </c>
      <c r="BB121" s="5">
        <f t="shared" si="731"/>
        <v>27.837053869038844</v>
      </c>
      <c r="BC121" s="5">
        <f t="shared" si="731"/>
        <v>29.024546320319594</v>
      </c>
      <c r="BD121" s="5">
        <f t="shared" si="731"/>
        <v>27.289891102417762</v>
      </c>
      <c r="BE121" s="5">
        <f t="shared" si="731"/>
        <v>27.598237173691185</v>
      </c>
      <c r="BF121" s="5">
        <f t="shared" si="731"/>
        <v>28.29890692998395</v>
      </c>
      <c r="BG121" s="5">
        <f t="shared" si="731"/>
        <v>28.321326473933691</v>
      </c>
      <c r="BH121" s="5">
        <f t="shared" si="731"/>
        <v>28.611083218465385</v>
      </c>
      <c r="BI121" s="5">
        <f t="shared" si="731"/>
        <v>28.645657746555091</v>
      </c>
      <c r="BJ121" s="107">
        <f t="shared" si="731"/>
        <v>28.700350540505312</v>
      </c>
      <c r="BK121" s="5">
        <f t="shared" si="731"/>
        <v>24.997725485033826</v>
      </c>
      <c r="BL121" s="5">
        <f t="shared" si="731"/>
        <v>27.27294868083521</v>
      </c>
      <c r="BM121" s="5">
        <f t="shared" si="731"/>
        <v>29.99750334575905</v>
      </c>
      <c r="BN121" s="5">
        <f t="shared" si="731"/>
        <v>29.65180494450091</v>
      </c>
      <c r="BO121" s="5">
        <f t="shared" si="731"/>
        <v>31.028864211983127</v>
      </c>
      <c r="BP121" s="5">
        <f t="shared" si="731"/>
        <v>29.105773062203866</v>
      </c>
      <c r="BQ121" s="5">
        <f t="shared" si="731"/>
        <v>29.700663181724316</v>
      </c>
      <c r="BR121" s="5">
        <f t="shared" si="731"/>
        <v>30.626158319511365</v>
      </c>
      <c r="BS121" s="5">
        <f t="shared" si="731"/>
        <v>30.93000356349501</v>
      </c>
      <c r="BT121" s="5">
        <f t="shared" si="731"/>
        <v>31.225291603011218</v>
      </c>
      <c r="BU121" s="5">
        <f t="shared" si="731"/>
        <v>31.255194988307778</v>
      </c>
      <c r="BV121" s="107">
        <f t="shared" si="731"/>
        <v>31.331859895246875</v>
      </c>
      <c r="BW121" s="5">
        <f t="shared" si="731"/>
        <v>27.938969060818511</v>
      </c>
      <c r="BX121" s="5">
        <f t="shared" si="731"/>
        <v>30.539129779491571</v>
      </c>
      <c r="BY121" s="5">
        <f t="shared" si="731"/>
        <v>33.504867376988727</v>
      </c>
      <c r="BZ121" s="5">
        <f t="shared" si="731"/>
        <v>33.241543345890967</v>
      </c>
      <c r="CA121" s="5">
        <f t="shared" si="731"/>
        <v>34.690862028795223</v>
      </c>
      <c r="CB121" s="5">
        <f t="shared" si="731"/>
        <v>32.531199183156843</v>
      </c>
      <c r="CC121" s="5">
        <f t="shared" si="731"/>
        <v>33.098302822020955</v>
      </c>
      <c r="CD121" s="5">
        <f t="shared" si="731"/>
        <v>34.123240484763997</v>
      </c>
      <c r="CE121" s="5">
        <f t="shared" si="731"/>
        <v>34.431096383001012</v>
      </c>
      <c r="CF121" s="5">
        <f t="shared" si="731"/>
        <v>34.702154967511433</v>
      </c>
      <c r="CG121" s="5">
        <f t="shared" si="731"/>
        <v>34.699849853837698</v>
      </c>
      <c r="CH121" s="107">
        <f t="shared" si="731"/>
        <v>34.770416503863203</v>
      </c>
      <c r="CI121" s="5">
        <f t="shared" si="731"/>
        <v>31.33194322918667</v>
      </c>
      <c r="CJ121" s="5">
        <f t="shared" si="731"/>
        <v>34.222896434350325</v>
      </c>
      <c r="CK121" s="5">
        <f t="shared" si="731"/>
        <v>37.602520716626557</v>
      </c>
      <c r="CL121" s="5">
        <f t="shared" si="731"/>
        <v>37.168596904748497</v>
      </c>
      <c r="CM121" s="5">
        <f t="shared" ref="CM121:CT121" si="732">IFERROR(CM30/CM61,"")</f>
        <v>38.833868043078951</v>
      </c>
      <c r="CN121" s="5">
        <f t="shared" si="732"/>
        <v>36.416360570541066</v>
      </c>
      <c r="CO121" s="5">
        <f t="shared" si="732"/>
        <v>37.135801683352668</v>
      </c>
      <c r="CP121" s="5">
        <f t="shared" si="732"/>
        <v>38.266349228554809</v>
      </c>
      <c r="CQ121" s="5">
        <f t="shared" si="732"/>
        <v>38.619139029091102</v>
      </c>
      <c r="CR121" s="5">
        <f t="shared" si="732"/>
        <v>38.946651854763758</v>
      </c>
      <c r="CS121" s="5">
        <f t="shared" si="732"/>
        <v>38.959281200364778</v>
      </c>
      <c r="CT121" s="107">
        <f t="shared" si="732"/>
        <v>39.051119179963614</v>
      </c>
    </row>
    <row r="123" spans="2:98" s="113" customFormat="1" x14ac:dyDescent="0.25">
      <c r="B123" s="61"/>
      <c r="C123" s="6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2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2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2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2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2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2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2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2"/>
    </row>
    <row r="124" spans="2:98" s="10" customFormat="1" x14ac:dyDescent="0.25">
      <c r="B124" s="2" t="s">
        <v>66</v>
      </c>
      <c r="C124" s="3">
        <f t="shared" ref="C124:BN124" si="733">C64</f>
        <v>42005</v>
      </c>
      <c r="D124" s="3">
        <f t="shared" si="733"/>
        <v>42036</v>
      </c>
      <c r="E124" s="3">
        <f t="shared" si="733"/>
        <v>42064</v>
      </c>
      <c r="F124" s="3">
        <f t="shared" si="733"/>
        <v>42095</v>
      </c>
      <c r="G124" s="3">
        <f t="shared" si="733"/>
        <v>42125</v>
      </c>
      <c r="H124" s="3">
        <f t="shared" si="733"/>
        <v>42156</v>
      </c>
      <c r="I124" s="3">
        <f t="shared" si="733"/>
        <v>42186</v>
      </c>
      <c r="J124" s="3">
        <f t="shared" si="733"/>
        <v>42217</v>
      </c>
      <c r="K124" s="3">
        <f t="shared" si="733"/>
        <v>42248</v>
      </c>
      <c r="L124" s="3">
        <f t="shared" si="733"/>
        <v>42278</v>
      </c>
      <c r="M124" s="3">
        <f t="shared" si="733"/>
        <v>42309</v>
      </c>
      <c r="N124" s="93">
        <f t="shared" si="733"/>
        <v>42339</v>
      </c>
      <c r="O124" s="152">
        <f t="shared" si="733"/>
        <v>42370</v>
      </c>
      <c r="P124" s="152">
        <f t="shared" si="733"/>
        <v>42401</v>
      </c>
      <c r="Q124" s="152">
        <f t="shared" si="733"/>
        <v>42430</v>
      </c>
      <c r="R124" s="152">
        <f t="shared" si="733"/>
        <v>42461</v>
      </c>
      <c r="S124" s="152">
        <f t="shared" si="733"/>
        <v>42491</v>
      </c>
      <c r="T124" s="152">
        <f t="shared" si="733"/>
        <v>42522</v>
      </c>
      <c r="U124" s="3">
        <f t="shared" si="733"/>
        <v>42552</v>
      </c>
      <c r="V124" s="3">
        <f t="shared" si="733"/>
        <v>42583</v>
      </c>
      <c r="W124" s="3">
        <f t="shared" si="733"/>
        <v>42614</v>
      </c>
      <c r="X124" s="3">
        <f t="shared" si="733"/>
        <v>42644</v>
      </c>
      <c r="Y124" s="3">
        <f t="shared" si="733"/>
        <v>42675</v>
      </c>
      <c r="Z124" s="93">
        <f t="shared" si="733"/>
        <v>42705</v>
      </c>
      <c r="AA124" s="102">
        <f t="shared" si="733"/>
        <v>42752</v>
      </c>
      <c r="AB124" s="102">
        <f t="shared" si="733"/>
        <v>42783</v>
      </c>
      <c r="AC124" s="102">
        <f t="shared" si="733"/>
        <v>42811</v>
      </c>
      <c r="AD124" s="102">
        <f t="shared" si="733"/>
        <v>42842</v>
      </c>
      <c r="AE124" s="102">
        <f t="shared" si="733"/>
        <v>42872</v>
      </c>
      <c r="AF124" s="102">
        <f t="shared" si="733"/>
        <v>42903</v>
      </c>
      <c r="AG124" s="102">
        <f t="shared" si="733"/>
        <v>42933</v>
      </c>
      <c r="AH124" s="102">
        <f t="shared" si="733"/>
        <v>42964</v>
      </c>
      <c r="AI124" s="102">
        <f t="shared" si="733"/>
        <v>42995</v>
      </c>
      <c r="AJ124" s="102">
        <f t="shared" si="733"/>
        <v>43025</v>
      </c>
      <c r="AK124" s="102">
        <f t="shared" si="733"/>
        <v>43056</v>
      </c>
      <c r="AL124" s="103">
        <f t="shared" si="733"/>
        <v>43086</v>
      </c>
      <c r="AM124" s="102">
        <f t="shared" si="733"/>
        <v>43118</v>
      </c>
      <c r="AN124" s="102">
        <f t="shared" si="733"/>
        <v>43149</v>
      </c>
      <c r="AO124" s="102">
        <f t="shared" si="733"/>
        <v>43177</v>
      </c>
      <c r="AP124" s="102">
        <f t="shared" si="733"/>
        <v>43208</v>
      </c>
      <c r="AQ124" s="102">
        <f t="shared" si="733"/>
        <v>43238</v>
      </c>
      <c r="AR124" s="102">
        <f t="shared" si="733"/>
        <v>43269</v>
      </c>
      <c r="AS124" s="102">
        <f t="shared" si="733"/>
        <v>43299</v>
      </c>
      <c r="AT124" s="102">
        <f t="shared" si="733"/>
        <v>43330</v>
      </c>
      <c r="AU124" s="102">
        <f t="shared" si="733"/>
        <v>43361</v>
      </c>
      <c r="AV124" s="102">
        <f t="shared" si="733"/>
        <v>43391</v>
      </c>
      <c r="AW124" s="102">
        <f t="shared" si="733"/>
        <v>43422</v>
      </c>
      <c r="AX124" s="103">
        <f t="shared" si="733"/>
        <v>43452</v>
      </c>
      <c r="AY124" s="102">
        <f t="shared" si="733"/>
        <v>43483</v>
      </c>
      <c r="AZ124" s="102">
        <f t="shared" si="733"/>
        <v>43514</v>
      </c>
      <c r="BA124" s="102">
        <f t="shared" si="733"/>
        <v>43542</v>
      </c>
      <c r="BB124" s="102">
        <f t="shared" si="733"/>
        <v>43573</v>
      </c>
      <c r="BC124" s="102">
        <f t="shared" si="733"/>
        <v>43603</v>
      </c>
      <c r="BD124" s="102">
        <f t="shared" si="733"/>
        <v>43634</v>
      </c>
      <c r="BE124" s="102">
        <f t="shared" si="733"/>
        <v>43664</v>
      </c>
      <c r="BF124" s="102">
        <f t="shared" si="733"/>
        <v>43695</v>
      </c>
      <c r="BG124" s="102">
        <f t="shared" si="733"/>
        <v>43726</v>
      </c>
      <c r="BH124" s="102">
        <f t="shared" si="733"/>
        <v>43756</v>
      </c>
      <c r="BI124" s="102">
        <f t="shared" si="733"/>
        <v>43787</v>
      </c>
      <c r="BJ124" s="103">
        <f t="shared" si="733"/>
        <v>43817</v>
      </c>
      <c r="BK124" s="102">
        <f t="shared" si="733"/>
        <v>43848</v>
      </c>
      <c r="BL124" s="102">
        <f t="shared" si="733"/>
        <v>43879</v>
      </c>
      <c r="BM124" s="102">
        <f t="shared" si="733"/>
        <v>43908</v>
      </c>
      <c r="BN124" s="102">
        <f t="shared" si="733"/>
        <v>43939</v>
      </c>
      <c r="BO124" s="102">
        <f t="shared" ref="BO124:CT124" si="734">BO64</f>
        <v>43969</v>
      </c>
      <c r="BP124" s="102">
        <f t="shared" si="734"/>
        <v>44000</v>
      </c>
      <c r="BQ124" s="102">
        <f t="shared" si="734"/>
        <v>44030</v>
      </c>
      <c r="BR124" s="102">
        <f t="shared" si="734"/>
        <v>44061</v>
      </c>
      <c r="BS124" s="102">
        <f t="shared" si="734"/>
        <v>44092</v>
      </c>
      <c r="BT124" s="102">
        <f t="shared" si="734"/>
        <v>44122</v>
      </c>
      <c r="BU124" s="102">
        <f t="shared" si="734"/>
        <v>44153</v>
      </c>
      <c r="BV124" s="103">
        <f t="shared" si="734"/>
        <v>44183</v>
      </c>
      <c r="BW124" s="102">
        <f t="shared" si="734"/>
        <v>44214</v>
      </c>
      <c r="BX124" s="102">
        <f t="shared" si="734"/>
        <v>44245</v>
      </c>
      <c r="BY124" s="102">
        <f t="shared" si="734"/>
        <v>44273</v>
      </c>
      <c r="BZ124" s="102">
        <f t="shared" si="734"/>
        <v>44304</v>
      </c>
      <c r="CA124" s="102">
        <f t="shared" si="734"/>
        <v>44334</v>
      </c>
      <c r="CB124" s="102">
        <f t="shared" si="734"/>
        <v>44365</v>
      </c>
      <c r="CC124" s="102">
        <f t="shared" si="734"/>
        <v>44395</v>
      </c>
      <c r="CD124" s="102">
        <f t="shared" si="734"/>
        <v>44426</v>
      </c>
      <c r="CE124" s="102">
        <f t="shared" si="734"/>
        <v>44457</v>
      </c>
      <c r="CF124" s="102">
        <f t="shared" si="734"/>
        <v>44487</v>
      </c>
      <c r="CG124" s="102">
        <f t="shared" si="734"/>
        <v>44518</v>
      </c>
      <c r="CH124" s="103">
        <f t="shared" si="734"/>
        <v>44548</v>
      </c>
      <c r="CI124" s="102">
        <f t="shared" si="734"/>
        <v>44579</v>
      </c>
      <c r="CJ124" s="102">
        <f t="shared" si="734"/>
        <v>44610</v>
      </c>
      <c r="CK124" s="102">
        <f t="shared" si="734"/>
        <v>44638</v>
      </c>
      <c r="CL124" s="102">
        <f t="shared" si="734"/>
        <v>44669</v>
      </c>
      <c r="CM124" s="102">
        <f t="shared" si="734"/>
        <v>44699</v>
      </c>
      <c r="CN124" s="102">
        <f t="shared" si="734"/>
        <v>44730</v>
      </c>
      <c r="CO124" s="102">
        <f t="shared" si="734"/>
        <v>44760</v>
      </c>
      <c r="CP124" s="102">
        <f t="shared" si="734"/>
        <v>44791</v>
      </c>
      <c r="CQ124" s="102">
        <f t="shared" si="734"/>
        <v>44822</v>
      </c>
      <c r="CR124" s="102">
        <f t="shared" si="734"/>
        <v>44852</v>
      </c>
      <c r="CS124" s="102">
        <f t="shared" si="734"/>
        <v>44883</v>
      </c>
      <c r="CT124" s="103">
        <f t="shared" si="734"/>
        <v>44913</v>
      </c>
    </row>
    <row r="125" spans="2:98" x14ac:dyDescent="0.25">
      <c r="B125" t="s">
        <v>142</v>
      </c>
      <c r="C125" s="6">
        <f t="shared" ref="C125:AH125" si="735">IFERROR(C22/C34,"")</f>
        <v>32.153166666666664</v>
      </c>
      <c r="D125" s="6">
        <f t="shared" si="735"/>
        <v>12.529277777777777</v>
      </c>
      <c r="E125" s="6">
        <f t="shared" si="735"/>
        <v>96.86215</v>
      </c>
      <c r="F125" s="13">
        <f t="shared" si="735"/>
        <v>42.081599999999995</v>
      </c>
      <c r="G125" s="13">
        <f t="shared" si="735"/>
        <v>31.103526315789473</v>
      </c>
      <c r="H125" s="13">
        <f t="shared" si="735"/>
        <v>28.430833333333332</v>
      </c>
      <c r="I125" s="13">
        <f t="shared" si="735"/>
        <v>116.72530434782608</v>
      </c>
      <c r="J125" s="13">
        <f t="shared" si="735"/>
        <v>22.092565217391304</v>
      </c>
      <c r="K125" s="13">
        <f t="shared" si="735"/>
        <v>54.960666666666668</v>
      </c>
      <c r="L125" s="13">
        <f t="shared" si="735"/>
        <v>30.144750000000002</v>
      </c>
      <c r="M125" s="13">
        <f t="shared" si="735"/>
        <v>57.177956521739134</v>
      </c>
      <c r="N125" s="98">
        <f t="shared" si="735"/>
        <v>127.16454</v>
      </c>
      <c r="O125" s="13">
        <f t="shared" si="735"/>
        <v>18.171027027027026</v>
      </c>
      <c r="P125" s="13">
        <f t="shared" si="735"/>
        <v>12.199722222222222</v>
      </c>
      <c r="Q125" s="13">
        <f t="shared" si="735"/>
        <v>20.558783783783781</v>
      </c>
      <c r="R125" s="13">
        <f t="shared" si="735"/>
        <v>31.674861111111113</v>
      </c>
      <c r="S125" s="13">
        <f t="shared" si="735"/>
        <v>33.89303125</v>
      </c>
      <c r="T125" s="13">
        <f t="shared" si="735"/>
        <v>44.816600000000001</v>
      </c>
      <c r="U125" s="13">
        <f t="shared" si="735"/>
        <v>36.052241379310345</v>
      </c>
      <c r="V125" s="13">
        <f t="shared" si="735"/>
        <v>26.10096153846154</v>
      </c>
      <c r="W125" s="13">
        <f t="shared" si="735"/>
        <v>43.408384615384612</v>
      </c>
      <c r="X125" s="13">
        <f t="shared" si="735"/>
        <v>20.13776923076923</v>
      </c>
      <c r="Y125" s="13">
        <f t="shared" si="735"/>
        <v>26.1206</v>
      </c>
      <c r="Z125" s="98">
        <f t="shared" si="735"/>
        <v>86.557840909090913</v>
      </c>
      <c r="AA125" s="4">
        <f t="shared" si="735"/>
        <v>22.866395833333332</v>
      </c>
      <c r="AB125" s="4">
        <f t="shared" si="735"/>
        <v>44.09432291666667</v>
      </c>
      <c r="AC125" s="4">
        <f t="shared" si="735"/>
        <v>44.066875000000003</v>
      </c>
      <c r="AD125" s="4">
        <f t="shared" si="735"/>
        <v>14.734070796460179</v>
      </c>
      <c r="AE125" s="4">
        <f t="shared" si="735"/>
        <v>11.381517857142857</v>
      </c>
      <c r="AF125" s="4">
        <f t="shared" si="735"/>
        <v>9.8941772151898739</v>
      </c>
      <c r="AG125" s="4">
        <f t="shared" si="735"/>
        <v>10.075342465753424</v>
      </c>
      <c r="AH125" s="4">
        <f t="shared" si="735"/>
        <v>14.992771408368368</v>
      </c>
      <c r="AI125" s="4">
        <f t="shared" ref="AI125:BN125" si="736">IFERROR(AI22/AI34,"")</f>
        <v>11.489676031278311</v>
      </c>
      <c r="AJ125" s="4">
        <f t="shared" si="736"/>
        <v>11.515844980636217</v>
      </c>
      <c r="AK125" s="4">
        <f t="shared" si="736"/>
        <v>12.574224007984675</v>
      </c>
      <c r="AL125" s="106">
        <f t="shared" si="736"/>
        <v>13.121619036029838</v>
      </c>
      <c r="AM125" s="4">
        <f t="shared" si="736"/>
        <v>13.881190825377232</v>
      </c>
      <c r="AN125" s="4">
        <f t="shared" si="736"/>
        <v>18.343002162105606</v>
      </c>
      <c r="AO125" s="4">
        <f t="shared" si="736"/>
        <v>41.93073880127158</v>
      </c>
      <c r="AP125" s="4">
        <f t="shared" si="736"/>
        <v>33.690464664375753</v>
      </c>
      <c r="AQ125" s="4">
        <f t="shared" si="736"/>
        <v>14.021457241643636</v>
      </c>
      <c r="AR125" s="4">
        <f t="shared" si="736"/>
        <v>9.42641657564422</v>
      </c>
      <c r="AS125" s="4">
        <f t="shared" si="736"/>
        <v>11.918097998452085</v>
      </c>
      <c r="AT125" s="4">
        <f t="shared" si="736"/>
        <v>18.280935360753695</v>
      </c>
      <c r="AU125" s="4">
        <f t="shared" si="736"/>
        <v>13.870844500394977</v>
      </c>
      <c r="AV125" s="4">
        <f t="shared" si="736"/>
        <v>14.026975378607586</v>
      </c>
      <c r="AW125" s="4">
        <f t="shared" si="736"/>
        <v>15.164498198276767</v>
      </c>
      <c r="AX125" s="106">
        <f t="shared" si="736"/>
        <v>29.234487840443197</v>
      </c>
      <c r="AY125" s="4">
        <f t="shared" si="736"/>
        <v>16.72083221654108</v>
      </c>
      <c r="AZ125" s="4">
        <f t="shared" si="736"/>
        <v>22.095385429000689</v>
      </c>
      <c r="BA125" s="4">
        <f t="shared" si="736"/>
        <v>53.538912363750661</v>
      </c>
      <c r="BB125" s="4">
        <f t="shared" si="736"/>
        <v>43.017387404234128</v>
      </c>
      <c r="BC125" s="4">
        <f t="shared" si="736"/>
        <v>17.903180147392739</v>
      </c>
      <c r="BD125" s="4">
        <f t="shared" si="736"/>
        <v>11.922493433361446</v>
      </c>
      <c r="BE125" s="4">
        <f t="shared" si="736"/>
        <v>15.073961985919578</v>
      </c>
      <c r="BF125" s="4">
        <f t="shared" si="736"/>
        <v>23.121652861962083</v>
      </c>
      <c r="BG125" s="4">
        <f t="shared" si="736"/>
        <v>17.543787837515001</v>
      </c>
      <c r="BH125" s="4">
        <f t="shared" si="736"/>
        <v>17.741261538713864</v>
      </c>
      <c r="BI125" s="4">
        <f t="shared" si="736"/>
        <v>19.179995785070652</v>
      </c>
      <c r="BJ125" s="106">
        <f t="shared" si="736"/>
        <v>20.194255367500883</v>
      </c>
      <c r="BK125" s="4">
        <f t="shared" si="736"/>
        <v>18.078563792524218</v>
      </c>
      <c r="BL125" s="4">
        <f t="shared" si="736"/>
        <v>23.889530725835552</v>
      </c>
      <c r="BM125" s="4">
        <f t="shared" si="736"/>
        <v>57.886272047687235</v>
      </c>
      <c r="BN125" s="4">
        <f t="shared" si="736"/>
        <v>46.51039926145797</v>
      </c>
      <c r="BO125" s="4">
        <f t="shared" ref="BO125:CT125" si="737">IFERROR(BO22/BO34,"")</f>
        <v>19.35691837536103</v>
      </c>
      <c r="BP125" s="4">
        <f t="shared" si="737"/>
        <v>12.8905999001504</v>
      </c>
      <c r="BQ125" s="4">
        <f t="shared" si="737"/>
        <v>16.460947376168015</v>
      </c>
      <c r="BR125" s="4">
        <f t="shared" si="737"/>
        <v>25.249122385096943</v>
      </c>
      <c r="BS125" s="4">
        <f t="shared" si="737"/>
        <v>19.158026844020434</v>
      </c>
      <c r="BT125" s="4">
        <f t="shared" si="737"/>
        <v>19.373670495414007</v>
      </c>
      <c r="BU125" s="4">
        <f t="shared" si="737"/>
        <v>20.944785557246579</v>
      </c>
      <c r="BV125" s="106">
        <f t="shared" si="737"/>
        <v>22.052369192375387</v>
      </c>
      <c r="BW125" s="4">
        <f t="shared" si="737"/>
        <v>20.110594362803948</v>
      </c>
      <c r="BX125" s="4">
        <f t="shared" si="737"/>
        <v>26.574713979419471</v>
      </c>
      <c r="BY125" s="4">
        <f t="shared" si="737"/>
        <v>64.392689025847261</v>
      </c>
      <c r="BZ125" s="4">
        <f t="shared" si="737"/>
        <v>51.738168138445843</v>
      </c>
      <c r="CA125" s="4">
        <f t="shared" si="737"/>
        <v>21.532636000751616</v>
      </c>
      <c r="CB125" s="4">
        <f t="shared" si="737"/>
        <v>14.339503328927304</v>
      </c>
      <c r="CC125" s="4">
        <f t="shared" si="737"/>
        <v>18.311157861249299</v>
      </c>
      <c r="CD125" s="4">
        <f t="shared" si="737"/>
        <v>28.648866216005484</v>
      </c>
      <c r="CE125" s="4">
        <f t="shared" si="737"/>
        <v>21.7376168425141</v>
      </c>
      <c r="CF125" s="4">
        <f t="shared" si="737"/>
        <v>21.982296480280514</v>
      </c>
      <c r="CG125" s="4">
        <f t="shared" si="737"/>
        <v>23.997948837497521</v>
      </c>
      <c r="CH125" s="106">
        <f t="shared" si="737"/>
        <v>26.493539928766246</v>
      </c>
      <c r="CI125" s="4">
        <f t="shared" si="737"/>
        <v>22.578164291119997</v>
      </c>
      <c r="CJ125" s="4">
        <f t="shared" si="737"/>
        <v>29.835431384694239</v>
      </c>
      <c r="CK125" s="4">
        <f t="shared" si="737"/>
        <v>72.293671969318751</v>
      </c>
      <c r="CL125" s="4">
        <f t="shared" si="737"/>
        <v>58.086441369033153</v>
      </c>
      <c r="CM125" s="4">
        <f t="shared" si="737"/>
        <v>24.174690438043843</v>
      </c>
      <c r="CN125" s="4">
        <f t="shared" si="737"/>
        <v>16.098960387386686</v>
      </c>
      <c r="CO125" s="4">
        <f t="shared" si="737"/>
        <v>20.557936930824592</v>
      </c>
      <c r="CP125" s="4">
        <f t="shared" si="737"/>
        <v>32.164082100709365</v>
      </c>
      <c r="CQ125" s="4">
        <f t="shared" si="737"/>
        <v>24.404822429090586</v>
      </c>
      <c r="CR125" s="4">
        <f t="shared" si="737"/>
        <v>25.173114743579152</v>
      </c>
      <c r="CS125" s="4">
        <f t="shared" si="737"/>
        <v>27.481347103055647</v>
      </c>
      <c r="CT125" s="106">
        <f t="shared" si="737"/>
        <v>30.339183223586392</v>
      </c>
    </row>
    <row r="126" spans="2:98" x14ac:dyDescent="0.25">
      <c r="B126" t="s">
        <v>5</v>
      </c>
      <c r="C126" s="6">
        <f t="shared" ref="C126:AH126" si="738">IFERROR(C23/C35,"")</f>
        <v>6.5908264840182653</v>
      </c>
      <c r="D126" s="6">
        <f t="shared" si="738"/>
        <v>5.2317692307692312</v>
      </c>
      <c r="E126" s="6">
        <f t="shared" si="738"/>
        <v>6.1383508771929831</v>
      </c>
      <c r="F126" s="13">
        <f t="shared" si="738"/>
        <v>8.984663082437276</v>
      </c>
      <c r="G126" s="13">
        <f t="shared" si="738"/>
        <v>7.0794759036144583</v>
      </c>
      <c r="H126" s="13">
        <f t="shared" si="738"/>
        <v>7.2509349593495935</v>
      </c>
      <c r="I126" s="13">
        <f t="shared" si="738"/>
        <v>9.7639591078066914</v>
      </c>
      <c r="J126" s="13">
        <f t="shared" si="738"/>
        <v>6.0426475095785444</v>
      </c>
      <c r="K126" s="13">
        <f t="shared" si="738"/>
        <v>12.367602857142858</v>
      </c>
      <c r="L126" s="13">
        <f t="shared" si="738"/>
        <v>8.2365053763440859</v>
      </c>
      <c r="M126" s="13">
        <f t="shared" si="738"/>
        <v>12.213633603238927</v>
      </c>
      <c r="N126" s="98">
        <f t="shared" si="738"/>
        <v>9.2668866279069775</v>
      </c>
      <c r="O126" s="13">
        <f t="shared" si="738"/>
        <v>7.8861791044776126</v>
      </c>
      <c r="P126" s="13">
        <f t="shared" si="738"/>
        <v>4.9552786885245901</v>
      </c>
      <c r="Q126" s="13">
        <f t="shared" si="738"/>
        <v>12.275190082644629</v>
      </c>
      <c r="R126" s="13">
        <f t="shared" si="738"/>
        <v>15.339327433628348</v>
      </c>
      <c r="S126" s="13">
        <f t="shared" si="738"/>
        <v>8.3062112149532723</v>
      </c>
      <c r="T126" s="13">
        <f t="shared" si="738"/>
        <v>9.8998781725889042</v>
      </c>
      <c r="U126" s="13">
        <f t="shared" si="738"/>
        <v>7.001379411764721</v>
      </c>
      <c r="V126" s="13">
        <f t="shared" si="738"/>
        <v>6.9705737100737339</v>
      </c>
      <c r="W126" s="13">
        <f t="shared" si="738"/>
        <v>10.130195837780203</v>
      </c>
      <c r="X126" s="13">
        <f t="shared" si="738"/>
        <v>7.4001452894438371</v>
      </c>
      <c r="Y126" s="13">
        <f t="shared" si="738"/>
        <v>8.1518780748663637</v>
      </c>
      <c r="Z126" s="98">
        <f t="shared" si="738"/>
        <v>13.553501344086111</v>
      </c>
      <c r="AA126" s="4">
        <f t="shared" si="738"/>
        <v>8.6144750000000005</v>
      </c>
      <c r="AB126" s="4">
        <f t="shared" si="738"/>
        <v>5.605291291291306</v>
      </c>
      <c r="AC126" s="4">
        <f t="shared" si="738"/>
        <v>11.739567251461988</v>
      </c>
      <c r="AD126" s="4">
        <f t="shared" si="738"/>
        <v>10.362476923076922</v>
      </c>
      <c r="AE126" s="4">
        <f t="shared" si="738"/>
        <v>10.926064735945486</v>
      </c>
      <c r="AF126" s="4">
        <f t="shared" si="738"/>
        <v>10.793894817073172</v>
      </c>
      <c r="AG126" s="4">
        <f t="shared" si="738"/>
        <v>9.3595030303030313</v>
      </c>
      <c r="AH126" s="4">
        <f t="shared" si="738"/>
        <v>10.488448836226322</v>
      </c>
      <c r="AI126" s="4">
        <f t="shared" ref="AI126:BN126" si="739">IFERROR(AI23/AI35,"")</f>
        <v>11.101929911662658</v>
      </c>
      <c r="AJ126" s="4">
        <f t="shared" si="739"/>
        <v>11.400443102810781</v>
      </c>
      <c r="AK126" s="4">
        <f t="shared" si="739"/>
        <v>10.403509685155024</v>
      </c>
      <c r="AL126" s="106">
        <f t="shared" si="739"/>
        <v>11.234464455557358</v>
      </c>
      <c r="AM126" s="4">
        <f t="shared" si="739"/>
        <v>12.694278220515535</v>
      </c>
      <c r="AN126" s="4">
        <f t="shared" si="739"/>
        <v>9.6093278515684304</v>
      </c>
      <c r="AO126" s="4">
        <f t="shared" si="739"/>
        <v>11.685960246507491</v>
      </c>
      <c r="AP126" s="4">
        <f t="shared" si="739"/>
        <v>10.862251772417231</v>
      </c>
      <c r="AQ126" s="4">
        <f t="shared" si="739"/>
        <v>12.237999477318954</v>
      </c>
      <c r="AR126" s="4">
        <f t="shared" si="739"/>
        <v>10.983381730280383</v>
      </c>
      <c r="AS126" s="4">
        <f t="shared" si="739"/>
        <v>11.878955057700018</v>
      </c>
      <c r="AT126" s="4">
        <f t="shared" si="739"/>
        <v>11.772289127973403</v>
      </c>
      <c r="AU126" s="4">
        <f t="shared" si="739"/>
        <v>11.949841988576409</v>
      </c>
      <c r="AV126" s="4">
        <f t="shared" si="739"/>
        <v>12.04068857160752</v>
      </c>
      <c r="AW126" s="4">
        <f t="shared" si="739"/>
        <v>12.201078560925435</v>
      </c>
      <c r="AX126" s="106">
        <f t="shared" si="739"/>
        <v>12.224962113849809</v>
      </c>
      <c r="AY126" s="4">
        <f t="shared" si="739"/>
        <v>13.995441738118382</v>
      </c>
      <c r="AZ126" s="4">
        <f t="shared" si="739"/>
        <v>10.594283956354198</v>
      </c>
      <c r="BA126" s="4">
        <f t="shared" si="739"/>
        <v>13.656797442080986</v>
      </c>
      <c r="BB126" s="4">
        <f t="shared" si="739"/>
        <v>12.694170533835401</v>
      </c>
      <c r="BC126" s="4">
        <f t="shared" si="739"/>
        <v>14.301938089168805</v>
      </c>
      <c r="BD126" s="4">
        <f t="shared" si="739"/>
        <v>12.714637275515836</v>
      </c>
      <c r="BE126" s="4">
        <f t="shared" si="739"/>
        <v>13.75137534866999</v>
      </c>
      <c r="BF126" s="4">
        <f t="shared" si="739"/>
        <v>13.62789620177022</v>
      </c>
      <c r="BG126" s="4">
        <f t="shared" si="739"/>
        <v>13.833435832025774</v>
      </c>
      <c r="BH126" s="4">
        <f t="shared" si="739"/>
        <v>13.938602107707162</v>
      </c>
      <c r="BI126" s="4">
        <f t="shared" si="739"/>
        <v>14.124273569091313</v>
      </c>
      <c r="BJ126" s="106">
        <f t="shared" si="739"/>
        <v>14.151921767045392</v>
      </c>
      <c r="BK126" s="4">
        <f t="shared" si="739"/>
        <v>15.13187160725359</v>
      </c>
      <c r="BL126" s="4">
        <f t="shared" si="739"/>
        <v>11.454539813610161</v>
      </c>
      <c r="BM126" s="4">
        <f t="shared" si="739"/>
        <v>14.765729394377962</v>
      </c>
      <c r="BN126" s="4">
        <f t="shared" si="739"/>
        <v>13.724937181182835</v>
      </c>
      <c r="BO126" s="4">
        <f t="shared" ref="BO126:CT126" si="740">IFERROR(BO23/BO35,"")</f>
        <v>15.463255462009309</v>
      </c>
      <c r="BP126" s="4">
        <f t="shared" si="740"/>
        <v>13.747065822287722</v>
      </c>
      <c r="BQ126" s="4">
        <f t="shared" si="740"/>
        <v>15.016666897251815</v>
      </c>
      <c r="BR126" s="4">
        <f t="shared" si="740"/>
        <v>14.881826187087499</v>
      </c>
      <c r="BS126" s="4">
        <f t="shared" si="740"/>
        <v>15.106277929802129</v>
      </c>
      <c r="BT126" s="4">
        <f t="shared" si="740"/>
        <v>15.221120764841514</v>
      </c>
      <c r="BU126" s="4">
        <f t="shared" si="740"/>
        <v>15.423876228730546</v>
      </c>
      <c r="BV126" s="106">
        <f t="shared" si="740"/>
        <v>15.454068392674772</v>
      </c>
      <c r="BW126" s="4">
        <f t="shared" si="740"/>
        <v>16.832693975908906</v>
      </c>
      <c r="BX126" s="4">
        <f t="shared" si="740"/>
        <v>12.742030088659948</v>
      </c>
      <c r="BY126" s="4">
        <f t="shared" si="740"/>
        <v>16.425397378306052</v>
      </c>
      <c r="BZ126" s="4">
        <f t="shared" si="740"/>
        <v>15.267620120347795</v>
      </c>
      <c r="CA126" s="4">
        <f t="shared" si="740"/>
        <v>17.201325375939167</v>
      </c>
      <c r="CB126" s="4">
        <f t="shared" si="740"/>
        <v>15.292236020712869</v>
      </c>
      <c r="CC126" s="4">
        <f t="shared" si="740"/>
        <v>16.704540256502927</v>
      </c>
      <c r="CD126" s="4">
        <f t="shared" si="740"/>
        <v>16.885634319526471</v>
      </c>
      <c r="CE126" s="4">
        <f t="shared" si="740"/>
        <v>17.140308040494133</v>
      </c>
      <c r="CF126" s="4">
        <f t="shared" si="740"/>
        <v>17.270614233585903</v>
      </c>
      <c r="CG126" s="4">
        <f t="shared" si="740"/>
        <v>17.672245514345057</v>
      </c>
      <c r="CH126" s="106">
        <f t="shared" si="740"/>
        <v>17.706838850411771</v>
      </c>
      <c r="CI126" s="4">
        <f t="shared" si="740"/>
        <v>18.89806552675293</v>
      </c>
      <c r="CJ126" s="4">
        <f t="shared" si="740"/>
        <v>14.30547718053853</v>
      </c>
      <c r="CK126" s="4">
        <f t="shared" si="740"/>
        <v>18.44079363662421</v>
      </c>
      <c r="CL126" s="4">
        <f t="shared" si="740"/>
        <v>17.140957109114474</v>
      </c>
      <c r="CM126" s="4">
        <f t="shared" si="740"/>
        <v>19.311927999566908</v>
      </c>
      <c r="CN126" s="4">
        <f t="shared" si="740"/>
        <v>17.168593380454343</v>
      </c>
      <c r="CO126" s="4">
        <f t="shared" si="740"/>
        <v>18.754187345975843</v>
      </c>
      <c r="CP126" s="4">
        <f t="shared" si="740"/>
        <v>18.957501650532372</v>
      </c>
      <c r="CQ126" s="4">
        <f t="shared" si="740"/>
        <v>19.243423837062775</v>
      </c>
      <c r="CR126" s="4">
        <f t="shared" si="740"/>
        <v>19.777512972047834</v>
      </c>
      <c r="CS126" s="4">
        <f t="shared" si="740"/>
        <v>20.237442639734308</v>
      </c>
      <c r="CT126" s="106">
        <f t="shared" si="740"/>
        <v>20.277057336904445</v>
      </c>
    </row>
    <row r="127" spans="2:98" x14ac:dyDescent="0.25">
      <c r="B127" t="s">
        <v>6</v>
      </c>
      <c r="C127" s="6">
        <f t="shared" ref="C127:AH127" si="741">IFERROR(C24/C36,"")</f>
        <v>5.2982176470588236</v>
      </c>
      <c r="D127" s="6">
        <f t="shared" si="741"/>
        <v>4.5244403669724766</v>
      </c>
      <c r="E127" s="6">
        <f t="shared" si="741"/>
        <v>8.0497071428571427</v>
      </c>
      <c r="F127" s="13">
        <f t="shared" si="741"/>
        <v>4.9107256637168142</v>
      </c>
      <c r="G127" s="13">
        <f t="shared" si="741"/>
        <v>5.9664605263157897</v>
      </c>
      <c r="H127" s="13">
        <f t="shared" si="741"/>
        <v>6.8822775330396482</v>
      </c>
      <c r="I127" s="13">
        <f t="shared" si="741"/>
        <v>8.2146923076923084</v>
      </c>
      <c r="J127" s="13">
        <f t="shared" si="741"/>
        <v>5.193763358778626</v>
      </c>
      <c r="K127" s="13">
        <f t="shared" si="741"/>
        <v>9.8362334630350183</v>
      </c>
      <c r="L127" s="13">
        <f t="shared" si="741"/>
        <v>8.1667072463768111</v>
      </c>
      <c r="M127" s="13">
        <f t="shared" si="741"/>
        <v>6.0068745387453877</v>
      </c>
      <c r="N127" s="98">
        <f t="shared" si="741"/>
        <v>11.019230769230813</v>
      </c>
      <c r="O127" s="13">
        <f t="shared" si="741"/>
        <v>2.6912761627906945</v>
      </c>
      <c r="P127" s="13">
        <f t="shared" si="741"/>
        <v>5.6449776119402983</v>
      </c>
      <c r="Q127" s="13">
        <f t="shared" si="741"/>
        <v>4.1873916666666666</v>
      </c>
      <c r="R127" s="13">
        <f t="shared" si="741"/>
        <v>4.1576890756302527</v>
      </c>
      <c r="S127" s="13">
        <f t="shared" si="741"/>
        <v>5.0802337278106506</v>
      </c>
      <c r="T127" s="13">
        <f t="shared" si="741"/>
        <v>8.1206927480916047</v>
      </c>
      <c r="U127" s="13">
        <f t="shared" si="741"/>
        <v>3.5286782786885245</v>
      </c>
      <c r="V127" s="13">
        <f t="shared" si="741"/>
        <v>4.1514484304932733</v>
      </c>
      <c r="W127" s="13">
        <f t="shared" si="741"/>
        <v>6.9289579207921035</v>
      </c>
      <c r="X127" s="13">
        <f t="shared" si="741"/>
        <v>4.0932141327623128</v>
      </c>
      <c r="Y127" s="13">
        <f t="shared" si="741"/>
        <v>4.568450171821306</v>
      </c>
      <c r="Z127" s="98">
        <f t="shared" si="741"/>
        <v>7.5188118161925939</v>
      </c>
      <c r="AA127" s="4">
        <f t="shared" si="741"/>
        <v>2.0429829749103945</v>
      </c>
      <c r="AB127" s="4">
        <f t="shared" si="741"/>
        <v>4.9631912225705328</v>
      </c>
      <c r="AC127" s="4">
        <f t="shared" si="741"/>
        <v>5.683872919818457</v>
      </c>
      <c r="AD127" s="4">
        <f t="shared" si="741"/>
        <v>4.564862604540024</v>
      </c>
      <c r="AE127" s="4">
        <f t="shared" si="741"/>
        <v>3.9931692307692308</v>
      </c>
      <c r="AF127" s="4">
        <f t="shared" si="741"/>
        <v>3.7660390763765546</v>
      </c>
      <c r="AG127" s="4">
        <f t="shared" si="741"/>
        <v>2.4720750382848395</v>
      </c>
      <c r="AH127" s="4">
        <f t="shared" si="741"/>
        <v>4.1495692028872533</v>
      </c>
      <c r="AI127" s="4">
        <f t="shared" ref="AI127:BN127" si="742">IFERROR(AI24/AI36,"")</f>
        <v>3.8559249343322226</v>
      </c>
      <c r="AJ127" s="4">
        <f t="shared" si="742"/>
        <v>3.8903147208920039</v>
      </c>
      <c r="AK127" s="4">
        <f t="shared" si="742"/>
        <v>3.9702698415856381</v>
      </c>
      <c r="AL127" s="106">
        <f t="shared" si="742"/>
        <v>4.1070627788970935</v>
      </c>
      <c r="AM127" s="4">
        <f t="shared" si="742"/>
        <v>2.5529977896322289</v>
      </c>
      <c r="AN127" s="4">
        <f t="shared" si="742"/>
        <v>3.5627041932906005</v>
      </c>
      <c r="AO127" s="4">
        <f t="shared" si="742"/>
        <v>8.2550613893769373</v>
      </c>
      <c r="AP127" s="4">
        <f t="shared" si="742"/>
        <v>5.6119152159797814</v>
      </c>
      <c r="AQ127" s="4">
        <f t="shared" si="742"/>
        <v>3.8528506179445818</v>
      </c>
      <c r="AR127" s="4">
        <f t="shared" si="742"/>
        <v>3.6669732845700689</v>
      </c>
      <c r="AS127" s="4">
        <f t="shared" si="742"/>
        <v>3.5802856929609788</v>
      </c>
      <c r="AT127" s="4">
        <f t="shared" si="742"/>
        <v>4.2576876759122291</v>
      </c>
      <c r="AU127" s="4">
        <f t="shared" si="742"/>
        <v>3.9172202014966708</v>
      </c>
      <c r="AV127" s="4">
        <f t="shared" si="742"/>
        <v>3.9875602335092504</v>
      </c>
      <c r="AW127" s="4">
        <f t="shared" si="742"/>
        <v>4.0292217606807741</v>
      </c>
      <c r="AX127" s="106">
        <f t="shared" si="742"/>
        <v>4.1267780654697566</v>
      </c>
      <c r="AY127" s="4">
        <f t="shared" si="742"/>
        <v>2.8146800630695337</v>
      </c>
      <c r="AZ127" s="4">
        <f t="shared" si="742"/>
        <v>3.9278813731028879</v>
      </c>
      <c r="BA127" s="4">
        <f t="shared" si="742"/>
        <v>9.6472774926953626</v>
      </c>
      <c r="BB127" s="4">
        <f t="shared" si="742"/>
        <v>6.5583647171547756</v>
      </c>
      <c r="BC127" s="4">
        <f t="shared" si="742"/>
        <v>4.5026338746609387</v>
      </c>
      <c r="BD127" s="4">
        <f t="shared" si="742"/>
        <v>4.2449799485504274</v>
      </c>
      <c r="BE127" s="4">
        <f t="shared" si="742"/>
        <v>4.1446282253139541</v>
      </c>
      <c r="BF127" s="4">
        <f t="shared" si="742"/>
        <v>4.9288056958278963</v>
      </c>
      <c r="BG127" s="4">
        <f t="shared" si="742"/>
        <v>4.5346720357575858</v>
      </c>
      <c r="BH127" s="4">
        <f t="shared" si="742"/>
        <v>4.6160994153161479</v>
      </c>
      <c r="BI127" s="4">
        <f t="shared" si="742"/>
        <v>4.6643278407080846</v>
      </c>
      <c r="BJ127" s="106">
        <f t="shared" si="742"/>
        <v>4.7772614580394306</v>
      </c>
      <c r="BK127" s="4">
        <f t="shared" si="742"/>
        <v>3.0432320841907798</v>
      </c>
      <c r="BL127" s="4">
        <f t="shared" si="742"/>
        <v>4.2468253405988428</v>
      </c>
      <c r="BM127" s="4">
        <f t="shared" si="742"/>
        <v>10.430636425102223</v>
      </c>
      <c r="BN127" s="4">
        <f t="shared" si="742"/>
        <v>7.0909039321877421</v>
      </c>
      <c r="BO127" s="4">
        <f t="shared" ref="BO127:CT127" si="743">IFERROR(BO24/BO36,"")</f>
        <v>4.8682477452834059</v>
      </c>
      <c r="BP127" s="4">
        <f t="shared" si="743"/>
        <v>4.5896723203727232</v>
      </c>
      <c r="BQ127" s="4">
        <f t="shared" si="743"/>
        <v>4.5259837575815407</v>
      </c>
      <c r="BR127" s="4">
        <f t="shared" si="743"/>
        <v>5.3823149655124114</v>
      </c>
      <c r="BS127" s="4">
        <f t="shared" si="743"/>
        <v>4.9519162791117122</v>
      </c>
      <c r="BT127" s="4">
        <f t="shared" si="743"/>
        <v>5.0408359547182169</v>
      </c>
      <c r="BU127" s="4">
        <f t="shared" si="743"/>
        <v>5.0935019739873164</v>
      </c>
      <c r="BV127" s="106">
        <f t="shared" si="743"/>
        <v>5.2168268393165551</v>
      </c>
      <c r="BW127" s="4">
        <f t="shared" si="743"/>
        <v>3.3852913704538219</v>
      </c>
      <c r="BX127" s="4">
        <f t="shared" si="743"/>
        <v>4.7241685088821512</v>
      </c>
      <c r="BY127" s="4">
        <f t="shared" si="743"/>
        <v>11.603039959283711</v>
      </c>
      <c r="BZ127" s="4">
        <f t="shared" si="743"/>
        <v>7.8879215341656419</v>
      </c>
      <c r="CA127" s="4">
        <f t="shared" si="743"/>
        <v>5.4154387918532603</v>
      </c>
      <c r="CB127" s="4">
        <f t="shared" si="743"/>
        <v>5.1055514891826146</v>
      </c>
      <c r="CC127" s="4">
        <f t="shared" si="743"/>
        <v>5.034704331933705</v>
      </c>
      <c r="CD127" s="4">
        <f t="shared" si="743"/>
        <v>6.1070329109887256</v>
      </c>
      <c r="CE127" s="4">
        <f t="shared" si="743"/>
        <v>5.6186819022615424</v>
      </c>
      <c r="CF127" s="4">
        <f t="shared" si="743"/>
        <v>5.7195744343491128</v>
      </c>
      <c r="CG127" s="4">
        <f t="shared" si="743"/>
        <v>5.8359919437393932</v>
      </c>
      <c r="CH127" s="106">
        <f t="shared" si="743"/>
        <v>5.9772941213374047</v>
      </c>
      <c r="CI127" s="4">
        <f t="shared" si="743"/>
        <v>3.8006666216085079</v>
      </c>
      <c r="CJ127" s="4">
        <f t="shared" si="743"/>
        <v>5.3038239849219924</v>
      </c>
      <c r="CK127" s="4">
        <f t="shared" si="743"/>
        <v>13.026732962287825</v>
      </c>
      <c r="CL127" s="4">
        <f t="shared" si="743"/>
        <v>8.8557695064077713</v>
      </c>
      <c r="CM127" s="4">
        <f t="shared" si="743"/>
        <v>6.0799131316136572</v>
      </c>
      <c r="CN127" s="4">
        <f t="shared" si="743"/>
        <v>5.7320026569053235</v>
      </c>
      <c r="CO127" s="4">
        <f t="shared" si="743"/>
        <v>5.6524625534619721</v>
      </c>
      <c r="CP127" s="4">
        <f t="shared" si="743"/>
        <v>6.8563658491670427</v>
      </c>
      <c r="CQ127" s="4">
        <f t="shared" si="743"/>
        <v>6.3080941716690369</v>
      </c>
      <c r="CR127" s="4">
        <f t="shared" si="743"/>
        <v>6.5497935417926261</v>
      </c>
      <c r="CS127" s="4">
        <f t="shared" si="743"/>
        <v>6.6831095183409435</v>
      </c>
      <c r="CT127" s="106">
        <f t="shared" si="743"/>
        <v>6.8449222722260163</v>
      </c>
    </row>
    <row r="128" spans="2:98" x14ac:dyDescent="0.25">
      <c r="B128" t="s">
        <v>7</v>
      </c>
      <c r="C128" s="6">
        <f t="shared" ref="C128:AH128" si="744">IFERROR(C25/C37,"")</f>
        <v>4.1451033210332104</v>
      </c>
      <c r="D128" s="6">
        <f t="shared" si="744"/>
        <v>2.6610794117647059</v>
      </c>
      <c r="E128" s="6">
        <f t="shared" si="744"/>
        <v>4.4387884615384614</v>
      </c>
      <c r="F128" s="13">
        <f t="shared" si="744"/>
        <v>2.920606413994169</v>
      </c>
      <c r="G128" s="13">
        <f t="shared" si="744"/>
        <v>3.5149638989169674</v>
      </c>
      <c r="H128" s="13">
        <f t="shared" si="744"/>
        <v>5.901559139784947</v>
      </c>
      <c r="I128" s="13">
        <f t="shared" si="744"/>
        <v>5.4647199999999998</v>
      </c>
      <c r="J128" s="13">
        <f t="shared" si="744"/>
        <v>3.0280604534005042</v>
      </c>
      <c r="K128" s="13">
        <f t="shared" si="744"/>
        <v>8.013208530805688</v>
      </c>
      <c r="L128" s="13">
        <f t="shared" si="744"/>
        <v>5.6231263858093135</v>
      </c>
      <c r="M128" s="13">
        <f t="shared" si="744"/>
        <v>8.529864440078585</v>
      </c>
      <c r="N128" s="98">
        <f t="shared" si="744"/>
        <v>8.067135245901639</v>
      </c>
      <c r="O128" s="13">
        <f t="shared" si="744"/>
        <v>2.0367464114832536</v>
      </c>
      <c r="P128" s="13">
        <f t="shared" si="744"/>
        <v>2.6288002812939522</v>
      </c>
      <c r="Q128" s="13">
        <f t="shared" si="744"/>
        <v>6.6801204819277107</v>
      </c>
      <c r="R128" s="13">
        <f t="shared" si="744"/>
        <v>5.4992391304347832</v>
      </c>
      <c r="S128" s="13">
        <f t="shared" si="744"/>
        <v>4.097053738317757</v>
      </c>
      <c r="T128" s="13">
        <f t="shared" si="744"/>
        <v>4.9593627760252366</v>
      </c>
      <c r="U128" s="13">
        <f t="shared" si="744"/>
        <v>3.2556662606577347</v>
      </c>
      <c r="V128" s="13">
        <f t="shared" si="744"/>
        <v>2.6862223806129792</v>
      </c>
      <c r="W128" s="13">
        <f t="shared" si="744"/>
        <v>4.2588218314532185</v>
      </c>
      <c r="X128" s="13">
        <f t="shared" si="744"/>
        <v>2.6414208633093526</v>
      </c>
      <c r="Y128" s="13">
        <f t="shared" si="744"/>
        <v>2.4195079268292683</v>
      </c>
      <c r="Z128" s="98">
        <f t="shared" si="744"/>
        <v>4.4837597633136275</v>
      </c>
      <c r="AA128" s="4">
        <f t="shared" si="744"/>
        <v>1.8293089171974521</v>
      </c>
      <c r="AB128" s="4">
        <f t="shared" si="744"/>
        <v>2.7273640020110657</v>
      </c>
      <c r="AC128" s="4">
        <f t="shared" si="744"/>
        <v>3.1405174927113704</v>
      </c>
      <c r="AD128" s="4">
        <f t="shared" si="744"/>
        <v>3.0724916943521596</v>
      </c>
      <c r="AE128" s="4">
        <f t="shared" si="744"/>
        <v>2.1031105047748975</v>
      </c>
      <c r="AF128" s="4">
        <f t="shared" si="744"/>
        <v>1.9330477528089887</v>
      </c>
      <c r="AG128" s="4">
        <f t="shared" si="744"/>
        <v>2.7402362204724411</v>
      </c>
      <c r="AH128" s="4">
        <f t="shared" si="744"/>
        <v>2.6556743102060283</v>
      </c>
      <c r="AI128" s="4">
        <f t="shared" ref="AI128:BN128" si="745">IFERROR(AI25/AI37,"")</f>
        <v>2.6400617149570254</v>
      </c>
      <c r="AJ128" s="4">
        <f t="shared" si="745"/>
        <v>2.5633920437374211</v>
      </c>
      <c r="AK128" s="4">
        <f t="shared" si="745"/>
        <v>2.6764370272432152</v>
      </c>
      <c r="AL128" s="106">
        <f t="shared" si="745"/>
        <v>2.7287228868032196</v>
      </c>
      <c r="AM128" s="4">
        <f t="shared" si="745"/>
        <v>2.8838650768262815</v>
      </c>
      <c r="AN128" s="4">
        <f t="shared" si="745"/>
        <v>2.5612908201679074</v>
      </c>
      <c r="AO128" s="4">
        <f t="shared" si="745"/>
        <v>2.9397680497357568</v>
      </c>
      <c r="AP128" s="4">
        <f t="shared" si="745"/>
        <v>2.7310926786330141</v>
      </c>
      <c r="AQ128" s="4">
        <f t="shared" si="745"/>
        <v>2.8913945386427744</v>
      </c>
      <c r="AR128" s="4">
        <f t="shared" si="745"/>
        <v>2.1341775579907778</v>
      </c>
      <c r="AS128" s="4">
        <f t="shared" si="745"/>
        <v>2.4493711444824413</v>
      </c>
      <c r="AT128" s="4">
        <f t="shared" si="745"/>
        <v>2.6391840381928469</v>
      </c>
      <c r="AU128" s="4">
        <f t="shared" si="745"/>
        <v>2.5976914738069343</v>
      </c>
      <c r="AV128" s="4">
        <f t="shared" si="745"/>
        <v>2.5448467043223153</v>
      </c>
      <c r="AW128" s="4">
        <f t="shared" si="745"/>
        <v>2.6307661809320755</v>
      </c>
      <c r="AX128" s="106">
        <f t="shared" si="745"/>
        <v>2.6556037942029445</v>
      </c>
      <c r="AY128" s="4">
        <f t="shared" si="745"/>
        <v>3.1794612472009747</v>
      </c>
      <c r="AZ128" s="4">
        <f t="shared" si="745"/>
        <v>2.8238231292351177</v>
      </c>
      <c r="BA128" s="4">
        <f t="shared" si="745"/>
        <v>3.435559931323692</v>
      </c>
      <c r="BB128" s="4">
        <f t="shared" si="745"/>
        <v>3.1916914588844727</v>
      </c>
      <c r="BC128" s="4">
        <f t="shared" si="745"/>
        <v>3.3471506027963422</v>
      </c>
      <c r="BD128" s="4">
        <f t="shared" si="745"/>
        <v>2.4705772955690741</v>
      </c>
      <c r="BE128" s="4">
        <f t="shared" si="745"/>
        <v>2.8354532711314868</v>
      </c>
      <c r="BF128" s="4">
        <f t="shared" si="745"/>
        <v>3.0551854222129937</v>
      </c>
      <c r="BG128" s="4">
        <f t="shared" si="745"/>
        <v>3.0071525923657525</v>
      </c>
      <c r="BH128" s="4">
        <f t="shared" si="745"/>
        <v>2.9459781660911202</v>
      </c>
      <c r="BI128" s="4">
        <f t="shared" si="745"/>
        <v>3.0454407002014938</v>
      </c>
      <c r="BJ128" s="106">
        <f t="shared" si="745"/>
        <v>3.0741933422641829</v>
      </c>
      <c r="BK128" s="4">
        <f t="shared" si="745"/>
        <v>3.4376335004736944</v>
      </c>
      <c r="BL128" s="4">
        <f t="shared" si="745"/>
        <v>3.0531175673290094</v>
      </c>
      <c r="BM128" s="4">
        <f t="shared" si="745"/>
        <v>3.7145273977471764</v>
      </c>
      <c r="BN128" s="4">
        <f t="shared" si="745"/>
        <v>3.4508568053458921</v>
      </c>
      <c r="BO128" s="4">
        <f t="shared" ref="BO128:CT128" si="746">IFERROR(BO25/BO37,"")</f>
        <v>3.6189392317434046</v>
      </c>
      <c r="BP128" s="4">
        <f t="shared" si="746"/>
        <v>2.6711881719692836</v>
      </c>
      <c r="BQ128" s="4">
        <f t="shared" si="746"/>
        <v>3.0963489975148368</v>
      </c>
      <c r="BR128" s="4">
        <f t="shared" si="746"/>
        <v>3.3362991432816562</v>
      </c>
      <c r="BS128" s="4">
        <f t="shared" si="746"/>
        <v>3.28384671669451</v>
      </c>
      <c r="BT128" s="4">
        <f t="shared" si="746"/>
        <v>3.2170435091094962</v>
      </c>
      <c r="BU128" s="4">
        <f t="shared" si="746"/>
        <v>3.3256577899084343</v>
      </c>
      <c r="BV128" s="106">
        <f t="shared" si="746"/>
        <v>3.3570560200725956</v>
      </c>
      <c r="BW128" s="4">
        <f t="shared" si="746"/>
        <v>3.8240235059269385</v>
      </c>
      <c r="BX128" s="4">
        <f t="shared" si="746"/>
        <v>3.3962879818967906</v>
      </c>
      <c r="BY128" s="4">
        <f t="shared" si="746"/>
        <v>4.1320402772539602</v>
      </c>
      <c r="BZ128" s="4">
        <f t="shared" si="746"/>
        <v>3.8387331102667721</v>
      </c>
      <c r="CA128" s="4">
        <f t="shared" si="746"/>
        <v>4.0257080013913651</v>
      </c>
      <c r="CB128" s="4">
        <f t="shared" si="746"/>
        <v>2.9714297224986312</v>
      </c>
      <c r="CC128" s="4">
        <f t="shared" si="746"/>
        <v>3.4443786248355055</v>
      </c>
      <c r="CD128" s="4">
        <f t="shared" si="746"/>
        <v>3.7855251503262464</v>
      </c>
      <c r="CE128" s="4">
        <f t="shared" si="746"/>
        <v>3.7260101094039935</v>
      </c>
      <c r="CF128" s="4">
        <f t="shared" si="746"/>
        <v>3.6502119835240729</v>
      </c>
      <c r="CG128" s="4">
        <f t="shared" si="746"/>
        <v>3.8104455772589674</v>
      </c>
      <c r="CH128" s="106">
        <f t="shared" si="746"/>
        <v>3.8464207902306193</v>
      </c>
      <c r="CI128" s="4">
        <f t="shared" si="746"/>
        <v>4.2932311901041755</v>
      </c>
      <c r="CJ128" s="4">
        <f t="shared" si="746"/>
        <v>3.8130125172755283</v>
      </c>
      <c r="CK128" s="4">
        <f t="shared" si="746"/>
        <v>4.6390416192730237</v>
      </c>
      <c r="CL128" s="4">
        <f t="shared" si="746"/>
        <v>4.309745662896507</v>
      </c>
      <c r="CM128" s="4">
        <f t="shared" si="746"/>
        <v>4.5196623731620873</v>
      </c>
      <c r="CN128" s="4">
        <f t="shared" si="746"/>
        <v>3.3360241494492144</v>
      </c>
      <c r="CO128" s="4">
        <f t="shared" si="746"/>
        <v>3.8670038821028236</v>
      </c>
      <c r="CP128" s="4">
        <f t="shared" si="746"/>
        <v>4.2500090862712776</v>
      </c>
      <c r="CQ128" s="4">
        <f t="shared" si="746"/>
        <v>4.183191549827864</v>
      </c>
      <c r="CR128" s="4">
        <f t="shared" si="746"/>
        <v>4.1800548537805282</v>
      </c>
      <c r="CS128" s="4">
        <f t="shared" si="746"/>
        <v>4.3635469945804175</v>
      </c>
      <c r="CT128" s="106">
        <f t="shared" si="746"/>
        <v>4.4047441536157566</v>
      </c>
    </row>
    <row r="129" spans="2:98" x14ac:dyDescent="0.25">
      <c r="B129" t="s">
        <v>8</v>
      </c>
      <c r="C129" s="6">
        <f t="shared" ref="C129:AH129" si="747">IFERROR(C26/C38,"")</f>
        <v>2.4204748858447487</v>
      </c>
      <c r="D129" s="6">
        <f t="shared" si="747"/>
        <v>2.0335540540540542</v>
      </c>
      <c r="E129" s="6">
        <f t="shared" si="747"/>
        <v>3.5324690909090908</v>
      </c>
      <c r="F129" s="13">
        <f t="shared" si="747"/>
        <v>7.8448360927152319</v>
      </c>
      <c r="G129" s="13">
        <f t="shared" si="747"/>
        <v>4.3261281250000003</v>
      </c>
      <c r="H129" s="13">
        <f t="shared" si="747"/>
        <v>4.6370642570281122</v>
      </c>
      <c r="I129" s="13">
        <f t="shared" si="747"/>
        <v>5.8922531120331945</v>
      </c>
      <c r="J129" s="13">
        <f t="shared" si="747"/>
        <v>3.0479574468085104</v>
      </c>
      <c r="K129" s="13">
        <f t="shared" si="747"/>
        <v>6.5023785046728975</v>
      </c>
      <c r="L129" s="13">
        <f t="shared" si="747"/>
        <v>3.9401776859504132</v>
      </c>
      <c r="M129" s="13">
        <f t="shared" si="747"/>
        <v>7.9721564986737405</v>
      </c>
      <c r="N129" s="98">
        <f t="shared" si="747"/>
        <v>8.6926903553299493</v>
      </c>
      <c r="O129" s="13">
        <f t="shared" si="747"/>
        <v>2.5446328871892927</v>
      </c>
      <c r="P129" s="13">
        <f t="shared" si="747"/>
        <v>2.342115234375</v>
      </c>
      <c r="Q129" s="13">
        <f t="shared" si="747"/>
        <v>5.0057450381679391</v>
      </c>
      <c r="R129" s="13">
        <f t="shared" si="747"/>
        <v>2.0575721393034825</v>
      </c>
      <c r="S129" s="13">
        <f t="shared" si="747"/>
        <v>2.6512443609022558</v>
      </c>
      <c r="T129" s="13">
        <f t="shared" si="747"/>
        <v>3.6038308157099697</v>
      </c>
      <c r="U129" s="13">
        <f t="shared" si="747"/>
        <v>2.9135930851063829</v>
      </c>
      <c r="V129" s="13">
        <f t="shared" si="747"/>
        <v>2.7690724070450101</v>
      </c>
      <c r="W129" s="13">
        <f t="shared" si="747"/>
        <v>2.8250472797927459</v>
      </c>
      <c r="X129" s="13">
        <f t="shared" si="747"/>
        <v>2.3671070578905629</v>
      </c>
      <c r="Y129" s="13">
        <f t="shared" si="747"/>
        <v>1.919484604105572</v>
      </c>
      <c r="Z129" s="98">
        <f t="shared" si="747"/>
        <v>4.2420568540745549</v>
      </c>
      <c r="AA129" s="4">
        <f t="shared" si="747"/>
        <v>0.96757845894263217</v>
      </c>
      <c r="AB129" s="4">
        <f t="shared" si="747"/>
        <v>2.9808950980392157</v>
      </c>
      <c r="AC129" s="4">
        <f t="shared" si="747"/>
        <v>4.2757469244288231</v>
      </c>
      <c r="AD129" s="4">
        <f t="shared" si="747"/>
        <v>2.382046511627907</v>
      </c>
      <c r="AE129" s="4">
        <f t="shared" si="747"/>
        <v>2.6484025559105433</v>
      </c>
      <c r="AF129" s="4">
        <f t="shared" si="747"/>
        <v>2.5887346221441123</v>
      </c>
      <c r="AG129" s="4">
        <f t="shared" si="747"/>
        <v>3.262088122605364</v>
      </c>
      <c r="AH129" s="4">
        <f t="shared" si="747"/>
        <v>2.4467028089526579</v>
      </c>
      <c r="AI129" s="4">
        <f t="shared" ref="AI129:BN129" si="748">IFERROR(AI26/AI38,"")</f>
        <v>2.5311517184647854</v>
      </c>
      <c r="AJ129" s="4">
        <f t="shared" si="748"/>
        <v>2.7052958792243849</v>
      </c>
      <c r="AK129" s="4">
        <f t="shared" si="748"/>
        <v>2.7947909212437092</v>
      </c>
      <c r="AL129" s="106">
        <f t="shared" si="748"/>
        <v>2.7105632428228361</v>
      </c>
      <c r="AM129" s="4">
        <f t="shared" si="748"/>
        <v>1.9233733303156224</v>
      </c>
      <c r="AN129" s="4">
        <f t="shared" si="748"/>
        <v>2.2759100739186207</v>
      </c>
      <c r="AO129" s="4">
        <f t="shared" si="748"/>
        <v>5.196923231281505</v>
      </c>
      <c r="AP129" s="4">
        <f t="shared" si="748"/>
        <v>2.3089319792136935</v>
      </c>
      <c r="AQ129" s="4">
        <f t="shared" si="748"/>
        <v>2.1410154984308489</v>
      </c>
      <c r="AR129" s="4">
        <f t="shared" si="748"/>
        <v>2.6357602848213886</v>
      </c>
      <c r="AS129" s="4">
        <f t="shared" si="748"/>
        <v>3.5079060352557478</v>
      </c>
      <c r="AT129" s="4">
        <f t="shared" si="748"/>
        <v>2.7223023705116263</v>
      </c>
      <c r="AU129" s="4">
        <f t="shared" si="748"/>
        <v>2.7883799081769194</v>
      </c>
      <c r="AV129" s="4">
        <f t="shared" si="748"/>
        <v>3.0069184012169341</v>
      </c>
      <c r="AW129" s="4">
        <f t="shared" si="748"/>
        <v>3.0756351940559177</v>
      </c>
      <c r="AX129" s="106">
        <f t="shared" si="748"/>
        <v>2.9534095097253696</v>
      </c>
      <c r="AY129" s="4">
        <f t="shared" si="748"/>
        <v>2.1205190966729739</v>
      </c>
      <c r="AZ129" s="4">
        <f t="shared" si="748"/>
        <v>2.5091908564952803</v>
      </c>
      <c r="BA129" s="4">
        <f t="shared" si="748"/>
        <v>6.073384334237133</v>
      </c>
      <c r="BB129" s="4">
        <f t="shared" si="748"/>
        <v>2.698333357508083</v>
      </c>
      <c r="BC129" s="4">
        <f t="shared" si="748"/>
        <v>2.4784930663710116</v>
      </c>
      <c r="BD129" s="4">
        <f t="shared" si="748"/>
        <v>3.0512219997163603</v>
      </c>
      <c r="BE129" s="4">
        <f t="shared" si="748"/>
        <v>4.0608397240629355</v>
      </c>
      <c r="BF129" s="4">
        <f t="shared" si="748"/>
        <v>3.1514052816635205</v>
      </c>
      <c r="BG129" s="4">
        <f t="shared" si="748"/>
        <v>3.2278982912033078</v>
      </c>
      <c r="BH129" s="4">
        <f t="shared" si="748"/>
        <v>3.4808839142087544</v>
      </c>
      <c r="BI129" s="4">
        <f t="shared" si="748"/>
        <v>3.560432191518982</v>
      </c>
      <c r="BJ129" s="106">
        <f t="shared" si="748"/>
        <v>3.4189406836958312</v>
      </c>
      <c r="BK129" s="4">
        <f t="shared" si="748"/>
        <v>2.2927052473228193</v>
      </c>
      <c r="BL129" s="4">
        <f t="shared" si="748"/>
        <v>2.712937154042697</v>
      </c>
      <c r="BM129" s="4">
        <f t="shared" si="748"/>
        <v>6.5665431421771876</v>
      </c>
      <c r="BN129" s="4">
        <f t="shared" si="748"/>
        <v>2.9174380261377388</v>
      </c>
      <c r="BO129" s="4">
        <f t="shared" ref="BO129:CT129" si="749">IFERROR(BO26/BO38,"")</f>
        <v>2.6797467033603377</v>
      </c>
      <c r="BP129" s="4">
        <f t="shared" si="749"/>
        <v>3.2989812260933289</v>
      </c>
      <c r="BQ129" s="4">
        <f t="shared" si="749"/>
        <v>4.4344857087534137</v>
      </c>
      <c r="BR129" s="4">
        <f t="shared" si="749"/>
        <v>3.4413723844399455</v>
      </c>
      <c r="BS129" s="4">
        <f t="shared" si="749"/>
        <v>3.5249036687735056</v>
      </c>
      <c r="BT129" s="4">
        <f t="shared" si="749"/>
        <v>3.8011670049229296</v>
      </c>
      <c r="BU129" s="4">
        <f t="shared" si="749"/>
        <v>3.8880346783250266</v>
      </c>
      <c r="BV129" s="106">
        <f t="shared" si="749"/>
        <v>3.7335242538840521</v>
      </c>
      <c r="BW129" s="4">
        <f t="shared" si="749"/>
        <v>2.5504053171219034</v>
      </c>
      <c r="BX129" s="4">
        <f t="shared" si="749"/>
        <v>3.0178712901570952</v>
      </c>
      <c r="BY129" s="4">
        <f t="shared" si="749"/>
        <v>7.3046225913579006</v>
      </c>
      <c r="BZ129" s="4">
        <f t="shared" si="749"/>
        <v>3.24535806027562</v>
      </c>
      <c r="CA129" s="4">
        <f t="shared" si="749"/>
        <v>2.9809502328180395</v>
      </c>
      <c r="CB129" s="4">
        <f t="shared" si="749"/>
        <v>3.6697867159062181</v>
      </c>
      <c r="CC129" s="4">
        <f t="shared" si="749"/>
        <v>4.9329219024172968</v>
      </c>
      <c r="CD129" s="4">
        <f t="shared" si="749"/>
        <v>3.9047462932600143</v>
      </c>
      <c r="CE129" s="4">
        <f t="shared" si="749"/>
        <v>3.9995248979665208</v>
      </c>
      <c r="CF129" s="4">
        <f t="shared" si="749"/>
        <v>4.3129865398017921</v>
      </c>
      <c r="CG129" s="4">
        <f t="shared" si="749"/>
        <v>4.4548012694538217</v>
      </c>
      <c r="CH129" s="106">
        <f t="shared" si="749"/>
        <v>4.2777675514212383</v>
      </c>
      <c r="CI129" s="4">
        <f t="shared" si="749"/>
        <v>2.863340049532761</v>
      </c>
      <c r="CJ129" s="4">
        <f t="shared" si="749"/>
        <v>3.388164097459371</v>
      </c>
      <c r="CK129" s="4">
        <f t="shared" si="749"/>
        <v>8.2008997833175155</v>
      </c>
      <c r="CL129" s="4">
        <f t="shared" si="749"/>
        <v>3.6435634942714388</v>
      </c>
      <c r="CM129" s="4">
        <f t="shared" si="749"/>
        <v>3.3467128263848123</v>
      </c>
      <c r="CN129" s="4">
        <f t="shared" si="749"/>
        <v>4.1200695459479109</v>
      </c>
      <c r="CO129" s="4">
        <f t="shared" si="749"/>
        <v>5.5381914198438986</v>
      </c>
      <c r="CP129" s="4">
        <f t="shared" si="749"/>
        <v>4.3838586634430179</v>
      </c>
      <c r="CQ129" s="4">
        <f t="shared" si="749"/>
        <v>4.4902666029470124</v>
      </c>
      <c r="CR129" s="4">
        <f t="shared" si="749"/>
        <v>4.9390337880001809</v>
      </c>
      <c r="CS129" s="4">
        <f t="shared" si="749"/>
        <v>5.1014334929201226</v>
      </c>
      <c r="CT129" s="106">
        <f t="shared" si="749"/>
        <v>4.8987026225802373</v>
      </c>
    </row>
    <row r="130" spans="2:98" x14ac:dyDescent="0.25">
      <c r="B130" t="s">
        <v>1</v>
      </c>
      <c r="C130" s="6">
        <f t="shared" ref="C130:AH130" si="750">IFERROR(C27/C39,"")</f>
        <v>3.407437869822485</v>
      </c>
      <c r="D130" s="6">
        <f t="shared" si="750"/>
        <v>3.6211576086956523</v>
      </c>
      <c r="E130" s="6">
        <f t="shared" si="750"/>
        <v>4.3756133333333338</v>
      </c>
      <c r="F130" s="13">
        <f t="shared" si="750"/>
        <v>7.6273274509803919</v>
      </c>
      <c r="G130" s="13">
        <f t="shared" si="750"/>
        <v>4.2316666666666665</v>
      </c>
      <c r="H130" s="13">
        <f t="shared" si="750"/>
        <v>3.5781587301587301</v>
      </c>
      <c r="I130" s="13">
        <f t="shared" si="750"/>
        <v>6.4126157407407405</v>
      </c>
      <c r="J130" s="13">
        <f t="shared" si="750"/>
        <v>3.4290967741935487</v>
      </c>
      <c r="K130" s="13">
        <f t="shared" si="750"/>
        <v>7.4977086776859503</v>
      </c>
      <c r="L130" s="13">
        <f t="shared" si="750"/>
        <v>6.3719433962264151</v>
      </c>
      <c r="M130" s="13">
        <f t="shared" si="750"/>
        <v>8.9208033333333336</v>
      </c>
      <c r="N130" s="98">
        <f t="shared" si="750"/>
        <v>9.828736842105263</v>
      </c>
      <c r="O130" s="13">
        <f t="shared" si="750"/>
        <v>1.9719178082191782</v>
      </c>
      <c r="P130" s="13">
        <f t="shared" si="750"/>
        <v>3.1697131979695432</v>
      </c>
      <c r="Q130" s="13">
        <f t="shared" si="750"/>
        <v>6.438784090909091</v>
      </c>
      <c r="R130" s="13">
        <f t="shared" si="750"/>
        <v>3.1960477876106195</v>
      </c>
      <c r="S130" s="13">
        <f t="shared" si="750"/>
        <v>5.057856127886323</v>
      </c>
      <c r="T130" s="13">
        <f t="shared" si="750"/>
        <v>4.7009134199134204</v>
      </c>
      <c r="U130" s="13">
        <f t="shared" si="750"/>
        <v>2.8617603423680458</v>
      </c>
      <c r="V130" s="13">
        <f t="shared" si="750"/>
        <v>2.0070321543408363</v>
      </c>
      <c r="W130" s="13">
        <f t="shared" si="750"/>
        <v>3.1911163636363638</v>
      </c>
      <c r="X130" s="13">
        <f t="shared" si="750"/>
        <v>1.9856641509433963</v>
      </c>
      <c r="Y130" s="13">
        <f t="shared" si="750"/>
        <v>3.7770566037735849</v>
      </c>
      <c r="Z130" s="98">
        <f t="shared" si="750"/>
        <v>9.9229032738095384</v>
      </c>
      <c r="AA130" s="4">
        <f t="shared" si="750"/>
        <v>0.48317080152671754</v>
      </c>
      <c r="AB130" s="4">
        <f t="shared" si="750"/>
        <v>1.911311986863711</v>
      </c>
      <c r="AC130" s="4">
        <f t="shared" si="750"/>
        <v>2.8903814713896456</v>
      </c>
      <c r="AD130" s="4">
        <f t="shared" si="750"/>
        <v>2.6360863509749306</v>
      </c>
      <c r="AE130" s="4">
        <f t="shared" si="750"/>
        <v>1.6888228299643282</v>
      </c>
      <c r="AF130" s="4">
        <f t="shared" si="750"/>
        <v>1.176320645905421</v>
      </c>
      <c r="AG130" s="4">
        <f t="shared" si="750"/>
        <v>1.2048347613219095</v>
      </c>
      <c r="AH130" s="4">
        <f t="shared" si="750"/>
        <v>1.7167375075503584</v>
      </c>
      <c r="AI130" s="4">
        <f t="shared" ref="AI130:BN130" si="751">IFERROR(AI27/AI39,"")</f>
        <v>1.5156844442086785</v>
      </c>
      <c r="AJ130" s="4">
        <f t="shared" si="751"/>
        <v>1.4597387174581162</v>
      </c>
      <c r="AK130" s="4">
        <f t="shared" si="751"/>
        <v>1.5117937845404412</v>
      </c>
      <c r="AL130" s="106">
        <f t="shared" si="751"/>
        <v>1.6056378204027646</v>
      </c>
      <c r="AM130" s="4">
        <f t="shared" si="751"/>
        <v>1.4371783021009601</v>
      </c>
      <c r="AN130" s="4">
        <f t="shared" si="751"/>
        <v>1.8832284492692479</v>
      </c>
      <c r="AO130" s="4">
        <f t="shared" si="751"/>
        <v>3.420935083005566</v>
      </c>
      <c r="AP130" s="4">
        <f t="shared" si="751"/>
        <v>2.8125594223914883</v>
      </c>
      <c r="AQ130" s="4">
        <f t="shared" si="751"/>
        <v>1.9249524718997393</v>
      </c>
      <c r="AR130" s="4">
        <f t="shared" si="751"/>
        <v>1.3856959917695741</v>
      </c>
      <c r="AS130" s="4">
        <f t="shared" si="751"/>
        <v>1.2922706176203727</v>
      </c>
      <c r="AT130" s="4">
        <f t="shared" si="751"/>
        <v>1.8788778117988498</v>
      </c>
      <c r="AU130" s="4">
        <f t="shared" si="751"/>
        <v>1.6424118188072758</v>
      </c>
      <c r="AV130" s="4">
        <f t="shared" si="751"/>
        <v>1.5959581549339965</v>
      </c>
      <c r="AW130" s="4">
        <f t="shared" si="751"/>
        <v>1.6365058221354074</v>
      </c>
      <c r="AX130" s="106">
        <f t="shared" si="751"/>
        <v>1.7208824863982122</v>
      </c>
      <c r="AY130" s="4">
        <f t="shared" si="751"/>
        <v>1.5844890780663092</v>
      </c>
      <c r="AZ130" s="4">
        <f t="shared" si="751"/>
        <v>2.0762593653193466</v>
      </c>
      <c r="BA130" s="4">
        <f t="shared" si="751"/>
        <v>3.997875784754457</v>
      </c>
      <c r="BB130" s="4">
        <f t="shared" si="751"/>
        <v>3.2868975689778144</v>
      </c>
      <c r="BC130" s="4">
        <f t="shared" si="751"/>
        <v>2.2283731052829365</v>
      </c>
      <c r="BD130" s="4">
        <f t="shared" si="751"/>
        <v>1.6041163224722541</v>
      </c>
      <c r="BE130" s="4">
        <f t="shared" si="751"/>
        <v>1.4959647737227846</v>
      </c>
      <c r="BF130" s="4">
        <f t="shared" si="751"/>
        <v>2.1750359268836443</v>
      </c>
      <c r="BG130" s="4">
        <f t="shared" si="751"/>
        <v>1.901296981746774</v>
      </c>
      <c r="BH130" s="4">
        <f t="shared" si="751"/>
        <v>1.8475210591054685</v>
      </c>
      <c r="BI130" s="4">
        <f t="shared" si="751"/>
        <v>1.8944600523495019</v>
      </c>
      <c r="BJ130" s="106">
        <f t="shared" si="751"/>
        <v>1.992136588316731</v>
      </c>
      <c r="BK130" s="4">
        <f t="shared" si="751"/>
        <v>1.7131495912052941</v>
      </c>
      <c r="BL130" s="4">
        <f t="shared" si="751"/>
        <v>2.2448516257832787</v>
      </c>
      <c r="BM130" s="4">
        <f t="shared" si="751"/>
        <v>4.3225032984765202</v>
      </c>
      <c r="BN130" s="4">
        <f t="shared" si="751"/>
        <v>3.5537936515788142</v>
      </c>
      <c r="BO130" s="4">
        <f t="shared" ref="BO130:CT130" si="752">IFERROR(BO27/BO39,"")</f>
        <v>2.4093170014319116</v>
      </c>
      <c r="BP130" s="4">
        <f t="shared" si="752"/>
        <v>1.7343705678570018</v>
      </c>
      <c r="BQ130" s="4">
        <f t="shared" si="752"/>
        <v>1.6336114844825664</v>
      </c>
      <c r="BR130" s="4">
        <f t="shared" si="752"/>
        <v>2.3751653325880637</v>
      </c>
      <c r="BS130" s="4">
        <f t="shared" si="752"/>
        <v>2.0762391196312588</v>
      </c>
      <c r="BT130" s="4">
        <f t="shared" si="752"/>
        <v>2.0175151667958815</v>
      </c>
      <c r="BU130" s="4">
        <f t="shared" si="752"/>
        <v>2.0687731106862848</v>
      </c>
      <c r="BV130" s="106">
        <f t="shared" si="752"/>
        <v>2.175437060080931</v>
      </c>
      <c r="BW130" s="4">
        <f t="shared" si="752"/>
        <v>1.9057076052567699</v>
      </c>
      <c r="BX130" s="4">
        <f t="shared" si="752"/>
        <v>2.4971729485213197</v>
      </c>
      <c r="BY130" s="4">
        <f t="shared" si="752"/>
        <v>4.8083526692252825</v>
      </c>
      <c r="BZ130" s="4">
        <f t="shared" si="752"/>
        <v>3.9532400580162741</v>
      </c>
      <c r="CA130" s="4">
        <f t="shared" si="752"/>
        <v>2.6801242323928598</v>
      </c>
      <c r="CB130" s="4">
        <f t="shared" si="752"/>
        <v>1.9293138196841291</v>
      </c>
      <c r="CC130" s="4">
        <f t="shared" si="752"/>
        <v>1.8172294153384074</v>
      </c>
      <c r="CD130" s="4">
        <f t="shared" si="752"/>
        <v>2.6949765942903823</v>
      </c>
      <c r="CE130" s="4">
        <f t="shared" si="752"/>
        <v>2.3558005646113691</v>
      </c>
      <c r="CF130" s="4">
        <f t="shared" si="752"/>
        <v>2.289169548974614</v>
      </c>
      <c r="CG130" s="4">
        <f t="shared" si="752"/>
        <v>2.3703423045772469</v>
      </c>
      <c r="CH130" s="106">
        <f t="shared" si="752"/>
        <v>2.492554871203049</v>
      </c>
      <c r="CI130" s="4">
        <f t="shared" si="752"/>
        <v>2.1395379284217761</v>
      </c>
      <c r="CJ130" s="4">
        <f t="shared" si="752"/>
        <v>2.8035760693048872</v>
      </c>
      <c r="CK130" s="4">
        <f t="shared" si="752"/>
        <v>5.3983375417392265</v>
      </c>
      <c r="CL130" s="4">
        <f t="shared" si="752"/>
        <v>4.438302613134872</v>
      </c>
      <c r="CM130" s="4">
        <f t="shared" si="752"/>
        <v>3.0089754757074649</v>
      </c>
      <c r="CN130" s="4">
        <f t="shared" si="752"/>
        <v>2.1660406253593725</v>
      </c>
      <c r="CO130" s="4">
        <f t="shared" si="752"/>
        <v>2.0402034646004306</v>
      </c>
      <c r="CP130" s="4">
        <f t="shared" si="752"/>
        <v>3.0256502224098125</v>
      </c>
      <c r="CQ130" s="4">
        <f t="shared" si="752"/>
        <v>2.644857293889185</v>
      </c>
      <c r="CR130" s="4">
        <f t="shared" si="752"/>
        <v>2.6214516656864766</v>
      </c>
      <c r="CS130" s="4">
        <f t="shared" si="752"/>
        <v>2.7144069714558534</v>
      </c>
      <c r="CT130" s="106">
        <f t="shared" si="752"/>
        <v>2.8543591809776574</v>
      </c>
    </row>
    <row r="131" spans="2:98" x14ac:dyDescent="0.25">
      <c r="B131" t="s">
        <v>2</v>
      </c>
      <c r="C131" s="6">
        <f t="shared" ref="C131:AH132" si="753">IFERROR(C28/C40,"")</f>
        <v>0.47460526315789475</v>
      </c>
      <c r="D131" s="6">
        <f t="shared" si="753"/>
        <v>1.4496410256410257</v>
      </c>
      <c r="E131" s="6">
        <f t="shared" si="753"/>
        <v>1.2725949367088607</v>
      </c>
      <c r="F131" s="13">
        <f t="shared" si="753"/>
        <v>0.60564102564102562</v>
      </c>
      <c r="G131" s="13">
        <f t="shared" si="753"/>
        <v>-0.34982000000000002</v>
      </c>
      <c r="H131" s="13">
        <f t="shared" si="753"/>
        <v>2.841933884297521</v>
      </c>
      <c r="I131" s="13">
        <f t="shared" si="753"/>
        <v>3.8517647058823528</v>
      </c>
      <c r="J131" s="13">
        <f t="shared" si="753"/>
        <v>3.9380909090909091</v>
      </c>
      <c r="K131" s="13">
        <f t="shared" si="753"/>
        <v>12.583060344827587</v>
      </c>
      <c r="L131" s="13">
        <f t="shared" si="753"/>
        <v>3.4396280000000004</v>
      </c>
      <c r="M131" s="13">
        <f t="shared" si="753"/>
        <v>15.87968656716418</v>
      </c>
      <c r="N131" s="98">
        <f t="shared" si="753"/>
        <v>12.91937573964497</v>
      </c>
      <c r="O131" s="13">
        <f t="shared" si="753"/>
        <v>4.197111111111111</v>
      </c>
      <c r="P131" s="13">
        <f t="shared" si="753"/>
        <v>3.8760633484162899</v>
      </c>
      <c r="Q131" s="13">
        <f t="shared" si="753"/>
        <v>7.6595152838427945</v>
      </c>
      <c r="R131" s="13">
        <f t="shared" si="753"/>
        <v>1.645592156862745</v>
      </c>
      <c r="S131" s="13">
        <f t="shared" si="753"/>
        <v>4.0088852459016397</v>
      </c>
      <c r="T131" s="13">
        <f t="shared" si="753"/>
        <v>5.3240182370820675</v>
      </c>
      <c r="U131" s="13">
        <f t="shared" si="753"/>
        <v>2.1859625668449199</v>
      </c>
      <c r="V131" s="13">
        <f t="shared" si="753"/>
        <v>5.2738941176470595</v>
      </c>
      <c r="W131" s="13">
        <f t="shared" si="753"/>
        <v>4.6879408713692952</v>
      </c>
      <c r="X131" s="13">
        <f t="shared" si="753"/>
        <v>5.5437735191637634</v>
      </c>
      <c r="Y131" s="13">
        <f t="shared" si="753"/>
        <v>3.9029850000000001</v>
      </c>
      <c r="Z131" s="98">
        <f t="shared" si="753"/>
        <v>9.1417713068182103</v>
      </c>
      <c r="AA131" s="4">
        <f t="shared" si="753"/>
        <v>1.7340543337645538</v>
      </c>
      <c r="AB131" s="4">
        <f t="shared" si="753"/>
        <v>4.0283481561822132</v>
      </c>
      <c r="AC131" s="4">
        <f t="shared" si="753"/>
        <v>4.0853563218390807</v>
      </c>
      <c r="AD131" s="4">
        <f t="shared" si="753"/>
        <v>5.4277304964539006</v>
      </c>
      <c r="AE131" s="4">
        <f t="shared" si="753"/>
        <v>4.71486301369863</v>
      </c>
      <c r="AF131" s="4">
        <f t="shared" si="753"/>
        <v>4.3390486257928114</v>
      </c>
      <c r="AG131" s="4">
        <f t="shared" si="753"/>
        <v>3.2614963503649634</v>
      </c>
      <c r="AH131" s="4">
        <f t="shared" si="753"/>
        <v>5.5550468630751162</v>
      </c>
      <c r="AI131" s="4">
        <f t="shared" ref="AI131:BN132" si="754">IFERROR(AI28/AI40,"")</f>
        <v>5.1790844663607256</v>
      </c>
      <c r="AJ131" s="4">
        <f t="shared" si="754"/>
        <v>5.0154808313582091</v>
      </c>
      <c r="AK131" s="4">
        <f t="shared" si="754"/>
        <v>4.9473097120565397</v>
      </c>
      <c r="AL131" s="106">
        <f t="shared" si="754"/>
        <v>5.3577593170394424</v>
      </c>
      <c r="AM131" s="4">
        <f t="shared" si="754"/>
        <v>2.9575220597369496</v>
      </c>
      <c r="AN131" s="4">
        <f t="shared" si="754"/>
        <v>3.3162439255332306</v>
      </c>
      <c r="AO131" s="4">
        <f t="shared" si="754"/>
        <v>4.7061256928561486</v>
      </c>
      <c r="AP131" s="4">
        <f t="shared" si="754"/>
        <v>7.2808229660694312</v>
      </c>
      <c r="AQ131" s="4">
        <f t="shared" si="754"/>
        <v>5.959837415480906</v>
      </c>
      <c r="AR131" s="4">
        <f t="shared" si="754"/>
        <v>5.338851540165817</v>
      </c>
      <c r="AS131" s="4">
        <f t="shared" si="754"/>
        <v>3.5864265101089545</v>
      </c>
      <c r="AT131" s="4">
        <f t="shared" si="754"/>
        <v>5.6341263271324689</v>
      </c>
      <c r="AU131" s="4">
        <f t="shared" si="754"/>
        <v>5.2008038390974489</v>
      </c>
      <c r="AV131" s="4">
        <f t="shared" si="754"/>
        <v>5.0816313924527687</v>
      </c>
      <c r="AW131" s="4">
        <f t="shared" si="754"/>
        <v>4.9629318271698404</v>
      </c>
      <c r="AX131" s="106">
        <f t="shared" si="754"/>
        <v>5.3214628796783332</v>
      </c>
      <c r="AY131" s="4">
        <f t="shared" si="754"/>
        <v>3.2606680708599867</v>
      </c>
      <c r="AZ131" s="4">
        <f t="shared" si="754"/>
        <v>3.6561589279003877</v>
      </c>
      <c r="BA131" s="4">
        <f t="shared" si="754"/>
        <v>5.4998137909563365</v>
      </c>
      <c r="BB131" s="4">
        <f t="shared" si="754"/>
        <v>8.5087337592970407</v>
      </c>
      <c r="BC131" s="4">
        <f t="shared" si="754"/>
        <v>6.8992567880960847</v>
      </c>
      <c r="BD131" s="4">
        <f t="shared" si="754"/>
        <v>6.1803880141844552</v>
      </c>
      <c r="BE131" s="4">
        <f t="shared" si="754"/>
        <v>4.1517369887648785</v>
      </c>
      <c r="BF131" s="4">
        <f t="shared" si="754"/>
        <v>6.5222054894467254</v>
      </c>
      <c r="BG131" s="4">
        <f t="shared" si="754"/>
        <v>6.0205805442351839</v>
      </c>
      <c r="BH131" s="4">
        <f t="shared" si="754"/>
        <v>5.8826235406881366</v>
      </c>
      <c r="BI131" s="4">
        <f t="shared" si="754"/>
        <v>5.7452139564274862</v>
      </c>
      <c r="BJ131" s="106">
        <f t="shared" si="754"/>
        <v>6.1602584660876323</v>
      </c>
      <c r="BK131" s="4">
        <f t="shared" si="754"/>
        <v>3.5254343182138181</v>
      </c>
      <c r="BL131" s="4">
        <f t="shared" si="754"/>
        <v>3.9530390328458997</v>
      </c>
      <c r="BM131" s="4">
        <f t="shared" si="754"/>
        <v>5.9463986707819938</v>
      </c>
      <c r="BN131" s="4">
        <f t="shared" si="754"/>
        <v>9.1996429405519624</v>
      </c>
      <c r="BO131" s="4">
        <f t="shared" ref="BO131:CT132" si="755">IFERROR(BO28/BO40,"")</f>
        <v>7.4594764392894897</v>
      </c>
      <c r="BP131" s="4">
        <f t="shared" si="755"/>
        <v>6.6822355209362332</v>
      </c>
      <c r="BQ131" s="4">
        <f t="shared" si="755"/>
        <v>4.533746612575114</v>
      </c>
      <c r="BR131" s="4">
        <f t="shared" si="755"/>
        <v>7.1223266609416989</v>
      </c>
      <c r="BS131" s="4">
        <f t="shared" si="755"/>
        <v>6.5745462012713549</v>
      </c>
      <c r="BT131" s="4">
        <f t="shared" si="755"/>
        <v>6.4238954979139367</v>
      </c>
      <c r="BU131" s="4">
        <f t="shared" si="755"/>
        <v>6.273842582986294</v>
      </c>
      <c r="BV131" s="106">
        <f t="shared" si="755"/>
        <v>6.7270761680692894</v>
      </c>
      <c r="BW131" s="4">
        <f t="shared" si="755"/>
        <v>3.921693135581052</v>
      </c>
      <c r="BX131" s="4">
        <f t="shared" si="755"/>
        <v>4.3973606201377793</v>
      </c>
      <c r="BY131" s="4">
        <f t="shared" si="755"/>
        <v>6.6147738813778894</v>
      </c>
      <c r="BZ131" s="4">
        <f t="shared" si="755"/>
        <v>10.233682807070005</v>
      </c>
      <c r="CA131" s="4">
        <f t="shared" si="755"/>
        <v>8.297921591065629</v>
      </c>
      <c r="CB131" s="4">
        <f t="shared" si="755"/>
        <v>7.4333187934894678</v>
      </c>
      <c r="CC131" s="4">
        <f t="shared" si="755"/>
        <v>5.0433397318285573</v>
      </c>
      <c r="CD131" s="4">
        <f t="shared" si="755"/>
        <v>8.0813337011841764</v>
      </c>
      <c r="CE131" s="4">
        <f t="shared" si="755"/>
        <v>7.4597956981801419</v>
      </c>
      <c r="CF131" s="4">
        <f t="shared" si="755"/>
        <v>7.2888601789170524</v>
      </c>
      <c r="CG131" s="4">
        <f t="shared" si="755"/>
        <v>7.1883931639933731</v>
      </c>
      <c r="CH131" s="106">
        <f t="shared" si="755"/>
        <v>7.7076955152410873</v>
      </c>
      <c r="CI131" s="4">
        <f t="shared" si="755"/>
        <v>4.4028848833168457</v>
      </c>
      <c r="CJ131" s="4">
        <f t="shared" si="755"/>
        <v>4.9369167682286834</v>
      </c>
      <c r="CK131" s="4">
        <f t="shared" si="755"/>
        <v>7.4264066366229562</v>
      </c>
      <c r="CL131" s="4">
        <f t="shared" si="755"/>
        <v>11.489355687497492</v>
      </c>
      <c r="CM131" s="4">
        <f t="shared" si="755"/>
        <v>9.3160765702893791</v>
      </c>
      <c r="CN131" s="4">
        <f t="shared" si="755"/>
        <v>8.3453870094506239</v>
      </c>
      <c r="CO131" s="4">
        <f t="shared" si="755"/>
        <v>5.6621575169239211</v>
      </c>
      <c r="CP131" s="4">
        <f t="shared" si="755"/>
        <v>9.0729133463194742</v>
      </c>
      <c r="CQ131" s="4">
        <f t="shared" si="755"/>
        <v>8.3751126303468428</v>
      </c>
      <c r="CR131" s="4">
        <f t="shared" si="755"/>
        <v>8.3468673893275778</v>
      </c>
      <c r="CS131" s="4">
        <f t="shared" si="755"/>
        <v>8.2318171853196667</v>
      </c>
      <c r="CT131" s="106">
        <f t="shared" si="755"/>
        <v>8.8264983500603904</v>
      </c>
    </row>
    <row r="132" spans="2:98" x14ac:dyDescent="0.25">
      <c r="B132" s="1117" t="s">
        <v>150</v>
      </c>
      <c r="C132" s="6" t="str">
        <f t="shared" si="753"/>
        <v/>
      </c>
      <c r="D132" s="6" t="str">
        <f t="shared" si="753"/>
        <v/>
      </c>
      <c r="E132" s="6" t="str">
        <f t="shared" si="753"/>
        <v/>
      </c>
      <c r="F132" s="6" t="str">
        <f t="shared" si="753"/>
        <v/>
      </c>
      <c r="G132" s="6" t="str">
        <f t="shared" si="753"/>
        <v/>
      </c>
      <c r="H132" s="6" t="str">
        <f t="shared" si="753"/>
        <v/>
      </c>
      <c r="I132" s="6" t="str">
        <f t="shared" si="753"/>
        <v/>
      </c>
      <c r="J132" s="6" t="str">
        <f t="shared" si="753"/>
        <v/>
      </c>
      <c r="K132" s="6" t="str">
        <f t="shared" si="753"/>
        <v/>
      </c>
      <c r="L132" s="6" t="str">
        <f t="shared" si="753"/>
        <v/>
      </c>
      <c r="M132" s="6" t="str">
        <f t="shared" si="753"/>
        <v/>
      </c>
      <c r="N132" s="6" t="str">
        <f t="shared" si="753"/>
        <v/>
      </c>
      <c r="O132" s="6" t="str">
        <f t="shared" si="753"/>
        <v/>
      </c>
      <c r="P132" s="6" t="str">
        <f t="shared" si="753"/>
        <v/>
      </c>
      <c r="Q132" s="6" t="str">
        <f t="shared" si="753"/>
        <v/>
      </c>
      <c r="R132" s="6" t="str">
        <f t="shared" si="753"/>
        <v/>
      </c>
      <c r="S132" s="6" t="str">
        <f t="shared" si="753"/>
        <v/>
      </c>
      <c r="T132" s="6" t="str">
        <f t="shared" si="753"/>
        <v/>
      </c>
      <c r="U132" s="6" t="str">
        <f t="shared" si="753"/>
        <v/>
      </c>
      <c r="V132" s="6" t="str">
        <f t="shared" si="753"/>
        <v/>
      </c>
      <c r="W132" s="6" t="str">
        <f t="shared" si="753"/>
        <v/>
      </c>
      <c r="X132" s="6" t="str">
        <f t="shared" si="753"/>
        <v/>
      </c>
      <c r="Y132" s="6" t="str">
        <f t="shared" si="753"/>
        <v/>
      </c>
      <c r="Z132" s="6" t="str">
        <f t="shared" si="753"/>
        <v/>
      </c>
      <c r="AA132" s="6" t="str">
        <f t="shared" si="753"/>
        <v/>
      </c>
      <c r="AB132" s="6">
        <f t="shared" si="753"/>
        <v>0.69105016077170422</v>
      </c>
      <c r="AC132" s="6">
        <f t="shared" si="753"/>
        <v>0.468683440608543</v>
      </c>
      <c r="AD132" s="6">
        <f t="shared" si="753"/>
        <v>0.92125528317836014</v>
      </c>
      <c r="AE132" s="6">
        <f t="shared" si="753"/>
        <v>0.32650729927007299</v>
      </c>
      <c r="AF132" s="6">
        <f t="shared" si="753"/>
        <v>0.19848438920885114</v>
      </c>
      <c r="AG132" s="6">
        <f t="shared" si="753"/>
        <v>0.18385780601026142</v>
      </c>
      <c r="AH132" s="6">
        <f t="shared" si="753"/>
        <v>0.38521053022074409</v>
      </c>
      <c r="AI132" s="6">
        <f t="shared" si="754"/>
        <v>0.27483191232674675</v>
      </c>
      <c r="AJ132" s="6">
        <f t="shared" si="754"/>
        <v>0.26736248748965069</v>
      </c>
      <c r="AK132" s="6">
        <f t="shared" si="754"/>
        <v>0.28063674131025396</v>
      </c>
      <c r="AL132" s="6">
        <f t="shared" si="754"/>
        <v>0.30808368977774675</v>
      </c>
      <c r="AM132" s="6">
        <f t="shared" si="754"/>
        <v>0.28246841854266086</v>
      </c>
      <c r="AN132" s="6">
        <f t="shared" si="754"/>
        <v>0.28439680399114953</v>
      </c>
      <c r="AO132" s="6">
        <f t="shared" si="754"/>
        <v>0.28877459668382172</v>
      </c>
      <c r="AP132" s="6">
        <f t="shared" si="754"/>
        <v>0.29082390877610004</v>
      </c>
      <c r="AQ132" s="6">
        <f t="shared" si="754"/>
        <v>0.28660443043167538</v>
      </c>
      <c r="AR132" s="6">
        <f t="shared" si="754"/>
        <v>0.28764282571215272</v>
      </c>
      <c r="AS132" s="6">
        <f t="shared" si="754"/>
        <v>0.28845897198000819</v>
      </c>
      <c r="AT132" s="6">
        <f t="shared" si="754"/>
        <v>0.28837990441486655</v>
      </c>
      <c r="AU132" s="6">
        <f t="shared" si="754"/>
        <v>0.2877709574195047</v>
      </c>
      <c r="AV132" s="6">
        <f t="shared" si="754"/>
        <v>0.28806299409931124</v>
      </c>
      <c r="AW132" s="6">
        <f t="shared" si="754"/>
        <v>0.28816812660661895</v>
      </c>
      <c r="AX132" s="6">
        <f t="shared" si="754"/>
        <v>0.28809544212778321</v>
      </c>
      <c r="AY132" s="6" t="str">
        <f t="shared" si="754"/>
        <v/>
      </c>
      <c r="AZ132" s="6" t="str">
        <f t="shared" si="754"/>
        <v/>
      </c>
      <c r="BA132" s="6" t="str">
        <f t="shared" si="754"/>
        <v/>
      </c>
      <c r="BB132" s="6" t="str">
        <f t="shared" si="754"/>
        <v/>
      </c>
      <c r="BC132" s="6" t="str">
        <f t="shared" si="754"/>
        <v/>
      </c>
      <c r="BD132" s="6" t="str">
        <f t="shared" si="754"/>
        <v/>
      </c>
      <c r="BE132" s="6" t="str">
        <f t="shared" si="754"/>
        <v/>
      </c>
      <c r="BF132" s="6" t="str">
        <f t="shared" si="754"/>
        <v/>
      </c>
      <c r="BG132" s="6" t="str">
        <f t="shared" si="754"/>
        <v/>
      </c>
      <c r="BH132" s="6" t="str">
        <f t="shared" si="754"/>
        <v/>
      </c>
      <c r="BI132" s="6" t="str">
        <f t="shared" si="754"/>
        <v/>
      </c>
      <c r="BJ132" s="6" t="str">
        <f t="shared" si="754"/>
        <v/>
      </c>
      <c r="BK132" s="6" t="str">
        <f t="shared" si="754"/>
        <v/>
      </c>
      <c r="BL132" s="6" t="str">
        <f t="shared" si="754"/>
        <v/>
      </c>
      <c r="BM132" s="6" t="str">
        <f t="shared" si="754"/>
        <v/>
      </c>
      <c r="BN132" s="6" t="str">
        <f t="shared" si="754"/>
        <v/>
      </c>
      <c r="BO132" s="6" t="str">
        <f t="shared" si="755"/>
        <v/>
      </c>
      <c r="BP132" s="6" t="str">
        <f t="shared" si="755"/>
        <v/>
      </c>
      <c r="BQ132" s="6" t="str">
        <f t="shared" si="755"/>
        <v/>
      </c>
      <c r="BR132" s="6" t="str">
        <f t="shared" si="755"/>
        <v/>
      </c>
      <c r="BS132" s="6" t="str">
        <f t="shared" si="755"/>
        <v/>
      </c>
      <c r="BT132" s="6" t="str">
        <f t="shared" si="755"/>
        <v/>
      </c>
      <c r="BU132" s="6" t="str">
        <f t="shared" si="755"/>
        <v/>
      </c>
      <c r="BV132" s="6" t="str">
        <f t="shared" si="755"/>
        <v/>
      </c>
      <c r="BW132" s="6" t="str">
        <f t="shared" si="755"/>
        <v/>
      </c>
      <c r="BX132" s="6" t="str">
        <f t="shared" si="755"/>
        <v/>
      </c>
      <c r="BY132" s="6" t="str">
        <f t="shared" si="755"/>
        <v/>
      </c>
      <c r="BZ132" s="6" t="str">
        <f t="shared" si="755"/>
        <v/>
      </c>
      <c r="CA132" s="6" t="str">
        <f t="shared" si="755"/>
        <v/>
      </c>
      <c r="CB132" s="6" t="str">
        <f t="shared" si="755"/>
        <v/>
      </c>
      <c r="CC132" s="6" t="str">
        <f t="shared" si="755"/>
        <v/>
      </c>
      <c r="CD132" s="6" t="str">
        <f t="shared" si="755"/>
        <v/>
      </c>
      <c r="CE132" s="6" t="str">
        <f t="shared" si="755"/>
        <v/>
      </c>
      <c r="CF132" s="6" t="str">
        <f t="shared" si="755"/>
        <v/>
      </c>
      <c r="CG132" s="6" t="str">
        <f t="shared" si="755"/>
        <v/>
      </c>
      <c r="CH132" s="6" t="str">
        <f t="shared" si="755"/>
        <v/>
      </c>
      <c r="CI132" s="6" t="str">
        <f t="shared" si="755"/>
        <v/>
      </c>
      <c r="CJ132" s="6" t="str">
        <f t="shared" si="755"/>
        <v/>
      </c>
      <c r="CK132" s="6" t="str">
        <f t="shared" si="755"/>
        <v/>
      </c>
      <c r="CL132" s="6" t="str">
        <f t="shared" si="755"/>
        <v/>
      </c>
      <c r="CM132" s="6" t="str">
        <f t="shared" si="755"/>
        <v/>
      </c>
      <c r="CN132" s="6" t="str">
        <f t="shared" si="755"/>
        <v/>
      </c>
      <c r="CO132" s="6" t="str">
        <f t="shared" si="755"/>
        <v/>
      </c>
      <c r="CP132" s="6" t="str">
        <f t="shared" si="755"/>
        <v/>
      </c>
      <c r="CQ132" s="6" t="str">
        <f t="shared" si="755"/>
        <v/>
      </c>
      <c r="CR132" s="6" t="str">
        <f t="shared" si="755"/>
        <v/>
      </c>
      <c r="CS132" s="6" t="str">
        <f t="shared" si="755"/>
        <v/>
      </c>
      <c r="CT132" s="6" t="str">
        <f t="shared" si="755"/>
        <v/>
      </c>
    </row>
    <row r="133" spans="2:98" s="5" customFormat="1" x14ac:dyDescent="0.25">
      <c r="B133" s="1" t="s">
        <v>3</v>
      </c>
      <c r="C133" s="7">
        <f t="shared" ref="C133:AH133" si="756">IFERROR(C30/C42,"")</f>
        <v>4.5430639229422063</v>
      </c>
      <c r="D133" s="7">
        <f t="shared" si="756"/>
        <v>3.4044713216957612</v>
      </c>
      <c r="E133" s="7">
        <f t="shared" si="756"/>
        <v>6.1126536438767847</v>
      </c>
      <c r="F133" s="14">
        <f t="shared" si="756"/>
        <v>6.5344604125083166</v>
      </c>
      <c r="G133" s="14">
        <f t="shared" si="756"/>
        <v>4.9545435229609316</v>
      </c>
      <c r="H133" s="14">
        <f t="shared" si="756"/>
        <v>5.6924855218855219</v>
      </c>
      <c r="I133" s="14">
        <f t="shared" si="756"/>
        <v>8.4965326599326598</v>
      </c>
      <c r="J133" s="14">
        <f t="shared" si="756"/>
        <v>4.2926062340966924</v>
      </c>
      <c r="K133" s="14">
        <f t="shared" si="756"/>
        <v>9.7682142032332582</v>
      </c>
      <c r="L133" s="14">
        <f t="shared" si="756"/>
        <v>6.4383401727861775</v>
      </c>
      <c r="M133" s="14">
        <f t="shared" si="756"/>
        <v>10.02268216318787</v>
      </c>
      <c r="N133" s="99">
        <f t="shared" si="756"/>
        <v>10.974869981751835</v>
      </c>
      <c r="O133" s="14">
        <f t="shared" si="756"/>
        <v>3.0535205047318605</v>
      </c>
      <c r="P133" s="14">
        <f t="shared" si="756"/>
        <v>3.2741211267605634</v>
      </c>
      <c r="Q133" s="14">
        <f t="shared" si="756"/>
        <v>7.2408866755201418</v>
      </c>
      <c r="R133" s="14">
        <f t="shared" si="756"/>
        <v>5.2643840670859587</v>
      </c>
      <c r="S133" s="14">
        <f t="shared" si="756"/>
        <v>5.2981350164654222</v>
      </c>
      <c r="T133" s="14">
        <f t="shared" si="756"/>
        <v>7.0044129325014373</v>
      </c>
      <c r="U133" s="14">
        <f t="shared" si="756"/>
        <v>4.0036643922163284</v>
      </c>
      <c r="V133" s="14">
        <f t="shared" si="756"/>
        <v>3.98289395973155</v>
      </c>
      <c r="W133" s="14">
        <f t="shared" si="756"/>
        <v>5.6735324675324819</v>
      </c>
      <c r="X133" s="14">
        <f t="shared" si="756"/>
        <v>3.8879908863473944</v>
      </c>
      <c r="Y133" s="14">
        <f t="shared" si="756"/>
        <v>3.8859240863787465</v>
      </c>
      <c r="Z133" s="99">
        <f t="shared" si="756"/>
        <v>7.6554099388151338</v>
      </c>
      <c r="AA133" s="5">
        <f t="shared" si="756"/>
        <v>1.888479588839941</v>
      </c>
      <c r="AB133" s="5">
        <f t="shared" si="756"/>
        <v>2.9989185540722993</v>
      </c>
      <c r="AC133" s="5">
        <f t="shared" si="756"/>
        <v>4.2842088607594944</v>
      </c>
      <c r="AD133" s="5">
        <f t="shared" si="756"/>
        <v>3.7686865839909807</v>
      </c>
      <c r="AE133" s="5">
        <f t="shared" si="756"/>
        <v>2.8571642373763666</v>
      </c>
      <c r="AF133" s="5">
        <f t="shared" si="756"/>
        <v>3.1011130001133402</v>
      </c>
      <c r="AG133" s="5">
        <f t="shared" si="756"/>
        <v>2.3309448983867584</v>
      </c>
      <c r="AH133" s="5">
        <f t="shared" si="756"/>
        <v>3.2982947835105625</v>
      </c>
      <c r="AI133" s="5">
        <f t="shared" ref="AI133:BN133" si="757">IFERROR(AI30/AI42,"")</f>
        <v>3.1959499315926054</v>
      </c>
      <c r="AJ133" s="5">
        <f t="shared" si="757"/>
        <v>3.2800480163764192</v>
      </c>
      <c r="AK133" s="5">
        <f t="shared" si="757"/>
        <v>3.2319017538581285</v>
      </c>
      <c r="AL133" s="107">
        <f t="shared" si="757"/>
        <v>3.5006137229152254</v>
      </c>
      <c r="AM133" s="5">
        <f t="shared" si="757"/>
        <v>3.1203195093240539</v>
      </c>
      <c r="AN133" s="5">
        <f t="shared" si="757"/>
        <v>3.0794589018676661</v>
      </c>
      <c r="AO133" s="5">
        <f t="shared" si="757"/>
        <v>5.0479802160755343</v>
      </c>
      <c r="AP133" s="5">
        <f t="shared" si="757"/>
        <v>4.2941804396679988</v>
      </c>
      <c r="AQ133" s="5">
        <f t="shared" si="757"/>
        <v>3.5423359943786084</v>
      </c>
      <c r="AR133" s="5">
        <f t="shared" si="757"/>
        <v>3.1130734074346722</v>
      </c>
      <c r="AS133" s="5">
        <f t="shared" si="757"/>
        <v>3.2612866015001556</v>
      </c>
      <c r="AT133" s="5">
        <f t="shared" si="757"/>
        <v>3.6780645297509165</v>
      </c>
      <c r="AU133" s="5">
        <f t="shared" si="757"/>
        <v>3.5100432913802426</v>
      </c>
      <c r="AV133" s="5">
        <f t="shared" si="757"/>
        <v>3.547271050879941</v>
      </c>
      <c r="AW133" s="5">
        <f t="shared" si="757"/>
        <v>3.6311382477626237</v>
      </c>
      <c r="AX133" s="107">
        <f t="shared" si="757"/>
        <v>3.994315102577231</v>
      </c>
      <c r="AY133" s="5">
        <f t="shared" si="757"/>
        <v>2.9479533094767838</v>
      </c>
      <c r="AZ133" s="5">
        <f t="shared" si="757"/>
        <v>3.1974522608816103</v>
      </c>
      <c r="BA133" s="5">
        <f t="shared" si="757"/>
        <v>6.7619551177754884</v>
      </c>
      <c r="BB133" s="5">
        <f t="shared" si="757"/>
        <v>6.1714838882446541</v>
      </c>
      <c r="BC133" s="5">
        <f t="shared" si="757"/>
        <v>5.2793513196197033</v>
      </c>
      <c r="BD133" s="5">
        <f t="shared" si="757"/>
        <v>4.6415616551912979</v>
      </c>
      <c r="BE133" s="5">
        <f t="shared" si="757"/>
        <v>4.5812127992280676</v>
      </c>
      <c r="BF133" s="5">
        <f t="shared" si="757"/>
        <v>5.2244999845780917</v>
      </c>
      <c r="BG133" s="5">
        <f t="shared" si="757"/>
        <v>5.0316872508382735</v>
      </c>
      <c r="BH133" s="5">
        <f t="shared" si="757"/>
        <v>5.0005345083516479</v>
      </c>
      <c r="BI133" s="5">
        <f t="shared" si="757"/>
        <v>5.0482037434645637</v>
      </c>
      <c r="BJ133" s="107">
        <f t="shared" si="757"/>
        <v>5.1492286228584332</v>
      </c>
      <c r="BK133" s="5">
        <f t="shared" si="757"/>
        <v>3.204599225252414</v>
      </c>
      <c r="BL133" s="5">
        <f t="shared" si="757"/>
        <v>3.434426683527001</v>
      </c>
      <c r="BM133" s="5">
        <f t="shared" si="757"/>
        <v>7.3167214274083419</v>
      </c>
      <c r="BN133" s="5">
        <f t="shared" si="757"/>
        <v>6.5511774785081727</v>
      </c>
      <c r="BO133" s="5">
        <f t="shared" ref="BO133:CT133" si="758">IFERROR(BO30/BO42,"")</f>
        <v>5.6035113629215161</v>
      </c>
      <c r="BP133" s="5">
        <f t="shared" si="758"/>
        <v>4.9283127239916054</v>
      </c>
      <c r="BQ133" s="5">
        <f t="shared" si="758"/>
        <v>4.9485360625949824</v>
      </c>
      <c r="BR133" s="5">
        <f t="shared" si="758"/>
        <v>5.6488784508624601</v>
      </c>
      <c r="BS133" s="5">
        <f t="shared" si="758"/>
        <v>5.4685815551832224</v>
      </c>
      <c r="BT133" s="5">
        <f t="shared" si="758"/>
        <v>5.4188268407318638</v>
      </c>
      <c r="BU133" s="5">
        <f t="shared" si="758"/>
        <v>5.4745746875472063</v>
      </c>
      <c r="BV133" s="107">
        <f t="shared" si="758"/>
        <v>5.6020453902723117</v>
      </c>
      <c r="BW133" s="5">
        <f t="shared" si="758"/>
        <v>3.5680976639757001</v>
      </c>
      <c r="BX133" s="5">
        <f t="shared" si="758"/>
        <v>3.8377127598334893</v>
      </c>
      <c r="BY133" s="5">
        <f t="shared" si="758"/>
        <v>8.1438910335914212</v>
      </c>
      <c r="BZ133" s="5">
        <f t="shared" si="758"/>
        <v>7.3720239038107502</v>
      </c>
      <c r="CA133" s="5">
        <f t="shared" si="758"/>
        <v>6.2929453931127517</v>
      </c>
      <c r="CB133" s="5">
        <f t="shared" si="758"/>
        <v>5.5292862646509429</v>
      </c>
      <c r="CC133" s="5">
        <f t="shared" si="758"/>
        <v>5.5532043305863255</v>
      </c>
      <c r="CD133" s="5">
        <f t="shared" si="758"/>
        <v>6.4602750440414045</v>
      </c>
      <c r="CE133" s="5">
        <f t="shared" si="758"/>
        <v>6.242179933784243</v>
      </c>
      <c r="CF133" s="5">
        <f t="shared" si="758"/>
        <v>6.1934885546746559</v>
      </c>
      <c r="CG133" s="5">
        <f t="shared" si="758"/>
        <v>6.3081893806098357</v>
      </c>
      <c r="CH133" s="107">
        <f t="shared" si="758"/>
        <v>6.445734732935243</v>
      </c>
      <c r="CI133" s="5">
        <f t="shared" si="758"/>
        <v>4.0136319613135951</v>
      </c>
      <c r="CJ133" s="5">
        <f t="shared" si="758"/>
        <v>4.3112264040756951</v>
      </c>
      <c r="CK133" s="5">
        <f t="shared" si="758"/>
        <v>9.1747874104621197</v>
      </c>
      <c r="CL133" s="5">
        <f t="shared" si="758"/>
        <v>8.2577711784561103</v>
      </c>
      <c r="CM133" s="5">
        <f t="shared" si="758"/>
        <v>7.0501934410370071</v>
      </c>
      <c r="CN133" s="5">
        <f t="shared" si="758"/>
        <v>6.1928714149277191</v>
      </c>
      <c r="CO133" s="5">
        <f t="shared" si="758"/>
        <v>6.2316927045925814</v>
      </c>
      <c r="CP133" s="5">
        <f t="shared" si="758"/>
        <v>7.2433203308179941</v>
      </c>
      <c r="CQ133" s="5">
        <f t="shared" si="758"/>
        <v>6.9987700104488377</v>
      </c>
      <c r="CR133" s="5">
        <f t="shared" si="758"/>
        <v>7.0864178369543218</v>
      </c>
      <c r="CS133" s="5">
        <f t="shared" si="758"/>
        <v>7.220092709360272</v>
      </c>
      <c r="CT133" s="107">
        <f t="shared" si="758"/>
        <v>7.379684074227125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3"/>
  <sheetViews>
    <sheetView showGridLines="0" zoomScale="80" zoomScaleNormal="80" workbookViewId="0">
      <pane xSplit="2" ySplit="6" topLeftCell="X103" activePane="bottomRight" state="frozen"/>
      <selection pane="topRight" activeCell="B1" sqref="B1"/>
      <selection pane="bottomLeft" activeCell="A4" sqref="A4"/>
      <selection pane="bottomRight" activeCell="AX108" sqref="AX108:CT108"/>
    </sheetView>
  </sheetViews>
  <sheetFormatPr defaultColWidth="9.125" defaultRowHeight="15" x14ac:dyDescent="0.25"/>
  <cols>
    <col min="1" max="1" width="14" style="4" customWidth="1" collapsed="1"/>
    <col min="2" max="2" width="30.625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375" bestFit="1" customWidth="1" collapsed="1"/>
    <col min="11" max="11" width="7.25" bestFit="1" customWidth="1" collapsed="1"/>
    <col min="12" max="12" width="7" bestFit="1" customWidth="1" collapsed="1"/>
    <col min="13" max="13" width="7.375" bestFit="1" customWidth="1" collapsed="1"/>
    <col min="14" max="14" width="7.25" style="34" bestFit="1" customWidth="1" collapsed="1"/>
    <col min="15" max="16" width="13.875" bestFit="1" customWidth="1" collapsed="1"/>
    <col min="17" max="25" width="10.375" customWidth="1" collapsed="1"/>
    <col min="26" max="26" width="10.375" style="34" customWidth="1" collapsed="1"/>
    <col min="27" max="33" width="8.125" customWidth="1" collapsed="1"/>
    <col min="34" max="34" width="10.375" customWidth="1" collapsed="1"/>
    <col min="35" max="37" width="8.625" bestFit="1" customWidth="1" collapsed="1"/>
    <col min="38" max="38" width="8.625" style="34" bestFit="1" customWidth="1" collapsed="1"/>
    <col min="39" max="39" width="8.625" bestFit="1" customWidth="1" collapsed="1"/>
    <col min="40" max="40" width="8.625" customWidth="1" collapsed="1"/>
    <col min="41" max="42" width="8.625" bestFit="1" customWidth="1" collapsed="1"/>
    <col min="43" max="43" width="8.125" bestFit="1" customWidth="1" collapsed="1"/>
    <col min="44" max="45" width="8.625" bestFit="1" customWidth="1" collapsed="1"/>
    <col min="46" max="49" width="7.75" bestFit="1" customWidth="1" collapsed="1"/>
    <col min="50" max="50" width="7.75" style="34" bestFit="1" customWidth="1" collapsed="1"/>
    <col min="51" max="54" width="7.75" bestFit="1" customWidth="1" collapsed="1"/>
    <col min="55" max="55" width="8.125" bestFit="1" customWidth="1" collapsed="1"/>
    <col min="56" max="61" width="7.75" bestFit="1" customWidth="1" collapsed="1"/>
    <col min="62" max="62" width="7.75" style="34" bestFit="1" customWidth="1" collapsed="1"/>
    <col min="63" max="66" width="7.75" bestFit="1" customWidth="1" collapsed="1"/>
    <col min="67" max="67" width="8.25" bestFit="1" customWidth="1" collapsed="1"/>
    <col min="68" max="69" width="8.125" bestFit="1" customWidth="1" collapsed="1"/>
    <col min="70" max="73" width="7.75" bestFit="1" customWidth="1" collapsed="1"/>
    <col min="74" max="74" width="7.75" style="34" bestFit="1" customWidth="1" collapsed="1"/>
    <col min="75" max="76" width="7.75" bestFit="1" customWidth="1" collapsed="1"/>
    <col min="77" max="78" width="8.125" bestFit="1" customWidth="1" collapsed="1"/>
    <col min="79" max="79" width="8.25" bestFit="1" customWidth="1" collapsed="1"/>
    <col min="80" max="85" width="8.125" bestFit="1" customWidth="1" collapsed="1"/>
    <col min="86" max="86" width="8.125" style="34" bestFit="1" customWidth="1" collapsed="1"/>
    <col min="87" max="88" width="7.75" bestFit="1" customWidth="1" collapsed="1"/>
    <col min="89" max="89" width="9.625" bestFit="1" customWidth="1" collapsed="1"/>
    <col min="90" max="90" width="8.125" bestFit="1" customWidth="1" collapsed="1"/>
    <col min="91" max="91" width="8.25" bestFit="1" customWidth="1" collapsed="1"/>
    <col min="92" max="97" width="8.125" bestFit="1" customWidth="1" collapsed="1"/>
    <col min="98" max="98" width="8.125" style="34" bestFit="1" customWidth="1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U3" s="243">
        <v>1</v>
      </c>
      <c r="V3" s="243">
        <v>2</v>
      </c>
      <c r="W3" s="243">
        <v>0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1</v>
      </c>
      <c r="AD3" s="243">
        <v>2</v>
      </c>
      <c r="AE3" s="243">
        <v>1</v>
      </c>
      <c r="AF3" s="243">
        <v>2</v>
      </c>
      <c r="AG3" s="243">
        <v>1</v>
      </c>
      <c r="AH3" s="243">
        <v>1</v>
      </c>
      <c r="AI3" s="243">
        <v>1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C3" s="243">
        <v>1</v>
      </c>
      <c r="BE3" s="243">
        <v>1</v>
      </c>
      <c r="BG3" s="243">
        <v>1</v>
      </c>
      <c r="BJ3" s="244"/>
      <c r="BM3" s="243">
        <v>2</v>
      </c>
      <c r="BP3" s="243">
        <v>2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U4" s="243">
        <f>U3</f>
        <v>1</v>
      </c>
      <c r="V4" s="243">
        <f>U4+V3</f>
        <v>3</v>
      </c>
      <c r="W4" s="243">
        <f t="shared" ref="W4:CH4" si="0">V4+W3</f>
        <v>3</v>
      </c>
      <c r="X4" s="243">
        <f t="shared" si="0"/>
        <v>4</v>
      </c>
      <c r="Y4" s="243">
        <f t="shared" si="0"/>
        <v>5</v>
      </c>
      <c r="Z4" s="244">
        <f t="shared" si="0"/>
        <v>6</v>
      </c>
      <c r="AA4" s="243">
        <f t="shared" si="0"/>
        <v>6</v>
      </c>
      <c r="AB4" s="243">
        <f t="shared" si="0"/>
        <v>6</v>
      </c>
      <c r="AC4" s="243">
        <f t="shared" si="0"/>
        <v>7</v>
      </c>
      <c r="AD4" s="243">
        <f t="shared" si="0"/>
        <v>9</v>
      </c>
      <c r="AE4" s="243">
        <f t="shared" si="0"/>
        <v>10</v>
      </c>
      <c r="AF4" s="243">
        <f t="shared" si="0"/>
        <v>12</v>
      </c>
      <c r="AG4" s="243">
        <f t="shared" si="0"/>
        <v>13</v>
      </c>
      <c r="AH4" s="243">
        <f t="shared" si="0"/>
        <v>14</v>
      </c>
      <c r="AI4" s="243">
        <f t="shared" si="0"/>
        <v>15</v>
      </c>
      <c r="AJ4" s="243">
        <f t="shared" si="0"/>
        <v>16</v>
      </c>
      <c r="AK4" s="243">
        <f t="shared" si="0"/>
        <v>17</v>
      </c>
      <c r="AL4" s="244">
        <f t="shared" si="0"/>
        <v>18</v>
      </c>
      <c r="AM4" s="243">
        <f t="shared" si="0"/>
        <v>18</v>
      </c>
      <c r="AN4" s="243">
        <f t="shared" si="0"/>
        <v>18</v>
      </c>
      <c r="AO4" s="243">
        <f t="shared" si="0"/>
        <v>20</v>
      </c>
      <c r="AP4" s="243">
        <f t="shared" si="0"/>
        <v>21</v>
      </c>
      <c r="AQ4" s="243">
        <f t="shared" si="0"/>
        <v>23</v>
      </c>
      <c r="AR4" s="243">
        <f t="shared" si="0"/>
        <v>25</v>
      </c>
      <c r="AS4" s="243">
        <f t="shared" si="0"/>
        <v>26</v>
      </c>
      <c r="AT4" s="243">
        <f t="shared" si="0"/>
        <v>27</v>
      </c>
      <c r="AU4" s="243">
        <f t="shared" si="0"/>
        <v>29</v>
      </c>
      <c r="AV4" s="243">
        <f t="shared" si="0"/>
        <v>30</v>
      </c>
      <c r="AW4" s="243">
        <f t="shared" si="0"/>
        <v>31</v>
      </c>
      <c r="AX4" s="244">
        <f t="shared" si="0"/>
        <v>32</v>
      </c>
      <c r="AY4" s="243">
        <f t="shared" si="0"/>
        <v>32</v>
      </c>
      <c r="AZ4" s="243">
        <f t="shared" si="0"/>
        <v>32</v>
      </c>
      <c r="BA4" s="243">
        <f t="shared" si="0"/>
        <v>33</v>
      </c>
      <c r="BB4" s="243">
        <f t="shared" si="0"/>
        <v>33</v>
      </c>
      <c r="BC4" s="243">
        <f t="shared" si="0"/>
        <v>34</v>
      </c>
      <c r="BD4" s="243">
        <f t="shared" si="0"/>
        <v>34</v>
      </c>
      <c r="BE4" s="243">
        <f t="shared" si="0"/>
        <v>35</v>
      </c>
      <c r="BF4" s="243">
        <f t="shared" si="0"/>
        <v>35</v>
      </c>
      <c r="BG4" s="243">
        <f t="shared" si="0"/>
        <v>36</v>
      </c>
      <c r="BH4" s="243">
        <f t="shared" si="0"/>
        <v>36</v>
      </c>
      <c r="BI4" s="243">
        <f t="shared" si="0"/>
        <v>36</v>
      </c>
      <c r="BJ4" s="244">
        <f t="shared" si="0"/>
        <v>36</v>
      </c>
      <c r="BK4" s="243">
        <f t="shared" si="0"/>
        <v>36</v>
      </c>
      <c r="BL4" s="243">
        <f t="shared" si="0"/>
        <v>36</v>
      </c>
      <c r="BM4" s="243">
        <f t="shared" si="0"/>
        <v>38</v>
      </c>
      <c r="BN4" s="243">
        <f t="shared" si="0"/>
        <v>38</v>
      </c>
      <c r="BO4" s="243">
        <f t="shared" si="0"/>
        <v>38</v>
      </c>
      <c r="BP4" s="243">
        <f t="shared" si="0"/>
        <v>40</v>
      </c>
      <c r="BQ4" s="243">
        <f t="shared" si="0"/>
        <v>40</v>
      </c>
      <c r="BR4" s="243">
        <f t="shared" si="0"/>
        <v>40</v>
      </c>
      <c r="BS4" s="243">
        <f t="shared" si="0"/>
        <v>41</v>
      </c>
      <c r="BT4" s="243">
        <f t="shared" si="0"/>
        <v>41</v>
      </c>
      <c r="BU4" s="243">
        <f t="shared" si="0"/>
        <v>41</v>
      </c>
      <c r="BV4" s="244">
        <f t="shared" si="0"/>
        <v>41</v>
      </c>
      <c r="BW4" s="243">
        <f t="shared" si="0"/>
        <v>41</v>
      </c>
      <c r="BX4" s="243">
        <f t="shared" si="0"/>
        <v>41</v>
      </c>
      <c r="BY4" s="243">
        <f t="shared" si="0"/>
        <v>42</v>
      </c>
      <c r="BZ4" s="243">
        <f t="shared" si="0"/>
        <v>42</v>
      </c>
      <c r="CA4" s="243">
        <f t="shared" si="0"/>
        <v>42</v>
      </c>
      <c r="CB4" s="243">
        <f t="shared" si="0"/>
        <v>43</v>
      </c>
      <c r="CC4" s="243">
        <f t="shared" si="0"/>
        <v>43</v>
      </c>
      <c r="CD4" s="243">
        <f t="shared" si="0"/>
        <v>43</v>
      </c>
      <c r="CE4" s="243">
        <f t="shared" si="0"/>
        <v>44</v>
      </c>
      <c r="CF4" s="243">
        <f t="shared" si="0"/>
        <v>44</v>
      </c>
      <c r="CG4" s="243">
        <f t="shared" si="0"/>
        <v>44</v>
      </c>
      <c r="CH4" s="244">
        <f t="shared" si="0"/>
        <v>44</v>
      </c>
      <c r="CI4" s="243">
        <f t="shared" ref="CI4:CT4" si="1">CH4+CI3</f>
        <v>44</v>
      </c>
      <c r="CJ4" s="243">
        <f t="shared" si="1"/>
        <v>44</v>
      </c>
      <c r="CK4" s="243">
        <f t="shared" si="1"/>
        <v>45</v>
      </c>
      <c r="CL4" s="243">
        <f t="shared" si="1"/>
        <v>45</v>
      </c>
      <c r="CM4" s="243">
        <f t="shared" si="1"/>
        <v>45</v>
      </c>
      <c r="CN4" s="243">
        <f t="shared" si="1"/>
        <v>46</v>
      </c>
      <c r="CO4" s="243">
        <f t="shared" si="1"/>
        <v>46</v>
      </c>
      <c r="CP4" s="243">
        <f t="shared" si="1"/>
        <v>46</v>
      </c>
      <c r="CQ4" s="243">
        <f t="shared" si="1"/>
        <v>47</v>
      </c>
      <c r="CR4" s="243">
        <f t="shared" si="1"/>
        <v>47</v>
      </c>
      <c r="CS4" s="243">
        <f t="shared" si="1"/>
        <v>47</v>
      </c>
      <c r="CT4" s="244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02">
        <v>42370</v>
      </c>
      <c r="P6" s="102">
        <v>42401</v>
      </c>
      <c r="Q6" s="102">
        <v>42430</v>
      </c>
      <c r="R6" s="102">
        <v>42461</v>
      </c>
      <c r="S6" s="102">
        <v>42491</v>
      </c>
      <c r="T6" s="102">
        <v>42522</v>
      </c>
      <c r="U6" s="102">
        <v>42552</v>
      </c>
      <c r="V6" s="102">
        <v>42583</v>
      </c>
      <c r="W6" s="102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4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647.27238776572767</v>
      </c>
      <c r="AJ7" s="15">
        <f t="shared" si="3"/>
        <v>676.62051416357713</v>
      </c>
      <c r="AK7" s="15">
        <f t="shared" si="3"/>
        <v>690.62126005786286</v>
      </c>
      <c r="AL7" s="94">
        <f t="shared" si="3"/>
        <v>700.91654995071815</v>
      </c>
      <c r="AM7" s="15">
        <f t="shared" si="3"/>
        <v>720.70692777488443</v>
      </c>
      <c r="AN7" s="15">
        <f t="shared" si="3"/>
        <v>731.11609331314526</v>
      </c>
      <c r="AO7" s="15">
        <f t="shared" si="3"/>
        <v>743.03235268577055</v>
      </c>
      <c r="AP7" s="15">
        <f t="shared" si="3"/>
        <v>752.86702103286973</v>
      </c>
      <c r="AQ7" s="15">
        <f t="shared" si="3"/>
        <v>763.69288699791502</v>
      </c>
      <c r="AR7" s="15">
        <f t="shared" si="3"/>
        <v>775.45483785977956</v>
      </c>
      <c r="AS7" s="15">
        <f t="shared" si="3"/>
        <v>787.53154718152859</v>
      </c>
      <c r="AT7" s="15">
        <f t="shared" si="3"/>
        <v>798.06723873751775</v>
      </c>
      <c r="AU7" s="15">
        <f t="shared" si="3"/>
        <v>811.18823234488366</v>
      </c>
      <c r="AV7" s="15">
        <f t="shared" si="3"/>
        <v>823.19545838888496</v>
      </c>
      <c r="AW7" s="15">
        <f t="shared" si="3"/>
        <v>834.70308267822713</v>
      </c>
      <c r="AX7" s="94">
        <f t="shared" si="3"/>
        <v>846.5220263220923</v>
      </c>
      <c r="AY7" s="15">
        <f t="shared" si="3"/>
        <v>858.10445908540908</v>
      </c>
      <c r="AZ7" s="15">
        <f t="shared" si="3"/>
        <v>845.56297413192192</v>
      </c>
      <c r="BA7" s="15">
        <f t="shared" si="3"/>
        <v>899.01134675689923</v>
      </c>
      <c r="BB7" s="15">
        <f t="shared" si="3"/>
        <v>973.05604847536404</v>
      </c>
      <c r="BC7" s="15">
        <f t="shared" si="3"/>
        <v>958.51276533417763</v>
      </c>
      <c r="BD7" s="15">
        <f t="shared" si="3"/>
        <v>1019.3611016832408</v>
      </c>
      <c r="BE7" s="15">
        <f t="shared" si="3"/>
        <v>1082.1212134542527</v>
      </c>
      <c r="BF7" s="15">
        <f t="shared" si="3"/>
        <v>1053.5297417399152</v>
      </c>
      <c r="BG7" s="15">
        <f t="shared" si="3"/>
        <v>1111.4597602663307</v>
      </c>
      <c r="BH7" s="15">
        <f t="shared" si="3"/>
        <v>1171.4487890694329</v>
      </c>
      <c r="BI7" s="15">
        <f t="shared" si="3"/>
        <v>1136.0852664915083</v>
      </c>
      <c r="BJ7" s="94">
        <f t="shared" si="3"/>
        <v>1199.6240295011296</v>
      </c>
      <c r="BK7" s="15">
        <f t="shared" si="3"/>
        <v>1267.2726900696289</v>
      </c>
      <c r="BL7" s="15">
        <f t="shared" si="3"/>
        <v>1201.1245318045144</v>
      </c>
      <c r="BM7" s="15">
        <f t="shared" si="3"/>
        <v>1263.3983804075588</v>
      </c>
      <c r="BN7" s="15">
        <f t="shared" si="3"/>
        <v>1326.9046576350459</v>
      </c>
      <c r="BO7" s="15">
        <f t="shared" si="3"/>
        <v>1254.2706366383279</v>
      </c>
      <c r="BP7" s="15">
        <f t="shared" si="3"/>
        <v>1312.9457702051448</v>
      </c>
      <c r="BQ7" s="15">
        <f t="shared" si="3"/>
        <v>1373.5932865227103</v>
      </c>
      <c r="BR7" s="15">
        <f t="shared" si="3"/>
        <v>1293.8163401330414</v>
      </c>
      <c r="BS7" s="15">
        <f t="shared" si="3"/>
        <v>1351.2552614261306</v>
      </c>
      <c r="BT7" s="15">
        <f t="shared" si="3"/>
        <v>1412.2049957550173</v>
      </c>
      <c r="BU7" s="15">
        <f t="shared" si="3"/>
        <v>1333.0642271678953</v>
      </c>
      <c r="BV7" s="94">
        <f t="shared" si="3"/>
        <v>1398.1436060805593</v>
      </c>
      <c r="BW7" s="15">
        <f t="shared" si="3"/>
        <v>1467.3773854111785</v>
      </c>
      <c r="BX7" s="15">
        <f t="shared" si="3"/>
        <v>1423.1076398435548</v>
      </c>
      <c r="BY7" s="15">
        <f t="shared" si="3"/>
        <v>1495.6964399141768</v>
      </c>
      <c r="BZ7" s="15">
        <f t="shared" si="3"/>
        <v>1568.8547929781519</v>
      </c>
      <c r="CA7" s="15">
        <f t="shared" si="3"/>
        <v>1509.5492111675314</v>
      </c>
      <c r="CB7" s="15">
        <f t="shared" si="3"/>
        <v>1575.4409781143972</v>
      </c>
      <c r="CC7" s="15">
        <f t="shared" si="3"/>
        <v>1643.3428039516259</v>
      </c>
      <c r="CD7" s="15">
        <f t="shared" si="3"/>
        <v>1570.2859820877625</v>
      </c>
      <c r="CE7" s="15">
        <f t="shared" si="3"/>
        <v>1634.4185115836792</v>
      </c>
      <c r="CF7" s="15">
        <f t="shared" si="3"/>
        <v>1702.6567776907968</v>
      </c>
      <c r="CG7" s="15">
        <f t="shared" si="3"/>
        <v>1631.7952469104901</v>
      </c>
      <c r="CH7" s="94">
        <f t="shared" si="3"/>
        <v>1704.5765456814261</v>
      </c>
      <c r="CI7" s="15">
        <f t="shared" ref="CI7:CT7" si="4">CH11</f>
        <v>1781.9108777696956</v>
      </c>
      <c r="CJ7" s="15">
        <f t="shared" si="4"/>
        <v>1719.0792717620163</v>
      </c>
      <c r="CK7" s="15">
        <f t="shared" si="4"/>
        <v>1800.7679979082022</v>
      </c>
      <c r="CL7" s="15">
        <f t="shared" si="4"/>
        <v>1883.2847196605978</v>
      </c>
      <c r="CM7" s="15">
        <f t="shared" si="4"/>
        <v>1805.6994215772827</v>
      </c>
      <c r="CN7" s="15">
        <f t="shared" si="4"/>
        <v>1880.1427686696873</v>
      </c>
      <c r="CO7" s="15">
        <f t="shared" si="4"/>
        <v>1957.1738301144628</v>
      </c>
      <c r="CP7" s="15">
        <f t="shared" si="4"/>
        <v>1866.3883700030017</v>
      </c>
      <c r="CQ7" s="15">
        <f t="shared" si="4"/>
        <v>1939.9713983743554</v>
      </c>
      <c r="CR7" s="15">
        <f t="shared" si="4"/>
        <v>2018.3350911711991</v>
      </c>
      <c r="CS7" s="15">
        <f t="shared" si="4"/>
        <v>1931.4080159861981</v>
      </c>
      <c r="CT7" s="94">
        <f t="shared" si="4"/>
        <v>2015.0216404224161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518">
        <v>6</v>
      </c>
      <c r="P8" s="1519">
        <v>3</v>
      </c>
      <c r="Q8" s="1520">
        <v>34</v>
      </c>
      <c r="R8" s="1521">
        <v>17</v>
      </c>
      <c r="S8" s="1522">
        <v>40</v>
      </c>
      <c r="T8" s="1523">
        <v>44</v>
      </c>
      <c r="U8" s="1524">
        <v>22</v>
      </c>
      <c r="V8" s="1525">
        <v>28</v>
      </c>
      <c r="W8" s="1526">
        <v>41</v>
      </c>
      <c r="X8" s="1527">
        <v>54</v>
      </c>
      <c r="Y8" s="1528">
        <v>70</v>
      </c>
      <c r="Z8" s="1529">
        <v>39</v>
      </c>
      <c r="AA8" s="1530">
        <v>39</v>
      </c>
      <c r="AB8" s="1531">
        <v>58</v>
      </c>
      <c r="AC8" s="1532">
        <v>20</v>
      </c>
      <c r="AD8" s="1533">
        <v>22</v>
      </c>
      <c r="AE8" s="1534">
        <v>18</v>
      </c>
      <c r="AF8" s="1535">
        <v>20</v>
      </c>
      <c r="AG8" s="1536">
        <v>29</v>
      </c>
      <c r="AH8" s="291">
        <f>AVERAGE(O8:Z8)</f>
        <v>33.166666666666664</v>
      </c>
      <c r="AI8" s="291">
        <f>AH8</f>
        <v>33.166666666666664</v>
      </c>
      <c r="AJ8" s="291">
        <f t="shared" ref="AJ8:AL8" si="5">AI8</f>
        <v>33.166666666666664</v>
      </c>
      <c r="AK8" s="291">
        <f t="shared" si="5"/>
        <v>33.166666666666664</v>
      </c>
      <c r="AL8" s="291">
        <f t="shared" si="5"/>
        <v>33.166666666666664</v>
      </c>
      <c r="AM8" s="291">
        <f t="shared" ref="AM8:AX8" si="6">AVERAGE(AA8:AL8)</f>
        <v>30.986111111111114</v>
      </c>
      <c r="AN8" s="291">
        <f t="shared" si="6"/>
        <v>30.318287037037038</v>
      </c>
      <c r="AO8" s="291">
        <f t="shared" si="6"/>
        <v>28.011477623456795</v>
      </c>
      <c r="AP8" s="291">
        <f t="shared" si="6"/>
        <v>28.679100758744852</v>
      </c>
      <c r="AQ8" s="291">
        <f t="shared" si="6"/>
        <v>29.235692488640257</v>
      </c>
      <c r="AR8" s="291">
        <f t="shared" si="6"/>
        <v>30.172000196026946</v>
      </c>
      <c r="AS8" s="291">
        <f t="shared" si="6"/>
        <v>31.019666879029192</v>
      </c>
      <c r="AT8" s="291">
        <f t="shared" si="6"/>
        <v>31.187972452281628</v>
      </c>
      <c r="AU8" s="291">
        <f t="shared" si="6"/>
        <v>31.023081267749536</v>
      </c>
      <c r="AV8" s="291">
        <f t="shared" si="6"/>
        <v>30.844449151173112</v>
      </c>
      <c r="AW8" s="291">
        <f t="shared" si="6"/>
        <v>30.650931024881988</v>
      </c>
      <c r="AX8" s="291">
        <f t="shared" si="6"/>
        <v>30.441286388066597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3">
        <v>10</v>
      </c>
      <c r="CK8" s="293">
        <v>10</v>
      </c>
      <c r="CL8" s="293">
        <v>10</v>
      </c>
      <c r="CM8" s="293">
        <v>10</v>
      </c>
      <c r="CN8" s="293">
        <v>10</v>
      </c>
      <c r="CO8" s="293">
        <v>10</v>
      </c>
      <c r="CP8" s="293">
        <v>10</v>
      </c>
      <c r="CQ8" s="293">
        <v>10</v>
      </c>
      <c r="CR8" s="293">
        <v>10</v>
      </c>
      <c r="CS8" s="293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537">
        <v>34</v>
      </c>
      <c r="P9" s="1538">
        <v>4</v>
      </c>
      <c r="Q9" s="1539">
        <v>11</v>
      </c>
      <c r="R9" s="1540">
        <v>29</v>
      </c>
      <c r="S9" s="1541">
        <v>16</v>
      </c>
      <c r="T9" s="1542">
        <v>14</v>
      </c>
      <c r="U9" s="1543">
        <v>22</v>
      </c>
      <c r="V9" s="1544">
        <v>14</v>
      </c>
      <c r="W9" s="1545">
        <v>16</v>
      </c>
      <c r="X9" s="1546">
        <v>16</v>
      </c>
      <c r="Y9" s="1547">
        <v>11</v>
      </c>
      <c r="Z9" s="1548">
        <v>34</v>
      </c>
      <c r="AA9" s="1549">
        <v>24</v>
      </c>
      <c r="AB9" s="1550">
        <v>21</v>
      </c>
      <c r="AC9" s="1551">
        <v>59</v>
      </c>
      <c r="AD9" s="1552">
        <v>33</v>
      </c>
      <c r="AE9" s="1553">
        <v>33</v>
      </c>
      <c r="AF9" s="1554">
        <v>24</v>
      </c>
      <c r="AG9" s="1555">
        <v>24</v>
      </c>
      <c r="AH9" s="15">
        <f>(SUM(AH34,AH38:AH40)-AH7)*AH17</f>
        <v>71.928643177291946</v>
      </c>
      <c r="AI9" s="15">
        <f>(SUM(AI34,AI38:AI40)-AI7)*AI17</f>
        <v>73.469069665248412</v>
      </c>
      <c r="AJ9" s="15">
        <f t="shared" ref="AJ9:CG9" si="7">(SUM(AJ34,AJ38:AJ40)-AJ7)*AJ17</f>
        <v>69.211542001783457</v>
      </c>
      <c r="AK9" s="15">
        <f t="shared" si="7"/>
        <v>74.440052868451346</v>
      </c>
      <c r="AL9" s="94">
        <f t="shared" si="7"/>
        <v>77.366871073986005</v>
      </c>
      <c r="AM9" s="15">
        <f t="shared" si="7"/>
        <v>73.185014363708319</v>
      </c>
      <c r="AN9" s="15">
        <f t="shared" si="7"/>
        <v>78.668432956019785</v>
      </c>
      <c r="AO9" s="15">
        <f t="shared" si="7"/>
        <v>80.87594448748213</v>
      </c>
      <c r="AP9" s="15">
        <f t="shared" si="7"/>
        <v>81.080987694297818</v>
      </c>
      <c r="AQ9" s="15">
        <f t="shared" si="7"/>
        <v>83.254717522824677</v>
      </c>
      <c r="AR9" s="15">
        <f t="shared" si="7"/>
        <v>84.533356466301498</v>
      </c>
      <c r="AS9" s="15">
        <f t="shared" si="7"/>
        <v>83.659531413944606</v>
      </c>
      <c r="AT9" s="15">
        <f t="shared" si="7"/>
        <v>87.256612850517058</v>
      </c>
      <c r="AU9" s="15">
        <f t="shared" si="7"/>
        <v>88.153608350233441</v>
      </c>
      <c r="AV9" s="15">
        <f t="shared" si="7"/>
        <v>89.463749750867734</v>
      </c>
      <c r="AW9" s="15">
        <f t="shared" si="7"/>
        <v>91.452429189671946</v>
      </c>
      <c r="AX9" s="94">
        <f t="shared" si="7"/>
        <v>92.962518413841664</v>
      </c>
      <c r="AY9" s="15">
        <f t="shared" si="7"/>
        <v>63.268960955053778</v>
      </c>
      <c r="AZ9" s="15">
        <f t="shared" si="7"/>
        <v>43.448372624977338</v>
      </c>
      <c r="BA9" s="15">
        <f t="shared" si="7"/>
        <v>44.044701718464779</v>
      </c>
      <c r="BB9" s="15">
        <f t="shared" si="7"/>
        <v>62.762321706350008</v>
      </c>
      <c r="BC9" s="15">
        <f t="shared" si="7"/>
        <v>40.848336349063139</v>
      </c>
      <c r="BD9" s="15">
        <f t="shared" si="7"/>
        <v>42.760111771011843</v>
      </c>
      <c r="BE9" s="15">
        <f t="shared" si="7"/>
        <v>59.62064963108768</v>
      </c>
      <c r="BF9" s="15">
        <f t="shared" si="7"/>
        <v>37.930018526415459</v>
      </c>
      <c r="BG9" s="15">
        <f t="shared" si="7"/>
        <v>39.989028803102258</v>
      </c>
      <c r="BH9" s="15">
        <f t="shared" si="7"/>
        <v>61.781356329018514</v>
      </c>
      <c r="BI9" s="15">
        <f t="shared" si="7"/>
        <v>43.53876300962132</v>
      </c>
      <c r="BJ9" s="94">
        <f t="shared" si="7"/>
        <v>47.648660568499373</v>
      </c>
      <c r="BK9" s="15">
        <f t="shared" si="7"/>
        <v>50.579110741848361</v>
      </c>
      <c r="BL9" s="15">
        <f t="shared" si="7"/>
        <v>52.273848603044264</v>
      </c>
      <c r="BM9" s="15">
        <f t="shared" si="7"/>
        <v>53.506277227487054</v>
      </c>
      <c r="BN9" s="15">
        <f t="shared" si="7"/>
        <v>50.056444766786647</v>
      </c>
      <c r="BO9" s="15">
        <f t="shared" si="7"/>
        <v>48.675133566816925</v>
      </c>
      <c r="BP9" s="15">
        <f t="shared" si="7"/>
        <v>50.647516317565582</v>
      </c>
      <c r="BQ9" s="15">
        <f t="shared" si="7"/>
        <v>47.582382262602202</v>
      </c>
      <c r="BR9" s="15">
        <f t="shared" si="7"/>
        <v>47.438921293089223</v>
      </c>
      <c r="BS9" s="15">
        <f t="shared" si="7"/>
        <v>50.949734328886656</v>
      </c>
      <c r="BT9" s="15">
        <f t="shared" si="7"/>
        <v>52.079730988379652</v>
      </c>
      <c r="BU9" s="15">
        <f t="shared" si="7"/>
        <v>55.079378912664026</v>
      </c>
      <c r="BV9" s="94">
        <f t="shared" si="7"/>
        <v>59.233779330619171</v>
      </c>
      <c r="BW9" s="15">
        <f t="shared" si="7"/>
        <v>92.467992973494233</v>
      </c>
      <c r="BX9" s="15">
        <f t="shared" si="7"/>
        <v>62.588800070621929</v>
      </c>
      <c r="BY9" s="15">
        <f t="shared" si="7"/>
        <v>63.158353063974985</v>
      </c>
      <c r="BZ9" s="15">
        <f t="shared" si="7"/>
        <v>87.579897487194685</v>
      </c>
      <c r="CA9" s="15">
        <f t="shared" si="7"/>
        <v>55.891766946865893</v>
      </c>
      <c r="CB9" s="15">
        <f t="shared" si="7"/>
        <v>57.901825837228699</v>
      </c>
      <c r="CC9" s="15">
        <f t="shared" si="7"/>
        <v>81.277458531299089</v>
      </c>
      <c r="CD9" s="15">
        <f t="shared" si="7"/>
        <v>54.132529495916792</v>
      </c>
      <c r="CE9" s="15">
        <f t="shared" si="7"/>
        <v>58.238266107117688</v>
      </c>
      <c r="CF9" s="15">
        <f t="shared" si="7"/>
        <v>89.404146988772837</v>
      </c>
      <c r="CG9" s="15">
        <f t="shared" si="7"/>
        <v>62.781298770936132</v>
      </c>
      <c r="CH9" s="94">
        <f t="shared" ref="CH9:CT9" si="8">(SUM(CH34,CH38:CH40)-CH7)*CH17</f>
        <v>67.334332088269463</v>
      </c>
      <c r="CI9" s="15">
        <f t="shared" si="8"/>
        <v>105.35948176929038</v>
      </c>
      <c r="CJ9" s="15">
        <f t="shared" si="8"/>
        <v>71.688726146185829</v>
      </c>
      <c r="CK9" s="15">
        <f t="shared" si="8"/>
        <v>72.516721752395583</v>
      </c>
      <c r="CL9" s="15">
        <f t="shared" si="8"/>
        <v>100.74317388274463</v>
      </c>
      <c r="CM9" s="15">
        <f t="shared" si="8"/>
        <v>64.443347092404537</v>
      </c>
      <c r="CN9" s="15">
        <f t="shared" si="8"/>
        <v>67.031061444775489</v>
      </c>
      <c r="CO9" s="15">
        <f t="shared" si="8"/>
        <v>94.93192289998504</v>
      </c>
      <c r="CP9" s="15">
        <f t="shared" si="8"/>
        <v>63.583028371353848</v>
      </c>
      <c r="CQ9" s="15">
        <f t="shared" si="8"/>
        <v>68.363692796843765</v>
      </c>
      <c r="CR9" s="15">
        <f t="shared" si="8"/>
        <v>104.90643393211904</v>
      </c>
      <c r="CS9" s="15">
        <f t="shared" si="8"/>
        <v>73.613624436218132</v>
      </c>
      <c r="CT9" s="94">
        <f t="shared" si="8"/>
        <v>78.748388176319139</v>
      </c>
    </row>
    <row r="10" spans="1:98" s="15" customFormat="1" x14ac:dyDescent="0.25">
      <c r="A10" s="15" t="s">
        <v>204</v>
      </c>
      <c r="B10" s="15" t="s">
        <v>64</v>
      </c>
      <c r="N10" s="94"/>
      <c r="O10" s="1556">
        <v>17</v>
      </c>
      <c r="P10" s="1557">
        <v>24</v>
      </c>
      <c r="Q10" s="1558">
        <v>10</v>
      </c>
      <c r="R10" s="1559">
        <v>6</v>
      </c>
      <c r="S10" s="1560">
        <v>11</v>
      </c>
      <c r="T10" s="1561">
        <v>48</v>
      </c>
      <c r="U10" s="1562">
        <v>64</v>
      </c>
      <c r="V10" s="1563">
        <v>12</v>
      </c>
      <c r="W10" s="1564">
        <v>36</v>
      </c>
      <c r="X10" s="1565">
        <v>34</v>
      </c>
      <c r="Y10" s="1566">
        <v>25</v>
      </c>
      <c r="Z10" s="1567">
        <v>48</v>
      </c>
      <c r="AA10" s="1568">
        <v>50</v>
      </c>
      <c r="AB10" s="1569">
        <v>14</v>
      </c>
      <c r="AC10" s="1570">
        <v>40</v>
      </c>
      <c r="AD10" s="1571">
        <v>76</v>
      </c>
      <c r="AE10" s="1572">
        <v>34</v>
      </c>
      <c r="AF10" s="1573">
        <v>45</v>
      </c>
      <c r="AG10" s="1574">
        <v>84</v>
      </c>
      <c r="AH10" s="1855">
        <f>AH7*AH18</f>
        <v>78.822922078230917</v>
      </c>
      <c r="AI10" s="15">
        <f t="shared" ref="AI10:AZ10" si="9">AI7*AI18</f>
        <v>77.287609934065543</v>
      </c>
      <c r="AJ10" s="15">
        <f t="shared" si="9"/>
        <v>88.3774627741643</v>
      </c>
      <c r="AK10" s="15">
        <f t="shared" si="9"/>
        <v>97.311429642262652</v>
      </c>
      <c r="AL10" s="94">
        <f t="shared" si="9"/>
        <v>90.743159916486363</v>
      </c>
      <c r="AM10" s="15">
        <f t="shared" si="9"/>
        <v>93.761959936558554</v>
      </c>
      <c r="AN10" s="15">
        <f t="shared" si="9"/>
        <v>97.070460620431447</v>
      </c>
      <c r="AO10" s="15">
        <f t="shared" si="9"/>
        <v>99.052753763839718</v>
      </c>
      <c r="AP10" s="15">
        <f t="shared" si="9"/>
        <v>98.934222487997417</v>
      </c>
      <c r="AQ10" s="15">
        <f t="shared" si="9"/>
        <v>100.72845914960031</v>
      </c>
      <c r="AR10" s="15">
        <f t="shared" si="9"/>
        <v>102.62864734057933</v>
      </c>
      <c r="AS10" s="15">
        <f t="shared" si="9"/>
        <v>104.14350673698462</v>
      </c>
      <c r="AT10" s="15">
        <f t="shared" si="9"/>
        <v>105.32359169543281</v>
      </c>
      <c r="AU10" s="15">
        <f t="shared" si="9"/>
        <v>107.16946357398157</v>
      </c>
      <c r="AV10" s="15">
        <f t="shared" si="9"/>
        <v>108.80057461269861</v>
      </c>
      <c r="AW10" s="15">
        <f t="shared" si="9"/>
        <v>110.28441657068876</v>
      </c>
      <c r="AX10" s="94">
        <f t="shared" si="9"/>
        <v>111.82137203859146</v>
      </c>
      <c r="AY10" s="15">
        <f t="shared" si="9"/>
        <v>85.810445908540913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97.305604847536415</v>
      </c>
      <c r="BC10" s="15">
        <f t="shared" si="10"/>
        <v>0</v>
      </c>
      <c r="BD10" s="15">
        <f t="shared" si="10"/>
        <v>0</v>
      </c>
      <c r="BE10" s="15">
        <f t="shared" si="10"/>
        <v>108.21212134542527</v>
      </c>
      <c r="BF10" s="15">
        <f t="shared" si="10"/>
        <v>0</v>
      </c>
      <c r="BG10" s="15">
        <f t="shared" si="10"/>
        <v>0</v>
      </c>
      <c r="BH10" s="15">
        <f t="shared" si="10"/>
        <v>117.14487890694329</v>
      </c>
      <c r="BI10" s="15">
        <f t="shared" si="10"/>
        <v>0</v>
      </c>
      <c r="BJ10" s="94">
        <f t="shared" si="10"/>
        <v>0</v>
      </c>
      <c r="BK10" s="15">
        <f t="shared" si="10"/>
        <v>126.7272690069629</v>
      </c>
      <c r="BL10" s="15">
        <f t="shared" si="10"/>
        <v>0</v>
      </c>
      <c r="BM10" s="15">
        <f t="shared" si="10"/>
        <v>0</v>
      </c>
      <c r="BN10" s="15">
        <f t="shared" si="10"/>
        <v>132.69046576350459</v>
      </c>
      <c r="BO10" s="15">
        <f t="shared" si="10"/>
        <v>0</v>
      </c>
      <c r="BP10" s="15">
        <f t="shared" si="10"/>
        <v>0</v>
      </c>
      <c r="BQ10" s="15">
        <f t="shared" si="10"/>
        <v>137.35932865227105</v>
      </c>
      <c r="BR10" s="15">
        <f t="shared" si="10"/>
        <v>0</v>
      </c>
      <c r="BS10" s="15">
        <f t="shared" si="10"/>
        <v>0</v>
      </c>
      <c r="BT10" s="15">
        <f t="shared" si="10"/>
        <v>141.22049957550175</v>
      </c>
      <c r="BU10" s="15">
        <f t="shared" si="10"/>
        <v>0</v>
      </c>
      <c r="BV10" s="94">
        <f t="shared" si="10"/>
        <v>0</v>
      </c>
      <c r="BW10" s="15">
        <f t="shared" si="10"/>
        <v>146.73773854111786</v>
      </c>
      <c r="BX10" s="15">
        <f t="shared" si="10"/>
        <v>0</v>
      </c>
      <c r="BY10" s="15">
        <f t="shared" si="10"/>
        <v>0</v>
      </c>
      <c r="BZ10" s="15">
        <f t="shared" si="10"/>
        <v>156.88547929781521</v>
      </c>
      <c r="CA10" s="15">
        <f t="shared" si="10"/>
        <v>0</v>
      </c>
      <c r="CB10" s="15">
        <f t="shared" si="10"/>
        <v>0</v>
      </c>
      <c r="CC10" s="15">
        <f t="shared" si="10"/>
        <v>164.33428039516261</v>
      </c>
      <c r="CD10" s="15">
        <f t="shared" si="10"/>
        <v>0</v>
      </c>
      <c r="CE10" s="15">
        <f t="shared" si="10"/>
        <v>0</v>
      </c>
      <c r="CF10" s="15">
        <f t="shared" si="10"/>
        <v>170.2656777690797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178.19108777696957</v>
      </c>
      <c r="CJ10" s="15">
        <f t="shared" si="11"/>
        <v>0</v>
      </c>
      <c r="CK10" s="15">
        <f t="shared" si="11"/>
        <v>0</v>
      </c>
      <c r="CL10" s="15">
        <f t="shared" si="11"/>
        <v>188.32847196605979</v>
      </c>
      <c r="CM10" s="15">
        <f t="shared" si="11"/>
        <v>0</v>
      </c>
      <c r="CN10" s="15">
        <f t="shared" si="11"/>
        <v>0</v>
      </c>
      <c r="CO10" s="15">
        <f t="shared" si="11"/>
        <v>195.71738301144629</v>
      </c>
      <c r="CP10" s="15">
        <f t="shared" si="11"/>
        <v>0</v>
      </c>
      <c r="CQ10" s="15">
        <f t="shared" si="11"/>
        <v>0</v>
      </c>
      <c r="CR10" s="15">
        <f t="shared" si="11"/>
        <v>201.83350911711992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575">
        <v>510</v>
      </c>
      <c r="P11" s="1576">
        <v>495</v>
      </c>
      <c r="Q11" s="1577">
        <v>523</v>
      </c>
      <c r="R11" s="1578">
        <v>547</v>
      </c>
      <c r="S11" s="1579">
        <v>570</v>
      </c>
      <c r="T11" s="1580">
        <v>565</v>
      </c>
      <c r="U11" s="1581">
        <v>533</v>
      </c>
      <c r="V11" s="1582">
        <v>556</v>
      </c>
      <c r="W11" s="1583">
        <v>560</v>
      </c>
      <c r="X11" s="1584">
        <v>585</v>
      </c>
      <c r="Y11" s="1585">
        <v>621</v>
      </c>
      <c r="Z11" s="1586">
        <v>631</v>
      </c>
      <c r="AA11" s="1587">
        <v>639</v>
      </c>
      <c r="AB11" s="1588">
        <v>697</v>
      </c>
      <c r="AC11" s="1589">
        <v>717</v>
      </c>
      <c r="AD11" s="1590">
        <v>677</v>
      </c>
      <c r="AE11" s="1591">
        <v>680</v>
      </c>
      <c r="AF11" s="1592">
        <v>658</v>
      </c>
      <c r="AG11" s="1593">
        <v>621</v>
      </c>
      <c r="AH11" s="157">
        <f>AH7+AH8+AH9-AH10</f>
        <v>647.27238776572767</v>
      </c>
      <c r="AI11" s="157">
        <f t="shared" ref="AI11:CG11" si="12">AI7+AI8+AI9-AI10</f>
        <v>676.62051416357713</v>
      </c>
      <c r="AJ11" s="157">
        <f t="shared" si="12"/>
        <v>690.62126005786286</v>
      </c>
      <c r="AK11" s="157">
        <f t="shared" si="12"/>
        <v>700.91654995071815</v>
      </c>
      <c r="AL11" s="158">
        <f>AL7+AL8+AL9-AL10</f>
        <v>720.70692777488443</v>
      </c>
      <c r="AM11" s="157">
        <f t="shared" si="12"/>
        <v>731.11609331314526</v>
      </c>
      <c r="AN11" s="157">
        <f t="shared" si="12"/>
        <v>743.03235268577055</v>
      </c>
      <c r="AO11" s="157">
        <f t="shared" si="12"/>
        <v>752.86702103286973</v>
      </c>
      <c r="AP11" s="157">
        <f t="shared" si="12"/>
        <v>763.69288699791502</v>
      </c>
      <c r="AQ11" s="157">
        <f t="shared" si="12"/>
        <v>775.45483785977956</v>
      </c>
      <c r="AR11" s="157">
        <f t="shared" si="12"/>
        <v>787.53154718152859</v>
      </c>
      <c r="AS11" s="157">
        <f t="shared" si="12"/>
        <v>798.06723873751775</v>
      </c>
      <c r="AT11" s="157">
        <f t="shared" si="12"/>
        <v>811.18823234488366</v>
      </c>
      <c r="AU11" s="157">
        <f t="shared" si="12"/>
        <v>823.19545838888496</v>
      </c>
      <c r="AV11" s="157">
        <f t="shared" si="12"/>
        <v>834.70308267822713</v>
      </c>
      <c r="AW11" s="157">
        <f t="shared" si="12"/>
        <v>846.5220263220923</v>
      </c>
      <c r="AX11" s="158">
        <f t="shared" si="12"/>
        <v>858.10445908540908</v>
      </c>
      <c r="AY11" s="157">
        <f t="shared" si="12"/>
        <v>845.56297413192192</v>
      </c>
      <c r="AZ11" s="157">
        <f t="shared" si="12"/>
        <v>899.01134675689923</v>
      </c>
      <c r="BA11" s="157">
        <f t="shared" si="12"/>
        <v>973.05604847536404</v>
      </c>
      <c r="BB11" s="157">
        <f t="shared" si="12"/>
        <v>958.51276533417763</v>
      </c>
      <c r="BC11" s="157">
        <f t="shared" si="12"/>
        <v>1019.3611016832408</v>
      </c>
      <c r="BD11" s="157">
        <f t="shared" si="12"/>
        <v>1082.1212134542527</v>
      </c>
      <c r="BE11" s="157">
        <f t="shared" si="12"/>
        <v>1053.5297417399152</v>
      </c>
      <c r="BF11" s="157">
        <f t="shared" si="12"/>
        <v>1111.4597602663307</v>
      </c>
      <c r="BG11" s="157">
        <f t="shared" si="12"/>
        <v>1171.4487890694329</v>
      </c>
      <c r="BH11" s="157">
        <f t="shared" si="12"/>
        <v>1136.0852664915083</v>
      </c>
      <c r="BI11" s="157">
        <f t="shared" si="12"/>
        <v>1199.6240295011296</v>
      </c>
      <c r="BJ11" s="158">
        <f t="shared" si="12"/>
        <v>1267.2726900696289</v>
      </c>
      <c r="BK11" s="157">
        <f t="shared" si="12"/>
        <v>1201.1245318045144</v>
      </c>
      <c r="BL11" s="157">
        <f t="shared" si="12"/>
        <v>1263.3983804075588</v>
      </c>
      <c r="BM11" s="157">
        <f t="shared" si="12"/>
        <v>1326.9046576350459</v>
      </c>
      <c r="BN11" s="157">
        <f t="shared" si="12"/>
        <v>1254.2706366383279</v>
      </c>
      <c r="BO11" s="157">
        <f t="shared" si="12"/>
        <v>1312.9457702051448</v>
      </c>
      <c r="BP11" s="157">
        <f t="shared" si="12"/>
        <v>1373.5932865227103</v>
      </c>
      <c r="BQ11" s="157">
        <f t="shared" si="12"/>
        <v>1293.8163401330414</v>
      </c>
      <c r="BR11" s="157">
        <f t="shared" si="12"/>
        <v>1351.2552614261306</v>
      </c>
      <c r="BS11" s="157">
        <f t="shared" si="12"/>
        <v>1412.2049957550173</v>
      </c>
      <c r="BT11" s="157">
        <f t="shared" si="12"/>
        <v>1333.0642271678953</v>
      </c>
      <c r="BU11" s="157">
        <f t="shared" si="12"/>
        <v>1398.1436060805593</v>
      </c>
      <c r="BV11" s="158">
        <f t="shared" si="12"/>
        <v>1467.3773854111785</v>
      </c>
      <c r="BW11" s="157">
        <f t="shared" si="12"/>
        <v>1423.1076398435548</v>
      </c>
      <c r="BX11" s="157">
        <f t="shared" si="12"/>
        <v>1495.6964399141768</v>
      </c>
      <c r="BY11" s="157">
        <f t="shared" si="12"/>
        <v>1568.8547929781519</v>
      </c>
      <c r="BZ11" s="157">
        <f t="shared" si="12"/>
        <v>1509.5492111675314</v>
      </c>
      <c r="CA11" s="157">
        <f t="shared" si="12"/>
        <v>1575.4409781143972</v>
      </c>
      <c r="CB11" s="157">
        <f t="shared" si="12"/>
        <v>1643.3428039516259</v>
      </c>
      <c r="CC11" s="157">
        <f>CC7+CC8+CC9-CC10</f>
        <v>1570.2859820877625</v>
      </c>
      <c r="CD11" s="157">
        <f t="shared" si="12"/>
        <v>1634.4185115836792</v>
      </c>
      <c r="CE11" s="157">
        <f t="shared" si="12"/>
        <v>1702.6567776907968</v>
      </c>
      <c r="CF11" s="157">
        <f t="shared" si="12"/>
        <v>1631.7952469104901</v>
      </c>
      <c r="CG11" s="157">
        <f t="shared" si="12"/>
        <v>1704.5765456814261</v>
      </c>
      <c r="CH11" s="158">
        <f t="shared" ref="CH11:CT11" si="13">CH7+CH8+CH9-CH10</f>
        <v>1781.9108777696956</v>
      </c>
      <c r="CI11" s="157">
        <f t="shared" si="13"/>
        <v>1719.0792717620163</v>
      </c>
      <c r="CJ11" s="157">
        <f t="shared" si="13"/>
        <v>1800.7679979082022</v>
      </c>
      <c r="CK11" s="157">
        <f t="shared" si="13"/>
        <v>1883.2847196605978</v>
      </c>
      <c r="CL11" s="157">
        <f t="shared" si="13"/>
        <v>1805.6994215772827</v>
      </c>
      <c r="CM11" s="157">
        <f t="shared" si="13"/>
        <v>1880.1427686696873</v>
      </c>
      <c r="CN11" s="157">
        <f t="shared" si="13"/>
        <v>1957.1738301144628</v>
      </c>
      <c r="CO11" s="157">
        <f t="shared" si="13"/>
        <v>1866.3883700030017</v>
      </c>
      <c r="CP11" s="157">
        <f t="shared" si="13"/>
        <v>1939.9713983743554</v>
      </c>
      <c r="CQ11" s="157">
        <f t="shared" si="13"/>
        <v>2018.3350911711991</v>
      </c>
      <c r="CR11" s="157">
        <f t="shared" si="13"/>
        <v>1931.4080159861981</v>
      </c>
      <c r="CS11" s="157">
        <f t="shared" si="13"/>
        <v>2015.0216404224161</v>
      </c>
      <c r="CT11" s="158">
        <f t="shared" si="13"/>
        <v>2103.7700285987353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0.11568627450980393</v>
      </c>
      <c r="P12" s="155">
        <f t="shared" ref="P12:Q12" si="14">P13/P11</f>
        <v>9.8989898989898989E-2</v>
      </c>
      <c r="Q12" s="155">
        <f t="shared" si="14"/>
        <v>0.30401529636711283</v>
      </c>
      <c r="R12" s="155">
        <f>R13/R11</f>
        <v>0.23217550274223034</v>
      </c>
      <c r="S12" s="155">
        <f t="shared" ref="S12" si="15">S13/S11</f>
        <v>0.20877192982456141</v>
      </c>
      <c r="T12" s="155">
        <f t="shared" ref="T12:U12" si="16">T13/T11</f>
        <v>0.29557522123893804</v>
      </c>
      <c r="U12" s="155">
        <f t="shared" si="16"/>
        <v>0.26641651031894936</v>
      </c>
      <c r="V12" s="155">
        <f t="shared" ref="V12" si="17">V13/V11</f>
        <v>0.25</v>
      </c>
      <c r="W12" s="155">
        <f t="shared" ref="W12:X12" si="18">W13/W11</f>
        <v>0.27142857142857141</v>
      </c>
      <c r="X12" s="155">
        <f t="shared" si="18"/>
        <v>0.25299145299145298</v>
      </c>
      <c r="Y12" s="155">
        <f t="shared" ref="Y12" si="19">Y13/Y11</f>
        <v>0.29307568438003223</v>
      </c>
      <c r="Z12" s="155">
        <f t="shared" ref="Z12:AA12" si="20">Z13/Z11</f>
        <v>0.28843106180665612</v>
      </c>
      <c r="AA12" s="155">
        <f t="shared" si="20"/>
        <v>0.16901408450704225</v>
      </c>
      <c r="AB12" s="155">
        <f t="shared" ref="AB12" si="21">AB13/AB11</f>
        <v>0.24103299856527977</v>
      </c>
      <c r="AC12" s="155">
        <f t="shared" ref="AC12:AD12" si="22">AC13/AC11</f>
        <v>0.24825662482566249</v>
      </c>
      <c r="AD12" s="155">
        <f t="shared" si="22"/>
        <v>0.22304283604135894</v>
      </c>
      <c r="AE12" s="155">
        <f t="shared" ref="AE12" si="23">AE13/AE11</f>
        <v>0.22205882352941175</v>
      </c>
      <c r="AF12" s="155">
        <f t="shared" ref="AF12" si="24">AF13/AF11</f>
        <v>0.2796352583586626</v>
      </c>
      <c r="AG12" s="155">
        <f>AG13/AG11</f>
        <v>0.23993558776167473</v>
      </c>
      <c r="AH12" s="1126">
        <f>AVERAGE(AD12:AG12)</f>
        <v>0.24116812642277702</v>
      </c>
      <c r="AI12" s="1126">
        <f t="shared" ref="AI12:AX12" si="25">AVERAGE(AE12:AH12)</f>
        <v>0.24569944901813151</v>
      </c>
      <c r="AJ12" s="1126">
        <f t="shared" si="25"/>
        <v>0.25160960539031146</v>
      </c>
      <c r="AK12" s="1126">
        <f t="shared" si="25"/>
        <v>0.24460319214822368</v>
      </c>
      <c r="AL12" s="1126">
        <f t="shared" si="25"/>
        <v>0.24577009324486093</v>
      </c>
      <c r="AM12" s="1126">
        <f t="shared" si="25"/>
        <v>0.24692058495038188</v>
      </c>
      <c r="AN12" s="1126">
        <f t="shared" si="25"/>
        <v>0.2472258689334445</v>
      </c>
      <c r="AO12" s="1126">
        <f t="shared" si="25"/>
        <v>0.24612993481922774</v>
      </c>
      <c r="AP12" s="1126">
        <f t="shared" si="25"/>
        <v>0.24651162048697875</v>
      </c>
      <c r="AQ12" s="1126">
        <f t="shared" si="25"/>
        <v>0.24669700229750821</v>
      </c>
      <c r="AR12" s="1126">
        <f t="shared" si="25"/>
        <v>0.24664110663428981</v>
      </c>
      <c r="AS12" s="1126">
        <f t="shared" si="25"/>
        <v>0.24649491605950113</v>
      </c>
      <c r="AT12" s="1126">
        <f t="shared" si="25"/>
        <v>0.24658616136956948</v>
      </c>
      <c r="AU12" s="1126">
        <f t="shared" si="25"/>
        <v>0.24660479659021717</v>
      </c>
      <c r="AV12" s="1126">
        <f t="shared" si="25"/>
        <v>0.2465817451633944</v>
      </c>
      <c r="AW12" s="1126">
        <f t="shared" si="25"/>
        <v>0.24656690479567053</v>
      </c>
      <c r="AX12" s="1126">
        <f t="shared" si="25"/>
        <v>0.24658490197971289</v>
      </c>
      <c r="AY12" s="285">
        <v>0.15</v>
      </c>
      <c r="AZ12" s="285">
        <v>0.15</v>
      </c>
      <c r="BA12" s="285">
        <v>0.3</v>
      </c>
      <c r="BB12" s="285">
        <v>0.3</v>
      </c>
      <c r="BC12" s="285">
        <v>0.3</v>
      </c>
      <c r="BD12" s="285">
        <v>0.3</v>
      </c>
      <c r="BE12" s="285">
        <v>0.3</v>
      </c>
      <c r="BF12" s="285">
        <v>0.3</v>
      </c>
      <c r="BG12" s="285">
        <v>0.3</v>
      </c>
      <c r="BH12" s="285">
        <v>0.3</v>
      </c>
      <c r="BI12" s="285">
        <v>0.3</v>
      </c>
      <c r="BJ12" s="286">
        <v>0.3</v>
      </c>
      <c r="BK12" s="285">
        <v>0.15</v>
      </c>
      <c r="BL12" s="285">
        <v>0.15</v>
      </c>
      <c r="BM12" s="285">
        <v>0.3</v>
      </c>
      <c r="BN12" s="285">
        <v>0.3</v>
      </c>
      <c r="BO12" s="285">
        <v>0.3</v>
      </c>
      <c r="BP12" s="285">
        <v>0.3</v>
      </c>
      <c r="BQ12" s="285">
        <v>0.3</v>
      </c>
      <c r="BR12" s="285">
        <v>0.3</v>
      </c>
      <c r="BS12" s="285">
        <v>0.3</v>
      </c>
      <c r="BT12" s="285">
        <v>0.3</v>
      </c>
      <c r="BU12" s="285">
        <v>0.3</v>
      </c>
      <c r="BV12" s="286">
        <v>0.3</v>
      </c>
      <c r="BW12" s="285">
        <v>0.15</v>
      </c>
      <c r="BX12" s="285">
        <v>0.15</v>
      </c>
      <c r="BY12" s="285">
        <v>0.3</v>
      </c>
      <c r="BZ12" s="285">
        <v>0.3</v>
      </c>
      <c r="CA12" s="285">
        <v>0.3</v>
      </c>
      <c r="CB12" s="285">
        <v>0.3</v>
      </c>
      <c r="CC12" s="285">
        <v>0.3</v>
      </c>
      <c r="CD12" s="285">
        <v>0.3</v>
      </c>
      <c r="CE12" s="285">
        <v>0.3</v>
      </c>
      <c r="CF12" s="285">
        <v>0.3</v>
      </c>
      <c r="CG12" s="285">
        <v>0.3</v>
      </c>
      <c r="CH12" s="286">
        <v>0.3</v>
      </c>
      <c r="CI12" s="285">
        <v>0.15</v>
      </c>
      <c r="CJ12" s="285">
        <v>0.15</v>
      </c>
      <c r="CK12" s="287">
        <v>0.3</v>
      </c>
      <c r="CL12" s="287">
        <v>0.3</v>
      </c>
      <c r="CM12" s="287">
        <v>0.3</v>
      </c>
      <c r="CN12" s="287">
        <v>0.3</v>
      </c>
      <c r="CO12" s="287">
        <v>0.3</v>
      </c>
      <c r="CP12" s="287">
        <v>0.3</v>
      </c>
      <c r="CQ12" s="287">
        <v>0.3</v>
      </c>
      <c r="CR12" s="287">
        <v>0.3</v>
      </c>
      <c r="CS12" s="287">
        <v>0.3</v>
      </c>
      <c r="CT12" s="286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594">
        <v>59</v>
      </c>
      <c r="P13" s="1595">
        <v>49</v>
      </c>
      <c r="Q13" s="1596">
        <v>159</v>
      </c>
      <c r="R13" s="1597">
        <v>127</v>
      </c>
      <c r="S13" s="1598">
        <v>119</v>
      </c>
      <c r="T13" s="1599">
        <v>167</v>
      </c>
      <c r="U13" s="1600">
        <v>142</v>
      </c>
      <c r="V13" s="1601">
        <v>139</v>
      </c>
      <c r="W13" s="1602">
        <v>152</v>
      </c>
      <c r="X13" s="1603">
        <v>148</v>
      </c>
      <c r="Y13" s="1604">
        <v>182</v>
      </c>
      <c r="Z13" s="1605">
        <v>182</v>
      </c>
      <c r="AA13" s="1606">
        <v>108</v>
      </c>
      <c r="AB13" s="1607">
        <v>168</v>
      </c>
      <c r="AC13" s="1608">
        <v>178</v>
      </c>
      <c r="AD13" s="1609">
        <v>151</v>
      </c>
      <c r="AE13" s="1610">
        <v>151</v>
      </c>
      <c r="AF13" s="1611">
        <v>184</v>
      </c>
      <c r="AG13" s="1612">
        <v>149</v>
      </c>
      <c r="AH13" s="1127">
        <f>AH12*AH11</f>
        <v>156.10146904265775</v>
      </c>
      <c r="AI13" s="1127">
        <f t="shared" ref="AI13:CB13" si="26">AI12*AI11</f>
        <v>166.24528752435575</v>
      </c>
      <c r="AJ13" s="1127">
        <f t="shared" si="26"/>
        <v>173.76694271731856</v>
      </c>
      <c r="AK13" s="1127">
        <f t="shared" si="26"/>
        <v>171.44642554746554</v>
      </c>
      <c r="AL13" s="1128">
        <f>AL12*AL11</f>
        <v>177.1282088414506</v>
      </c>
      <c r="AM13" s="15">
        <f t="shared" si="26"/>
        <v>180.52761342751981</v>
      </c>
      <c r="AN13" s="15">
        <f t="shared" si="26"/>
        <v>183.69681903840123</v>
      </c>
      <c r="AO13" s="15">
        <f t="shared" si="26"/>
        <v>185.30311081436639</v>
      </c>
      <c r="AP13" s="15">
        <f t="shared" si="26"/>
        <v>188.25917112823518</v>
      </c>
      <c r="AQ13" s="15">
        <f t="shared" si="26"/>
        <v>191.3023839171079</v>
      </c>
      <c r="AR13" s="15">
        <f t="shared" si="26"/>
        <v>194.23765230626663</v>
      </c>
      <c r="AS13" s="15">
        <f t="shared" si="26"/>
        <v>196.71951702244229</v>
      </c>
      <c r="AT13" s="15">
        <f t="shared" si="26"/>
        <v>200.0277923620913</v>
      </c>
      <c r="AU13" s="15">
        <f t="shared" si="26"/>
        <v>203.00394856998156</v>
      </c>
      <c r="AV13" s="15">
        <f t="shared" si="26"/>
        <v>205.82254282006232</v>
      </c>
      <c r="AW13" s="15">
        <f t="shared" si="26"/>
        <v>208.72431587159744</v>
      </c>
      <c r="AX13" s="94">
        <f t="shared" si="26"/>
        <v>211.59560393193016</v>
      </c>
      <c r="AY13" s="15">
        <f t="shared" si="26"/>
        <v>126.83444611978828</v>
      </c>
      <c r="AZ13" s="15">
        <f t="shared" si="26"/>
        <v>134.85170201353489</v>
      </c>
      <c r="BA13" s="15">
        <f t="shared" si="26"/>
        <v>291.91681454260919</v>
      </c>
      <c r="BB13" s="15">
        <f t="shared" si="26"/>
        <v>287.55382960025327</v>
      </c>
      <c r="BC13" s="15">
        <f t="shared" si="26"/>
        <v>305.80833050497222</v>
      </c>
      <c r="BD13" s="15">
        <f t="shared" si="26"/>
        <v>324.63636403627578</v>
      </c>
      <c r="BE13" s="15">
        <f t="shared" si="26"/>
        <v>316.05892252197452</v>
      </c>
      <c r="BF13" s="15">
        <f t="shared" si="26"/>
        <v>333.43792807989922</v>
      </c>
      <c r="BG13" s="15">
        <f t="shared" si="26"/>
        <v>351.43463672082987</v>
      </c>
      <c r="BH13" s="15">
        <f t="shared" si="26"/>
        <v>340.82557994745247</v>
      </c>
      <c r="BI13" s="15">
        <f t="shared" si="26"/>
        <v>359.88720885033888</v>
      </c>
      <c r="BJ13" s="94">
        <f t="shared" si="26"/>
        <v>380.18180702088864</v>
      </c>
      <c r="BK13" s="15">
        <f t="shared" si="26"/>
        <v>180.16867977067716</v>
      </c>
      <c r="BL13" s="15">
        <f t="shared" si="26"/>
        <v>189.5097570611338</v>
      </c>
      <c r="BM13" s="15">
        <f t="shared" si="26"/>
        <v>398.07139729051374</v>
      </c>
      <c r="BN13" s="15">
        <f t="shared" si="26"/>
        <v>376.28119099149836</v>
      </c>
      <c r="BO13" s="15">
        <f t="shared" si="26"/>
        <v>393.88373106154341</v>
      </c>
      <c r="BP13" s="15">
        <f t="shared" si="26"/>
        <v>412.07798595681305</v>
      </c>
      <c r="BQ13" s="15">
        <f t="shared" si="26"/>
        <v>388.14490203991244</v>
      </c>
      <c r="BR13" s="15">
        <f t="shared" si="26"/>
        <v>405.37657842783915</v>
      </c>
      <c r="BS13" s="15">
        <f t="shared" si="26"/>
        <v>423.66149872650516</v>
      </c>
      <c r="BT13" s="15">
        <f t="shared" si="26"/>
        <v>399.91926815036857</v>
      </c>
      <c r="BU13" s="15">
        <f t="shared" si="26"/>
        <v>419.44308182416779</v>
      </c>
      <c r="BV13" s="94">
        <f t="shared" si="26"/>
        <v>440.21321562335351</v>
      </c>
      <c r="BW13" s="15">
        <f t="shared" si="26"/>
        <v>213.46614597653323</v>
      </c>
      <c r="BX13" s="15">
        <f t="shared" si="26"/>
        <v>224.35446598712653</v>
      </c>
      <c r="BY13" s="15">
        <f t="shared" si="26"/>
        <v>470.65643789344551</v>
      </c>
      <c r="BZ13" s="15">
        <f t="shared" si="26"/>
        <v>452.86476335025941</v>
      </c>
      <c r="CA13" s="15">
        <f t="shared" si="26"/>
        <v>472.63229343431914</v>
      </c>
      <c r="CB13" s="15">
        <f t="shared" si="26"/>
        <v>493.00284118548774</v>
      </c>
      <c r="CC13" s="15">
        <f t="shared" ref="CC13:CT13" si="27">CC12*CC11</f>
        <v>471.08579462632872</v>
      </c>
      <c r="CD13" s="15">
        <f t="shared" si="27"/>
        <v>490.32555347510373</v>
      </c>
      <c r="CE13" s="15">
        <f t="shared" si="27"/>
        <v>510.79703330723902</v>
      </c>
      <c r="CF13" s="15">
        <f t="shared" si="27"/>
        <v>489.538574073147</v>
      </c>
      <c r="CG13" s="15">
        <f t="shared" si="27"/>
        <v>511.37296370442778</v>
      </c>
      <c r="CH13" s="94">
        <f t="shared" si="27"/>
        <v>534.57326333090862</v>
      </c>
      <c r="CI13" s="15">
        <f t="shared" si="27"/>
        <v>257.86189076430242</v>
      </c>
      <c r="CJ13" s="15">
        <f t="shared" si="27"/>
        <v>270.11519968623031</v>
      </c>
      <c r="CK13" s="15">
        <f t="shared" si="27"/>
        <v>564.98541589817933</v>
      </c>
      <c r="CL13" s="15">
        <f t="shared" si="27"/>
        <v>541.70982647318476</v>
      </c>
      <c r="CM13" s="15">
        <f t="shared" si="27"/>
        <v>564.0428306009062</v>
      </c>
      <c r="CN13" s="15">
        <f t="shared" si="27"/>
        <v>587.15214903433878</v>
      </c>
      <c r="CO13" s="15">
        <f t="shared" si="27"/>
        <v>559.91651100090053</v>
      </c>
      <c r="CP13" s="15">
        <f t="shared" si="27"/>
        <v>581.99141951230661</v>
      </c>
      <c r="CQ13" s="15">
        <f t="shared" si="27"/>
        <v>605.50052735135966</v>
      </c>
      <c r="CR13" s="15">
        <f t="shared" si="27"/>
        <v>579.42240479585939</v>
      </c>
      <c r="CS13" s="15">
        <f t="shared" si="27"/>
        <v>604.50649212672477</v>
      </c>
      <c r="CT13" s="94">
        <f t="shared" si="27"/>
        <v>631.13100857962058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 t="shared" ref="O14:R14" si="28">O15/O13</f>
        <v>1.1016949152542372</v>
      </c>
      <c r="P14" s="161">
        <f t="shared" si="28"/>
        <v>1.4693877551020409</v>
      </c>
      <c r="Q14" s="161">
        <f t="shared" si="28"/>
        <v>1.8176100628930818</v>
      </c>
      <c r="R14" s="161">
        <f t="shared" si="28"/>
        <v>1.5196850393700787</v>
      </c>
      <c r="S14" s="161">
        <f>S15/S13</f>
        <v>1.4873949579831933</v>
      </c>
      <c r="T14" s="161">
        <f t="shared" ref="T14:U14" si="29">T15/T13</f>
        <v>1.6347305389221556</v>
      </c>
      <c r="U14" s="161">
        <f t="shared" si="29"/>
        <v>1.5774647887323943</v>
      </c>
      <c r="V14" s="161">
        <f>V15/V13</f>
        <v>1.5179856115107915</v>
      </c>
      <c r="W14" s="161">
        <f t="shared" ref="W14" si="30">W15/W13</f>
        <v>1.9013157894736843</v>
      </c>
      <c r="X14" s="161">
        <f>X15/X13</f>
        <v>1.7094594594594594</v>
      </c>
      <c r="Y14" s="161">
        <f t="shared" ref="Y14" si="31">Y15/Y13</f>
        <v>1.6868131868131868</v>
      </c>
      <c r="Z14" s="161">
        <f t="shared" ref="Z14" si="32">Z15/Z13</f>
        <v>1.8901098901098901</v>
      </c>
      <c r="AA14" s="161">
        <f t="shared" ref="AA14" si="33">AA15/AA13</f>
        <v>1.3888888888888888</v>
      </c>
      <c r="AB14" s="161">
        <f t="shared" ref="AB14" si="34">AB15/AB13</f>
        <v>1.9226190476190477</v>
      </c>
      <c r="AC14" s="161">
        <f t="shared" ref="AC14" si="35">AC15/AC13</f>
        <v>1.8426966292134832</v>
      </c>
      <c r="AD14" s="161">
        <f t="shared" ref="AD14" si="36">AD15/AD13</f>
        <v>1.8013245033112584</v>
      </c>
      <c r="AE14" s="161">
        <f t="shared" ref="AE14" si="37">AE15/AE13</f>
        <v>2.2119205298013247</v>
      </c>
      <c r="AF14" s="161">
        <f t="shared" ref="AF14" si="38">AF15/AF13</f>
        <v>2.1304347826086958</v>
      </c>
      <c r="AG14" s="161">
        <f>AG15/AG13</f>
        <v>2.0738255033557045</v>
      </c>
      <c r="AH14" s="1858">
        <f>AVERAGE(AD14:AG14)</f>
        <v>2.0543763297692461</v>
      </c>
      <c r="AI14" s="1858">
        <f t="shared" ref="AI14:AX14" si="39">AVERAGE(AE14:AH14)</f>
        <v>2.117639286383743</v>
      </c>
      <c r="AJ14" s="1858">
        <f t="shared" si="39"/>
        <v>2.0940689755293471</v>
      </c>
      <c r="AK14" s="1858">
        <f t="shared" si="39"/>
        <v>2.0849775237595103</v>
      </c>
      <c r="AL14" s="1858">
        <f t="shared" si="39"/>
        <v>2.0877655288604617</v>
      </c>
      <c r="AM14" s="1858">
        <f t="shared" si="39"/>
        <v>2.0961128286332658</v>
      </c>
      <c r="AN14" s="1858">
        <f t="shared" si="39"/>
        <v>2.090731214195646</v>
      </c>
      <c r="AO14" s="1858">
        <f t="shared" si="39"/>
        <v>2.0898967738622209</v>
      </c>
      <c r="AP14" s="1858">
        <f t="shared" si="39"/>
        <v>2.0911265863878983</v>
      </c>
      <c r="AQ14" s="1858">
        <f t="shared" si="39"/>
        <v>2.091966850769758</v>
      </c>
      <c r="AR14" s="1858">
        <f t="shared" si="39"/>
        <v>2.0909303563038808</v>
      </c>
      <c r="AS14" s="1858">
        <f t="shared" si="39"/>
        <v>2.0909801418309395</v>
      </c>
      <c r="AT14" s="1858">
        <f t="shared" si="39"/>
        <v>2.091250983823119</v>
      </c>
      <c r="AU14" s="1858">
        <f t="shared" si="39"/>
        <v>2.0912820831819245</v>
      </c>
      <c r="AV14" s="1858">
        <f t="shared" si="39"/>
        <v>2.0911108912849663</v>
      </c>
      <c r="AW14" s="1858">
        <f t="shared" si="39"/>
        <v>2.0911560250302372</v>
      </c>
      <c r="AX14" s="1858">
        <f t="shared" si="39"/>
        <v>2.0911999958300616</v>
      </c>
      <c r="AY14" s="288">
        <v>1.2</v>
      </c>
      <c r="AZ14" s="288">
        <v>1.2</v>
      </c>
      <c r="BA14" s="290">
        <v>1.9</v>
      </c>
      <c r="BB14" s="290">
        <v>1.9</v>
      </c>
      <c r="BC14" s="290">
        <v>1.9</v>
      </c>
      <c r="BD14" s="290">
        <v>2</v>
      </c>
      <c r="BE14" s="290">
        <v>1.9</v>
      </c>
      <c r="BF14" s="290">
        <v>1.9</v>
      </c>
      <c r="BG14" s="290">
        <v>2</v>
      </c>
      <c r="BH14" s="290">
        <v>1.9</v>
      </c>
      <c r="BI14" s="290">
        <v>1.9</v>
      </c>
      <c r="BJ14" s="289">
        <v>2</v>
      </c>
      <c r="BK14" s="288">
        <v>1.2</v>
      </c>
      <c r="BL14" s="288">
        <v>1.2</v>
      </c>
      <c r="BM14" s="290">
        <v>1.9</v>
      </c>
      <c r="BN14" s="290">
        <v>1.9</v>
      </c>
      <c r="BO14" s="290">
        <v>1.9</v>
      </c>
      <c r="BP14" s="290">
        <v>1.9</v>
      </c>
      <c r="BQ14" s="290">
        <v>1.9</v>
      </c>
      <c r="BR14" s="290">
        <v>1.9</v>
      </c>
      <c r="BS14" s="290">
        <v>1.9</v>
      </c>
      <c r="BT14" s="290">
        <v>1.9</v>
      </c>
      <c r="BU14" s="290">
        <v>1.9</v>
      </c>
      <c r="BV14" s="289">
        <v>1.9</v>
      </c>
      <c r="BW14" s="288">
        <v>1.2</v>
      </c>
      <c r="BX14" s="288">
        <v>1.2</v>
      </c>
      <c r="BY14" s="290">
        <v>1.9</v>
      </c>
      <c r="BZ14" s="290">
        <v>1.9</v>
      </c>
      <c r="CA14" s="290">
        <v>1.9</v>
      </c>
      <c r="CB14" s="290">
        <v>1.9</v>
      </c>
      <c r="CC14" s="290">
        <v>1.9</v>
      </c>
      <c r="CD14" s="290">
        <v>1.9</v>
      </c>
      <c r="CE14" s="290">
        <v>1.9</v>
      </c>
      <c r="CF14" s="290">
        <v>1.9</v>
      </c>
      <c r="CG14" s="290">
        <v>1.9</v>
      </c>
      <c r="CH14" s="289">
        <v>1.9</v>
      </c>
      <c r="CI14" s="288">
        <v>1.2</v>
      </c>
      <c r="CJ14" s="288">
        <v>1.2</v>
      </c>
      <c r="CK14" s="290">
        <v>1.9</v>
      </c>
      <c r="CL14" s="290">
        <v>1.9</v>
      </c>
      <c r="CM14" s="290">
        <v>1.9</v>
      </c>
      <c r="CN14" s="290">
        <v>1.9</v>
      </c>
      <c r="CO14" s="290">
        <v>1.9</v>
      </c>
      <c r="CP14" s="290">
        <v>1.9</v>
      </c>
      <c r="CQ14" s="290">
        <v>1.9</v>
      </c>
      <c r="CR14" s="290">
        <v>1.9</v>
      </c>
      <c r="CS14" s="290">
        <v>1.9</v>
      </c>
      <c r="CT14" s="289">
        <v>1.9</v>
      </c>
    </row>
    <row r="15" spans="1:98" s="15" customFormat="1" x14ac:dyDescent="0.25">
      <c r="A15" s="15" t="s">
        <v>138</v>
      </c>
      <c r="B15" s="15" t="s">
        <v>92</v>
      </c>
      <c r="N15" s="94"/>
      <c r="O15" s="1613">
        <v>65</v>
      </c>
      <c r="P15" s="1614">
        <v>72</v>
      </c>
      <c r="Q15" s="1615">
        <v>289</v>
      </c>
      <c r="R15" s="1616">
        <v>193</v>
      </c>
      <c r="S15" s="1617">
        <v>177</v>
      </c>
      <c r="T15" s="1618">
        <v>273</v>
      </c>
      <c r="U15" s="1619">
        <v>224</v>
      </c>
      <c r="V15" s="1620">
        <v>211</v>
      </c>
      <c r="W15" s="1621">
        <v>289</v>
      </c>
      <c r="X15" s="1622">
        <v>253</v>
      </c>
      <c r="Y15" s="1623">
        <v>307</v>
      </c>
      <c r="Z15" s="1624">
        <v>344</v>
      </c>
      <c r="AA15" s="1625">
        <v>150</v>
      </c>
      <c r="AB15" s="1626">
        <v>323</v>
      </c>
      <c r="AC15" s="1627">
        <v>328</v>
      </c>
      <c r="AD15" s="1628">
        <v>272</v>
      </c>
      <c r="AE15" s="1629">
        <v>334</v>
      </c>
      <c r="AF15" s="1630">
        <v>392</v>
      </c>
      <c r="AG15" s="1631">
        <v>309</v>
      </c>
      <c r="AH15" s="15">
        <f>AH13*AH14</f>
        <v>320.69116304344283</v>
      </c>
      <c r="AI15" s="15">
        <f t="shared" ref="AI15:CA15" si="40">AI13*AI14</f>
        <v>352.04755203773686</v>
      </c>
      <c r="AJ15" s="15">
        <f t="shared" si="40"/>
        <v>363.87996371692202</v>
      </c>
      <c r="AK15" s="15">
        <f t="shared" si="40"/>
        <v>357.46194379537394</v>
      </c>
      <c r="AL15" s="94">
        <f>AL13*AL14</f>
        <v>369.80216860797742</v>
      </c>
      <c r="AM15" s="15">
        <f t="shared" si="40"/>
        <v>378.40624642797127</v>
      </c>
      <c r="AN15" s="15">
        <f t="shared" si="40"/>
        <v>384.06067351203444</v>
      </c>
      <c r="AO15" s="15">
        <f t="shared" si="40"/>
        <v>387.26437347757792</v>
      </c>
      <c r="AP15" s="15">
        <f t="shared" si="40"/>
        <v>393.67375787760159</v>
      </c>
      <c r="AQ15" s="15">
        <f t="shared" si="40"/>
        <v>400.1982456278194</v>
      </c>
      <c r="AR15" s="15">
        <f t="shared" si="40"/>
        <v>406.13740354437141</v>
      </c>
      <c r="AS15" s="15">
        <f t="shared" si="40"/>
        <v>411.33660360450028</v>
      </c>
      <c r="AT15" s="15">
        <f t="shared" si="40"/>
        <v>418.30831756919002</v>
      </c>
      <c r="AU15" s="15">
        <f t="shared" si="40"/>
        <v>424.53852045958729</v>
      </c>
      <c r="AV15" s="15">
        <f t="shared" si="40"/>
        <v>430.39776096299869</v>
      </c>
      <c r="AW15" s="15">
        <f t="shared" si="40"/>
        <v>436.47511070520534</v>
      </c>
      <c r="AX15" s="94">
        <f t="shared" si="40"/>
        <v>442.48872606011167</v>
      </c>
      <c r="AY15" s="15">
        <f t="shared" si="40"/>
        <v>152.20133534374594</v>
      </c>
      <c r="AZ15" s="15">
        <f t="shared" si="40"/>
        <v>161.82204241624186</v>
      </c>
      <c r="BA15" s="15">
        <f t="shared" si="40"/>
        <v>554.64194763095747</v>
      </c>
      <c r="BB15" s="15">
        <f t="shared" si="40"/>
        <v>546.35227624048116</v>
      </c>
      <c r="BC15" s="15">
        <f t="shared" si="40"/>
        <v>581.03582795944715</v>
      </c>
      <c r="BD15" s="15">
        <f t="shared" si="40"/>
        <v>649.27272807255156</v>
      </c>
      <c r="BE15" s="15">
        <f t="shared" si="40"/>
        <v>600.51195279175158</v>
      </c>
      <c r="BF15" s="15">
        <f t="shared" si="40"/>
        <v>633.53206335180846</v>
      </c>
      <c r="BG15" s="15">
        <f t="shared" si="40"/>
        <v>702.86927344165974</v>
      </c>
      <c r="BH15" s="15">
        <f t="shared" si="40"/>
        <v>647.56860190015971</v>
      </c>
      <c r="BI15" s="15">
        <f t="shared" si="40"/>
        <v>683.78569681564386</v>
      </c>
      <c r="BJ15" s="94">
        <f t="shared" si="40"/>
        <v>760.36361404177728</v>
      </c>
      <c r="BK15" s="15">
        <f t="shared" si="40"/>
        <v>216.2024157248126</v>
      </c>
      <c r="BL15" s="15">
        <f t="shared" si="40"/>
        <v>227.41170847336056</v>
      </c>
      <c r="BM15" s="15">
        <f t="shared" si="40"/>
        <v>756.33565485197607</v>
      </c>
      <c r="BN15" s="15">
        <f t="shared" si="40"/>
        <v>714.93426288384683</v>
      </c>
      <c r="BO15" s="15">
        <f t="shared" si="40"/>
        <v>748.37908901693243</v>
      </c>
      <c r="BP15" s="15">
        <f t="shared" si="40"/>
        <v>782.94817331794479</v>
      </c>
      <c r="BQ15" s="15">
        <f t="shared" si="40"/>
        <v>737.47531387583365</v>
      </c>
      <c r="BR15" s="15">
        <f t="shared" si="40"/>
        <v>770.21549901289438</v>
      </c>
      <c r="BS15" s="15">
        <f t="shared" si="40"/>
        <v>804.95684758035975</v>
      </c>
      <c r="BT15" s="15">
        <f t="shared" si="40"/>
        <v>759.84660948570024</v>
      </c>
      <c r="BU15" s="15">
        <f t="shared" si="40"/>
        <v>796.94185546591882</v>
      </c>
      <c r="BV15" s="94">
        <f t="shared" si="40"/>
        <v>836.40510968437161</v>
      </c>
      <c r="BW15" s="15">
        <f t="shared" si="40"/>
        <v>256.15937517183988</v>
      </c>
      <c r="BX15" s="15">
        <f t="shared" si="40"/>
        <v>269.22535918455185</v>
      </c>
      <c r="BY15" s="15">
        <f t="shared" si="40"/>
        <v>894.24723199754646</v>
      </c>
      <c r="BZ15" s="15">
        <f t="shared" si="40"/>
        <v>860.44305036549281</v>
      </c>
      <c r="CA15" s="15">
        <f t="shared" si="40"/>
        <v>898.00135752520634</v>
      </c>
      <c r="CB15" s="15">
        <f t="shared" ref="CB15:CT15" si="41">CB13*CB14</f>
        <v>936.70539825242668</v>
      </c>
      <c r="CC15" s="15">
        <f t="shared" si="41"/>
        <v>895.06300979002458</v>
      </c>
      <c r="CD15" s="15">
        <f t="shared" si="41"/>
        <v>931.61855160269704</v>
      </c>
      <c r="CE15" s="15">
        <f t="shared" si="41"/>
        <v>970.51436328375405</v>
      </c>
      <c r="CF15" s="15">
        <f t="shared" si="41"/>
        <v>930.12329073897922</v>
      </c>
      <c r="CG15" s="15">
        <f t="shared" si="41"/>
        <v>971.60863103841268</v>
      </c>
      <c r="CH15" s="94">
        <f t="shared" si="41"/>
        <v>1015.6892003287263</v>
      </c>
      <c r="CI15" s="15">
        <f t="shared" si="41"/>
        <v>309.43426891716291</v>
      </c>
      <c r="CJ15" s="15">
        <f t="shared" si="41"/>
        <v>324.13823962347635</v>
      </c>
      <c r="CK15" s="15">
        <f t="shared" si="41"/>
        <v>1073.4722902065407</v>
      </c>
      <c r="CL15" s="15">
        <f t="shared" si="41"/>
        <v>1029.2486702990509</v>
      </c>
      <c r="CM15" s="15">
        <f t="shared" si="41"/>
        <v>1071.6813781417218</v>
      </c>
      <c r="CN15" s="15">
        <f t="shared" si="41"/>
        <v>1115.5890831652437</v>
      </c>
      <c r="CO15" s="15">
        <f t="shared" si="41"/>
        <v>1063.8413709017109</v>
      </c>
      <c r="CP15" s="15">
        <f t="shared" si="41"/>
        <v>1105.7836970733824</v>
      </c>
      <c r="CQ15" s="15">
        <f t="shared" si="41"/>
        <v>1150.4510019675834</v>
      </c>
      <c r="CR15" s="15">
        <f t="shared" si="41"/>
        <v>1100.9025691121328</v>
      </c>
      <c r="CS15" s="15">
        <f t="shared" si="41"/>
        <v>1148.562335040777</v>
      </c>
      <c r="CT15" s="94">
        <f t="shared" si="41"/>
        <v>1199.1489163012791</v>
      </c>
    </row>
    <row r="16" spans="1:98" s="15" customFormat="1" x14ac:dyDescent="0.25">
      <c r="N16" s="94"/>
      <c r="U16" s="15">
        <f>U11-U7+U8</f>
        <v>-10</v>
      </c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 t="shared" ref="O17:AF17" si="42">O9/(SUM(O34,O38:O40)-O7)</f>
        <v>5.089820359281437E-2</v>
      </c>
      <c r="P17" s="1121">
        <f t="shared" si="42"/>
        <v>5.3191489361702126E-3</v>
      </c>
      <c r="Q17" s="1121">
        <f t="shared" si="42"/>
        <v>1.2387387387387387E-2</v>
      </c>
      <c r="R17" s="1121">
        <f t="shared" si="42"/>
        <v>3.1115879828326181E-2</v>
      </c>
      <c r="S17" s="1121">
        <f t="shared" si="42"/>
        <v>1.8890200708382526E-2</v>
      </c>
      <c r="T17" s="1121">
        <f t="shared" si="42"/>
        <v>1.9914651493598862E-2</v>
      </c>
      <c r="U17" s="1121">
        <f t="shared" si="42"/>
        <v>2.5791324736225089E-2</v>
      </c>
      <c r="V17" s="1121">
        <f t="shared" si="42"/>
        <v>1.4213197969543147E-2</v>
      </c>
      <c r="W17" s="1121">
        <f t="shared" si="42"/>
        <v>1.634320735444331E-2</v>
      </c>
      <c r="X17" s="1121">
        <f t="shared" si="42"/>
        <v>1.384083044982699E-2</v>
      </c>
      <c r="Y17" s="1121">
        <f t="shared" si="42"/>
        <v>8.9649551752241236E-3</v>
      </c>
      <c r="Z17" s="1121">
        <f t="shared" si="42"/>
        <v>2.9259896729776247E-2</v>
      </c>
      <c r="AA17" s="1121">
        <f t="shared" si="42"/>
        <v>1.7608217168011739E-2</v>
      </c>
      <c r="AB17" s="1121">
        <f t="shared" si="42"/>
        <v>3.459637561779242E-2</v>
      </c>
      <c r="AC17" s="1121">
        <f t="shared" si="42"/>
        <v>0.10707803992740472</v>
      </c>
      <c r="AD17" s="1121">
        <f t="shared" si="42"/>
        <v>6.8181818181818177E-2</v>
      </c>
      <c r="AE17" s="1121">
        <f t="shared" si="42"/>
        <v>7.2368421052631582E-2</v>
      </c>
      <c r="AF17" s="1121">
        <f t="shared" si="42"/>
        <v>4.7713717693836977E-2</v>
      </c>
      <c r="AG17" s="1121">
        <f>AG9/(SUM(AG34,AG38:AG40)-AG7)</f>
        <v>5.3333333333333337E-2</v>
      </c>
      <c r="AH17" s="1126">
        <f>AVERAGE(AD17:AG17)</f>
        <v>6.039932256540502E-2</v>
      </c>
      <c r="AI17" s="1126">
        <f t="shared" ref="AI17:AX17" si="43">AVERAGE(AE17:AH17)</f>
        <v>5.8453698661301734E-2</v>
      </c>
      <c r="AJ17" s="1126">
        <f t="shared" si="43"/>
        <v>5.4975018063469272E-2</v>
      </c>
      <c r="AK17" s="1126">
        <f t="shared" si="43"/>
        <v>5.6790343155877339E-2</v>
      </c>
      <c r="AL17" s="1126">
        <f t="shared" si="43"/>
        <v>5.7654595611513343E-2</v>
      </c>
      <c r="AM17" s="1126">
        <f t="shared" si="43"/>
        <v>5.696841387304042E-2</v>
      </c>
      <c r="AN17" s="1126">
        <f t="shared" si="43"/>
        <v>5.659709267597509E-2</v>
      </c>
      <c r="AO17" s="1126">
        <f t="shared" si="43"/>
        <v>5.7002611329101546E-2</v>
      </c>
      <c r="AP17" s="1126">
        <f t="shared" si="43"/>
        <v>5.7055678372407603E-2</v>
      </c>
      <c r="AQ17" s="1126">
        <f t="shared" si="43"/>
        <v>5.6905949062631161E-2</v>
      </c>
      <c r="AR17" s="1126">
        <f t="shared" si="43"/>
        <v>5.6890332860028849E-2</v>
      </c>
      <c r="AS17" s="1126">
        <f t="shared" si="43"/>
        <v>5.6963642906042285E-2</v>
      </c>
      <c r="AT17" s="1126">
        <f t="shared" si="43"/>
        <v>5.6953900800277471E-2</v>
      </c>
      <c r="AU17" s="1126">
        <f t="shared" si="43"/>
        <v>5.6928456407244935E-2</v>
      </c>
      <c r="AV17" s="1126">
        <f t="shared" si="43"/>
        <v>5.6934083243398381E-2</v>
      </c>
      <c r="AW17" s="1126">
        <f t="shared" si="43"/>
        <v>5.6945020839240773E-2</v>
      </c>
      <c r="AX17" s="1126">
        <f t="shared" si="43"/>
        <v>5.694036532254039E-2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44">O10/(SUM(O34,O38:O40)-O7)</f>
        <v>2.5449101796407185E-2</v>
      </c>
      <c r="P18" s="1121">
        <f t="shared" si="44"/>
        <v>3.1914893617021274E-2</v>
      </c>
      <c r="Q18" s="1121">
        <f t="shared" si="44"/>
        <v>1.1261261261261261E-2</v>
      </c>
      <c r="R18" s="1121">
        <f t="shared" si="44"/>
        <v>6.4377682403433476E-3</v>
      </c>
      <c r="S18" s="1121">
        <f t="shared" si="44"/>
        <v>1.2987012987012988E-2</v>
      </c>
      <c r="T18" s="1121">
        <f t="shared" si="44"/>
        <v>6.8278805120910391E-2</v>
      </c>
      <c r="U18" s="1121">
        <f t="shared" si="44"/>
        <v>7.5029308323563887E-2</v>
      </c>
      <c r="V18" s="1121">
        <f t="shared" si="44"/>
        <v>1.2182741116751269E-2</v>
      </c>
      <c r="W18" s="1121">
        <f t="shared" si="44"/>
        <v>3.6772216547497447E-2</v>
      </c>
      <c r="X18" s="1121">
        <f t="shared" si="44"/>
        <v>2.9411764705882353E-2</v>
      </c>
      <c r="Y18" s="1121">
        <f t="shared" si="44"/>
        <v>2.0374898125509373E-2</v>
      </c>
      <c r="Z18" s="1121">
        <f t="shared" si="44"/>
        <v>4.1308089500860588E-2</v>
      </c>
      <c r="AA18" s="1121">
        <f t="shared" si="44"/>
        <v>3.6683785766691124E-2</v>
      </c>
      <c r="AB18" s="1121">
        <f t="shared" si="44"/>
        <v>2.3064250411861616E-2</v>
      </c>
      <c r="AC18" s="1121">
        <f t="shared" si="44"/>
        <v>7.2595281306715068E-2</v>
      </c>
      <c r="AD18" s="1121">
        <f t="shared" si="44"/>
        <v>0.15702479338842976</v>
      </c>
      <c r="AE18" s="1121">
        <f t="shared" si="44"/>
        <v>7.4561403508771926E-2</v>
      </c>
      <c r="AF18" s="1121">
        <f t="shared" si="44"/>
        <v>8.9463220675944338E-2</v>
      </c>
      <c r="AG18" s="1121">
        <f>AG10/(SUM(AG34,AG38:AG40)-AG7)</f>
        <v>0.18666666666666668</v>
      </c>
      <c r="AH18" s="1126">
        <f>AVERAGE(AD18:AG18)</f>
        <v>0.12692902105995316</v>
      </c>
      <c r="AI18" s="1126">
        <f t="shared" ref="AI18:AX18" si="45">AVERAGE(AE18:AH18)</f>
        <v>0.11940507797783403</v>
      </c>
      <c r="AJ18" s="1126">
        <f t="shared" si="45"/>
        <v>0.13061599659509956</v>
      </c>
      <c r="AK18" s="1126">
        <f t="shared" si="45"/>
        <v>0.14090419057488837</v>
      </c>
      <c r="AL18" s="1126">
        <f t="shared" si="45"/>
        <v>0.12946357155194377</v>
      </c>
      <c r="AM18" s="1126">
        <f t="shared" si="45"/>
        <v>0.13009720917494144</v>
      </c>
      <c r="AN18" s="1126">
        <f t="shared" si="45"/>
        <v>0.13277024197421827</v>
      </c>
      <c r="AO18" s="1126">
        <f t="shared" si="45"/>
        <v>0.13330880331899797</v>
      </c>
      <c r="AP18" s="1126">
        <f t="shared" si="45"/>
        <v>0.13140995650502535</v>
      </c>
      <c r="AQ18" s="1126">
        <f t="shared" si="45"/>
        <v>0.13189655274329576</v>
      </c>
      <c r="AR18" s="1126">
        <f t="shared" si="45"/>
        <v>0.13234638863538434</v>
      </c>
      <c r="AS18" s="1126">
        <f t="shared" si="45"/>
        <v>0.13224042530067587</v>
      </c>
      <c r="AT18" s="1126">
        <f t="shared" si="45"/>
        <v>0.13197333079609533</v>
      </c>
      <c r="AU18" s="1126">
        <f t="shared" si="45"/>
        <v>0.13211417436886283</v>
      </c>
      <c r="AV18" s="1126">
        <f t="shared" si="45"/>
        <v>0.13216857977525459</v>
      </c>
      <c r="AW18" s="1126">
        <f t="shared" si="45"/>
        <v>0.13212412756022218</v>
      </c>
      <c r="AX18" s="1126">
        <f t="shared" si="45"/>
        <v>0.13209505312510872</v>
      </c>
      <c r="AY18" s="285">
        <v>0.1</v>
      </c>
      <c r="AZ18" s="285">
        <v>0</v>
      </c>
      <c r="BA18" s="285">
        <v>0</v>
      </c>
      <c r="BB18" s="285">
        <v>0.1</v>
      </c>
      <c r="BC18" s="285">
        <v>0</v>
      </c>
      <c r="BD18" s="285">
        <v>0</v>
      </c>
      <c r="BE18" s="285">
        <v>0.1</v>
      </c>
      <c r="BF18" s="285">
        <v>0</v>
      </c>
      <c r="BG18" s="285">
        <v>0</v>
      </c>
      <c r="BH18" s="285">
        <v>0.1</v>
      </c>
      <c r="BI18" s="285">
        <v>0</v>
      </c>
      <c r="BJ18" s="286">
        <v>0</v>
      </c>
      <c r="BK18" s="285">
        <v>0.1</v>
      </c>
      <c r="BL18" s="285">
        <v>0</v>
      </c>
      <c r="BM18" s="285">
        <v>0</v>
      </c>
      <c r="BN18" s="285">
        <v>0.1</v>
      </c>
      <c r="BO18" s="285">
        <v>0</v>
      </c>
      <c r="BP18" s="285">
        <v>0</v>
      </c>
      <c r="BQ18" s="285">
        <v>0.1</v>
      </c>
      <c r="BR18" s="285">
        <v>0</v>
      </c>
      <c r="BS18" s="285">
        <v>0</v>
      </c>
      <c r="BT18" s="285">
        <v>0.1</v>
      </c>
      <c r="BU18" s="285">
        <v>0</v>
      </c>
      <c r="BV18" s="286">
        <v>0</v>
      </c>
      <c r="BW18" s="285">
        <v>0.1</v>
      </c>
      <c r="BX18" s="285">
        <v>0</v>
      </c>
      <c r="BY18" s="285">
        <v>0</v>
      </c>
      <c r="BZ18" s="285">
        <v>0.1</v>
      </c>
      <c r="CA18" s="285">
        <v>0</v>
      </c>
      <c r="CB18" s="285">
        <v>0</v>
      </c>
      <c r="CC18" s="285">
        <v>0.1</v>
      </c>
      <c r="CD18" s="285">
        <v>0</v>
      </c>
      <c r="CE18" s="285">
        <v>0</v>
      </c>
      <c r="CF18" s="285">
        <v>0.1</v>
      </c>
      <c r="CG18" s="285">
        <v>0</v>
      </c>
      <c r="CH18" s="286">
        <v>0</v>
      </c>
      <c r="CI18" s="285">
        <v>0.1</v>
      </c>
      <c r="CJ18" s="285">
        <v>0</v>
      </c>
      <c r="CK18" s="285">
        <v>0</v>
      </c>
      <c r="CL18" s="285">
        <v>0.1</v>
      </c>
      <c r="CM18" s="285">
        <v>0</v>
      </c>
      <c r="CN18" s="285">
        <v>0</v>
      </c>
      <c r="CO18" s="285">
        <v>0.1</v>
      </c>
      <c r="CP18" s="285">
        <v>0</v>
      </c>
      <c r="CQ18" s="285">
        <v>0</v>
      </c>
      <c r="CR18" s="285">
        <v>0.1</v>
      </c>
      <c r="CS18" s="285">
        <v>0</v>
      </c>
      <c r="CT18" s="286">
        <v>0</v>
      </c>
    </row>
    <row r="19" spans="1:98" ht="15.75" thickTop="1" x14ac:dyDescent="0.25"/>
    <row r="20" spans="1:98" s="4" customFormat="1" x14ac:dyDescent="0.25">
      <c r="A20" s="113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9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09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0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09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09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09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09"/>
    </row>
    <row r="21" spans="1:98" s="102" customFormat="1" x14ac:dyDescent="0.25">
      <c r="B21" s="102" t="s">
        <v>0</v>
      </c>
      <c r="C21" s="102">
        <f>'Agency North'!C21</f>
        <v>42005</v>
      </c>
      <c r="D21" s="102">
        <f>'Agency North'!D21</f>
        <v>42036</v>
      </c>
      <c r="E21" s="102">
        <f>'Agency North'!E21</f>
        <v>42064</v>
      </c>
      <c r="F21" s="102">
        <f>'Agency North'!F21</f>
        <v>42095</v>
      </c>
      <c r="G21" s="102">
        <f>'Agency North'!G21</f>
        <v>42125</v>
      </c>
      <c r="H21" s="102">
        <f>'Agency North'!H21</f>
        <v>42156</v>
      </c>
      <c r="I21" s="102">
        <f>'Agency North'!I21</f>
        <v>42186</v>
      </c>
      <c r="J21" s="102">
        <f>'Agency North'!J21</f>
        <v>42217</v>
      </c>
      <c r="K21" s="102">
        <f>'Agency North'!K21</f>
        <v>42248</v>
      </c>
      <c r="L21" s="102">
        <f>'Agency North'!L21</f>
        <v>42278</v>
      </c>
      <c r="M21" s="102">
        <f>'Agency North'!M21</f>
        <v>42309</v>
      </c>
      <c r="N21" s="103">
        <f>'Agency North'!N21</f>
        <v>42339</v>
      </c>
      <c r="O21" s="102">
        <f>'Agency North'!O21</f>
        <v>42370</v>
      </c>
      <c r="P21" s="102">
        <f>'Agency North'!P21</f>
        <v>42401</v>
      </c>
      <c r="Q21" s="102">
        <f>'Agency North'!Q21</f>
        <v>42430</v>
      </c>
      <c r="R21" s="102">
        <f>'Agency North'!R21</f>
        <v>42461</v>
      </c>
      <c r="S21" s="102">
        <f>'Agency North'!S21</f>
        <v>42491</v>
      </c>
      <c r="T21" s="102">
        <f>'Agency North'!T21</f>
        <v>42522</v>
      </c>
      <c r="U21" s="102">
        <f>'Agency North'!U21</f>
        <v>42552</v>
      </c>
      <c r="V21" s="102">
        <f>'Agency North'!V21</f>
        <v>42583</v>
      </c>
      <c r="W21" s="110">
        <f>'Agency North'!W21</f>
        <v>42614</v>
      </c>
      <c r="X21" s="110">
        <f>'Agency North'!X21</f>
        <v>42644</v>
      </c>
      <c r="Y21" s="110">
        <f>'Agency North'!Y21</f>
        <v>42675</v>
      </c>
      <c r="Z21" s="114">
        <f>'Agency North'!Z21</f>
        <v>42705</v>
      </c>
      <c r="AA21" s="102">
        <f>'Agency North'!AA21</f>
        <v>42752</v>
      </c>
      <c r="AB21" s="102">
        <f>'Agency North'!AB21</f>
        <v>42783</v>
      </c>
      <c r="AC21" s="102">
        <f>'Agency North'!AC21</f>
        <v>42811</v>
      </c>
      <c r="AD21" s="102">
        <f>'Agency North'!AD21</f>
        <v>42842</v>
      </c>
      <c r="AE21" s="102">
        <f>'Agency North'!AE21</f>
        <v>42872</v>
      </c>
      <c r="AF21" s="102">
        <f>'Agency North'!AF21</f>
        <v>42903</v>
      </c>
      <c r="AG21" s="102">
        <f>'Agency North'!AG21</f>
        <v>42933</v>
      </c>
      <c r="AH21" s="102">
        <f>'Agency North'!AH21</f>
        <v>42964</v>
      </c>
      <c r="AI21" s="102">
        <f>'Agency North'!AI21</f>
        <v>42995</v>
      </c>
      <c r="AJ21" s="102">
        <f>'Agency North'!AJ21</f>
        <v>43025</v>
      </c>
      <c r="AK21" s="102">
        <f>'Agency North'!AK21</f>
        <v>43056</v>
      </c>
      <c r="AL21" s="103">
        <f>'Agency North'!AL21</f>
        <v>43086</v>
      </c>
      <c r="AM21" s="102">
        <f>'Agency North'!AM21</f>
        <v>43118</v>
      </c>
      <c r="AN21" s="102">
        <f>'Agency North'!AN21</f>
        <v>43149</v>
      </c>
      <c r="AO21" s="102">
        <f>'Agency North'!AO21</f>
        <v>43177</v>
      </c>
      <c r="AP21" s="102">
        <f>'Agency North'!AP21</f>
        <v>43208</v>
      </c>
      <c r="AQ21" s="102">
        <f>'Agency North'!AQ21</f>
        <v>43238</v>
      </c>
      <c r="AR21" s="102">
        <f>'Agency North'!AR21</f>
        <v>43269</v>
      </c>
      <c r="AS21" s="102">
        <f>'Agency North'!AS21</f>
        <v>43299</v>
      </c>
      <c r="AT21" s="102">
        <f>'Agency North'!AT21</f>
        <v>43330</v>
      </c>
      <c r="AU21" s="102">
        <f>'Agency North'!AU21</f>
        <v>43361</v>
      </c>
      <c r="AV21" s="102">
        <f>'Agency North'!AV21</f>
        <v>43391</v>
      </c>
      <c r="AW21" s="102">
        <f>'Agency North'!AW21</f>
        <v>43422</v>
      </c>
      <c r="AX21" s="103">
        <f>'Agency North'!AX21</f>
        <v>43452</v>
      </c>
      <c r="AY21" s="102">
        <f>'Agency North'!AY21</f>
        <v>43483</v>
      </c>
      <c r="AZ21" s="102">
        <f>'Agency North'!AZ21</f>
        <v>43514</v>
      </c>
      <c r="BA21" s="102">
        <f>'Agency North'!BA21</f>
        <v>43542</v>
      </c>
      <c r="BB21" s="102">
        <f>'Agency North'!BB21</f>
        <v>43573</v>
      </c>
      <c r="BC21" s="102">
        <f>'Agency North'!BC21</f>
        <v>43603</v>
      </c>
      <c r="BD21" s="102">
        <f>'Agency North'!BD21</f>
        <v>43634</v>
      </c>
      <c r="BE21" s="102">
        <f>'Agency North'!BE21</f>
        <v>43664</v>
      </c>
      <c r="BF21" s="102">
        <f>'Agency North'!BF21</f>
        <v>43695</v>
      </c>
      <c r="BG21" s="102">
        <f>'Agency North'!BG21</f>
        <v>43726</v>
      </c>
      <c r="BH21" s="102">
        <f>'Agency North'!BH21</f>
        <v>43756</v>
      </c>
      <c r="BI21" s="102">
        <f>'Agency North'!BI21</f>
        <v>43787</v>
      </c>
      <c r="BJ21" s="103">
        <f>'Agency North'!BJ21</f>
        <v>43817</v>
      </c>
      <c r="BK21" s="102">
        <f>'Agency North'!BK21</f>
        <v>43848</v>
      </c>
      <c r="BL21" s="102">
        <f>'Agency North'!BL21</f>
        <v>43879</v>
      </c>
      <c r="BM21" s="102">
        <f>'Agency North'!BM21</f>
        <v>43908</v>
      </c>
      <c r="BN21" s="102">
        <f>'Agency North'!BN21</f>
        <v>43939</v>
      </c>
      <c r="BO21" s="102">
        <f>'Agency North'!BO21</f>
        <v>43969</v>
      </c>
      <c r="BP21" s="102">
        <f>'Agency North'!BP21</f>
        <v>44000</v>
      </c>
      <c r="BQ21" s="102">
        <f>'Agency North'!BQ21</f>
        <v>44030</v>
      </c>
      <c r="BR21" s="102">
        <f>'Agency North'!BR21</f>
        <v>44061</v>
      </c>
      <c r="BS21" s="102">
        <f>'Agency North'!BS21</f>
        <v>44092</v>
      </c>
      <c r="BT21" s="102">
        <f>'Agency North'!BT21</f>
        <v>44122</v>
      </c>
      <c r="BU21" s="102">
        <f>'Agency North'!BU21</f>
        <v>44153</v>
      </c>
      <c r="BV21" s="103">
        <f>'Agency North'!BV21</f>
        <v>44183</v>
      </c>
      <c r="BW21" s="102">
        <f>'Agency North'!BW21</f>
        <v>44214</v>
      </c>
      <c r="BX21" s="102">
        <f>'Agency North'!BX21</f>
        <v>44245</v>
      </c>
      <c r="BY21" s="102">
        <f>'Agency North'!BY21</f>
        <v>44273</v>
      </c>
      <c r="BZ21" s="102">
        <f>'Agency North'!BZ21</f>
        <v>44304</v>
      </c>
      <c r="CA21" s="102">
        <f>'Agency North'!CA21</f>
        <v>44334</v>
      </c>
      <c r="CB21" s="102">
        <f>'Agency North'!CB21</f>
        <v>44365</v>
      </c>
      <c r="CC21" s="102">
        <f>'Agency North'!CC21</f>
        <v>44395</v>
      </c>
      <c r="CD21" s="102">
        <f>'Agency North'!CD21</f>
        <v>44426</v>
      </c>
      <c r="CE21" s="102">
        <f>'Agency North'!CE21</f>
        <v>44457</v>
      </c>
      <c r="CF21" s="102">
        <f>'Agency North'!CF21</f>
        <v>44487</v>
      </c>
      <c r="CG21" s="102">
        <f>'Agency North'!CG21</f>
        <v>44518</v>
      </c>
      <c r="CH21" s="103">
        <f>'Agency North'!CH21</f>
        <v>44548</v>
      </c>
      <c r="CI21" s="102">
        <f>'Agency North'!CI21</f>
        <v>44579</v>
      </c>
      <c r="CJ21" s="102">
        <f>'Agency North'!CJ21</f>
        <v>44610</v>
      </c>
      <c r="CK21" s="102">
        <f>'Agency North'!CK21</f>
        <v>44638</v>
      </c>
      <c r="CL21" s="102">
        <f>'Agency North'!CL21</f>
        <v>44669</v>
      </c>
      <c r="CM21" s="102">
        <f>'Agency North'!CM21</f>
        <v>44699</v>
      </c>
      <c r="CN21" s="102">
        <f>'Agency North'!CN21</f>
        <v>44730</v>
      </c>
      <c r="CO21" s="102">
        <f>'Agency North'!CO21</f>
        <v>44760</v>
      </c>
      <c r="CP21" s="102">
        <f>'Agency North'!CP21</f>
        <v>44791</v>
      </c>
      <c r="CQ21" s="102">
        <f>'Agency North'!CQ21</f>
        <v>44822</v>
      </c>
      <c r="CR21" s="102">
        <f>'Agency North'!CR21</f>
        <v>44852</v>
      </c>
      <c r="CS21" s="102">
        <f>'Agency North'!CS21</f>
        <v>44883</v>
      </c>
      <c r="CT21" s="103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5">
        <v>6084.3504999999896</v>
      </c>
      <c r="O22" s="780">
        <v>1577.261</v>
      </c>
      <c r="P22" s="781">
        <v>1695.9549999999699</v>
      </c>
      <c r="Q22" s="782">
        <v>3655.0449999999901</v>
      </c>
      <c r="R22" s="783">
        <v>5513.5510000000004</v>
      </c>
      <c r="S22" s="784">
        <v>2476.4769999999999</v>
      </c>
      <c r="T22" s="785">
        <v>2380.7105000000001</v>
      </c>
      <c r="U22" s="786">
        <v>2392.8470000000002</v>
      </c>
      <c r="V22" s="787">
        <v>2005.9945</v>
      </c>
      <c r="W22" s="788">
        <v>2575.1260000000002</v>
      </c>
      <c r="X22" s="789">
        <v>2638.56</v>
      </c>
      <c r="Y22" s="790">
        <v>3233.2505000000001</v>
      </c>
      <c r="Z22" s="791">
        <v>5031.5439999999999</v>
      </c>
      <c r="AA22" s="1632">
        <v>3933.4949999999999</v>
      </c>
      <c r="AB22" s="1633">
        <v>7272.9260000000104</v>
      </c>
      <c r="AC22" s="1634">
        <v>7970.6</v>
      </c>
      <c r="AD22" s="1635">
        <v>10699.83</v>
      </c>
      <c r="AE22" s="1636">
        <v>10940.55</v>
      </c>
      <c r="AF22" s="1637">
        <v>14188.19</v>
      </c>
      <c r="AG22" s="1638">
        <v>8205.51</v>
      </c>
      <c r="AH22" s="15">
        <f>AH77*AH101</f>
        <v>11822.10955816654</v>
      </c>
      <c r="AI22" s="15">
        <f t="shared" ref="AI22:CL22" si="46">AI77*AI101</f>
        <v>12237.208834670057</v>
      </c>
      <c r="AJ22" s="15">
        <f t="shared" si="46"/>
        <v>12873.082387446269</v>
      </c>
      <c r="AK22" s="15">
        <f t="shared" si="46"/>
        <v>12294.369540442467</v>
      </c>
      <c r="AL22" s="94">
        <f t="shared" si="46"/>
        <v>12934.153458571804</v>
      </c>
      <c r="AM22" s="15">
        <f t="shared" si="46"/>
        <v>11118.156430455205</v>
      </c>
      <c r="AN22" s="15">
        <f t="shared" si="46"/>
        <v>12521.267796725353</v>
      </c>
      <c r="AO22" s="15">
        <f t="shared" si="46"/>
        <v>9448.635435872322</v>
      </c>
      <c r="AP22" s="15">
        <f t="shared" si="46"/>
        <v>7220.77173462884</v>
      </c>
      <c r="AQ22" s="15">
        <f t="shared" si="46"/>
        <v>7029.2020864269543</v>
      </c>
      <c r="AR22" s="15">
        <f t="shared" si="46"/>
        <v>10866.024739585242</v>
      </c>
      <c r="AS22" s="15">
        <f t="shared" si="46"/>
        <v>7836.6039741230743</v>
      </c>
      <c r="AT22" s="15">
        <f t="shared" si="46"/>
        <v>8442.0601194416431</v>
      </c>
      <c r="AU22" s="15">
        <f t="shared" si="46"/>
        <v>8780.9689553060125</v>
      </c>
      <c r="AV22" s="15">
        <f t="shared" si="46"/>
        <v>9149.1443712240834</v>
      </c>
      <c r="AW22" s="15">
        <f t="shared" si="46"/>
        <v>8698.0430337933831</v>
      </c>
      <c r="AX22" s="94">
        <f t="shared" si="46"/>
        <v>8943.3631551915241</v>
      </c>
      <c r="AY22" s="15">
        <f t="shared" si="46"/>
        <v>7418.0090293001895</v>
      </c>
      <c r="AZ22" s="15">
        <f t="shared" si="46"/>
        <v>8369.149236569443</v>
      </c>
      <c r="BA22" s="15">
        <f t="shared" si="46"/>
        <v>6493.6163451760467</v>
      </c>
      <c r="BB22" s="15">
        <f t="shared" si="46"/>
        <v>4770.3198627976662</v>
      </c>
      <c r="BC22" s="15">
        <f t="shared" si="46"/>
        <v>4648.6036551805037</v>
      </c>
      <c r="BD22" s="15">
        <f t="shared" si="46"/>
        <v>7187.315080522807</v>
      </c>
      <c r="BE22" s="15">
        <f t="shared" si="46"/>
        <v>5182.3731838506319</v>
      </c>
      <c r="BF22" s="15">
        <f t="shared" si="46"/>
        <v>5581.7152690109106</v>
      </c>
      <c r="BG22" s="15">
        <f t="shared" si="46"/>
        <v>5806.9831216123221</v>
      </c>
      <c r="BH22" s="15">
        <f t="shared" si="46"/>
        <v>6050.433760760764</v>
      </c>
      <c r="BI22" s="15">
        <f t="shared" si="46"/>
        <v>5751.8174466557139</v>
      </c>
      <c r="BJ22" s="94">
        <f t="shared" si="46"/>
        <v>5913.9833515520668</v>
      </c>
      <c r="BK22" s="15">
        <f t="shared" si="46"/>
        <v>9344.9795286807075</v>
      </c>
      <c r="BL22" s="15">
        <f t="shared" si="46"/>
        <v>10543.196695945982</v>
      </c>
      <c r="BM22" s="15">
        <f t="shared" si="46"/>
        <v>8180.4580680729314</v>
      </c>
      <c r="BN22" s="15">
        <f t="shared" si="46"/>
        <v>6129.692227761394</v>
      </c>
      <c r="BO22" s="15">
        <f t="shared" si="46"/>
        <v>5973.2912078545332</v>
      </c>
      <c r="BP22" s="15">
        <f t="shared" si="46"/>
        <v>9235.4455580920348</v>
      </c>
      <c r="BQ22" s="15">
        <f t="shared" si="46"/>
        <v>6724.4521077599575</v>
      </c>
      <c r="BR22" s="15">
        <f t="shared" si="46"/>
        <v>7242.6233453391869</v>
      </c>
      <c r="BS22" s="15">
        <f t="shared" si="46"/>
        <v>7681.2315932136335</v>
      </c>
      <c r="BT22" s="15">
        <f t="shared" si="46"/>
        <v>8003.25779884446</v>
      </c>
      <c r="BU22" s="15">
        <f t="shared" si="46"/>
        <v>7608.2607723134361</v>
      </c>
      <c r="BV22" s="94">
        <f t="shared" si="46"/>
        <v>7822.7669704451237</v>
      </c>
      <c r="BW22" s="15">
        <f t="shared" si="46"/>
        <v>11895.785140829397</v>
      </c>
      <c r="BX22" s="15">
        <f t="shared" si="46"/>
        <v>13421.067666071403</v>
      </c>
      <c r="BY22" s="15">
        <f t="shared" si="46"/>
        <v>10413.395902334123</v>
      </c>
      <c r="BZ22" s="15">
        <f t="shared" si="46"/>
        <v>7802.8530182511468</v>
      </c>
      <c r="CA22" s="15">
        <f t="shared" si="46"/>
        <v>7983.9488147480342</v>
      </c>
      <c r="CB22" s="15">
        <f t="shared" si="46"/>
        <v>12344.170416510284</v>
      </c>
      <c r="CC22" s="15">
        <f t="shared" si="46"/>
        <v>8987.9564828488255</v>
      </c>
      <c r="CD22" s="15">
        <f t="shared" si="46"/>
        <v>9680.5483043671247</v>
      </c>
      <c r="CE22" s="15">
        <f t="shared" si="46"/>
        <v>10266.795597342094</v>
      </c>
      <c r="CF22" s="15">
        <f t="shared" si="46"/>
        <v>10697.218399997902</v>
      </c>
      <c r="CG22" s="15">
        <f t="shared" si="46"/>
        <v>10169.26221436032</v>
      </c>
      <c r="CH22" s="94">
        <f t="shared" si="46"/>
        <v>10455.972914832719</v>
      </c>
      <c r="CI22" s="15">
        <f t="shared" si="46"/>
        <v>15216.458575288574</v>
      </c>
      <c r="CJ22" s="15">
        <f t="shared" si="46"/>
        <v>17167.519231326813</v>
      </c>
      <c r="CK22" s="15">
        <f t="shared" si="46"/>
        <v>13320.264740835693</v>
      </c>
      <c r="CL22" s="15">
        <f t="shared" si="46"/>
        <v>9980.9964887282567</v>
      </c>
      <c r="CM22" s="15">
        <f t="shared" ref="CM22:CT22" si="47">CM77*CM101</f>
        <v>10212.644644182556</v>
      </c>
      <c r="CN22" s="15">
        <f t="shared" si="47"/>
        <v>15790.009281895558</v>
      </c>
      <c r="CO22" s="15">
        <f t="shared" si="47"/>
        <v>11496.918099869956</v>
      </c>
      <c r="CP22" s="15">
        <f t="shared" si="47"/>
        <v>12382.84489133032</v>
      </c>
      <c r="CQ22" s="15">
        <f t="shared" si="47"/>
        <v>13132.741391882508</v>
      </c>
      <c r="CR22" s="15">
        <f t="shared" si="47"/>
        <v>13683.315453950263</v>
      </c>
      <c r="CS22" s="15">
        <f t="shared" si="47"/>
        <v>13268.141488942349</v>
      </c>
      <c r="CT22" s="94">
        <f t="shared" si="47"/>
        <v>13642.221541169703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5">
        <v>5752.777</v>
      </c>
      <c r="O23" s="792">
        <v>311.50099999999998</v>
      </c>
      <c r="P23" s="793">
        <v>496.25200000000001</v>
      </c>
      <c r="Q23" s="794">
        <v>4677.4350000000004</v>
      </c>
      <c r="R23" s="795">
        <v>2248.5709999999999</v>
      </c>
      <c r="S23" s="796">
        <v>1671.1790000000001</v>
      </c>
      <c r="T23" s="797">
        <v>2916.4090000000001</v>
      </c>
      <c r="U23" s="798">
        <v>1820.7860000000001</v>
      </c>
      <c r="V23" s="799">
        <v>2307.6289999999999</v>
      </c>
      <c r="W23" s="800">
        <v>4125.7569999999996</v>
      </c>
      <c r="X23" s="801">
        <v>1977.643</v>
      </c>
      <c r="Y23" s="802">
        <v>3613.904</v>
      </c>
      <c r="Z23" s="803">
        <v>5409.3785000000098</v>
      </c>
      <c r="AA23" s="1639">
        <v>1264.491</v>
      </c>
      <c r="AB23" s="1640">
        <v>2129.3139999999999</v>
      </c>
      <c r="AC23" s="1641">
        <v>4333.7</v>
      </c>
      <c r="AD23" s="1642">
        <v>3917.58</v>
      </c>
      <c r="AE23" s="1643">
        <v>3298.59</v>
      </c>
      <c r="AF23" s="1644">
        <v>5003.32</v>
      </c>
      <c r="AG23" s="1645">
        <v>3396.44</v>
      </c>
      <c r="AH23" s="15">
        <f t="shared" ref="AH23:CL23" si="48">AH78*AH102</f>
        <v>4075.3052733284321</v>
      </c>
      <c r="AI23" s="15">
        <f t="shared" si="48"/>
        <v>4402.9725357372299</v>
      </c>
      <c r="AJ23" s="15">
        <f t="shared" si="48"/>
        <v>4664.9343278771203</v>
      </c>
      <c r="AK23" s="15">
        <f t="shared" si="48"/>
        <v>4422.1255362999118</v>
      </c>
      <c r="AL23" s="94">
        <f t="shared" si="48"/>
        <v>4800.4978501139849</v>
      </c>
      <c r="AM23" s="15">
        <f t="shared" si="48"/>
        <v>3121.750895776795</v>
      </c>
      <c r="AN23" s="15">
        <f t="shared" si="48"/>
        <v>3655.7559818883765</v>
      </c>
      <c r="AO23" s="15">
        <f t="shared" si="48"/>
        <v>4108.4936096129832</v>
      </c>
      <c r="AP23" s="15">
        <f t="shared" si="48"/>
        <v>3984.6907872659222</v>
      </c>
      <c r="AQ23" s="15">
        <f t="shared" si="48"/>
        <v>3249.0903492446237</v>
      </c>
      <c r="AR23" s="15">
        <f t="shared" si="48"/>
        <v>3807.3010368292612</v>
      </c>
      <c r="AS23" s="15">
        <f t="shared" si="48"/>
        <v>3510.5709389168569</v>
      </c>
      <c r="AT23" s="15">
        <f t="shared" si="48"/>
        <v>3935.0475752159527</v>
      </c>
      <c r="AU23" s="15">
        <f t="shared" si="48"/>
        <v>3895.4149373009782</v>
      </c>
      <c r="AV23" s="15">
        <f t="shared" si="48"/>
        <v>4004.6748329568663</v>
      </c>
      <c r="AW23" s="15">
        <f t="shared" si="48"/>
        <v>4039.5859811049868</v>
      </c>
      <c r="AX23" s="94">
        <f t="shared" si="48"/>
        <v>4177.5548944328721</v>
      </c>
      <c r="AY23" s="15">
        <f t="shared" si="48"/>
        <v>1431.7949833374278</v>
      </c>
      <c r="AZ23" s="15">
        <f t="shared" si="48"/>
        <v>1754.7945501510599</v>
      </c>
      <c r="BA23" s="15">
        <f t="shared" si="48"/>
        <v>6887.1297491960977</v>
      </c>
      <c r="BB23" s="15">
        <f t="shared" si="48"/>
        <v>6126.5752974609786</v>
      </c>
      <c r="BC23" s="15">
        <f t="shared" si="48"/>
        <v>5214.0803943266037</v>
      </c>
      <c r="BD23" s="15">
        <f t="shared" si="48"/>
        <v>6696.3432872105604</v>
      </c>
      <c r="BE23" s="15">
        <f t="shared" si="48"/>
        <v>5646.3481711735085</v>
      </c>
      <c r="BF23" s="15">
        <f t="shared" si="48"/>
        <v>6559.9829846697476</v>
      </c>
      <c r="BG23" s="15">
        <f t="shared" si="48"/>
        <v>7087.2591993221358</v>
      </c>
      <c r="BH23" s="15">
        <f t="shared" si="48"/>
        <v>6645.7814254004415</v>
      </c>
      <c r="BI23" s="15">
        <f t="shared" si="48"/>
        <v>6978.3886122720969</v>
      </c>
      <c r="BJ23" s="94">
        <f t="shared" si="48"/>
        <v>7903.7689974028171</v>
      </c>
      <c r="BK23" s="15">
        <f t="shared" si="48"/>
        <v>2180.0514326243374</v>
      </c>
      <c r="BL23" s="15">
        <f t="shared" si="48"/>
        <v>2647.2357740604803</v>
      </c>
      <c r="BM23" s="15">
        <f t="shared" si="48"/>
        <v>9856.2205860905287</v>
      </c>
      <c r="BN23" s="15">
        <f t="shared" si="48"/>
        <v>8733.1921027419921</v>
      </c>
      <c r="BO23" s="15">
        <f t="shared" si="48"/>
        <v>7326.67577427578</v>
      </c>
      <c r="BP23" s="15">
        <f t="shared" si="48"/>
        <v>8835.3273712674963</v>
      </c>
      <c r="BQ23" s="15">
        <f t="shared" si="48"/>
        <v>7648.8240693275475</v>
      </c>
      <c r="BR23" s="15">
        <f t="shared" si="48"/>
        <v>8807.0548531937438</v>
      </c>
      <c r="BS23" s="15">
        <f t="shared" si="48"/>
        <v>9159.7907740646897</v>
      </c>
      <c r="BT23" s="15">
        <f t="shared" si="48"/>
        <v>8785.9098332325448</v>
      </c>
      <c r="BU23" s="15">
        <f t="shared" si="48"/>
        <v>9172.5343339367337</v>
      </c>
      <c r="BV23" s="94">
        <f t="shared" si="48"/>
        <v>9827.6095314611193</v>
      </c>
      <c r="BW23" s="15">
        <f t="shared" si="48"/>
        <v>3025.2248788883594</v>
      </c>
      <c r="BX23" s="15">
        <f t="shared" si="48"/>
        <v>3671.9075820147395</v>
      </c>
      <c r="BY23" s="15">
        <f t="shared" si="48"/>
        <v>13715.920660601565</v>
      </c>
      <c r="BZ23" s="15">
        <f t="shared" si="48"/>
        <v>12366.908369313804</v>
      </c>
      <c r="CA23" s="15">
        <f t="shared" si="48"/>
        <v>10345.548364238846</v>
      </c>
      <c r="CB23" s="15">
        <f t="shared" si="48"/>
        <v>12440.535941032769</v>
      </c>
      <c r="CC23" s="15">
        <f t="shared" si="48"/>
        <v>10922.524485649987</v>
      </c>
      <c r="CD23" s="15">
        <f t="shared" si="48"/>
        <v>12535.380702111486</v>
      </c>
      <c r="CE23" s="15">
        <f t="shared" si="48"/>
        <v>12997.244663126849</v>
      </c>
      <c r="CF23" s="15">
        <f t="shared" si="48"/>
        <v>12653.589652183797</v>
      </c>
      <c r="CG23" s="15">
        <f t="shared" si="48"/>
        <v>13159.272057345457</v>
      </c>
      <c r="CH23" s="94">
        <f t="shared" si="48"/>
        <v>14045.325000777941</v>
      </c>
      <c r="CI23" s="15">
        <f t="shared" si="48"/>
        <v>4155.4034633274596</v>
      </c>
      <c r="CJ23" s="15">
        <f t="shared" si="48"/>
        <v>5028.9678698854896</v>
      </c>
      <c r="CK23" s="15">
        <f t="shared" si="48"/>
        <v>18809.245806136943</v>
      </c>
      <c r="CL23" s="15">
        <f t="shared" si="48"/>
        <v>16898.807362743904</v>
      </c>
      <c r="CM23" s="15">
        <f t="shared" ref="CM23:CT23" si="49">CM78*CM102</f>
        <v>14105.294809735997</v>
      </c>
      <c r="CN23" s="15">
        <f t="shared" si="49"/>
        <v>16928.555670207654</v>
      </c>
      <c r="CO23" s="15">
        <f t="shared" si="49"/>
        <v>14832.014456019317</v>
      </c>
      <c r="CP23" s="15">
        <f t="shared" si="49"/>
        <v>17000.368308960526</v>
      </c>
      <c r="CQ23" s="15">
        <f t="shared" si="49"/>
        <v>17605.158492933333</v>
      </c>
      <c r="CR23" s="15">
        <f t="shared" si="49"/>
        <v>17112.78533428194</v>
      </c>
      <c r="CS23" s="15">
        <f t="shared" si="49"/>
        <v>18131.296983879474</v>
      </c>
      <c r="CT23" s="94">
        <f t="shared" si="49"/>
        <v>19329.106099074972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5">
        <v>3679.2369999999901</v>
      </c>
      <c r="O24" s="804">
        <v>966.26899999999898</v>
      </c>
      <c r="P24" s="805">
        <v>305.28300000000002</v>
      </c>
      <c r="Q24" s="806">
        <v>1082.136</v>
      </c>
      <c r="R24" s="807">
        <v>2454.2429999999999</v>
      </c>
      <c r="S24" s="808">
        <v>1950.7380000000001</v>
      </c>
      <c r="T24" s="809">
        <v>2197.4209999999998</v>
      </c>
      <c r="U24" s="810">
        <v>1908.9690000000001</v>
      </c>
      <c r="V24" s="811">
        <v>1201.21</v>
      </c>
      <c r="W24" s="812">
        <v>2397.6840000000002</v>
      </c>
      <c r="X24" s="813">
        <v>4009.319</v>
      </c>
      <c r="Y24" s="814">
        <v>4548.3230000000103</v>
      </c>
      <c r="Z24" s="815">
        <v>3257.09599999999</v>
      </c>
      <c r="AA24" s="1646">
        <v>1266.1579999999999</v>
      </c>
      <c r="AB24" s="1647">
        <v>1064.2650000000001</v>
      </c>
      <c r="AC24" s="1648">
        <v>3299.38</v>
      </c>
      <c r="AD24" s="1649">
        <v>1586.81</v>
      </c>
      <c r="AE24" s="1650">
        <v>3248.4</v>
      </c>
      <c r="AF24" s="1651">
        <v>2156.14</v>
      </c>
      <c r="AG24" s="1652">
        <v>2176.9699999999998</v>
      </c>
      <c r="AH24" s="15">
        <f t="shared" ref="AH24:CL24" si="50">AH79*AH103</f>
        <v>2534.9434745987965</v>
      </c>
      <c r="AI24" s="15">
        <f t="shared" si="50"/>
        <v>2895.4415403792073</v>
      </c>
      <c r="AJ24" s="15">
        <f t="shared" si="50"/>
        <v>3055.1440423349118</v>
      </c>
      <c r="AK24" s="15">
        <f t="shared" si="50"/>
        <v>3051.5277280019582</v>
      </c>
      <c r="AL24" s="94">
        <f t="shared" si="50"/>
        <v>3164.910194066973</v>
      </c>
      <c r="AM24" s="15">
        <f t="shared" si="50"/>
        <v>1609.8714378139041</v>
      </c>
      <c r="AN24" s="15">
        <f t="shared" si="50"/>
        <v>1796.860168198288</v>
      </c>
      <c r="AO24" s="15">
        <f t="shared" si="50"/>
        <v>3881.9843975105182</v>
      </c>
      <c r="AP24" s="15">
        <f t="shared" si="50"/>
        <v>2483.7898124786921</v>
      </c>
      <c r="AQ24" s="15">
        <f t="shared" si="50"/>
        <v>3810.0321914068622</v>
      </c>
      <c r="AR24" s="15">
        <f t="shared" si="50"/>
        <v>3186.6256397943007</v>
      </c>
      <c r="AS24" s="15">
        <f t="shared" si="50"/>
        <v>3744.5846097336125</v>
      </c>
      <c r="AT24" s="15">
        <f t="shared" si="50"/>
        <v>3563.22603024096</v>
      </c>
      <c r="AU24" s="15">
        <f t="shared" si="50"/>
        <v>3858.3348071387873</v>
      </c>
      <c r="AV24" s="15">
        <f t="shared" si="50"/>
        <v>3798.3304790711582</v>
      </c>
      <c r="AW24" s="15">
        <f t="shared" si="50"/>
        <v>3947.6665654850917</v>
      </c>
      <c r="AX24" s="94">
        <f t="shared" si="50"/>
        <v>3994.5155806847347</v>
      </c>
      <c r="AY24" s="15">
        <f t="shared" si="50"/>
        <v>2187.1799089667193</v>
      </c>
      <c r="AZ24" s="15">
        <f t="shared" si="50"/>
        <v>824.13218109927777</v>
      </c>
      <c r="BA24" s="15">
        <f t="shared" si="50"/>
        <v>1916.6257543117258</v>
      </c>
      <c r="BB24" s="15">
        <f t="shared" si="50"/>
        <v>4009.4063544850696</v>
      </c>
      <c r="BC24" s="15">
        <f t="shared" si="50"/>
        <v>5858.0327439712619</v>
      </c>
      <c r="BD24" s="15">
        <f t="shared" si="50"/>
        <v>5113.8381782374281</v>
      </c>
      <c r="BE24" s="15">
        <f t="shared" si="50"/>
        <v>6586.0366102451007</v>
      </c>
      <c r="BF24" s="15">
        <f t="shared" si="50"/>
        <v>5731.0378082080324</v>
      </c>
      <c r="BG24" s="15">
        <f t="shared" si="50"/>
        <v>6432.0977574459039</v>
      </c>
      <c r="BH24" s="15">
        <f t="shared" si="50"/>
        <v>6910.6251999214865</v>
      </c>
      <c r="BI24" s="15">
        <f t="shared" si="50"/>
        <v>6551.1758704274671</v>
      </c>
      <c r="BJ24" s="94">
        <f t="shared" si="50"/>
        <v>6900.529452815068</v>
      </c>
      <c r="BK24" s="15">
        <f t="shared" si="50"/>
        <v>3940.2858922743449</v>
      </c>
      <c r="BL24" s="15">
        <f t="shared" si="50"/>
        <v>1254.8238839958892</v>
      </c>
      <c r="BM24" s="15">
        <f t="shared" si="50"/>
        <v>2891.3699679902038</v>
      </c>
      <c r="BN24" s="15">
        <f t="shared" si="50"/>
        <v>5852.6478788590321</v>
      </c>
      <c r="BO24" s="15">
        <f t="shared" si="50"/>
        <v>8350.3952556423592</v>
      </c>
      <c r="BP24" s="15">
        <f t="shared" si="50"/>
        <v>7185.8182959408814</v>
      </c>
      <c r="BQ24" s="15">
        <f t="shared" si="50"/>
        <v>8774.9798872392093</v>
      </c>
      <c r="BR24" s="15">
        <f t="shared" si="50"/>
        <v>7763.5488639265404</v>
      </c>
      <c r="BS24" s="15">
        <f t="shared" si="50"/>
        <v>8803.0404836190737</v>
      </c>
      <c r="BT24" s="15">
        <f t="shared" si="50"/>
        <v>8931.5035853795416</v>
      </c>
      <c r="BU24" s="15">
        <f t="shared" si="50"/>
        <v>8660.8386305386648</v>
      </c>
      <c r="BV24" s="94">
        <f t="shared" si="50"/>
        <v>9070.1946889253995</v>
      </c>
      <c r="BW24" s="15">
        <f t="shared" si="50"/>
        <v>5040.2884660205964</v>
      </c>
      <c r="BX24" s="15">
        <f t="shared" si="50"/>
        <v>1741.3004003845563</v>
      </c>
      <c r="BY24" s="15">
        <f t="shared" si="50"/>
        <v>4010.5393754135566</v>
      </c>
      <c r="BZ24" s="15">
        <f t="shared" si="50"/>
        <v>8144.5472186524403</v>
      </c>
      <c r="CA24" s="15">
        <f t="shared" si="50"/>
        <v>11824.836985053635</v>
      </c>
      <c r="CB24" s="15">
        <f t="shared" si="50"/>
        <v>10146.652180010951</v>
      </c>
      <c r="CC24" s="15">
        <f t="shared" si="50"/>
        <v>12355.563985557048</v>
      </c>
      <c r="CD24" s="15">
        <f t="shared" si="50"/>
        <v>11086.351548053432</v>
      </c>
      <c r="CE24" s="15">
        <f t="shared" si="50"/>
        <v>12529.666913366413</v>
      </c>
      <c r="CF24" s="15">
        <f t="shared" si="50"/>
        <v>12673.317565010218</v>
      </c>
      <c r="CG24" s="15">
        <f t="shared" si="50"/>
        <v>12473.4603649235</v>
      </c>
      <c r="CH24" s="94">
        <f t="shared" si="50"/>
        <v>13012.451649601257</v>
      </c>
      <c r="CI24" s="15">
        <f t="shared" si="50"/>
        <v>6990.5073391064761</v>
      </c>
      <c r="CJ24" s="15">
        <f t="shared" si="50"/>
        <v>2391.8240805656492</v>
      </c>
      <c r="CK24" s="15">
        <f t="shared" si="50"/>
        <v>5492.7508956526999</v>
      </c>
      <c r="CL24" s="15">
        <f t="shared" si="50"/>
        <v>11168.976141380204</v>
      </c>
      <c r="CM24" s="15">
        <f t="shared" ref="CM24:CT24" si="51">CM79*CM103</f>
        <v>16158.091928788053</v>
      </c>
      <c r="CN24" s="15">
        <f t="shared" si="51"/>
        <v>13834.116403691936</v>
      </c>
      <c r="CO24" s="15">
        <f t="shared" si="51"/>
        <v>16812.929423436985</v>
      </c>
      <c r="CP24" s="15">
        <f t="shared" si="51"/>
        <v>15054.480000596253</v>
      </c>
      <c r="CQ24" s="15">
        <f t="shared" si="51"/>
        <v>16992.619321082599</v>
      </c>
      <c r="CR24" s="15">
        <f t="shared" si="51"/>
        <v>17166.389503789189</v>
      </c>
      <c r="CS24" s="15">
        <f t="shared" si="51"/>
        <v>17206.561029505683</v>
      </c>
      <c r="CT24" s="94">
        <f t="shared" si="51"/>
        <v>17929.002783675714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5">
        <v>3539.5574999999999</v>
      </c>
      <c r="O25" s="816">
        <v>1059.297</v>
      </c>
      <c r="P25" s="817">
        <v>1546.6210000000001</v>
      </c>
      <c r="Q25" s="818">
        <v>2341.8530000000001</v>
      </c>
      <c r="R25" s="819">
        <v>868.44099999999901</v>
      </c>
      <c r="S25" s="820">
        <v>2736.2179999999998</v>
      </c>
      <c r="T25" s="821">
        <v>3474.8090000000002</v>
      </c>
      <c r="U25" s="822">
        <v>2775.6619999999998</v>
      </c>
      <c r="V25" s="823">
        <v>2269.0259999999998</v>
      </c>
      <c r="W25" s="824">
        <v>2025.2249999999999</v>
      </c>
      <c r="X25" s="825">
        <v>1506.9870000000001</v>
      </c>
      <c r="Y25" s="826">
        <v>7030.70550000002</v>
      </c>
      <c r="Z25" s="827">
        <v>15126.209000000101</v>
      </c>
      <c r="AA25" s="1653">
        <v>3012.2404999999999</v>
      </c>
      <c r="AB25" s="1654">
        <v>4534.0839999999998</v>
      </c>
      <c r="AC25" s="1655">
        <v>2333.62</v>
      </c>
      <c r="AD25" s="1656">
        <v>1563.44</v>
      </c>
      <c r="AE25" s="1657">
        <v>1865.16</v>
      </c>
      <c r="AF25" s="1658">
        <v>3365.75</v>
      </c>
      <c r="AG25" s="1659">
        <v>2950.92</v>
      </c>
      <c r="AH25" s="15">
        <f t="shared" ref="AH25:CL25" si="52">AH80*AH104</f>
        <v>3356.1984994223963</v>
      </c>
      <c r="AI25" s="15">
        <f t="shared" si="52"/>
        <v>3536.0111396250531</v>
      </c>
      <c r="AJ25" s="15">
        <f t="shared" si="52"/>
        <v>3452.5136270908406</v>
      </c>
      <c r="AK25" s="15">
        <f t="shared" si="52"/>
        <v>3647.4926448481428</v>
      </c>
      <c r="AL25" s="94">
        <f t="shared" si="52"/>
        <v>3875.0260019283296</v>
      </c>
      <c r="AM25" s="15">
        <f t="shared" si="52"/>
        <v>4055.8586115568683</v>
      </c>
      <c r="AN25" s="15">
        <f t="shared" si="52"/>
        <v>4547.4641840250033</v>
      </c>
      <c r="AO25" s="15">
        <f t="shared" si="52"/>
        <v>5819.9203834954915</v>
      </c>
      <c r="AP25" s="15">
        <f t="shared" si="52"/>
        <v>5090.7312764388926</v>
      </c>
      <c r="AQ25" s="15">
        <f t="shared" si="52"/>
        <v>5290.6605419054986</v>
      </c>
      <c r="AR25" s="15">
        <f t="shared" si="52"/>
        <v>7077.4780732006102</v>
      </c>
      <c r="AS25" s="15">
        <f t="shared" si="52"/>
        <v>6782.2150652483479</v>
      </c>
      <c r="AT25" s="15">
        <f t="shared" si="52"/>
        <v>6512.567275019519</v>
      </c>
      <c r="AU25" s="15">
        <f t="shared" si="52"/>
        <v>6905.080777301464</v>
      </c>
      <c r="AV25" s="15">
        <f t="shared" si="52"/>
        <v>7252.8979158410111</v>
      </c>
      <c r="AW25" s="15">
        <f t="shared" si="52"/>
        <v>7264.6979071073501</v>
      </c>
      <c r="AX25" s="94">
        <f t="shared" si="52"/>
        <v>7373.3746568458</v>
      </c>
      <c r="AY25" s="15">
        <f t="shared" si="52"/>
        <v>2808.2170006223464</v>
      </c>
      <c r="AZ25" s="15">
        <f t="shared" si="52"/>
        <v>3163.930052795452</v>
      </c>
      <c r="BA25" s="15">
        <f t="shared" si="52"/>
        <v>1395.4610818279311</v>
      </c>
      <c r="BB25" s="15">
        <f t="shared" si="52"/>
        <v>1227.8841561285587</v>
      </c>
      <c r="BC25" s="15">
        <f t="shared" si="52"/>
        <v>4311.2920774036184</v>
      </c>
      <c r="BD25" s="15">
        <f t="shared" si="52"/>
        <v>5533.7386090830623</v>
      </c>
      <c r="BE25" s="15">
        <f t="shared" si="52"/>
        <v>5534.0875697350975</v>
      </c>
      <c r="BF25" s="15">
        <f t="shared" si="52"/>
        <v>5821.9866247157815</v>
      </c>
      <c r="BG25" s="15">
        <f t="shared" si="52"/>
        <v>5638.9762688729779</v>
      </c>
      <c r="BH25" s="15">
        <f t="shared" si="52"/>
        <v>6145.9696807590162</v>
      </c>
      <c r="BI25" s="15">
        <f t="shared" si="52"/>
        <v>6709.7444102847021</v>
      </c>
      <c r="BJ25" s="94">
        <f t="shared" si="52"/>
        <v>6208.5589084178528</v>
      </c>
      <c r="BK25" s="15">
        <f t="shared" si="52"/>
        <v>4619.3419364920574</v>
      </c>
      <c r="BL25" s="15">
        <f t="shared" si="52"/>
        <v>5699.937577180096</v>
      </c>
      <c r="BM25" s="15">
        <f t="shared" si="52"/>
        <v>2124.7294242639118</v>
      </c>
      <c r="BN25" s="15">
        <f t="shared" si="52"/>
        <v>1889.4000106794754</v>
      </c>
      <c r="BO25" s="15">
        <f t="shared" si="52"/>
        <v>6293.3193099103246</v>
      </c>
      <c r="BP25" s="15">
        <f t="shared" si="52"/>
        <v>7888.1267222016832</v>
      </c>
      <c r="BQ25" s="15">
        <f t="shared" si="52"/>
        <v>7852.5792852041714</v>
      </c>
      <c r="BR25" s="15">
        <f t="shared" si="52"/>
        <v>7756.9893031243628</v>
      </c>
      <c r="BS25" s="15">
        <f t="shared" si="52"/>
        <v>7787.1646699028015</v>
      </c>
      <c r="BT25" s="15">
        <f t="shared" si="52"/>
        <v>8411.4424175512959</v>
      </c>
      <c r="BU25" s="15">
        <f t="shared" si="52"/>
        <v>8671.8791026489216</v>
      </c>
      <c r="BV25" s="94">
        <f t="shared" si="52"/>
        <v>8207.8893770396844</v>
      </c>
      <c r="BW25" s="15">
        <f t="shared" si="52"/>
        <v>6246.3787072068017</v>
      </c>
      <c r="BX25" s="15">
        <f t="shared" si="52"/>
        <v>7291.1789684163159</v>
      </c>
      <c r="BY25" s="15">
        <f t="shared" si="52"/>
        <v>2948.4553524737639</v>
      </c>
      <c r="BZ25" s="15">
        <f t="shared" si="52"/>
        <v>2620.7345385149633</v>
      </c>
      <c r="CA25" s="15">
        <f t="shared" si="52"/>
        <v>8757.7857651012764</v>
      </c>
      <c r="CB25" s="15">
        <f t="shared" si="52"/>
        <v>11170.227246962215</v>
      </c>
      <c r="CC25" s="15">
        <f t="shared" si="52"/>
        <v>11088.144375698144</v>
      </c>
      <c r="CD25" s="15">
        <f t="shared" si="52"/>
        <v>10922.187731667666</v>
      </c>
      <c r="CE25" s="15">
        <f t="shared" si="52"/>
        <v>11120.07493045654</v>
      </c>
      <c r="CF25" s="15">
        <f t="shared" si="52"/>
        <v>11972.292067609644</v>
      </c>
      <c r="CG25" s="15">
        <f t="shared" si="52"/>
        <v>12304.924551914106</v>
      </c>
      <c r="CH25" s="94">
        <f t="shared" si="52"/>
        <v>11821.11654443947</v>
      </c>
      <c r="CI25" s="15">
        <f t="shared" si="52"/>
        <v>8696.4145508993843</v>
      </c>
      <c r="CJ25" s="15">
        <f t="shared" si="52"/>
        <v>10112.325997423324</v>
      </c>
      <c r="CK25" s="15">
        <f t="shared" si="52"/>
        <v>4049.9539947053313</v>
      </c>
      <c r="CL25" s="15">
        <f t="shared" si="52"/>
        <v>3589.3032423379809</v>
      </c>
      <c r="CM25" s="15">
        <f t="shared" ref="CM25:CT25" si="53">CM80*CM104</f>
        <v>12009.937156201962</v>
      </c>
      <c r="CN25" s="15">
        <f t="shared" si="53"/>
        <v>15263.598047905763</v>
      </c>
      <c r="CO25" s="15">
        <f t="shared" si="53"/>
        <v>15117.762713551945</v>
      </c>
      <c r="CP25" s="15">
        <f t="shared" si="53"/>
        <v>14862.451580252864</v>
      </c>
      <c r="CQ25" s="15">
        <f t="shared" si="53"/>
        <v>15100.273964799848</v>
      </c>
      <c r="CR25" s="15">
        <f t="shared" si="53"/>
        <v>16236.712668609003</v>
      </c>
      <c r="CS25" s="15">
        <f t="shared" si="53"/>
        <v>17000.737898433654</v>
      </c>
      <c r="CT25" s="94">
        <f t="shared" si="53"/>
        <v>16306.682933853572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5">
        <v>5013.0079999999998</v>
      </c>
      <c r="O26" s="828">
        <v>654.11800000000005</v>
      </c>
      <c r="P26" s="829">
        <v>547.61599999999999</v>
      </c>
      <c r="Q26" s="830">
        <v>2369.259</v>
      </c>
      <c r="R26" s="831">
        <v>4357.9949999999999</v>
      </c>
      <c r="S26" s="832">
        <v>1572.2270000000001</v>
      </c>
      <c r="T26" s="833">
        <v>1493.748</v>
      </c>
      <c r="U26" s="834">
        <v>1535.3109999999999</v>
      </c>
      <c r="V26" s="835">
        <v>2539.491</v>
      </c>
      <c r="W26" s="836">
        <v>3856.748</v>
      </c>
      <c r="X26" s="837">
        <v>3897.5075000000002</v>
      </c>
      <c r="Y26" s="838">
        <v>1992.4794999999999</v>
      </c>
      <c r="Z26" s="839">
        <v>2646.6444999999999</v>
      </c>
      <c r="AA26" s="1660">
        <v>1240.9359999999999</v>
      </c>
      <c r="AB26" s="1661">
        <v>3796.6129999999998</v>
      </c>
      <c r="AC26" s="1662">
        <v>5473.45</v>
      </c>
      <c r="AD26" s="1663">
        <v>1200.6199999999999</v>
      </c>
      <c r="AE26" s="1664">
        <v>1020.13</v>
      </c>
      <c r="AF26" s="1665">
        <v>1004.7</v>
      </c>
      <c r="AG26" s="1666">
        <v>1023.41</v>
      </c>
      <c r="AH26" s="15">
        <f t="shared" ref="AH26:CL26" si="54">AH81*AH105</f>
        <v>1804.8763689572249</v>
      </c>
      <c r="AI26" s="15">
        <f t="shared" si="54"/>
        <v>1783.8392761162315</v>
      </c>
      <c r="AJ26" s="15">
        <f t="shared" si="54"/>
        <v>2012.5521091953128</v>
      </c>
      <c r="AK26" s="15">
        <f t="shared" si="54"/>
        <v>2143.0810253045552</v>
      </c>
      <c r="AL26" s="94">
        <f t="shared" si="54"/>
        <v>2127.9235095960989</v>
      </c>
      <c r="AM26" s="15">
        <f t="shared" si="54"/>
        <v>1311.4860208584394</v>
      </c>
      <c r="AN26" s="15">
        <f t="shared" si="54"/>
        <v>3755.4879764970974</v>
      </c>
      <c r="AO26" s="15">
        <f t="shared" si="54"/>
        <v>4272.3858436302999</v>
      </c>
      <c r="AP26" s="15">
        <f t="shared" si="54"/>
        <v>3584.8917951545773</v>
      </c>
      <c r="AQ26" s="15">
        <f t="shared" si="54"/>
        <v>3095.7806441899606</v>
      </c>
      <c r="AR26" s="15">
        <f t="shared" si="54"/>
        <v>3677.8769563437904</v>
      </c>
      <c r="AS26" s="15">
        <f t="shared" si="54"/>
        <v>3329.0362837796283</v>
      </c>
      <c r="AT26" s="15">
        <f t="shared" si="54"/>
        <v>3668.6774720567732</v>
      </c>
      <c r="AU26" s="15">
        <f t="shared" si="54"/>
        <v>3675.8544855311866</v>
      </c>
      <c r="AV26" s="15">
        <f t="shared" si="54"/>
        <v>3792.1723231704232</v>
      </c>
      <c r="AW26" s="15">
        <f t="shared" si="54"/>
        <v>3822.0974359730712</v>
      </c>
      <c r="AX26" s="94">
        <f t="shared" si="54"/>
        <v>3962.1385377060433</v>
      </c>
      <c r="AY26" s="15">
        <f t="shared" si="54"/>
        <v>2444.5322325094276</v>
      </c>
      <c r="AZ26" s="15">
        <f t="shared" si="54"/>
        <v>6721.5989811929439</v>
      </c>
      <c r="BA26" s="15">
        <f t="shared" si="54"/>
        <v>7714.2428448163755</v>
      </c>
      <c r="BB26" s="15">
        <f t="shared" si="54"/>
        <v>4633.4813434102543</v>
      </c>
      <c r="BC26" s="15">
        <f t="shared" si="54"/>
        <v>2857.643738629416</v>
      </c>
      <c r="BD26" s="15">
        <f t="shared" si="54"/>
        <v>4266.5345470667944</v>
      </c>
      <c r="BE26" s="15">
        <f t="shared" si="54"/>
        <v>5386.326562420244</v>
      </c>
      <c r="BF26" s="15">
        <f t="shared" si="54"/>
        <v>7472.5012342343243</v>
      </c>
      <c r="BG26" s="15">
        <f t="shared" si="54"/>
        <v>7807.1717846447618</v>
      </c>
      <c r="BH26" s="15">
        <f t="shared" si="54"/>
        <v>8103.4584781295043</v>
      </c>
      <c r="BI26" s="15">
        <f t="shared" si="54"/>
        <v>8244.1039817522123</v>
      </c>
      <c r="BJ26" s="94">
        <f t="shared" si="54"/>
        <v>8722.6436936932823</v>
      </c>
      <c r="BK26" s="15">
        <f t="shared" si="54"/>
        <v>3991.7200238277283</v>
      </c>
      <c r="BL26" s="15">
        <f t="shared" si="54"/>
        <v>11077.475539421644</v>
      </c>
      <c r="BM26" s="15">
        <f t="shared" si="54"/>
        <v>13014.100795081922</v>
      </c>
      <c r="BN26" s="15">
        <f t="shared" si="54"/>
        <v>8003.6017531360685</v>
      </c>
      <c r="BO26" s="15">
        <f t="shared" si="54"/>
        <v>4858.9862570161804</v>
      </c>
      <c r="BP26" s="15">
        <f t="shared" si="54"/>
        <v>6343.6954513653427</v>
      </c>
      <c r="BQ26" s="15">
        <f t="shared" si="54"/>
        <v>7898.081207889436</v>
      </c>
      <c r="BR26" s="15">
        <f t="shared" si="54"/>
        <v>10770.103883884887</v>
      </c>
      <c r="BS26" s="15">
        <f t="shared" si="54"/>
        <v>11051.122060650809</v>
      </c>
      <c r="BT26" s="15">
        <f t="shared" si="54"/>
        <v>11269.929652747836</v>
      </c>
      <c r="BU26" s="15">
        <f t="shared" si="54"/>
        <v>11290.212760945089</v>
      </c>
      <c r="BV26" s="94">
        <f t="shared" si="54"/>
        <v>11693.465373776347</v>
      </c>
      <c r="BW26" s="15">
        <f t="shared" si="54"/>
        <v>5438.3686227335884</v>
      </c>
      <c r="BX26" s="15">
        <f t="shared" si="54"/>
        <v>14932.64868457848</v>
      </c>
      <c r="BY26" s="15">
        <f t="shared" si="54"/>
        <v>17233.714694459937</v>
      </c>
      <c r="BZ26" s="15">
        <f t="shared" si="54"/>
        <v>10589.476084646551</v>
      </c>
      <c r="CA26" s="15">
        <f t="shared" si="54"/>
        <v>6439.678798320725</v>
      </c>
      <c r="CB26" s="15">
        <f t="shared" si="54"/>
        <v>8818.9877208418893</v>
      </c>
      <c r="CC26" s="15">
        <f t="shared" si="54"/>
        <v>11076.003523182995</v>
      </c>
      <c r="CD26" s="15">
        <f t="shared" si="54"/>
        <v>15157.534874676645</v>
      </c>
      <c r="CE26" s="15">
        <f t="shared" si="54"/>
        <v>15599.25676199366</v>
      </c>
      <c r="CF26" s="15">
        <f t="shared" si="54"/>
        <v>15964.932801872706</v>
      </c>
      <c r="CG26" s="15">
        <f t="shared" si="54"/>
        <v>16036.130523634196</v>
      </c>
      <c r="CH26" s="94">
        <f t="shared" si="54"/>
        <v>16638.251123300619</v>
      </c>
      <c r="CI26" s="15">
        <f t="shared" si="54"/>
        <v>7536.9910639846712</v>
      </c>
      <c r="CJ26" s="15">
        <f t="shared" si="54"/>
        <v>20749.294192716156</v>
      </c>
      <c r="CK26" s="15">
        <f t="shared" si="54"/>
        <v>23982.278012687693</v>
      </c>
      <c r="CL26" s="15">
        <f t="shared" si="54"/>
        <v>14684.592881828787</v>
      </c>
      <c r="CM26" s="15">
        <f t="shared" ref="CM26:CT26" si="55">CM81*CM105</f>
        <v>8886.7169248114151</v>
      </c>
      <c r="CN26" s="15">
        <f t="shared" si="55"/>
        <v>12093.97159864216</v>
      </c>
      <c r="CO26" s="15">
        <f t="shared" si="55"/>
        <v>15161.624984181946</v>
      </c>
      <c r="CP26" s="15">
        <f t="shared" si="55"/>
        <v>20715.678816319374</v>
      </c>
      <c r="CQ26" s="15">
        <f t="shared" si="55"/>
        <v>21264.804423106198</v>
      </c>
      <c r="CR26" s="15">
        <f t="shared" si="55"/>
        <v>21719.451989187361</v>
      </c>
      <c r="CS26" s="15">
        <f t="shared" si="55"/>
        <v>22213.934781746248</v>
      </c>
      <c r="CT26" s="94">
        <f t="shared" si="55"/>
        <v>23012.871658675776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5">
        <v>5776.4900000000098</v>
      </c>
      <c r="O27" s="840">
        <v>897.09</v>
      </c>
      <c r="P27" s="841">
        <v>819.21799999999996</v>
      </c>
      <c r="Q27" s="842">
        <v>2167.4810000000002</v>
      </c>
      <c r="R27" s="843">
        <v>1641.7139999999999</v>
      </c>
      <c r="S27" s="844">
        <v>1809.37</v>
      </c>
      <c r="T27" s="845">
        <v>2581.4580000000001</v>
      </c>
      <c r="U27" s="846">
        <v>2151.1210000000001</v>
      </c>
      <c r="V27" s="847">
        <v>2418.8905</v>
      </c>
      <c r="W27" s="848">
        <v>2864.002</v>
      </c>
      <c r="X27" s="849">
        <v>2571.761</v>
      </c>
      <c r="Y27" s="850">
        <v>4710.0249999999996</v>
      </c>
      <c r="Z27" s="851">
        <v>7132.7160000000104</v>
      </c>
      <c r="AA27" s="1667">
        <v>485.90499999999997</v>
      </c>
      <c r="AB27" s="1668">
        <v>536.13</v>
      </c>
      <c r="AC27" s="1669">
        <v>1310.55</v>
      </c>
      <c r="AD27" s="1670">
        <v>2466.52</v>
      </c>
      <c r="AE27" s="1671">
        <v>7865.96</v>
      </c>
      <c r="AF27" s="1672">
        <v>2594.13</v>
      </c>
      <c r="AG27" s="1673">
        <v>2362.84</v>
      </c>
      <c r="AH27" s="15">
        <f t="shared" ref="AH27:CL27" si="56">AH82*AH106</f>
        <v>11595.363197009612</v>
      </c>
      <c r="AI27" s="15">
        <f t="shared" si="56"/>
        <v>14571.526946474771</v>
      </c>
      <c r="AJ27" s="15">
        <f t="shared" si="56"/>
        <v>9636.3978689146443</v>
      </c>
      <c r="AK27" s="15">
        <f t="shared" si="56"/>
        <v>10335.303166712783</v>
      </c>
      <c r="AL27" s="94">
        <f t="shared" si="56"/>
        <v>11938.072371395945</v>
      </c>
      <c r="AM27" s="15">
        <f t="shared" si="56"/>
        <v>726.65833974767645</v>
      </c>
      <c r="AN27" s="15">
        <f t="shared" si="56"/>
        <v>1096.6964297356594</v>
      </c>
      <c r="AO27" s="15">
        <f t="shared" si="56"/>
        <v>3518.1086164549383</v>
      </c>
      <c r="AP27" s="15">
        <f t="shared" si="56"/>
        <v>5635.0885699287965</v>
      </c>
      <c r="AQ27" s="15">
        <f t="shared" si="56"/>
        <v>37211.458724702221</v>
      </c>
      <c r="AR27" s="15">
        <f t="shared" si="56"/>
        <v>6914.8444633754871</v>
      </c>
      <c r="AS27" s="15">
        <f t="shared" si="56"/>
        <v>7851.6276357549823</v>
      </c>
      <c r="AT27" s="15">
        <f t="shared" si="56"/>
        <v>15815.430303687273</v>
      </c>
      <c r="AU27" s="15">
        <f t="shared" si="56"/>
        <v>18790.830023239054</v>
      </c>
      <c r="AV27" s="15">
        <f t="shared" si="56"/>
        <v>13013.858545294042</v>
      </c>
      <c r="AW27" s="15">
        <f t="shared" si="56"/>
        <v>14618.00053261693</v>
      </c>
      <c r="AX27" s="94">
        <f t="shared" si="56"/>
        <v>16479.089959929643</v>
      </c>
      <c r="AY27" s="15">
        <f t="shared" si="56"/>
        <v>4043.0048841035455</v>
      </c>
      <c r="AZ27" s="15">
        <f t="shared" si="56"/>
        <v>5809.6459802462477</v>
      </c>
      <c r="BA27" s="15">
        <f t="shared" si="56"/>
        <v>19893.925394420807</v>
      </c>
      <c r="BB27" s="15">
        <f t="shared" si="56"/>
        <v>30884.202676987999</v>
      </c>
      <c r="BC27" s="15">
        <f t="shared" si="56"/>
        <v>198834.23293931776</v>
      </c>
      <c r="BD27" s="15">
        <f t="shared" si="56"/>
        <v>37157.782310664647</v>
      </c>
      <c r="BE27" s="15">
        <f t="shared" si="56"/>
        <v>35720.715720458342</v>
      </c>
      <c r="BF27" s="15">
        <f t="shared" si="56"/>
        <v>58130.757062048244</v>
      </c>
      <c r="BG27" s="15">
        <f t="shared" si="56"/>
        <v>72343.796965793474</v>
      </c>
      <c r="BH27" s="15">
        <f t="shared" si="56"/>
        <v>52020.438278718604</v>
      </c>
      <c r="BI27" s="15">
        <f t="shared" si="56"/>
        <v>61001.875179839917</v>
      </c>
      <c r="BJ27" s="94">
        <f t="shared" si="56"/>
        <v>77263.304625255463</v>
      </c>
      <c r="BK27" s="15">
        <f t="shared" si="56"/>
        <v>5387.2872153176559</v>
      </c>
      <c r="BL27" s="15">
        <f t="shared" si="56"/>
        <v>7891.9217270573799</v>
      </c>
      <c r="BM27" s="15">
        <f t="shared" si="56"/>
        <v>26929.227693223002</v>
      </c>
      <c r="BN27" s="15">
        <f t="shared" si="56"/>
        <v>42081.765751916937</v>
      </c>
      <c r="BO27" s="15">
        <f t="shared" si="56"/>
        <v>269218.52412932855</v>
      </c>
      <c r="BP27" s="15">
        <f t="shared" si="56"/>
        <v>50104.31184848948</v>
      </c>
      <c r="BQ27" s="15">
        <f t="shared" si="56"/>
        <v>48684.450575986317</v>
      </c>
      <c r="BR27" s="15">
        <f t="shared" si="56"/>
        <v>79468.452005892002</v>
      </c>
      <c r="BS27" s="15">
        <f t="shared" si="56"/>
        <v>99828.779862736978</v>
      </c>
      <c r="BT27" s="15">
        <f t="shared" si="56"/>
        <v>71253.318314949138</v>
      </c>
      <c r="BU27" s="15">
        <f t="shared" si="56"/>
        <v>83009.993400295119</v>
      </c>
      <c r="BV27" s="94">
        <f t="shared" si="56"/>
        <v>102668.96739540345</v>
      </c>
      <c r="BW27" s="15">
        <f t="shared" si="56"/>
        <v>7295.3812000422859</v>
      </c>
      <c r="BX27" s="15">
        <f t="shared" si="56"/>
        <v>10625.973445418836</v>
      </c>
      <c r="BY27" s="15">
        <f t="shared" si="56"/>
        <v>35961.283902125899</v>
      </c>
      <c r="BZ27" s="15">
        <f t="shared" si="56"/>
        <v>55647.213339279995</v>
      </c>
      <c r="CA27" s="15">
        <f t="shared" si="56"/>
        <v>352071.74040130904</v>
      </c>
      <c r="CB27" s="15">
        <f t="shared" si="56"/>
        <v>65221.333764546471</v>
      </c>
      <c r="CC27" s="15">
        <f t="shared" si="56"/>
        <v>63329.711058667126</v>
      </c>
      <c r="CD27" s="15">
        <f t="shared" si="56"/>
        <v>102977.58496610298</v>
      </c>
      <c r="CE27" s="15">
        <f t="shared" si="56"/>
        <v>130387.50472236275</v>
      </c>
      <c r="CF27" s="15">
        <f t="shared" si="56"/>
        <v>93969.330573824758</v>
      </c>
      <c r="CG27" s="15">
        <f t="shared" si="56"/>
        <v>110006.06255192803</v>
      </c>
      <c r="CH27" s="94">
        <f t="shared" si="56"/>
        <v>136766.90740466729</v>
      </c>
      <c r="CI27" s="15">
        <f t="shared" si="56"/>
        <v>9472.286509734613</v>
      </c>
      <c r="CJ27" s="15">
        <f t="shared" si="56"/>
        <v>13879.612153461034</v>
      </c>
      <c r="CK27" s="15">
        <f t="shared" si="56"/>
        <v>47091.354848662893</v>
      </c>
      <c r="CL27" s="15">
        <f t="shared" si="56"/>
        <v>73236.322406795225</v>
      </c>
      <c r="CM27" s="15">
        <f t="shared" ref="CM27:CT27" si="57">CM82*CM106</f>
        <v>465321.69115075172</v>
      </c>
      <c r="CN27" s="15">
        <f t="shared" si="57"/>
        <v>86395.834090674602</v>
      </c>
      <c r="CO27" s="15">
        <f t="shared" si="57"/>
        <v>84013.470704646097</v>
      </c>
      <c r="CP27" s="15">
        <f t="shared" si="57"/>
        <v>136875.7782408059</v>
      </c>
      <c r="CQ27" s="15">
        <f t="shared" si="57"/>
        <v>173064.36749794596</v>
      </c>
      <c r="CR27" s="15">
        <f t="shared" si="57"/>
        <v>124473.57511714916</v>
      </c>
      <c r="CS27" s="15">
        <f t="shared" si="57"/>
        <v>148379.40392859917</v>
      </c>
      <c r="CT27" s="94">
        <f t="shared" si="57"/>
        <v>183883.86854941599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5">
        <v>4457.63399999999</v>
      </c>
      <c r="O28" s="852">
        <v>596.98699999999997</v>
      </c>
      <c r="P28" s="853">
        <v>1388.49</v>
      </c>
      <c r="Q28" s="854">
        <v>1534.674</v>
      </c>
      <c r="R28" s="855">
        <v>1206.982</v>
      </c>
      <c r="S28" s="856">
        <v>1457.5889999999999</v>
      </c>
      <c r="T28" s="857">
        <v>2428.7044999999998</v>
      </c>
      <c r="U28" s="858">
        <v>1586.0619999999999</v>
      </c>
      <c r="V28" s="859">
        <v>1310.0440000000001</v>
      </c>
      <c r="W28" s="860">
        <v>2379.7469999999998</v>
      </c>
      <c r="X28" s="861">
        <v>1759.1415</v>
      </c>
      <c r="Y28" s="862">
        <v>2505.2604999999999</v>
      </c>
      <c r="Z28" s="863">
        <v>6394.2539999999999</v>
      </c>
      <c r="AA28" s="1674">
        <v>1566.4295</v>
      </c>
      <c r="AB28" s="1675">
        <v>1094.9259999999999</v>
      </c>
      <c r="AC28" s="1676">
        <v>2230.5300000000002</v>
      </c>
      <c r="AD28" s="1677">
        <v>2197.79</v>
      </c>
      <c r="AE28" s="1678">
        <v>2466.1999999999998</v>
      </c>
      <c r="AF28" s="1679">
        <v>2195.75</v>
      </c>
      <c r="AG28" s="1680">
        <v>2720.18</v>
      </c>
      <c r="AH28" s="15">
        <f t="shared" ref="AH28:CL29" si="58">AH83*AH107</f>
        <v>3717.3538959017769</v>
      </c>
      <c r="AI28" s="15">
        <f t="shared" si="58"/>
        <v>4362.6968163969077</v>
      </c>
      <c r="AJ28" s="15">
        <f t="shared" si="58"/>
        <v>4325.3279786923313</v>
      </c>
      <c r="AK28" s="15">
        <f t="shared" si="58"/>
        <v>4833.3431952242399</v>
      </c>
      <c r="AL28" s="94">
        <f t="shared" si="58"/>
        <v>5313.713690207227</v>
      </c>
      <c r="AM28" s="15">
        <f t="shared" si="58"/>
        <v>1435.5121095638156</v>
      </c>
      <c r="AN28" s="15">
        <f t="shared" si="58"/>
        <v>1656.7769420679881</v>
      </c>
      <c r="AO28" s="15">
        <f t="shared" si="58"/>
        <v>5340.4189574573838</v>
      </c>
      <c r="AP28" s="15">
        <f t="shared" si="58"/>
        <v>5044.7460589604734</v>
      </c>
      <c r="AQ28" s="15">
        <f t="shared" si="58"/>
        <v>5843.4997009213957</v>
      </c>
      <c r="AR28" s="15">
        <f t="shared" si="58"/>
        <v>5822.2567200154981</v>
      </c>
      <c r="AS28" s="15">
        <f t="shared" si="58"/>
        <v>6385.9372147429231</v>
      </c>
      <c r="AT28" s="15">
        <f t="shared" si="58"/>
        <v>6407.4840122604173</v>
      </c>
      <c r="AU28" s="15">
        <f t="shared" si="58"/>
        <v>6655.3598508250416</v>
      </c>
      <c r="AV28" s="15">
        <f t="shared" si="58"/>
        <v>6803.0904985229654</v>
      </c>
      <c r="AW28" s="15">
        <f t="shared" si="58"/>
        <v>7206.6414382450021</v>
      </c>
      <c r="AX28" s="94">
        <f t="shared" si="58"/>
        <v>7337.9509062543639</v>
      </c>
      <c r="AY28" s="15">
        <f t="shared" si="58"/>
        <v>2852.3173505010836</v>
      </c>
      <c r="AZ28" s="15">
        <f t="shared" si="58"/>
        <v>3181.0994235349622</v>
      </c>
      <c r="BA28" s="15">
        <f t="shared" si="58"/>
        <v>10277.354457782449</v>
      </c>
      <c r="BB28" s="15">
        <f t="shared" si="58"/>
        <v>9643.5072648652895</v>
      </c>
      <c r="BC28" s="15">
        <f t="shared" si="58"/>
        <v>11091.666648551894</v>
      </c>
      <c r="BD28" s="15">
        <f t="shared" si="58"/>
        <v>11091.802665868496</v>
      </c>
      <c r="BE28" s="15">
        <f t="shared" si="58"/>
        <v>12560.393261541436</v>
      </c>
      <c r="BF28" s="15">
        <f t="shared" si="58"/>
        <v>11916.245370404855</v>
      </c>
      <c r="BG28" s="15">
        <f t="shared" si="58"/>
        <v>12514.95481750137</v>
      </c>
      <c r="BH28" s="15">
        <f t="shared" si="58"/>
        <v>12721.948799383437</v>
      </c>
      <c r="BI28" s="15">
        <f t="shared" si="58"/>
        <v>13140.476893387013</v>
      </c>
      <c r="BJ28" s="94">
        <f t="shared" si="58"/>
        <v>13281.090988577256</v>
      </c>
      <c r="BK28" s="15">
        <f t="shared" si="58"/>
        <v>3386.1352663790763</v>
      </c>
      <c r="BL28" s="15">
        <f t="shared" si="58"/>
        <v>3330.4551572518553</v>
      </c>
      <c r="BM28" s="15">
        <f t="shared" si="58"/>
        <v>11063.837402645184</v>
      </c>
      <c r="BN28" s="15">
        <f t="shared" si="58"/>
        <v>10868.406993287974</v>
      </c>
      <c r="BO28" s="15">
        <f t="shared" si="58"/>
        <v>12958.791150869605</v>
      </c>
      <c r="BP28" s="15">
        <f t="shared" si="58"/>
        <v>13609.091514486632</v>
      </c>
      <c r="BQ28" s="15">
        <f t="shared" si="58"/>
        <v>16057.646266217807</v>
      </c>
      <c r="BR28" s="15">
        <f t="shared" si="58"/>
        <v>17218.828155192925</v>
      </c>
      <c r="BS28" s="15">
        <f t="shared" si="58"/>
        <v>20777.67030773266</v>
      </c>
      <c r="BT28" s="15">
        <f t="shared" si="58"/>
        <v>21198.362244832577</v>
      </c>
      <c r="BU28" s="15">
        <f t="shared" si="58"/>
        <v>22242.703949420527</v>
      </c>
      <c r="BV28" s="94">
        <f t="shared" si="58"/>
        <v>23030.950590113298</v>
      </c>
      <c r="BW28" s="15">
        <f t="shared" si="58"/>
        <v>6001.8190580308183</v>
      </c>
      <c r="BX28" s="15">
        <f t="shared" si="58"/>
        <v>5938.0677949812689</v>
      </c>
      <c r="BY28" s="15">
        <f t="shared" si="58"/>
        <v>19296.172650446202</v>
      </c>
      <c r="BZ28" s="15">
        <f t="shared" si="58"/>
        <v>18236.900976538571</v>
      </c>
      <c r="CA28" s="15">
        <f t="shared" si="58"/>
        <v>21198.634814271405</v>
      </c>
      <c r="CB28" s="15">
        <f t="shared" si="58"/>
        <v>21311.693277814094</v>
      </c>
      <c r="CC28" s="15">
        <f t="shared" si="58"/>
        <v>23862.292215575475</v>
      </c>
      <c r="CD28" s="15">
        <f t="shared" si="58"/>
        <v>25246.09342499949</v>
      </c>
      <c r="CE28" s="15">
        <f t="shared" si="58"/>
        <v>29867.697699046119</v>
      </c>
      <c r="CF28" s="15">
        <f t="shared" si="58"/>
        <v>29930.531023758915</v>
      </c>
      <c r="CG28" s="15">
        <f t="shared" si="58"/>
        <v>30938.354894842458</v>
      </c>
      <c r="CH28" s="94">
        <f t="shared" si="58"/>
        <v>31338.654247439448</v>
      </c>
      <c r="CI28" s="15">
        <f t="shared" si="58"/>
        <v>7900.9231871251068</v>
      </c>
      <c r="CJ28" s="15">
        <f t="shared" si="58"/>
        <v>7770.005602254816</v>
      </c>
      <c r="CK28" s="15">
        <f t="shared" si="58"/>
        <v>25222.622800321758</v>
      </c>
      <c r="CL28" s="15">
        <f t="shared" si="58"/>
        <v>24108.042313570139</v>
      </c>
      <c r="CM28" s="15">
        <f t="shared" ref="CM28:CT28" si="59">CM83*CM107</f>
        <v>28215.549863244691</v>
      </c>
      <c r="CN28" s="15">
        <f t="shared" si="59"/>
        <v>28571.281569824157</v>
      </c>
      <c r="CO28" s="15">
        <f t="shared" si="59"/>
        <v>32614.663955331525</v>
      </c>
      <c r="CP28" s="15">
        <f t="shared" si="59"/>
        <v>34589.231606602247</v>
      </c>
      <c r="CQ28" s="15">
        <f t="shared" si="59"/>
        <v>40984.109119295761</v>
      </c>
      <c r="CR28" s="15">
        <f t="shared" si="59"/>
        <v>41271.628181823478</v>
      </c>
      <c r="CS28" s="15">
        <f t="shared" si="59"/>
        <v>43596.165083205422</v>
      </c>
      <c r="CT28" s="94">
        <f t="shared" si="59"/>
        <v>44235.487812831925</v>
      </c>
    </row>
    <row r="29" spans="1:98" s="1117" customFormat="1" x14ac:dyDescent="0.25">
      <c r="A29" s="4" t="s">
        <v>149</v>
      </c>
      <c r="B29" s="1117" t="s">
        <v>150</v>
      </c>
      <c r="C29" s="1118"/>
      <c r="D29" s="1118"/>
      <c r="E29" s="1118"/>
      <c r="F29" s="1118"/>
      <c r="G29" s="1118"/>
      <c r="H29" s="1118"/>
      <c r="I29" s="1118"/>
      <c r="J29" s="1118"/>
      <c r="K29" s="1118"/>
      <c r="L29" s="1118"/>
      <c r="M29" s="1118"/>
      <c r="N29" s="115"/>
      <c r="O29" s="1116"/>
      <c r="P29" s="1116"/>
      <c r="Q29" s="1116"/>
      <c r="R29" s="1116"/>
      <c r="S29" s="1116"/>
      <c r="T29" s="1116"/>
      <c r="U29" s="1116"/>
      <c r="V29" s="1116"/>
      <c r="W29" s="1116"/>
      <c r="X29" s="1116"/>
      <c r="Y29" s="1116"/>
      <c r="Z29" s="1116"/>
      <c r="AA29" s="1116"/>
      <c r="AB29" s="1681">
        <v>541.452</v>
      </c>
      <c r="AC29" s="1682">
        <v>608.25</v>
      </c>
      <c r="AD29" s="1683">
        <v>830.05</v>
      </c>
      <c r="AE29" s="1684">
        <v>482.97</v>
      </c>
      <c r="AF29" s="1685">
        <v>254.37</v>
      </c>
      <c r="AG29" s="1686">
        <v>387.69</v>
      </c>
      <c r="AH29" s="15">
        <f t="shared" si="58"/>
        <v>466.59057081917649</v>
      </c>
      <c r="AI29" s="15">
        <f t="shared" si="58"/>
        <v>384.96556905453076</v>
      </c>
      <c r="AJ29" s="15">
        <f t="shared" si="58"/>
        <v>371.02527669112789</v>
      </c>
      <c r="AK29" s="15">
        <f t="shared" si="58"/>
        <v>412.17161786952943</v>
      </c>
      <c r="AL29" s="15">
        <f t="shared" si="58"/>
        <v>418.41006974494167</v>
      </c>
      <c r="AM29" s="15">
        <f t="shared" si="58"/>
        <v>396.36776381109786</v>
      </c>
      <c r="AN29" s="15">
        <f t="shared" si="58"/>
        <v>399.25041694265883</v>
      </c>
      <c r="AO29" s="15">
        <f t="shared" si="58"/>
        <v>406.49085690108694</v>
      </c>
      <c r="AP29" s="15">
        <f t="shared" si="58"/>
        <v>405.0755909539904</v>
      </c>
      <c r="AQ29" s="15">
        <f t="shared" si="58"/>
        <v>401.78300607065694</v>
      </c>
      <c r="AR29" s="15">
        <f t="shared" si="58"/>
        <v>403.1443168558381</v>
      </c>
      <c r="AS29" s="15">
        <f t="shared" si="58"/>
        <v>404.12106087681616</v>
      </c>
      <c r="AT29" s="15">
        <f t="shared" si="58"/>
        <v>403.52988705079218</v>
      </c>
      <c r="AU29" s="15">
        <f t="shared" si="58"/>
        <v>403.14399914925542</v>
      </c>
      <c r="AV29" s="15">
        <f t="shared" si="58"/>
        <v>403.48470335529839</v>
      </c>
      <c r="AW29" s="15">
        <f t="shared" si="58"/>
        <v>403.56982116792693</v>
      </c>
      <c r="AX29" s="15">
        <f>AX84*AX108</f>
        <v>403.43208164339228</v>
      </c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4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4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4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4"/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60">SUM(D22:D28)</f>
        <v>4953.427999999999</v>
      </c>
      <c r="E30" s="9">
        <f t="shared" ref="E30" si="61">SUM(E22:E28)</f>
        <v>10867.875</v>
      </c>
      <c r="F30" s="9">
        <f t="shared" ref="F30" si="62">SUM(F22:F28)</f>
        <v>14017.172000000002</v>
      </c>
      <c r="G30" s="9">
        <f t="shared" ref="G30" si="63">SUM(G22:G28)</f>
        <v>11357.576000000001</v>
      </c>
      <c r="H30" s="9">
        <f t="shared" ref="H30" si="64">SUM(H22:H28)</f>
        <v>18852.465999999989</v>
      </c>
      <c r="I30" s="9">
        <f t="shared" ref="I30" si="65">SUM(I22:I28)</f>
        <v>16582.022999999997</v>
      </c>
      <c r="J30" s="9">
        <f t="shared" ref="J30" si="66">SUM(J22:J28)</f>
        <v>10057.414999999999</v>
      </c>
      <c r="K30" s="9">
        <f t="shared" ref="K30" si="67">SUM(K22:K28)</f>
        <v>21958.389999999992</v>
      </c>
      <c r="L30" s="9">
        <f t="shared" ref="L30" si="68">SUM(L22:L28)</f>
        <v>13825.28199999999</v>
      </c>
      <c r="M30" s="9">
        <f t="shared" ref="M30" si="69">SUM(M22:M28)</f>
        <v>21610.269000000011</v>
      </c>
      <c r="N30" s="96">
        <f t="shared" ref="N30" si="70">SUM(N22:N28)</f>
        <v>34303.053999999975</v>
      </c>
      <c r="O30" s="9">
        <f t="shared" ref="O30" si="71">SUM(O22:O28)</f>
        <v>6062.5229999999992</v>
      </c>
      <c r="P30" s="9">
        <f t="shared" ref="P30" si="72">SUM(P22:P28)</f>
        <v>6799.4349999999695</v>
      </c>
      <c r="Q30" s="9">
        <f t="shared" ref="Q30" si="73">SUM(Q22:Q28)</f>
        <v>17827.882999999991</v>
      </c>
      <c r="R30" s="9">
        <f t="shared" ref="R30" si="74">SUM(R22:R28)</f>
        <v>18291.496999999999</v>
      </c>
      <c r="S30" s="9">
        <f t="shared" ref="S30" si="75">SUM(S22:S28)</f>
        <v>13673.798000000003</v>
      </c>
      <c r="T30" s="9">
        <f t="shared" ref="T30" si="76">SUM(T22:T28)</f>
        <v>17473.260000000002</v>
      </c>
      <c r="U30" s="16">
        <f t="shared" ref="U30:Z30" si="77">SUM(U22:U28)</f>
        <v>14170.758</v>
      </c>
      <c r="V30" s="16">
        <f t="shared" si="77"/>
        <v>14052.285</v>
      </c>
      <c r="W30" s="16">
        <f t="shared" si="77"/>
        <v>20224.288999999997</v>
      </c>
      <c r="X30" s="16">
        <f t="shared" si="77"/>
        <v>18360.918999999998</v>
      </c>
      <c r="Y30" s="16">
        <f t="shared" si="77"/>
        <v>27633.948000000037</v>
      </c>
      <c r="Z30" s="95">
        <f t="shared" si="77"/>
        <v>44997.842000000113</v>
      </c>
      <c r="AA30" s="16">
        <f>SUM(AA22:AA29)</f>
        <v>12769.655000000001</v>
      </c>
      <c r="AB30" s="16">
        <f>SUM(AB22:AB29)</f>
        <v>20969.710000000014</v>
      </c>
      <c r="AC30" s="16">
        <f t="shared" ref="AC30:AI30" si="78">SUM(AC22:AC29)</f>
        <v>27560.079999999998</v>
      </c>
      <c r="AD30" s="16">
        <f t="shared" si="78"/>
        <v>24462.639999999999</v>
      </c>
      <c r="AE30" s="16">
        <f t="shared" si="78"/>
        <v>31187.960000000003</v>
      </c>
      <c r="AF30" s="16">
        <f t="shared" si="78"/>
        <v>30762.350000000002</v>
      </c>
      <c r="AG30" s="16">
        <f t="shared" si="78"/>
        <v>23223.96</v>
      </c>
      <c r="AH30" s="16">
        <f t="shared" si="78"/>
        <v>39372.740838203958</v>
      </c>
      <c r="AI30" s="16">
        <f t="shared" si="78"/>
        <v>44174.662658453992</v>
      </c>
      <c r="AJ30" s="16">
        <f>SUM(AJ22:AJ29)</f>
        <v>40390.977618242556</v>
      </c>
      <c r="AK30" s="16">
        <f>SUM(AK22:AK29)</f>
        <v>41139.41445470359</v>
      </c>
      <c r="AL30" s="16">
        <f t="shared" ref="AL30:AX30" si="79">SUM(AL22:AL29)</f>
        <v>44572.707145625296</v>
      </c>
      <c r="AM30" s="16">
        <f t="shared" si="79"/>
        <v>23775.6616095838</v>
      </c>
      <c r="AN30" s="16">
        <f t="shared" si="79"/>
        <v>29429.559896080424</v>
      </c>
      <c r="AO30" s="16">
        <f t="shared" si="79"/>
        <v>36796.438100935025</v>
      </c>
      <c r="AP30" s="16">
        <f t="shared" si="79"/>
        <v>33449.785625810182</v>
      </c>
      <c r="AQ30" s="16">
        <f t="shared" si="79"/>
        <v>65931.507244868175</v>
      </c>
      <c r="AR30" s="16">
        <f t="shared" si="79"/>
        <v>41755.551946000029</v>
      </c>
      <c r="AS30" s="16">
        <f>SUM(AS22:AS29)</f>
        <v>39844.696783176238</v>
      </c>
      <c r="AT30" s="16">
        <f t="shared" si="79"/>
        <v>48748.022674973327</v>
      </c>
      <c r="AU30" s="16">
        <f t="shared" si="79"/>
        <v>52964.987835791784</v>
      </c>
      <c r="AV30" s="16">
        <f t="shared" si="79"/>
        <v>48217.653669435851</v>
      </c>
      <c r="AW30" s="16">
        <f t="shared" si="79"/>
        <v>50000.302715493744</v>
      </c>
      <c r="AX30" s="16">
        <f t="shared" si="79"/>
        <v>52671.419772688372</v>
      </c>
      <c r="AY30" s="16">
        <f t="shared" ref="AY30:CL30" si="80">SUM(AY22:AY28)</f>
        <v>23185.055389340741</v>
      </c>
      <c r="AZ30" s="16">
        <f t="shared" si="80"/>
        <v>29824.350405589386</v>
      </c>
      <c r="BA30" s="16">
        <f t="shared" si="80"/>
        <v>54578.355627531433</v>
      </c>
      <c r="BB30" s="16">
        <f t="shared" si="80"/>
        <v>61295.37695613582</v>
      </c>
      <c r="BC30" s="16">
        <f t="shared" si="80"/>
        <v>232815.55219738104</v>
      </c>
      <c r="BD30" s="16">
        <f t="shared" si="80"/>
        <v>77047.354678653806</v>
      </c>
      <c r="BE30" s="16">
        <f t="shared" si="80"/>
        <v>76616.281079424356</v>
      </c>
      <c r="BF30" s="16">
        <f t="shared" si="80"/>
        <v>101214.22635329189</v>
      </c>
      <c r="BG30" s="16">
        <f t="shared" si="80"/>
        <v>117631.23991519294</v>
      </c>
      <c r="BH30" s="16">
        <f t="shared" si="80"/>
        <v>98598.655623073239</v>
      </c>
      <c r="BI30" s="16">
        <f t="shared" si="80"/>
        <v>108377.58239461912</v>
      </c>
      <c r="BJ30" s="95">
        <f t="shared" si="80"/>
        <v>126193.88001771382</v>
      </c>
      <c r="BK30" s="16">
        <f t="shared" si="80"/>
        <v>32849.801295595906</v>
      </c>
      <c r="BL30" s="16">
        <f t="shared" si="80"/>
        <v>42445.046354913327</v>
      </c>
      <c r="BM30" s="16">
        <f t="shared" si="80"/>
        <v>74059.943937367672</v>
      </c>
      <c r="BN30" s="16">
        <f t="shared" si="80"/>
        <v>83558.706718382877</v>
      </c>
      <c r="BO30" s="16">
        <f t="shared" si="80"/>
        <v>314979.98308489734</v>
      </c>
      <c r="BP30" s="16">
        <f t="shared" si="80"/>
        <v>103201.81676184355</v>
      </c>
      <c r="BQ30" s="16">
        <f t="shared" si="80"/>
        <v>103641.01339962444</v>
      </c>
      <c r="BR30" s="16">
        <f t="shared" si="80"/>
        <v>139027.60041055366</v>
      </c>
      <c r="BS30" s="16">
        <f t="shared" si="80"/>
        <v>165088.79975192063</v>
      </c>
      <c r="BT30" s="16">
        <f t="shared" si="80"/>
        <v>137853.72384753742</v>
      </c>
      <c r="BU30" s="16">
        <f t="shared" si="80"/>
        <v>150656.42295009849</v>
      </c>
      <c r="BV30" s="95">
        <f t="shared" si="80"/>
        <v>172321.84392716442</v>
      </c>
      <c r="BW30" s="16">
        <f t="shared" si="80"/>
        <v>44943.246073751841</v>
      </c>
      <c r="BX30" s="16">
        <f t="shared" si="80"/>
        <v>57622.1445418656</v>
      </c>
      <c r="BY30" s="16">
        <f t="shared" si="80"/>
        <v>103579.48253785504</v>
      </c>
      <c r="BZ30" s="16">
        <f t="shared" si="80"/>
        <v>115408.63354519746</v>
      </c>
      <c r="CA30" s="16">
        <f t="shared" si="80"/>
        <v>418622.17394304299</v>
      </c>
      <c r="CB30" s="16">
        <f t="shared" si="80"/>
        <v>141453.60054771867</v>
      </c>
      <c r="CC30" s="16">
        <f t="shared" si="80"/>
        <v>141622.1961271796</v>
      </c>
      <c r="CD30" s="16">
        <f t="shared" si="80"/>
        <v>187605.68155197881</v>
      </c>
      <c r="CE30" s="16">
        <f t="shared" si="80"/>
        <v>222768.24128769443</v>
      </c>
      <c r="CF30" s="16">
        <f t="shared" si="80"/>
        <v>187861.21208425798</v>
      </c>
      <c r="CG30" s="16">
        <f t="shared" si="80"/>
        <v>205087.46715894807</v>
      </c>
      <c r="CH30" s="95">
        <f t="shared" si="80"/>
        <v>234078.67888505873</v>
      </c>
      <c r="CI30" s="16">
        <f t="shared" si="80"/>
        <v>59968.984689466291</v>
      </c>
      <c r="CJ30" s="16">
        <f t="shared" si="80"/>
        <v>77099.549127633276</v>
      </c>
      <c r="CK30" s="16">
        <f>SUM(CK22:CK28)</f>
        <v>137968.47109900301</v>
      </c>
      <c r="CL30" s="16">
        <f t="shared" si="80"/>
        <v>153667.0408373845</v>
      </c>
      <c r="CM30" s="16">
        <f t="shared" ref="CM30:CT30" si="81">SUM(CM22:CM28)</f>
        <v>554909.9264777163</v>
      </c>
      <c r="CN30" s="16">
        <f t="shared" si="81"/>
        <v>188877.36666284181</v>
      </c>
      <c r="CO30" s="16">
        <f t="shared" si="81"/>
        <v>190049.38433703777</v>
      </c>
      <c r="CP30" s="16">
        <f t="shared" si="81"/>
        <v>251480.83344486752</v>
      </c>
      <c r="CQ30" s="16">
        <f t="shared" si="81"/>
        <v>298144.07421104622</v>
      </c>
      <c r="CR30" s="16">
        <f t="shared" si="81"/>
        <v>251663.85824879038</v>
      </c>
      <c r="CS30" s="16">
        <f t="shared" si="81"/>
        <v>279796.241194312</v>
      </c>
      <c r="CT30" s="95">
        <f t="shared" si="81"/>
        <v>318339.24137869768</v>
      </c>
    </row>
    <row r="31" spans="1:98" x14ac:dyDescent="0.25">
      <c r="X31" s="22"/>
      <c r="Y31" s="26"/>
    </row>
    <row r="32" spans="1:98" s="4" customFormat="1" x14ac:dyDescent="0.25">
      <c r="A32" s="113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9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9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9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9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9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9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9"/>
    </row>
    <row r="33" spans="1:98" s="102" customFormat="1" x14ac:dyDescent="0.25">
      <c r="B33" s="102" t="s">
        <v>9</v>
      </c>
      <c r="C33" s="102">
        <f t="shared" ref="C33:BN33" si="82">C21</f>
        <v>42005</v>
      </c>
      <c r="D33" s="102">
        <f t="shared" si="82"/>
        <v>42036</v>
      </c>
      <c r="E33" s="102">
        <f t="shared" si="82"/>
        <v>42064</v>
      </c>
      <c r="F33" s="102">
        <f t="shared" si="82"/>
        <v>42095</v>
      </c>
      <c r="G33" s="102">
        <f t="shared" si="82"/>
        <v>42125</v>
      </c>
      <c r="H33" s="102">
        <f t="shared" si="82"/>
        <v>42156</v>
      </c>
      <c r="I33" s="102">
        <f t="shared" si="82"/>
        <v>42186</v>
      </c>
      <c r="J33" s="102">
        <f t="shared" si="82"/>
        <v>42217</v>
      </c>
      <c r="K33" s="102">
        <f t="shared" si="82"/>
        <v>42248</v>
      </c>
      <c r="L33" s="102">
        <f t="shared" si="82"/>
        <v>42278</v>
      </c>
      <c r="M33" s="102">
        <f t="shared" si="82"/>
        <v>42309</v>
      </c>
      <c r="N33" s="103">
        <f t="shared" si="82"/>
        <v>42339</v>
      </c>
      <c r="O33" s="102">
        <f t="shared" si="82"/>
        <v>42370</v>
      </c>
      <c r="P33" s="102">
        <f t="shared" si="82"/>
        <v>42401</v>
      </c>
      <c r="Q33" s="102">
        <f t="shared" si="82"/>
        <v>42430</v>
      </c>
      <c r="R33" s="102">
        <f t="shared" si="82"/>
        <v>42461</v>
      </c>
      <c r="S33" s="102">
        <f t="shared" si="82"/>
        <v>42491</v>
      </c>
      <c r="T33" s="102">
        <f t="shared" si="82"/>
        <v>42522</v>
      </c>
      <c r="U33" s="102">
        <f t="shared" si="82"/>
        <v>42552</v>
      </c>
      <c r="V33" s="102">
        <f t="shared" si="82"/>
        <v>42583</v>
      </c>
      <c r="W33" s="110">
        <f t="shared" si="82"/>
        <v>42614</v>
      </c>
      <c r="X33" s="110">
        <f t="shared" si="82"/>
        <v>42644</v>
      </c>
      <c r="Y33" s="110">
        <f t="shared" si="82"/>
        <v>42675</v>
      </c>
      <c r="Z33" s="114">
        <f t="shared" si="82"/>
        <v>42705</v>
      </c>
      <c r="AA33" s="102">
        <f t="shared" si="82"/>
        <v>42752</v>
      </c>
      <c r="AB33" s="102">
        <f t="shared" si="82"/>
        <v>42783</v>
      </c>
      <c r="AC33" s="102">
        <f t="shared" si="82"/>
        <v>42811</v>
      </c>
      <c r="AD33" s="102">
        <f t="shared" si="82"/>
        <v>42842</v>
      </c>
      <c r="AE33" s="102">
        <f t="shared" si="82"/>
        <v>42872</v>
      </c>
      <c r="AF33" s="102">
        <f t="shared" si="82"/>
        <v>42903</v>
      </c>
      <c r="AG33" s="102">
        <f t="shared" si="82"/>
        <v>42933</v>
      </c>
      <c r="AH33" s="102">
        <f t="shared" si="82"/>
        <v>42964</v>
      </c>
      <c r="AI33" s="102">
        <f t="shared" si="82"/>
        <v>42995</v>
      </c>
      <c r="AJ33" s="102">
        <f t="shared" si="82"/>
        <v>43025</v>
      </c>
      <c r="AK33" s="102">
        <f t="shared" si="82"/>
        <v>43056</v>
      </c>
      <c r="AL33" s="103">
        <f t="shared" si="82"/>
        <v>43086</v>
      </c>
      <c r="AM33" s="102">
        <f t="shared" si="82"/>
        <v>43118</v>
      </c>
      <c r="AN33" s="102">
        <f t="shared" si="82"/>
        <v>43149</v>
      </c>
      <c r="AO33" s="102">
        <f t="shared" si="82"/>
        <v>43177</v>
      </c>
      <c r="AP33" s="102">
        <f t="shared" si="82"/>
        <v>43208</v>
      </c>
      <c r="AQ33" s="102">
        <f t="shared" si="82"/>
        <v>43238</v>
      </c>
      <c r="AR33" s="102">
        <f t="shared" si="82"/>
        <v>43269</v>
      </c>
      <c r="AS33" s="102">
        <f t="shared" si="82"/>
        <v>43299</v>
      </c>
      <c r="AT33" s="102">
        <f t="shared" si="82"/>
        <v>43330</v>
      </c>
      <c r="AU33" s="102">
        <f t="shared" si="82"/>
        <v>43361</v>
      </c>
      <c r="AV33" s="102">
        <f t="shared" si="82"/>
        <v>43391</v>
      </c>
      <c r="AW33" s="102">
        <f t="shared" si="82"/>
        <v>43422</v>
      </c>
      <c r="AX33" s="103">
        <f t="shared" si="82"/>
        <v>43452</v>
      </c>
      <c r="AY33" s="102">
        <f t="shared" si="82"/>
        <v>43483</v>
      </c>
      <c r="AZ33" s="102">
        <f t="shared" si="82"/>
        <v>43514</v>
      </c>
      <c r="BA33" s="102">
        <f t="shared" si="82"/>
        <v>43542</v>
      </c>
      <c r="BB33" s="102">
        <f t="shared" si="82"/>
        <v>43573</v>
      </c>
      <c r="BC33" s="102">
        <f t="shared" si="82"/>
        <v>43603</v>
      </c>
      <c r="BD33" s="102">
        <f t="shared" si="82"/>
        <v>43634</v>
      </c>
      <c r="BE33" s="102">
        <f t="shared" si="82"/>
        <v>43664</v>
      </c>
      <c r="BF33" s="102">
        <f t="shared" si="82"/>
        <v>43695</v>
      </c>
      <c r="BG33" s="102">
        <f t="shared" si="82"/>
        <v>43726</v>
      </c>
      <c r="BH33" s="102">
        <f t="shared" si="82"/>
        <v>43756</v>
      </c>
      <c r="BI33" s="102">
        <f t="shared" si="82"/>
        <v>43787</v>
      </c>
      <c r="BJ33" s="103">
        <f t="shared" si="82"/>
        <v>43817</v>
      </c>
      <c r="BK33" s="102">
        <f t="shared" si="82"/>
        <v>43848</v>
      </c>
      <c r="BL33" s="102">
        <f t="shared" si="82"/>
        <v>43879</v>
      </c>
      <c r="BM33" s="102">
        <f t="shared" si="82"/>
        <v>43908</v>
      </c>
      <c r="BN33" s="102">
        <f t="shared" si="82"/>
        <v>43939</v>
      </c>
      <c r="BO33" s="102">
        <f t="shared" ref="BO33:CT33" si="83">BO21</f>
        <v>43969</v>
      </c>
      <c r="BP33" s="102">
        <f t="shared" si="83"/>
        <v>44000</v>
      </c>
      <c r="BQ33" s="102">
        <f t="shared" si="83"/>
        <v>44030</v>
      </c>
      <c r="BR33" s="102">
        <f t="shared" si="83"/>
        <v>44061</v>
      </c>
      <c r="BS33" s="102">
        <f t="shared" si="83"/>
        <v>44092</v>
      </c>
      <c r="BT33" s="102">
        <f t="shared" si="83"/>
        <v>44122</v>
      </c>
      <c r="BU33" s="102">
        <f t="shared" si="83"/>
        <v>44153</v>
      </c>
      <c r="BV33" s="103">
        <f t="shared" si="83"/>
        <v>44183</v>
      </c>
      <c r="BW33" s="102">
        <f t="shared" si="83"/>
        <v>44214</v>
      </c>
      <c r="BX33" s="102">
        <f t="shared" si="83"/>
        <v>44245</v>
      </c>
      <c r="BY33" s="102">
        <f t="shared" si="83"/>
        <v>44273</v>
      </c>
      <c r="BZ33" s="102">
        <f t="shared" si="83"/>
        <v>44304</v>
      </c>
      <c r="CA33" s="102">
        <f t="shared" si="83"/>
        <v>44334</v>
      </c>
      <c r="CB33" s="102">
        <f t="shared" si="83"/>
        <v>44365</v>
      </c>
      <c r="CC33" s="102">
        <f t="shared" si="83"/>
        <v>44395</v>
      </c>
      <c r="CD33" s="102">
        <f t="shared" si="83"/>
        <v>44426</v>
      </c>
      <c r="CE33" s="102">
        <f t="shared" si="83"/>
        <v>44457</v>
      </c>
      <c r="CF33" s="102">
        <f t="shared" si="83"/>
        <v>44487</v>
      </c>
      <c r="CG33" s="102">
        <f t="shared" si="83"/>
        <v>44518</v>
      </c>
      <c r="CH33" s="103">
        <f t="shared" si="83"/>
        <v>44548</v>
      </c>
      <c r="CI33" s="102">
        <f t="shared" si="83"/>
        <v>44579</v>
      </c>
      <c r="CJ33" s="102">
        <f t="shared" si="83"/>
        <v>44610</v>
      </c>
      <c r="CK33" s="102">
        <f t="shared" si="83"/>
        <v>44638</v>
      </c>
      <c r="CL33" s="102">
        <f t="shared" si="83"/>
        <v>44669</v>
      </c>
      <c r="CM33" s="102">
        <f t="shared" si="83"/>
        <v>44699</v>
      </c>
      <c r="CN33" s="102">
        <f t="shared" si="83"/>
        <v>44730</v>
      </c>
      <c r="CO33" s="102">
        <f t="shared" si="83"/>
        <v>44760</v>
      </c>
      <c r="CP33" s="102">
        <f t="shared" si="83"/>
        <v>44791</v>
      </c>
      <c r="CQ33" s="102">
        <f t="shared" si="83"/>
        <v>44822</v>
      </c>
      <c r="CR33" s="102">
        <f t="shared" si="83"/>
        <v>44852</v>
      </c>
      <c r="CS33" s="102">
        <f t="shared" si="83"/>
        <v>44883</v>
      </c>
      <c r="CT33" s="103">
        <f t="shared" si="83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4">
        <v>51</v>
      </c>
      <c r="O34" s="864">
        <v>80</v>
      </c>
      <c r="P34" s="865">
        <v>80</v>
      </c>
      <c r="Q34" s="866">
        <v>81</v>
      </c>
      <c r="R34" s="867">
        <v>81</v>
      </c>
      <c r="S34" s="868">
        <v>80</v>
      </c>
      <c r="T34" s="869">
        <v>77</v>
      </c>
      <c r="U34" s="870">
        <v>70</v>
      </c>
      <c r="V34" s="871">
        <v>70</v>
      </c>
      <c r="W34" s="872">
        <v>68</v>
      </c>
      <c r="X34" s="873">
        <v>67</v>
      </c>
      <c r="Y34" s="874">
        <v>65</v>
      </c>
      <c r="Z34" s="875">
        <v>61</v>
      </c>
      <c r="AA34" s="1687">
        <v>97</v>
      </c>
      <c r="AB34" s="1688">
        <v>95</v>
      </c>
      <c r="AC34" s="1689">
        <v>95</v>
      </c>
      <c r="AD34" s="1690">
        <v>249</v>
      </c>
      <c r="AE34" s="1691">
        <v>241</v>
      </c>
      <c r="AF34" s="1692">
        <v>234</v>
      </c>
      <c r="AG34" s="1693">
        <v>216</v>
      </c>
      <c r="AH34" s="15">
        <f>AVERAGE(AD34:AG34)</f>
        <v>235</v>
      </c>
      <c r="AI34" s="15">
        <f t="shared" ref="AI34:AW34" si="84">AVERAGE(AE34:AH34)</f>
        <v>231.5</v>
      </c>
      <c r="AJ34" s="15">
        <f t="shared" si="84"/>
        <v>229.125</v>
      </c>
      <c r="AK34" s="15">
        <f t="shared" si="84"/>
        <v>227.90625</v>
      </c>
      <c r="AL34" s="15">
        <f t="shared" si="84"/>
        <v>230.8828125</v>
      </c>
      <c r="AM34" s="15">
        <f t="shared" si="84"/>
        <v>229.853515625</v>
      </c>
      <c r="AN34" s="15">
        <f t="shared" si="84"/>
        <v>229.44189453125</v>
      </c>
      <c r="AO34" s="15">
        <f t="shared" si="84"/>
        <v>229.5211181640625</v>
      </c>
      <c r="AP34" s="15">
        <f t="shared" si="84"/>
        <v>229.92483520507812</v>
      </c>
      <c r="AQ34" s="15">
        <f t="shared" si="84"/>
        <v>229.68534088134766</v>
      </c>
      <c r="AR34" s="15">
        <f>AVERAGE(AN34:AQ34)</f>
        <v>229.64329719543457</v>
      </c>
      <c r="AS34" s="15">
        <f t="shared" si="84"/>
        <v>229.69364786148071</v>
      </c>
      <c r="AT34" s="15">
        <f t="shared" si="84"/>
        <v>229.73678028583527</v>
      </c>
      <c r="AU34" s="15">
        <f t="shared" si="84"/>
        <v>229.68976655602455</v>
      </c>
      <c r="AV34" s="15">
        <f t="shared" si="84"/>
        <v>229.69087297469378</v>
      </c>
      <c r="AW34" s="15">
        <f t="shared" si="84"/>
        <v>229.70276691950858</v>
      </c>
      <c r="AX34" s="15">
        <f>AVERAGE(AT34:AW34)</f>
        <v>229.70504668401554</v>
      </c>
      <c r="AY34" s="15">
        <v>130</v>
      </c>
      <c r="AZ34" s="15">
        <f t="shared" ref="AZ34" si="85">AY34</f>
        <v>130</v>
      </c>
      <c r="BA34" s="15">
        <f t="shared" ref="BA34" si="86">AZ34</f>
        <v>130</v>
      </c>
      <c r="BB34" s="15">
        <f t="shared" ref="BB34" si="87">BA34</f>
        <v>130</v>
      </c>
      <c r="BC34" s="15">
        <f t="shared" ref="BC34" si="88">BB34</f>
        <v>130</v>
      </c>
      <c r="BD34" s="15">
        <f t="shared" ref="BD34" si="89">BC34</f>
        <v>130</v>
      </c>
      <c r="BE34" s="15">
        <f t="shared" ref="BE34" si="90">BD34</f>
        <v>130</v>
      </c>
      <c r="BF34" s="15">
        <f t="shared" ref="BF34" si="91">BE34</f>
        <v>130</v>
      </c>
      <c r="BG34" s="15">
        <f t="shared" ref="BG34" si="92">BF34</f>
        <v>130</v>
      </c>
      <c r="BH34" s="15">
        <f t="shared" ref="BH34" si="93">BG34</f>
        <v>130</v>
      </c>
      <c r="BI34" s="15">
        <f t="shared" ref="BI34" si="94">BH34</f>
        <v>130</v>
      </c>
      <c r="BJ34" s="94">
        <f t="shared" ref="BJ34" si="95">BI34</f>
        <v>130</v>
      </c>
      <c r="BK34" s="15">
        <v>150</v>
      </c>
      <c r="BL34" s="15">
        <f t="shared" ref="BL34" si="96">BK34</f>
        <v>150</v>
      </c>
      <c r="BM34" s="15">
        <f t="shared" ref="BM34" si="97">BL34</f>
        <v>150</v>
      </c>
      <c r="BN34" s="15">
        <f t="shared" ref="BN34" si="98">BM34</f>
        <v>150</v>
      </c>
      <c r="BO34" s="15">
        <f t="shared" ref="BO34" si="99">BN34</f>
        <v>150</v>
      </c>
      <c r="BP34" s="15">
        <f t="shared" ref="BP34" si="100">BO34</f>
        <v>150</v>
      </c>
      <c r="BQ34" s="15">
        <f t="shared" ref="BQ34" si="101">BP34</f>
        <v>150</v>
      </c>
      <c r="BR34" s="15">
        <f t="shared" ref="BR34" si="102">BQ34</f>
        <v>150</v>
      </c>
      <c r="BS34" s="15">
        <f t="shared" ref="BS34" si="103">BR34</f>
        <v>150</v>
      </c>
      <c r="BT34" s="15">
        <f t="shared" ref="BT34" si="104">BS34</f>
        <v>150</v>
      </c>
      <c r="BU34" s="15">
        <f t="shared" ref="BU34" si="105">BT34</f>
        <v>150</v>
      </c>
      <c r="BV34" s="94">
        <f t="shared" ref="BV34" si="106">BU34</f>
        <v>150</v>
      </c>
      <c r="BW34" s="15">
        <v>170</v>
      </c>
      <c r="BX34" s="15">
        <f t="shared" ref="BX34" si="107">BW34</f>
        <v>170</v>
      </c>
      <c r="BY34" s="15">
        <f t="shared" ref="BY34" si="108">BX34</f>
        <v>170</v>
      </c>
      <c r="BZ34" s="15">
        <f t="shared" ref="BZ34" si="109">BY34</f>
        <v>170</v>
      </c>
      <c r="CA34" s="15">
        <f t="shared" ref="CA34" si="110">BZ34</f>
        <v>170</v>
      </c>
      <c r="CB34" s="15">
        <f t="shared" ref="CB34" si="111">CA34</f>
        <v>170</v>
      </c>
      <c r="CC34" s="15">
        <f t="shared" ref="CC34" si="112">CB34</f>
        <v>170</v>
      </c>
      <c r="CD34" s="15">
        <f t="shared" ref="CD34" si="113">CC34</f>
        <v>170</v>
      </c>
      <c r="CE34" s="15">
        <f t="shared" ref="CE34" si="114">CD34</f>
        <v>170</v>
      </c>
      <c r="CF34" s="15">
        <f t="shared" ref="CF34" si="115">CE34</f>
        <v>170</v>
      </c>
      <c r="CG34" s="15">
        <f t="shared" ref="CG34" si="116">CF34</f>
        <v>170</v>
      </c>
      <c r="CH34" s="94">
        <f t="shared" ref="CH34" si="117">CG34</f>
        <v>170</v>
      </c>
      <c r="CI34" s="15">
        <v>190</v>
      </c>
      <c r="CJ34" s="15">
        <f t="shared" ref="CJ34" si="118">CI34</f>
        <v>190</v>
      </c>
      <c r="CK34" s="15">
        <f t="shared" ref="CK34" si="119">CJ34</f>
        <v>190</v>
      </c>
      <c r="CL34" s="15">
        <f t="shared" ref="CL34" si="120">CK34</f>
        <v>190</v>
      </c>
      <c r="CM34" s="15">
        <f t="shared" ref="CM34" si="121">CL34</f>
        <v>190</v>
      </c>
      <c r="CN34" s="15">
        <f t="shared" ref="CN34" si="122">CM34</f>
        <v>190</v>
      </c>
      <c r="CO34" s="15">
        <f t="shared" ref="CO34" si="123">CN34</f>
        <v>190</v>
      </c>
      <c r="CP34" s="15">
        <f t="shared" ref="CP34" si="124">CO34</f>
        <v>190</v>
      </c>
      <c r="CQ34" s="15">
        <f t="shared" ref="CQ34" si="125">CP34</f>
        <v>190</v>
      </c>
      <c r="CR34" s="15">
        <f t="shared" ref="CR34" si="126">CQ34</f>
        <v>190</v>
      </c>
      <c r="CS34" s="15">
        <f t="shared" ref="CS34" si="127">CR34</f>
        <v>190</v>
      </c>
      <c r="CT34" s="94">
        <f t="shared" ref="CT34" si="128">CS34</f>
        <v>190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4">
        <v>248</v>
      </c>
      <c r="O35" s="876">
        <v>71</v>
      </c>
      <c r="P35" s="877">
        <v>74</v>
      </c>
      <c r="Q35" s="878">
        <v>320</v>
      </c>
      <c r="R35" s="879">
        <v>206</v>
      </c>
      <c r="S35" s="880">
        <v>213</v>
      </c>
      <c r="T35" s="881">
        <v>315</v>
      </c>
      <c r="U35" s="882">
        <v>246</v>
      </c>
      <c r="V35" s="883">
        <v>238</v>
      </c>
      <c r="W35" s="884">
        <v>330</v>
      </c>
      <c r="X35" s="885">
        <v>305</v>
      </c>
      <c r="Y35" s="886">
        <v>377</v>
      </c>
      <c r="Z35" s="887">
        <v>381</v>
      </c>
      <c r="AA35" s="1694">
        <v>189</v>
      </c>
      <c r="AB35" s="1695">
        <v>379</v>
      </c>
      <c r="AC35" s="1696">
        <v>346</v>
      </c>
      <c r="AD35" s="1697">
        <v>289</v>
      </c>
      <c r="AE35" s="1698">
        <v>347</v>
      </c>
      <c r="AF35" s="1699">
        <v>405</v>
      </c>
      <c r="AG35" s="1700">
        <v>338</v>
      </c>
      <c r="AH35" s="15">
        <f>AH15+AH8</f>
        <v>353.85782971010951</v>
      </c>
      <c r="AI35" s="15">
        <f t="shared" ref="AI35:CL35" si="129">AI8+AI15</f>
        <v>385.21421870440355</v>
      </c>
      <c r="AJ35" s="15">
        <f t="shared" si="129"/>
        <v>397.04663038358871</v>
      </c>
      <c r="AK35" s="15">
        <f t="shared" si="129"/>
        <v>390.62861046204063</v>
      </c>
      <c r="AL35" s="94">
        <f t="shared" si="129"/>
        <v>402.96883527464411</v>
      </c>
      <c r="AM35" s="15">
        <f t="shared" si="129"/>
        <v>409.39235753908235</v>
      </c>
      <c r="AN35" s="15">
        <f t="shared" si="129"/>
        <v>414.37896054907151</v>
      </c>
      <c r="AO35" s="15">
        <f t="shared" si="129"/>
        <v>415.27585110103473</v>
      </c>
      <c r="AP35" s="15">
        <f t="shared" si="129"/>
        <v>422.35285863634647</v>
      </c>
      <c r="AQ35" s="15">
        <f t="shared" si="129"/>
        <v>429.43393811645967</v>
      </c>
      <c r="AR35" s="15">
        <f t="shared" si="129"/>
        <v>436.30940374039835</v>
      </c>
      <c r="AS35" s="15">
        <f>AS8+AS15</f>
        <v>442.3562704835295</v>
      </c>
      <c r="AT35" s="15">
        <f t="shared" si="129"/>
        <v>449.49629002147162</v>
      </c>
      <c r="AU35" s="15">
        <f t="shared" si="129"/>
        <v>455.56160172733684</v>
      </c>
      <c r="AV35" s="15">
        <f t="shared" si="129"/>
        <v>461.24221011417183</v>
      </c>
      <c r="AW35" s="15">
        <f t="shared" si="129"/>
        <v>467.12604173008731</v>
      </c>
      <c r="AX35" s="94">
        <f t="shared" si="129"/>
        <v>472.93001244817827</v>
      </c>
      <c r="AY35" s="15">
        <f t="shared" si="129"/>
        <v>162.20133534374594</v>
      </c>
      <c r="AZ35" s="15">
        <f t="shared" si="129"/>
        <v>171.82204241624186</v>
      </c>
      <c r="BA35" s="15">
        <f t="shared" si="129"/>
        <v>584.64194763095747</v>
      </c>
      <c r="BB35" s="15">
        <f t="shared" si="129"/>
        <v>566.35227624048116</v>
      </c>
      <c r="BC35" s="15">
        <f t="shared" si="129"/>
        <v>601.03582795944715</v>
      </c>
      <c r="BD35" s="15">
        <f t="shared" si="129"/>
        <v>669.27272807255156</v>
      </c>
      <c r="BE35" s="15">
        <f t="shared" si="129"/>
        <v>620.51195279175158</v>
      </c>
      <c r="BF35" s="15">
        <f t="shared" si="129"/>
        <v>653.53206335180846</v>
      </c>
      <c r="BG35" s="15">
        <f t="shared" si="129"/>
        <v>722.86927344165974</v>
      </c>
      <c r="BH35" s="15">
        <f t="shared" si="129"/>
        <v>667.56860190015971</v>
      </c>
      <c r="BI35" s="15">
        <f t="shared" si="129"/>
        <v>703.78569681564386</v>
      </c>
      <c r="BJ35" s="94">
        <f t="shared" si="129"/>
        <v>780.36361404177728</v>
      </c>
      <c r="BK35" s="15">
        <f t="shared" si="129"/>
        <v>226.2024157248126</v>
      </c>
      <c r="BL35" s="15">
        <f t="shared" si="129"/>
        <v>237.41170847336056</v>
      </c>
      <c r="BM35" s="15">
        <f t="shared" si="129"/>
        <v>766.33565485197607</v>
      </c>
      <c r="BN35" s="15">
        <f t="shared" si="129"/>
        <v>724.93426288384683</v>
      </c>
      <c r="BO35" s="15">
        <f t="shared" si="129"/>
        <v>758.37908901693243</v>
      </c>
      <c r="BP35" s="15">
        <f t="shared" si="129"/>
        <v>792.94817331794479</v>
      </c>
      <c r="BQ35" s="15">
        <f t="shared" si="129"/>
        <v>747.47531387583365</v>
      </c>
      <c r="BR35" s="15">
        <f t="shared" si="129"/>
        <v>780.21549901289438</v>
      </c>
      <c r="BS35" s="15">
        <f t="shared" si="129"/>
        <v>814.95684758035975</v>
      </c>
      <c r="BT35" s="15">
        <f t="shared" si="129"/>
        <v>769.84660948570024</v>
      </c>
      <c r="BU35" s="15">
        <f t="shared" si="129"/>
        <v>806.94185546591882</v>
      </c>
      <c r="BV35" s="94">
        <f t="shared" si="129"/>
        <v>846.40510968437161</v>
      </c>
      <c r="BW35" s="15">
        <f t="shared" si="129"/>
        <v>266.15937517183988</v>
      </c>
      <c r="BX35" s="15">
        <f t="shared" si="129"/>
        <v>279.22535918455185</v>
      </c>
      <c r="BY35" s="15">
        <f t="shared" si="129"/>
        <v>904.24723199754646</v>
      </c>
      <c r="BZ35" s="15">
        <f t="shared" si="129"/>
        <v>870.44305036549281</v>
      </c>
      <c r="CA35" s="15">
        <f t="shared" si="129"/>
        <v>908.00135752520634</v>
      </c>
      <c r="CB35" s="15">
        <f t="shared" si="129"/>
        <v>946.70539825242668</v>
      </c>
      <c r="CC35" s="15">
        <f t="shared" si="129"/>
        <v>905.06300979002458</v>
      </c>
      <c r="CD35" s="15">
        <f t="shared" si="129"/>
        <v>941.61855160269704</v>
      </c>
      <c r="CE35" s="15">
        <f t="shared" si="129"/>
        <v>980.51436328375405</v>
      </c>
      <c r="CF35" s="15">
        <f t="shared" si="129"/>
        <v>940.12329073897922</v>
      </c>
      <c r="CG35" s="15">
        <f t="shared" si="129"/>
        <v>981.60863103841268</v>
      </c>
      <c r="CH35" s="94">
        <f t="shared" si="129"/>
        <v>1025.6892003287262</v>
      </c>
      <c r="CI35" s="15">
        <f t="shared" si="129"/>
        <v>319.43426891716291</v>
      </c>
      <c r="CJ35" s="15">
        <f t="shared" si="129"/>
        <v>334.13823962347635</v>
      </c>
      <c r="CK35" s="15">
        <f t="shared" si="129"/>
        <v>1083.4722902065407</v>
      </c>
      <c r="CL35" s="15">
        <f t="shared" si="129"/>
        <v>1039.2486702990509</v>
      </c>
      <c r="CM35" s="15">
        <f t="shared" ref="CM35:CT35" si="130">CM8+CM15</f>
        <v>1081.6813781417218</v>
      </c>
      <c r="CN35" s="15">
        <f t="shared" si="130"/>
        <v>1125.5890831652437</v>
      </c>
      <c r="CO35" s="15">
        <f t="shared" si="130"/>
        <v>1073.8413709017109</v>
      </c>
      <c r="CP35" s="15">
        <f t="shared" si="130"/>
        <v>1115.7836970733824</v>
      </c>
      <c r="CQ35" s="15">
        <f t="shared" si="130"/>
        <v>1160.4510019675834</v>
      </c>
      <c r="CR35" s="15">
        <f t="shared" si="130"/>
        <v>1110.9025691121328</v>
      </c>
      <c r="CS35" s="15">
        <f t="shared" si="130"/>
        <v>1158.562335040777</v>
      </c>
      <c r="CT35" s="94">
        <f t="shared" si="130"/>
        <v>1209.1489163012791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4">
        <v>305</v>
      </c>
      <c r="O36" s="888">
        <v>246</v>
      </c>
      <c r="P36" s="889">
        <v>71</v>
      </c>
      <c r="Q36" s="890">
        <v>72</v>
      </c>
      <c r="R36" s="891">
        <v>319</v>
      </c>
      <c r="S36" s="892">
        <v>206</v>
      </c>
      <c r="T36" s="893">
        <v>213</v>
      </c>
      <c r="U36" s="894">
        <v>314</v>
      </c>
      <c r="V36" s="895">
        <v>245</v>
      </c>
      <c r="W36" s="896">
        <v>234</v>
      </c>
      <c r="X36" s="897">
        <v>329</v>
      </c>
      <c r="Y36" s="898">
        <v>304</v>
      </c>
      <c r="Z36" s="899">
        <v>377</v>
      </c>
      <c r="AA36" s="1701">
        <v>379</v>
      </c>
      <c r="AB36" s="1702">
        <v>189</v>
      </c>
      <c r="AC36" s="1703">
        <v>379</v>
      </c>
      <c r="AD36" s="1704">
        <v>321</v>
      </c>
      <c r="AE36" s="1705">
        <v>286</v>
      </c>
      <c r="AF36" s="1706">
        <v>324</v>
      </c>
      <c r="AG36" s="1707">
        <v>399</v>
      </c>
      <c r="AH36" s="15">
        <f>AG35</f>
        <v>338</v>
      </c>
      <c r="AI36" s="15">
        <f t="shared" ref="AI36" si="131">AH35</f>
        <v>353.85782971010951</v>
      </c>
      <c r="AJ36" s="15">
        <f t="shared" ref="AJ36" si="132">AI35</f>
        <v>385.21421870440355</v>
      </c>
      <c r="AK36" s="15">
        <f t="shared" ref="AK36" si="133">AJ35</f>
        <v>397.04663038358871</v>
      </c>
      <c r="AL36" s="94">
        <f t="shared" ref="AL36" si="134">AK35</f>
        <v>390.62861046204063</v>
      </c>
      <c r="AM36" s="15">
        <f t="shared" ref="AM36" si="135">AL35</f>
        <v>402.96883527464411</v>
      </c>
      <c r="AN36" s="15">
        <f t="shared" ref="AN36" si="136">AM35</f>
        <v>409.39235753908235</v>
      </c>
      <c r="AO36" s="15">
        <f t="shared" ref="AO36" si="137">AN35</f>
        <v>414.37896054907151</v>
      </c>
      <c r="AP36" s="15">
        <f t="shared" ref="AP36" si="138">AO35</f>
        <v>415.27585110103473</v>
      </c>
      <c r="AQ36" s="15">
        <f t="shared" ref="AQ36" si="139">AP35</f>
        <v>422.35285863634647</v>
      </c>
      <c r="AR36" s="15">
        <f t="shared" ref="AR36" si="140">AQ35</f>
        <v>429.43393811645967</v>
      </c>
      <c r="AS36" s="15">
        <f t="shared" ref="AS36" si="141">AR35</f>
        <v>436.30940374039835</v>
      </c>
      <c r="AT36" s="15">
        <f>AS35</f>
        <v>442.3562704835295</v>
      </c>
      <c r="AU36" s="15">
        <f t="shared" ref="AU36" si="142">AT35</f>
        <v>449.49629002147162</v>
      </c>
      <c r="AV36" s="15">
        <f t="shared" ref="AV36" si="143">AU35</f>
        <v>455.56160172733684</v>
      </c>
      <c r="AW36" s="15">
        <f t="shared" ref="AW36" si="144">AV35</f>
        <v>461.24221011417183</v>
      </c>
      <c r="AX36" s="94">
        <f>AW35</f>
        <v>467.12604173008731</v>
      </c>
      <c r="AY36" s="15">
        <f t="shared" ref="AY36" si="145">AX35</f>
        <v>472.93001244817827</v>
      </c>
      <c r="AZ36" s="15">
        <f t="shared" ref="AZ36" si="146">AY35</f>
        <v>162.20133534374594</v>
      </c>
      <c r="BA36" s="15">
        <f t="shared" ref="BA36" si="147">AZ35</f>
        <v>171.82204241624186</v>
      </c>
      <c r="BB36" s="15">
        <f t="shared" ref="BB36" si="148">BA35</f>
        <v>584.64194763095747</v>
      </c>
      <c r="BC36" s="15">
        <f t="shared" ref="BC36" si="149">BB35</f>
        <v>566.35227624048116</v>
      </c>
      <c r="BD36" s="15">
        <f t="shared" ref="BD36" si="150">BC35</f>
        <v>601.03582795944715</v>
      </c>
      <c r="BE36" s="15">
        <f t="shared" ref="BE36" si="151">BD35</f>
        <v>669.27272807255156</v>
      </c>
      <c r="BF36" s="15">
        <f t="shared" ref="BF36" si="152">BE35</f>
        <v>620.51195279175158</v>
      </c>
      <c r="BG36" s="15">
        <f t="shared" ref="BG36" si="153">BF35</f>
        <v>653.53206335180846</v>
      </c>
      <c r="BH36" s="15">
        <f t="shared" ref="BH36" si="154">BG35</f>
        <v>722.86927344165974</v>
      </c>
      <c r="BI36" s="15">
        <f t="shared" ref="BI36" si="155">BH35</f>
        <v>667.56860190015971</v>
      </c>
      <c r="BJ36" s="94">
        <f t="shared" ref="BJ36" si="156">BI35</f>
        <v>703.78569681564386</v>
      </c>
      <c r="BK36" s="15">
        <f t="shared" ref="BK36" si="157">BJ35</f>
        <v>780.36361404177728</v>
      </c>
      <c r="BL36" s="15">
        <f t="shared" ref="BL36" si="158">BK35</f>
        <v>226.2024157248126</v>
      </c>
      <c r="BM36" s="15">
        <f t="shared" ref="BM36" si="159">BL35</f>
        <v>237.41170847336056</v>
      </c>
      <c r="BN36" s="15">
        <f t="shared" ref="BN36" si="160">BM35</f>
        <v>766.33565485197607</v>
      </c>
      <c r="BO36" s="15">
        <f t="shared" ref="BO36" si="161">BN35</f>
        <v>724.93426288384683</v>
      </c>
      <c r="BP36" s="15">
        <f t="shared" ref="BP36" si="162">BO35</f>
        <v>758.37908901693243</v>
      </c>
      <c r="BQ36" s="15">
        <f t="shared" ref="BQ36" si="163">BP35</f>
        <v>792.94817331794479</v>
      </c>
      <c r="BR36" s="15">
        <f t="shared" ref="BR36" si="164">BQ35</f>
        <v>747.47531387583365</v>
      </c>
      <c r="BS36" s="15">
        <f t="shared" ref="BS36" si="165">BR35</f>
        <v>780.21549901289438</v>
      </c>
      <c r="BT36" s="15">
        <f t="shared" ref="BT36" si="166">BS35</f>
        <v>814.95684758035975</v>
      </c>
      <c r="BU36" s="15">
        <f t="shared" ref="BU36" si="167">BT35</f>
        <v>769.84660948570024</v>
      </c>
      <c r="BV36" s="94">
        <f t="shared" ref="BV36" si="168">BU35</f>
        <v>806.94185546591882</v>
      </c>
      <c r="BW36" s="15">
        <f t="shared" ref="BW36" si="169">BV35</f>
        <v>846.40510968437161</v>
      </c>
      <c r="BX36" s="15">
        <f t="shared" ref="BX36" si="170">BW35</f>
        <v>266.15937517183988</v>
      </c>
      <c r="BY36" s="15">
        <f t="shared" ref="BY36" si="171">BX35</f>
        <v>279.22535918455185</v>
      </c>
      <c r="BZ36" s="15">
        <f t="shared" ref="BZ36" si="172">BY35</f>
        <v>904.24723199754646</v>
      </c>
      <c r="CA36" s="15">
        <f t="shared" ref="CA36" si="173">BZ35</f>
        <v>870.44305036549281</v>
      </c>
      <c r="CB36" s="15">
        <f t="shared" ref="CB36" si="174">CA35</f>
        <v>908.00135752520634</v>
      </c>
      <c r="CC36" s="15">
        <f t="shared" ref="CC36" si="175">CB35</f>
        <v>946.70539825242668</v>
      </c>
      <c r="CD36" s="15">
        <f t="shared" ref="CD36" si="176">CC35</f>
        <v>905.06300979002458</v>
      </c>
      <c r="CE36" s="15">
        <f t="shared" ref="CE36" si="177">CD35</f>
        <v>941.61855160269704</v>
      </c>
      <c r="CF36" s="15">
        <f t="shared" ref="CF36" si="178">CE35</f>
        <v>980.51436328375405</v>
      </c>
      <c r="CG36" s="15">
        <f t="shared" ref="CG36" si="179">CF35</f>
        <v>940.12329073897922</v>
      </c>
      <c r="CH36" s="94">
        <f t="shared" ref="CH36" si="180">CG35</f>
        <v>981.60863103841268</v>
      </c>
      <c r="CI36" s="15">
        <f t="shared" ref="CI36" si="181">CH35</f>
        <v>1025.6892003287262</v>
      </c>
      <c r="CJ36" s="15">
        <f t="shared" ref="CJ36" si="182">CI35</f>
        <v>319.43426891716291</v>
      </c>
      <c r="CK36" s="15">
        <f t="shared" ref="CK36" si="183">CJ35</f>
        <v>334.13823962347635</v>
      </c>
      <c r="CL36" s="15">
        <f t="shared" ref="CL36" si="184">CK35</f>
        <v>1083.4722902065407</v>
      </c>
      <c r="CM36" s="15">
        <f t="shared" ref="CM36" si="185">CL35</f>
        <v>1039.2486702990509</v>
      </c>
      <c r="CN36" s="15">
        <f t="shared" ref="CN36" si="186">CM35</f>
        <v>1081.6813781417218</v>
      </c>
      <c r="CO36" s="15">
        <f t="shared" ref="CO36" si="187">CN35</f>
        <v>1125.5890831652437</v>
      </c>
      <c r="CP36" s="15">
        <f t="shared" ref="CP36" si="188">CO35</f>
        <v>1073.8413709017109</v>
      </c>
      <c r="CQ36" s="15">
        <f t="shared" ref="CQ36" si="189">CP35</f>
        <v>1115.7836970733824</v>
      </c>
      <c r="CR36" s="15">
        <f t="shared" ref="CR36" si="190">CQ35</f>
        <v>1160.4510019675834</v>
      </c>
      <c r="CS36" s="15">
        <f t="shared" ref="CS36" si="191">CR35</f>
        <v>1110.9025691121328</v>
      </c>
      <c r="CT36" s="94">
        <f t="shared" ref="CT36" si="192">CS35</f>
        <v>1158.562335040777</v>
      </c>
    </row>
    <row r="37" spans="1:98" ht="15.75" thickBot="1" x14ac:dyDescent="0.3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4">
        <v>350</v>
      </c>
      <c r="O37" s="900">
        <v>464</v>
      </c>
      <c r="P37" s="901">
        <v>530</v>
      </c>
      <c r="Q37" s="902">
        <v>292</v>
      </c>
      <c r="R37" s="903">
        <v>140</v>
      </c>
      <c r="S37" s="904">
        <v>384</v>
      </c>
      <c r="T37" s="905">
        <v>492</v>
      </c>
      <c r="U37" s="906">
        <v>400</v>
      </c>
      <c r="V37" s="907">
        <v>499</v>
      </c>
      <c r="W37" s="908">
        <v>525</v>
      </c>
      <c r="X37" s="909">
        <v>462</v>
      </c>
      <c r="Y37" s="910">
        <v>538</v>
      </c>
      <c r="Z37" s="911">
        <v>603</v>
      </c>
      <c r="AA37" s="1708">
        <v>658</v>
      </c>
      <c r="AB37" s="1709">
        <v>750</v>
      </c>
      <c r="AC37" s="1710">
        <v>561</v>
      </c>
      <c r="AD37" s="1711">
        <v>516</v>
      </c>
      <c r="AE37" s="1712">
        <v>670</v>
      </c>
      <c r="AF37" s="1713">
        <v>579</v>
      </c>
      <c r="AG37" s="1714">
        <v>565</v>
      </c>
      <c r="AH37" s="1125">
        <f>(AF35+AE35)*$AH$43</f>
        <v>708.35077077797541</v>
      </c>
      <c r="AI37" s="1125">
        <f t="shared" ref="AI37:AW37" si="193">(AG35+AF35)*$AH$43</f>
        <v>699.87316846813258</v>
      </c>
      <c r="AJ37" s="1125">
        <f t="shared" si="193"/>
        <v>651.69950391480495</v>
      </c>
      <c r="AK37" s="1125">
        <f t="shared" si="193"/>
        <v>696.17321164212433</v>
      </c>
      <c r="AL37" s="1125">
        <f t="shared" si="193"/>
        <v>736.85515345866065</v>
      </c>
      <c r="AM37" s="1125">
        <f t="shared" si="193"/>
        <v>741.95527124432044</v>
      </c>
      <c r="AN37" s="1125">
        <f t="shared" si="193"/>
        <v>747.53372656251747</v>
      </c>
      <c r="AO37" s="1125">
        <f t="shared" si="193"/>
        <v>765.20834718047695</v>
      </c>
      <c r="AP37" s="1125">
        <f t="shared" si="193"/>
        <v>775.95618100070817</v>
      </c>
      <c r="AQ37" s="1125">
        <f t="shared" si="193"/>
        <v>781.49817195745845</v>
      </c>
      <c r="AR37" s="1125">
        <f t="shared" si="193"/>
        <v>789.00923160669549</v>
      </c>
      <c r="AS37" s="1125">
        <f t="shared" si="193"/>
        <v>802.34552396057575</v>
      </c>
      <c r="AT37" s="1125">
        <f t="shared" si="193"/>
        <v>815.49197273963523</v>
      </c>
      <c r="AU37" s="1125">
        <f t="shared" si="193"/>
        <v>827.66423882003824</v>
      </c>
      <c r="AV37" s="1125">
        <f t="shared" si="193"/>
        <v>840.08570299737823</v>
      </c>
      <c r="AW37" s="1125">
        <f t="shared" si="193"/>
        <v>852.52454151457175</v>
      </c>
      <c r="AX37" s="1125">
        <f>(AV35+AU35)*$AH$43</f>
        <v>863.58867921558317</v>
      </c>
      <c r="AY37" s="15">
        <f>AW35*Assumption!$D$5</f>
        <v>443.76973964358291</v>
      </c>
      <c r="AZ37" s="15">
        <f>AX35*Assumption!$D$5</f>
        <v>449.28351182576932</v>
      </c>
      <c r="BA37" s="15">
        <f>AY35*Assumption!$D$5</f>
        <v>154.09126857655863</v>
      </c>
      <c r="BB37" s="15">
        <f>AZ35*Assumption!$D$5</f>
        <v>163.23094029542975</v>
      </c>
      <c r="BC37" s="15">
        <f>BA35*Assumption!$D$5</f>
        <v>555.4098502494096</v>
      </c>
      <c r="BD37" s="15">
        <f>BB35*Assumption!$D$5</f>
        <v>538.03466242845707</v>
      </c>
      <c r="BE37" s="15">
        <f>BC35*Assumption!$D$5</f>
        <v>570.9840365614748</v>
      </c>
      <c r="BF37" s="15">
        <f>BD35*Assumption!$D$5</f>
        <v>635.809091668924</v>
      </c>
      <c r="BG37" s="15">
        <f>BE35*Assumption!$D$5</f>
        <v>589.48635515216392</v>
      </c>
      <c r="BH37" s="15">
        <f>BF35*Assumption!$D$5</f>
        <v>620.85546018421803</v>
      </c>
      <c r="BI37" s="15">
        <f>BG35*Assumption!$D$5</f>
        <v>686.7258097695767</v>
      </c>
      <c r="BJ37" s="94">
        <f>BH35*Assumption!$D$5</f>
        <v>634.19017180515164</v>
      </c>
      <c r="BK37" s="15">
        <f>BI35*Assumption!$D$5</f>
        <v>668.59641197486167</v>
      </c>
      <c r="BL37" s="15">
        <f>BJ35*Assumption!$D$5</f>
        <v>741.34543333968838</v>
      </c>
      <c r="BM37" s="15">
        <f>BK35*Assumption!$D$5</f>
        <v>214.89229493857195</v>
      </c>
      <c r="BN37" s="15">
        <f>BL35*Assumption!$D$5</f>
        <v>225.54112304969252</v>
      </c>
      <c r="BO37" s="15">
        <f>BM35*Assumption!$D$5</f>
        <v>728.01887210937718</v>
      </c>
      <c r="BP37" s="15">
        <f>BN35*Assumption!$D$5</f>
        <v>688.6875497396544</v>
      </c>
      <c r="BQ37" s="15">
        <f>BO35*Assumption!$D$5</f>
        <v>720.4601345660858</v>
      </c>
      <c r="BR37" s="15">
        <f>BP35*Assumption!$D$5</f>
        <v>753.30076465204752</v>
      </c>
      <c r="BS37" s="15">
        <f>BQ35*Assumption!$D$5</f>
        <v>710.10154818204194</v>
      </c>
      <c r="BT37" s="15">
        <f>BR35*Assumption!$D$5</f>
        <v>741.20472406224962</v>
      </c>
      <c r="BU37" s="15">
        <f>BS35*Assumption!$D$5</f>
        <v>774.20900520134171</v>
      </c>
      <c r="BV37" s="94">
        <f>BT35*Assumption!$D$5</f>
        <v>731.3542790114152</v>
      </c>
      <c r="BW37" s="15">
        <f>BU35*Assumption!$D$5</f>
        <v>766.59476269262279</v>
      </c>
      <c r="BX37" s="15">
        <f>BV35*Assumption!$D$5</f>
        <v>804.08485420015302</v>
      </c>
      <c r="BY37" s="15">
        <f>BW35*Assumption!$D$5</f>
        <v>252.85140641324787</v>
      </c>
      <c r="BZ37" s="15">
        <f>BX35*Assumption!$D$5</f>
        <v>265.26409122532425</v>
      </c>
      <c r="CA37" s="15">
        <f>BY35*Assumption!$D$5</f>
        <v>859.03487039766912</v>
      </c>
      <c r="CB37" s="15">
        <f>BZ35*Assumption!$D$5</f>
        <v>826.92089784721816</v>
      </c>
      <c r="CC37" s="15">
        <f>CA35*Assumption!$D$5</f>
        <v>862.60128964894602</v>
      </c>
      <c r="CD37" s="15">
        <f>CB35*Assumption!$D$5</f>
        <v>899.37012833980532</v>
      </c>
      <c r="CE37" s="15">
        <f>CC35*Assumption!$D$5</f>
        <v>859.80985930052327</v>
      </c>
      <c r="CF37" s="15">
        <f>CD35*Assumption!$D$5</f>
        <v>894.53762402256211</v>
      </c>
      <c r="CG37" s="15">
        <f>CE35*Assumption!$D$5</f>
        <v>931.48864511956629</v>
      </c>
      <c r="CH37" s="94">
        <f>CF35*Assumption!$D$5</f>
        <v>893.11712620203025</v>
      </c>
      <c r="CI37" s="15">
        <f>CG35*Assumption!$D$5</f>
        <v>932.52819948649199</v>
      </c>
      <c r="CJ37" s="15">
        <f>CH35*Assumption!$D$5</f>
        <v>974.40474031228985</v>
      </c>
      <c r="CK37" s="15">
        <f>CI35*Assumption!$D$5</f>
        <v>303.46255547130477</v>
      </c>
      <c r="CL37" s="15">
        <f>CJ35*Assumption!$D$5</f>
        <v>317.43132764230251</v>
      </c>
      <c r="CM37" s="15">
        <f>CK35*Assumption!$D$5</f>
        <v>1029.2986756962136</v>
      </c>
      <c r="CN37" s="15">
        <f>CL35*Assumption!$D$5</f>
        <v>987.28623678409826</v>
      </c>
      <c r="CO37" s="15">
        <f>CM35*Assumption!$D$5</f>
        <v>1027.5973092346355</v>
      </c>
      <c r="CP37" s="15">
        <f>CN35*Assumption!$D$5</f>
        <v>1069.3096290069814</v>
      </c>
      <c r="CQ37" s="15">
        <f>CO35*Assumption!$D$5</f>
        <v>1020.1493023566253</v>
      </c>
      <c r="CR37" s="15">
        <f>CP35*Assumption!$D$5</f>
        <v>1059.9945122197132</v>
      </c>
      <c r="CS37" s="15">
        <f>CQ35*Assumption!$D$5</f>
        <v>1102.4284518692041</v>
      </c>
      <c r="CT37" s="94">
        <f>CR35*Assumption!$D$5</f>
        <v>1055.357440656526</v>
      </c>
    </row>
    <row r="38" spans="1:98" ht="16.5" thickTop="1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4">
        <v>341</v>
      </c>
      <c r="O38" s="912">
        <v>371</v>
      </c>
      <c r="P38" s="913">
        <v>387</v>
      </c>
      <c r="Q38" s="914">
        <v>479</v>
      </c>
      <c r="R38" s="915">
        <v>490</v>
      </c>
      <c r="S38" s="916">
        <v>409</v>
      </c>
      <c r="T38" s="917">
        <v>238</v>
      </c>
      <c r="U38" s="918">
        <v>354</v>
      </c>
      <c r="V38" s="919">
        <v>461</v>
      </c>
      <c r="W38" s="920">
        <v>509</v>
      </c>
      <c r="X38" s="921">
        <v>571</v>
      </c>
      <c r="Y38" s="922">
        <v>599</v>
      </c>
      <c r="Z38" s="923">
        <v>540</v>
      </c>
      <c r="AA38" s="1715">
        <v>563</v>
      </c>
      <c r="AB38" s="1716">
        <v>444</v>
      </c>
      <c r="AC38" s="1717">
        <v>481</v>
      </c>
      <c r="AD38" s="1718">
        <v>387</v>
      </c>
      <c r="AE38" s="1719">
        <v>293</v>
      </c>
      <c r="AF38" s="1720">
        <v>291</v>
      </c>
      <c r="AG38" s="1721">
        <v>261</v>
      </c>
      <c r="AH38" s="1125">
        <f>(AB35+AC35+AD35)*$AH$44</f>
        <v>559.89446772353347</v>
      </c>
      <c r="AI38" s="1125">
        <f>(AC35+AD35+AE35)*$AH$44</f>
        <v>542.22521430425036</v>
      </c>
      <c r="AJ38" s="1125">
        <f>(AD35+AE35+AF35)*$AH$44</f>
        <v>574.80290029605362</v>
      </c>
      <c r="AK38" s="1125">
        <f>(AE35+AF35+AG35)*$AH$44</f>
        <v>601.85894459433086</v>
      </c>
      <c r="AL38" s="1125">
        <f>(AF35+AG35+AH35)*$AH$44</f>
        <v>605.64559243977499</v>
      </c>
      <c r="AM38" s="1125">
        <f t="shared" ref="AM38:AX38" si="194">(AG35+AH35+AI35)*$AH$44</f>
        <v>594.72059294569999</v>
      </c>
      <c r="AN38" s="1125">
        <f t="shared" si="194"/>
        <v>627.32402656452405</v>
      </c>
      <c r="AO38" s="1125">
        <f t="shared" si="194"/>
        <v>647.62753417486044</v>
      </c>
      <c r="AP38" s="1125">
        <f t="shared" si="194"/>
        <v>657.43099728554125</v>
      </c>
      <c r="AQ38" s="1125">
        <f t="shared" si="194"/>
        <v>664.24786546540815</v>
      </c>
      <c r="AR38" s="1125">
        <f t="shared" si="194"/>
        <v>677.36195779304705</v>
      </c>
      <c r="AS38" s="1125">
        <f t="shared" si="194"/>
        <v>684.15745096403521</v>
      </c>
      <c r="AT38" s="1125">
        <f t="shared" si="194"/>
        <v>691.31377528679945</v>
      </c>
      <c r="AU38" s="1125">
        <f t="shared" si="194"/>
        <v>699.62659446991836</v>
      </c>
      <c r="AV38" s="1125">
        <f t="shared" si="194"/>
        <v>711.24056859156667</v>
      </c>
      <c r="AW38" s="1125">
        <f t="shared" si="194"/>
        <v>722.28573587838434</v>
      </c>
      <c r="AX38" s="1125">
        <f t="shared" si="194"/>
        <v>733.36344775327484</v>
      </c>
      <c r="AY38" s="15">
        <f>AT35*Assumption!$G$5+AU35*Assumption!$F$5+AV35*Assumption!$E$5</f>
        <v>957.58466331335626</v>
      </c>
      <c r="AZ38" s="15">
        <f>AU35*Assumption!$G$5+AV35*Assumption!$F$5+AW35*Assumption!$E$5</f>
        <v>969.90734150039225</v>
      </c>
      <c r="BA38" s="15">
        <f>AV35*Assumption!$G$5+AW35*Assumption!$F$5+AX35*Assumption!$E$5</f>
        <v>982.07756523810679</v>
      </c>
      <c r="BB38" s="15">
        <f>AW35*Assumption!$G$5+AX35*Assumption!$F$5+AY35*Assumption!$E$5</f>
        <v>741.08770202677397</v>
      </c>
      <c r="BC38" s="15">
        <f>AX35*Assumption!$G$5+AY35*Assumption!$F$5+AZ35*Assumption!$E$5</f>
        <v>534.75657614252259</v>
      </c>
      <c r="BD38" s="15">
        <f>AY35*Assumption!$G$5+AZ35*Assumption!$F$5+BA35*Assumption!$E$5</f>
        <v>685.30978900238279</v>
      </c>
      <c r="BE38" s="15">
        <f>AZ35*Assumption!$G$5+BA35*Assumption!$F$5+BB35*Assumption!$E$5</f>
        <v>965.42440978380023</v>
      </c>
      <c r="BF38" s="15">
        <f>BA35*Assumption!$G$5+BB35*Assumption!$F$5+BC35*Assumption!$E$5</f>
        <v>1228.0604243144689</v>
      </c>
      <c r="BG38" s="15">
        <f>BB35*Assumption!$G$5+BC35*Assumption!$F$5+BD35*Assumption!$E$5</f>
        <v>1295.954627773943</v>
      </c>
      <c r="BH38" s="15">
        <f>BC35*Assumption!$G$5+BD35*Assumption!$F$5+BE35*Assumption!$E$5</f>
        <v>1325.5219686598557</v>
      </c>
      <c r="BI38" s="15">
        <f>BD35*Assumption!$G$5+BE35*Assumption!$F$5+BF35*Assumption!$E$5</f>
        <v>1358.7476544792039</v>
      </c>
      <c r="BJ38" s="94">
        <f>BE35*Assumption!$G$5+BF35*Assumption!$F$5+BG35*Assumption!$E$5</f>
        <v>1408.0750347746446</v>
      </c>
      <c r="BK38" s="15">
        <f>BF35*Assumption!$G$5+BG35*Assumption!$F$5+BH35*Assumption!$E$5</f>
        <v>1432.1826109403746</v>
      </c>
      <c r="BL38" s="15">
        <f>BG35*Assumption!$G$5+BH35*Assumption!$F$5+BI35*Assumption!$E$5</f>
        <v>1464.0481428476228</v>
      </c>
      <c r="BM38" s="15">
        <f>BH35*Assumption!$G$5+BI35*Assumption!$F$5+BJ35*Assumption!$E$5</f>
        <v>1517.4820401444683</v>
      </c>
      <c r="BN38" s="15">
        <f>BI35*Assumption!$G$5+BJ35*Assumption!$F$5+BK35*Assumption!$E$5</f>
        <v>1149.4878804984805</v>
      </c>
      <c r="BO38" s="15">
        <f>BJ35*Assumption!$G$5+BK35*Assumption!$F$5+BL35*Assumption!$E$5</f>
        <v>816.48922621112365</v>
      </c>
      <c r="BP38" s="15">
        <f>BK35*Assumption!$G$5+BL35*Assumption!$F$5+BM35*Assumption!$E$5</f>
        <v>914.9781692478208</v>
      </c>
      <c r="BQ38" s="15">
        <f>BL35*Assumption!$G$5+BM35*Assumption!$F$5+BN35*Assumption!$E$5</f>
        <v>1258.8293937874769</v>
      </c>
      <c r="BR38" s="15">
        <f>BM35*Assumption!$G$5+BN35*Assumption!$F$5+BO35*Assumption!$E$5</f>
        <v>1573.9586481434244</v>
      </c>
      <c r="BS38" s="15">
        <f>BN35*Assumption!$G$5+BO35*Assumption!$F$5+BP35*Assumption!$E$5</f>
        <v>1600.1844586965167</v>
      </c>
      <c r="BT38" s="15">
        <f>BO35*Assumption!$G$5+BP35*Assumption!$F$5+BQ35*Assumption!$E$5</f>
        <v>1608.0714258333876</v>
      </c>
      <c r="BU38" s="15">
        <f>BP35*Assumption!$G$5+BQ35*Assumption!$F$5+BR35*Assumption!$E$5</f>
        <v>1623.174022914166</v>
      </c>
      <c r="BV38" s="94">
        <f>BQ35*Assumption!$G$5+BR35*Assumption!$F$5+BS35*Assumption!$E$5</f>
        <v>1646.6015156988142</v>
      </c>
      <c r="BW38" s="15">
        <f>BR35*Assumption!$G$5+BS35*Assumption!$F$5+BT35*Assumption!$E$5</f>
        <v>1654.4763803025485</v>
      </c>
      <c r="BX38" s="15">
        <f>BS35*Assumption!$G$5+BT35*Assumption!$F$5+BU35*Assumption!$E$5</f>
        <v>1673.420219560941</v>
      </c>
      <c r="BY38" s="15">
        <f>BT35*Assumption!$G$5+BU35*Assumption!$F$5+BV35*Assumption!$E$5</f>
        <v>1703.8913522650605</v>
      </c>
      <c r="BZ38" s="15">
        <f>BU35*Assumption!$G$5+BV35*Assumption!$F$5+BW35*Assumption!$E$5</f>
        <v>1289.5761901960834</v>
      </c>
      <c r="CA38" s="15">
        <f>BV35*Assumption!$G$5+BW35*Assumption!$F$5+BX35*Assumption!$E$5</f>
        <v>917.53491577855232</v>
      </c>
      <c r="CB38" s="15">
        <f>BW35*Assumption!$G$5+BX35*Assumption!$F$5+BY35*Assumption!$E$5</f>
        <v>1078.5511621303274</v>
      </c>
      <c r="CC38" s="15">
        <f>BX35*Assumption!$G$5+BY35*Assumption!$F$5+BZ35*Assumption!$E$5</f>
        <v>1496.8627182014079</v>
      </c>
      <c r="CD38" s="15">
        <f>BY35*Assumption!$G$5+BZ35*Assumption!$F$5+CA35*Assumption!$E$5</f>
        <v>1878.2595604745379</v>
      </c>
      <c r="CE38" s="15">
        <f>BZ35*Assumption!$G$5+CA35*Assumption!$F$5+CB35*Assumption!$E$5</f>
        <v>1915.2310990888814</v>
      </c>
      <c r="CF38" s="15">
        <f>CA35*Assumption!$G$5+CB35*Assumption!$F$5+CC35*Assumption!$E$5</f>
        <v>1931.5450011238422</v>
      </c>
      <c r="CG38" s="15">
        <f>CB35*Assumption!$G$5+CC35*Assumption!$F$5+CD35*Assumption!$E$5</f>
        <v>1954.8621870866307</v>
      </c>
      <c r="CH38" s="94">
        <f>CC35*Assumption!$G$5+CD35*Assumption!$F$5+CE35*Assumption!$E$5</f>
        <v>1986.582282622906</v>
      </c>
      <c r="CI38" s="15">
        <f>CD35*Assumption!$G$5+CE35*Assumption!$F$5+CF35*Assumption!$E$5</f>
        <v>2003.4298178514296</v>
      </c>
      <c r="CJ38" s="15">
        <f>CE35*Assumption!$G$5+CF35*Assumption!$F$5+CG35*Assumption!$E$5</f>
        <v>2031.6818263182681</v>
      </c>
      <c r="CK38" s="15">
        <f>CF35*Assumption!$G$5+CG35*Assumption!$F$5+CH35*Assumption!$E$5</f>
        <v>2071.7513764332571</v>
      </c>
      <c r="CL38" s="15">
        <f>CG35*Assumption!$G$5+CH35*Assumption!$F$5+CI35*Assumption!$E$5</f>
        <v>1562.495033986886</v>
      </c>
      <c r="CM38" s="15">
        <f>CH35*Assumption!$G$5+CI35*Assumption!$F$5+CJ35*Assumption!$E$5</f>
        <v>1106.3281001380308</v>
      </c>
      <c r="CN38" s="15">
        <f>CI35*Assumption!$G$5+CJ35*Assumption!$F$5+CK35*Assumption!$E$5</f>
        <v>1292.3351612519639</v>
      </c>
      <c r="CO38" s="15">
        <f>CJ35*Assumption!$G$5+CK35*Assumption!$F$5+CL35*Assumption!$E$5</f>
        <v>1790.312483157905</v>
      </c>
      <c r="CP38" s="15">
        <f>CK35*Assumption!$G$5+CL35*Assumption!$F$5+CM35*Assumption!$E$5</f>
        <v>2242.9025458466376</v>
      </c>
      <c r="CQ38" s="15">
        <f>CL35*Assumption!$G$5+CM35*Assumption!$F$5+CN35*Assumption!$E$5</f>
        <v>2281.1974334108309</v>
      </c>
      <c r="CR38" s="15">
        <f>CM35*Assumption!$G$5+CN35*Assumption!$F$5+CO35*Assumption!$E$5</f>
        <v>2295.9942818220725</v>
      </c>
      <c r="CS38" s="15">
        <f>CN35*Assumption!$G$5+CO35*Assumption!$F$5+CP35*Assumption!$E$5</f>
        <v>2319.6693671890498</v>
      </c>
      <c r="CT38" s="94">
        <f>CO35*Assumption!$G$5+CP35*Assumption!$F$5+CQ35*Assumption!$E$5</f>
        <v>2353.7142120664612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4">
        <v>413</v>
      </c>
      <c r="O39" s="924">
        <v>432</v>
      </c>
      <c r="P39" s="925">
        <v>480</v>
      </c>
      <c r="Q39" s="926">
        <v>504</v>
      </c>
      <c r="R39" s="927">
        <v>517</v>
      </c>
      <c r="S39" s="928">
        <v>466</v>
      </c>
      <c r="T39" s="929">
        <v>509</v>
      </c>
      <c r="U39" s="930">
        <v>512</v>
      </c>
      <c r="V39" s="931">
        <v>471</v>
      </c>
      <c r="W39" s="932">
        <v>417</v>
      </c>
      <c r="X39" s="933">
        <v>496</v>
      </c>
      <c r="Y39" s="934">
        <v>551</v>
      </c>
      <c r="Z39" s="935">
        <v>533</v>
      </c>
      <c r="AA39" s="1722">
        <v>609</v>
      </c>
      <c r="AB39" s="1723">
        <v>327</v>
      </c>
      <c r="AC39" s="1724">
        <v>310</v>
      </c>
      <c r="AD39" s="1725">
        <v>243</v>
      </c>
      <c r="AE39" s="1726">
        <v>281</v>
      </c>
      <c r="AF39" s="1727">
        <v>339</v>
      </c>
      <c r="AG39" s="1728">
        <v>308</v>
      </c>
      <c r="AH39" s="1125">
        <f>(W35+X35+Y35+Z35+AA35+V35)*$AH$45</f>
        <v>591.05318928266558</v>
      </c>
      <c r="AI39" s="1125">
        <f t="shared" ref="AI39:AL39" si="195">(X35+Y35+Z35+AA35+AB35+W35)*$AH$45</f>
        <v>636.84357372709189</v>
      </c>
      <c r="AJ39" s="1125">
        <f t="shared" si="195"/>
        <v>642.03964572078564</v>
      </c>
      <c r="AK39" s="1125">
        <f t="shared" si="195"/>
        <v>636.84357372709189</v>
      </c>
      <c r="AL39" s="1125">
        <f t="shared" si="195"/>
        <v>627.10093873891606</v>
      </c>
      <c r="AM39" s="1125">
        <f t="shared" ref="AM39" si="196">(AB35+AC35+AD35+AE35+AF35+AA35)*$AH$45</f>
        <v>634.89504672945679</v>
      </c>
      <c r="AN39" s="1125">
        <f t="shared" ref="AN39" si="197">(AC35+AD35+AE35+AF35+AG35+AB35)*$AH$45</f>
        <v>683.28346717072986</v>
      </c>
      <c r="AO39" s="1125">
        <f t="shared" ref="AO39" si="198">(AD35+AE35+AF35+AG35+AH35+AC35)*$AH$45</f>
        <v>675.11843423923119</v>
      </c>
      <c r="AP39" s="1125">
        <f t="shared" ref="AP39" si="199">(AE35+AF35+AG35+AH35+AI35+AD35)*$AH$45</f>
        <v>687.85342821201459</v>
      </c>
      <c r="AQ39" s="1125">
        <f t="shared" ref="AQ39" si="200">(AF35+AG35+AH35+AI35+AJ35+AE35)*$AH$45</f>
        <v>722.9420575963361</v>
      </c>
      <c r="AR39" s="1125">
        <f t="shared" ref="AR39" si="201">(AG35+AH35+AI35+AJ35+AK35+AF35)*$AH$45</f>
        <v>737.11064515543535</v>
      </c>
      <c r="AS39" s="1125">
        <f t="shared" ref="AS39" si="202">(AH35+AI35+AJ35+AK35+AL35+AG35)*$AH$45</f>
        <v>736.45101527143527</v>
      </c>
      <c r="AT39" s="1125">
        <f t="shared" ref="AT39" si="203">(AI35+AJ35+AK35+AL35+AM35+AH35)*$AH$45</f>
        <v>759.63600461972248</v>
      </c>
      <c r="AU39" s="1125">
        <f t="shared" ref="AU39" si="204">(AJ35+AK35+AL35+AM35+AN35+AI35)*$AH$45</f>
        <v>779.29051418091046</v>
      </c>
      <c r="AV39" s="1125">
        <f t="shared" ref="AV39" si="205">(AK35+AL35+AM35+AN35+AO35+AJ35)*$AH$45</f>
        <v>789.05316456721368</v>
      </c>
      <c r="AW39" s="1125">
        <f t="shared" ref="AW39" si="206">(AL35+AM35+AN35+AO35+AP35+AK35)*$AH$45</f>
        <v>797.27147606034987</v>
      </c>
      <c r="AX39" s="1125">
        <f t="shared" ref="AX39" si="207">(AM35+AN35+AO35+AP35+AQ35+AL35)*$AH$45</f>
        <v>809.87368082480202</v>
      </c>
      <c r="AY39" s="15">
        <f>AN35*Assumption!$M$5+'Agency North'!AO35*Assumption!$L$5+'Agency North'!AP35*Assumption!$K$5+'Agency North'!AQ35*Assumption!$J$5+'Agency North'!AR35*Assumption!$I$5+'Agency North'!AS35*Assumption!$H$5</f>
        <v>3051.4625573831167</v>
      </c>
      <c r="AZ39" s="15">
        <f>AO35*Assumption!$M$5+'Agency North'!AP35*Assumption!$L$5+'Agency North'!AQ35*Assumption!$K$5+'Agency North'!AR35*Assumption!$J$5+'Agency North'!AS35*Assumption!$I$5+'Agency North'!AT35*Assumption!$H$5</f>
        <v>3126.7722902112332</v>
      </c>
      <c r="BA39" s="15">
        <f>AP35*Assumption!$M$5+'Agency North'!AQ35*Assumption!$L$5+'Agency North'!AR35*Assumption!$K$5+'Agency North'!AS35*Assumption!$J$5+'Agency North'!AT35*Assumption!$I$5+'Agency North'!AU35*Assumption!$H$5</f>
        <v>3206.1870409604171</v>
      </c>
      <c r="BB39" s="15">
        <f>AQ35*Assumption!$M$5+'Agency North'!AR35*Assumption!$L$5+'Agency North'!AS35*Assumption!$K$5+'Agency North'!AT35*Assumption!$J$5+'Agency North'!AU35*Assumption!$I$5+'Agency North'!AV35*Assumption!$H$5</f>
        <v>3287.9076904908907</v>
      </c>
      <c r="BC39" s="15">
        <f>AR35*Assumption!$M$5+'Agency North'!AS35*Assumption!$L$5+'Agency North'!AT35*Assumption!$K$5+'Agency North'!AU35*Assumption!$J$5+'Agency North'!AV35*Assumption!$I$5+'Agency North'!AW35*Assumption!$H$5</f>
        <v>3369.0388300104314</v>
      </c>
      <c r="BD39" s="15">
        <f>AS35*Assumption!$M$5+'Agency North'!AT35*Assumption!$L$5+'Agency North'!AU35*Assumption!$K$5+'Agency North'!AV35*Assumption!$J$5+'Agency North'!AW35*Assumption!$I$5+'Agency North'!AX35*Assumption!$H$5</f>
        <v>3454.5232180470794</v>
      </c>
      <c r="BE39" s="15">
        <f>AT35*Assumption!$M$5+'Agency North'!AU35*Assumption!$L$5+'Agency North'!AV35*Assumption!$K$5+'Agency North'!AW35*Assumption!$J$5+'Agency North'!AX35*Assumption!$I$5+'Agency North'!AY35*Assumption!$H$5</f>
        <v>2922.0819050182249</v>
      </c>
      <c r="BF39" s="15">
        <f>AU35*Assumption!$M$5+'Agency North'!AV35*Assumption!$L$5+'Agency North'!AW35*Assumption!$K$5+'Agency North'!AX35*Assumption!$J$5+'Agency North'!AY35*Assumption!$I$5+'Agency North'!AZ35*Assumption!$H$5</f>
        <v>2435.1099196400833</v>
      </c>
      <c r="BG39" s="15">
        <f>AV35*Assumption!$M$5+'Agency North'!AW35*Assumption!$L$5+'Agency North'!AX35*Assumption!$K$5+'Agency North'!AY35*Assumption!$J$5+'Agency North'!AZ35*Assumption!$I$5+'Agency North'!BA35*Assumption!$H$5</f>
        <v>2616.632837963311</v>
      </c>
      <c r="BH39" s="15">
        <f>AW35*Assumption!$M$5+'Agency North'!AX35*Assumption!$L$5+'Agency North'!AY35*Assumption!$K$5+'Agency North'!AZ35*Assumption!$J$5+'Agency North'!BA35*Assumption!$I$5+'Agency North'!BB35*Assumption!$H$5</f>
        <v>2750.8205085169125</v>
      </c>
      <c r="BI39" s="15">
        <f>AX35*Assumption!$M$5+'Agency North'!AY35*Assumption!$L$5+'Agency North'!AZ35*Assumption!$K$5+'Agency North'!BA35*Assumption!$J$5+'Agency North'!BB35*Assumption!$I$5+'Agency North'!BC35*Assumption!$H$5</f>
        <v>2901.679898397726</v>
      </c>
      <c r="BJ39" s="94">
        <f>AY35*Assumption!$M$5+'Agency North'!AZ35*Assumption!$L$5+'Agency North'!BA35*Assumption!$K$5+'Agency North'!BB35*Assumption!$J$5+'Agency North'!BC35*Assumption!$I$5+'Agency North'!BD35*Assumption!$H$5</f>
        <v>3311.6574109836115</v>
      </c>
      <c r="BK39" s="15">
        <f>AZ35*Assumption!$M$5+'Agency North'!BA35*Assumption!$L$5+'Agency North'!BB35*Assumption!$K$5+'Agency North'!BC35*Assumption!$J$5+'Agency North'!BD35*Assumption!$I$5+'Agency North'!BE35*Assumption!$H$5</f>
        <v>3724.1813366601082</v>
      </c>
      <c r="BL39" s="15">
        <f>BA35*Assumption!$M$5+'Agency North'!BB35*Assumption!$L$5+'Agency North'!BC35*Assumption!$K$5+'Agency North'!BD35*Assumption!$J$5+'Agency North'!BE35*Assumption!$I$5+'Agency North'!BF35*Assumption!$H$5</f>
        <v>3890.3284124308857</v>
      </c>
      <c r="BM39" s="15">
        <f>BB35*Assumption!$M$5+'Agency North'!BC35*Assumption!$L$5+'Agency North'!BD35*Assumption!$K$5+'Agency North'!BE35*Assumption!$J$5+'Agency North'!BF35*Assumption!$I$5+'Agency North'!BG35*Assumption!$H$5</f>
        <v>3975.1102460180441</v>
      </c>
      <c r="BN39" s="15">
        <f>BC35*Assumption!$M$5+'Agency North'!BD35*Assumption!$L$5+'Agency North'!BE35*Assumption!$K$5+'Agency North'!BF35*Assumption!$J$5+'Agency North'!BG35*Assumption!$I$5+'Agency North'!BH35*Assumption!$H$5</f>
        <v>4022.8507007418775</v>
      </c>
      <c r="BO39" s="15">
        <f>BD35*Assumption!$M$5+'Agency North'!BE35*Assumption!$L$5+'Agency North'!BF35*Assumption!$K$5+'Agency North'!BG35*Assumption!$J$5+'Agency North'!BH35*Assumption!$I$5+'Agency North'!BI35*Assumption!$H$5</f>
        <v>4096.1564477896982</v>
      </c>
      <c r="BP39" s="15">
        <f>BE35*Assumption!$M$5+'Agency North'!BF35*Assumption!$L$5+'Agency North'!BG35*Assumption!$K$5+'Agency North'!BH35*Assumption!$J$5+'Agency North'!BI35*Assumption!$I$5+'Agency North'!BJ35*Assumption!$H$5</f>
        <v>4182.8295731748203</v>
      </c>
      <c r="BQ39" s="15">
        <f>BF35*Assumption!$M$5+'Agency North'!BG35*Assumption!$L$5+'Agency North'!BH35*Assumption!$K$5+'Agency North'!BI35*Assumption!$J$5+'Agency North'!BJ35*Assumption!$I$5+'Agency North'!BK35*Assumption!$H$5</f>
        <v>3541.4587803361419</v>
      </c>
      <c r="BR39" s="15">
        <f>BG35*Assumption!$M$5+'Agency North'!BH35*Assumption!$L$5+'Agency North'!BI35*Assumption!$K$5+'Agency North'!BJ35*Assumption!$J$5+'Agency North'!BK35*Assumption!$I$5+'Agency North'!BL35*Assumption!$H$5</f>
        <v>2960.2407278364058</v>
      </c>
      <c r="BS39" s="15">
        <f>BH35*Assumption!$M$5+'Agency North'!BI35*Assumption!$L$5+'Agency North'!BJ35*Assumption!$K$5+'Agency North'!BK35*Assumption!$J$5+'Agency North'!BL35*Assumption!$I$5+'Agency North'!BM35*Assumption!$H$5</f>
        <v>3149.6686112972493</v>
      </c>
      <c r="BT39" s="15">
        <f>BI35*Assumption!$M$5+'Agency North'!BJ35*Assumption!$L$5+'Agency North'!BK35*Assumption!$K$5+'Agency North'!BL35*Assumption!$J$5+'Agency North'!BM35*Assumption!$I$5+'Agency North'!BN35*Assumption!$H$5</f>
        <v>3286.7067154443434</v>
      </c>
      <c r="BU39" s="15">
        <f>BJ35*Assumption!$M$5+'Agency North'!BK35*Assumption!$L$5+'Agency North'!BL35*Assumption!$K$5+'Agency North'!BM35*Assumption!$J$5+'Agency North'!BN35*Assumption!$I$5+'Agency North'!BO35*Assumption!$H$5</f>
        <v>3444.326445003574</v>
      </c>
      <c r="BV39" s="94">
        <f>BK35*Assumption!$M$5+'Agency North'!BL35*Assumption!$L$5+'Agency North'!BM35*Assumption!$K$5+'Agency North'!BN35*Assumption!$J$5+'Agency North'!BO35*Assumption!$I$5+'Agency North'!BP35*Assumption!$H$5</f>
        <v>3838.6536477982891</v>
      </c>
      <c r="BW39" s="15">
        <f>BL35*Assumption!$M$5+'Agency North'!BM35*Assumption!$L$5+'Agency North'!BN35*Assumption!$K$5+'Agency North'!BO35*Assumption!$J$5+'Agency North'!BP35*Assumption!$I$5+'Agency North'!BQ35*Assumption!$H$5</f>
        <v>4276.2421036845808</v>
      </c>
      <c r="BX39" s="15">
        <f>BM35*Assumption!$M$5+'Agency North'!BN35*Assumption!$L$5+'Agency North'!BO35*Assumption!$K$5+'Agency North'!BP35*Assumption!$J$5+'Agency North'!BQ35*Assumption!$I$5+'Agency North'!BR35*Assumption!$H$5</f>
        <v>4441.4607465325798</v>
      </c>
      <c r="BY39" s="15">
        <f>BN35*Assumption!$M$5+'Agency North'!BO35*Assumption!$L$5+'Agency North'!BP35*Assumption!$K$5+'Agency North'!BQ35*Assumption!$J$5+'Agency North'!BR35*Assumption!$I$5+'Agency North'!BS35*Assumption!$H$5</f>
        <v>4501.0524562093278</v>
      </c>
      <c r="BZ39" s="15">
        <f>BO35*Assumption!$M$5+'Agency North'!BP35*Assumption!$L$5+'Agency North'!BQ35*Assumption!$K$5+'Agency North'!BR35*Assumption!$J$5+'Agency North'!BS35*Assumption!$I$5+'Agency North'!BT35*Assumption!$H$5</f>
        <v>4510.6277511196622</v>
      </c>
      <c r="CA39" s="15">
        <f>BP35*Assumption!$M$5+'Agency North'!BQ35*Assumption!$L$5+'Agency North'!BR35*Assumption!$K$5+'Agency North'!BS35*Assumption!$J$5+'Agency North'!BT35*Assumption!$I$5+'Agency North'!BU35*Assumption!$H$5</f>
        <v>4542.0966354426455</v>
      </c>
      <c r="CB39" s="15">
        <f>BQ35*Assumption!$M$5+'Agency North'!BR35*Assumption!$L$5+'Agency North'!BS35*Assumption!$K$5+'Agency North'!BT35*Assumption!$J$5+'Agency North'!BU35*Assumption!$I$5+'Agency North'!BV35*Assumption!$H$5</f>
        <v>4616.7711782982115</v>
      </c>
      <c r="CC39" s="15">
        <f>BR35*Assumption!$M$5+'Agency North'!BS35*Assumption!$L$5+'Agency North'!BT35*Assumption!$K$5+'Agency North'!BU35*Assumption!$J$5+'Agency North'!BV35*Assumption!$I$5+'Agency North'!BW35*Assumption!$H$5</f>
        <v>3906.1870048195101</v>
      </c>
      <c r="CD39" s="15">
        <f>BS35*Assumption!$M$5+'Agency North'!BT35*Assumption!$L$5+'Agency North'!BU35*Assumption!$K$5+'Agency North'!BV35*Assumption!$J$5+'Agency North'!BW35*Assumption!$I$5+'Agency North'!BX35*Assumption!$H$5</f>
        <v>3252.5844757034265</v>
      </c>
      <c r="CE39" s="15">
        <f>BT35*Assumption!$M$5+'Agency North'!BU35*Assumption!$L$5+'Agency North'!BV35*Assumption!$K$5+'Agency North'!BW35*Assumption!$J$5+'Agency North'!BX35*Assumption!$I$5+'Agency North'!BY35*Assumption!$H$5</f>
        <v>3488.1783290176404</v>
      </c>
      <c r="CF39" s="15">
        <f>BU35*Assumption!$M$5+'Agency North'!BV35*Assumption!$L$5+'Agency North'!BW35*Assumption!$K$5+'Agency North'!BX35*Assumption!$J$5+'Agency North'!BY35*Assumption!$I$5+'Agency North'!BZ35*Assumption!$H$5</f>
        <v>3675.3237141744148</v>
      </c>
      <c r="CG39" s="15">
        <f>BV35*Assumption!$M$5+'Agency North'!BW35*Assumption!$L$5+'Agency North'!BX35*Assumption!$K$5+'Agency North'!BY35*Assumption!$J$5+'Agency North'!BZ35*Assumption!$I$5+'Agency North'!CA35*Assumption!$H$5</f>
        <v>3870.2957512030184</v>
      </c>
      <c r="CH39" s="94">
        <f>BW35*Assumption!$M$5+'Agency North'!BX35*Assumption!$L$5+'Agency North'!BY35*Assumption!$K$5+'Agency North'!BZ35*Assumption!$J$5+'Agency North'!CA35*Assumption!$I$5+'Agency North'!CB35*Assumption!$H$5</f>
        <v>4335.8511789374079</v>
      </c>
      <c r="CI39" s="15">
        <f>BX35*Assumption!$M$5+'Agency North'!BY35*Assumption!$L$5+'Agency North'!BZ35*Assumption!$K$5+'Agency North'!CA35*Assumption!$J$5+'Agency North'!CB35*Assumption!$I$5+'Agency North'!CC35*Assumption!$H$5</f>
        <v>4851.2462976073703</v>
      </c>
      <c r="CJ39" s="15">
        <f>BY35*Assumption!$M$5+'Agency North'!BZ35*Assumption!$L$5+'Agency North'!CA35*Assumption!$K$5+'Agency North'!CB35*Assumption!$J$5+'Agency North'!CC35*Assumption!$I$5+'Agency North'!CD35*Assumption!$H$5</f>
        <v>5068.9573306073589</v>
      </c>
      <c r="CK39" s="15">
        <f>BZ35*Assumption!$M$5+'Agency North'!CA35*Assumption!$L$5+'Agency North'!CB35*Assumption!$K$5+'Agency North'!CC35*Assumption!$J$5+'Agency North'!CD35*Assumption!$I$5+'Agency North'!CE35*Assumption!$H$5</f>
        <v>5149.9649607149022</v>
      </c>
      <c r="CL39" s="15">
        <f>CA35*Assumption!$M$5+'Agency North'!CB35*Assumption!$L$5+'Agency North'!CC35*Assumption!$K$5+'Agency North'!CD35*Assumption!$J$5+'Agency North'!CE35*Assumption!$I$5+'Agency North'!CF35*Assumption!$H$5</f>
        <v>5186.8572708822903</v>
      </c>
      <c r="CM39" s="15">
        <f>CB35*Assumption!$M$5+'Agency North'!CC35*Assumption!$L$5+'Agency North'!CD35*Assumption!$K$5+'Agency North'!CE35*Assumption!$J$5+'Agency North'!CF35*Assumption!$I$5+'Agency North'!CG35*Assumption!$H$5</f>
        <v>5245.2078618914802</v>
      </c>
      <c r="CN39" s="15">
        <f>CC35*Assumption!$M$5+'Agency North'!CD35*Assumption!$L$5+'Agency North'!CE35*Assumption!$K$5+'Agency North'!CF35*Assumption!$J$5+'Agency North'!CG35*Assumption!$I$5+'Agency North'!CH35*Assumption!$H$5</f>
        <v>5343.4983431317696</v>
      </c>
      <c r="CO39" s="15">
        <f>CD35*Assumption!$M$5+'Agency North'!CE35*Assumption!$L$5+'Agency North'!CF35*Assumption!$K$5+'Agency North'!CG35*Assumption!$J$5+'Agency North'!CH35*Assumption!$I$5+'Agency North'!CI35*Assumption!$H$5</f>
        <v>4527.7105331550802</v>
      </c>
      <c r="CP39" s="15">
        <f>CE35*Assumption!$M$5+'Agency North'!CF35*Assumption!$L$5+'Agency North'!CG35*Assumption!$K$5+'Agency North'!CH35*Assumption!$J$5+'Agency North'!CI35*Assumption!$I$5+'Agency North'!CJ35*Assumption!$H$5</f>
        <v>3777.432275740468</v>
      </c>
      <c r="CQ39" s="15">
        <f>CF35*Assumption!$M$5+'Agency North'!CG35*Assumption!$L$5+'Agency North'!CH35*Assumption!$K$5+'Agency North'!CI35*Assumption!$J$5+'Agency North'!CJ35*Assumption!$I$5+'Agency North'!CK35*Assumption!$H$5</f>
        <v>4045.3357076618991</v>
      </c>
      <c r="CR39" s="15">
        <f>CG35*Assumption!$M$5+'Agency North'!CH35*Assumption!$L$5+'Agency North'!CI35*Assumption!$K$5+'Agency North'!CJ35*Assumption!$J$5+'Agency North'!CK35*Assumption!$I$5+'Agency North'!CL35*Assumption!$H$5</f>
        <v>4253.7389139448933</v>
      </c>
      <c r="CS39" s="15">
        <f>CH35*Assumption!$M$5+'Agency North'!CI35*Assumption!$L$5+'Agency North'!CJ35*Assumption!$K$5+'Agency North'!CK35*Assumption!$J$5+'Agency North'!CL35*Assumption!$I$5+'Agency North'!CM35*Assumption!$H$5</f>
        <v>4471.8289816379356</v>
      </c>
      <c r="CT39" s="94">
        <f>CI35*Assumption!$M$5+'Agency North'!CJ35*Assumption!$L$5+'Agency North'!CK35*Assumption!$K$5+'Agency North'!CL35*Assumption!$J$5+'Agency North'!CM35*Assumption!$I$5+'Agency North'!CN35*Assumption!$H$5</f>
        <v>4993.6833902256112</v>
      </c>
    </row>
    <row r="40" spans="1:98" ht="16.5" thickTop="1" thickBot="1" x14ac:dyDescent="0.3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4">
        <v>217</v>
      </c>
      <c r="O40" s="936">
        <v>273</v>
      </c>
      <c r="P40" s="937">
        <v>315</v>
      </c>
      <c r="Q40" s="938">
        <v>319</v>
      </c>
      <c r="R40" s="939">
        <v>367</v>
      </c>
      <c r="S40" s="940">
        <v>439</v>
      </c>
      <c r="T40" s="941">
        <v>449</v>
      </c>
      <c r="U40" s="942">
        <v>482</v>
      </c>
      <c r="V40" s="943">
        <v>516</v>
      </c>
      <c r="W40" s="944">
        <v>541</v>
      </c>
      <c r="X40" s="945">
        <v>582</v>
      </c>
      <c r="Y40" s="946">
        <v>597</v>
      </c>
      <c r="Z40" s="947">
        <v>649</v>
      </c>
      <c r="AA40" s="1729">
        <v>725</v>
      </c>
      <c r="AB40" s="1730">
        <v>380</v>
      </c>
      <c r="AC40" s="1731">
        <v>362</v>
      </c>
      <c r="AD40" s="1732">
        <v>322</v>
      </c>
      <c r="AE40" s="1733">
        <v>318</v>
      </c>
      <c r="AF40" s="1734">
        <v>319</v>
      </c>
      <c r="AG40" s="1735">
        <v>323</v>
      </c>
      <c r="AH40" s="1125">
        <f>SUM(P35:V35)*$AH$46</f>
        <v>425.93727550942805</v>
      </c>
      <c r="AI40" s="1125">
        <f t="shared" ref="AI40:AL40" si="208">SUM(Q35:W35)*$AH$46</f>
        <v>493.5799197590643</v>
      </c>
      <c r="AJ40" s="1125">
        <f t="shared" si="208"/>
        <v>489.61648357256217</v>
      </c>
      <c r="AK40" s="1125">
        <f t="shared" si="208"/>
        <v>534.79965609868634</v>
      </c>
      <c r="AL40" s="1125">
        <f t="shared" si="208"/>
        <v>579.19014138751015</v>
      </c>
      <c r="AM40" s="1125">
        <f t="shared" ref="AM40" si="209">SUM(U35:AA35)*$AH$46</f>
        <v>545.89727742089235</v>
      </c>
      <c r="AN40" s="1125">
        <f t="shared" ref="AN40" si="210">SUM(V35:AB35)*$AH$46</f>
        <v>581.0397449412111</v>
      </c>
      <c r="AO40" s="1125">
        <f t="shared" ref="AO40" si="211">SUM(W35:AC35)*$AH$46</f>
        <v>609.57648548402642</v>
      </c>
      <c r="AP40" s="1125">
        <f t="shared" ref="AP40" si="212">SUM(X35:AD35)*$AH$46</f>
        <v>598.74309324092064</v>
      </c>
      <c r="AQ40" s="1125">
        <f t="shared" ref="AQ40" si="213">SUM(Y35:AE35)*$AH$46</f>
        <v>609.84071456312654</v>
      </c>
      <c r="AR40" s="1125">
        <f t="shared" ref="AR40" si="214">SUM(Z35:AF35)*$AH$46</f>
        <v>617.23912877793055</v>
      </c>
      <c r="AS40" s="1125">
        <f t="shared" ref="AS40" si="215">SUM(AA35:AG35)*$AH$46</f>
        <v>605.87727837662442</v>
      </c>
      <c r="AT40" s="1125">
        <f t="shared" ref="AT40" si="216">SUM(AB35:AH35)*$AH$46</f>
        <v>649.43751090337457</v>
      </c>
      <c r="AU40" s="1125">
        <f t="shared" ref="AU40" si="217">SUM(AC35:AI35)*$AH$46</f>
        <v>651.07948818896602</v>
      </c>
      <c r="AV40" s="1125">
        <f t="shared" ref="AV40" si="218">SUM(AD35:AJ35)*$AH$46</f>
        <v>664.56749232638697</v>
      </c>
      <c r="AW40" s="1125">
        <f t="shared" ref="AW40" si="219">SUM(AE35:AK35)*$AH$46</f>
        <v>691.42072647899897</v>
      </c>
      <c r="AX40" s="1125">
        <f t="shared" ref="AX40" si="220">SUM(AF35:AL35)*$AH$46</f>
        <v>706.20932028192556</v>
      </c>
      <c r="AY40" s="15">
        <f>SUM(AG35:AM35)*35%</f>
        <v>936.98796872585399</v>
      </c>
      <c r="AZ40" s="139">
        <f>SUM(AH35:AN35)*35%</f>
        <v>963.72060491802904</v>
      </c>
      <c r="BA40" s="139">
        <f t="shared" ref="BA40:BJ40" si="221">SUM(AI35:AO35)*35%</f>
        <v>985.21691240485291</v>
      </c>
      <c r="BB40" s="139">
        <f t="shared" si="221"/>
        <v>998.21543638103287</v>
      </c>
      <c r="BC40" s="139">
        <f t="shared" si="221"/>
        <v>1009.5509940875376</v>
      </c>
      <c r="BD40" s="139">
        <f t="shared" si="221"/>
        <v>1025.539271734963</v>
      </c>
      <c r="BE40" s="139">
        <f t="shared" si="221"/>
        <v>1039.3248740580727</v>
      </c>
      <c r="BF40" s="139">
        <f t="shared" si="221"/>
        <v>1053.361250426909</v>
      </c>
      <c r="BG40" s="139">
        <f t="shared" si="221"/>
        <v>1067.7751748393021</v>
      </c>
      <c r="BH40" s="139">
        <f t="shared" si="221"/>
        <v>1083.8634004938999</v>
      </c>
      <c r="BI40" s="139">
        <f t="shared" si="221"/>
        <v>1099.5340145767091</v>
      </c>
      <c r="BJ40" s="94">
        <f t="shared" si="221"/>
        <v>1114.7576405928107</v>
      </c>
      <c r="BK40" s="15">
        <f>SUM(AS35:AY35)*35%</f>
        <v>1018.8198166539823</v>
      </c>
      <c r="BL40" s="139">
        <f>SUM(AT35:AZ35)*35%</f>
        <v>924.13283683043176</v>
      </c>
      <c r="BM40" s="139">
        <f t="shared" ref="BM40:BV40" si="222">SUM(AU35:BA35)*35%</f>
        <v>971.43381699375175</v>
      </c>
      <c r="BN40" s="139">
        <f t="shared" si="222"/>
        <v>1010.2105530733521</v>
      </c>
      <c r="BO40" s="139">
        <f t="shared" si="222"/>
        <v>1059.1383193191987</v>
      </c>
      <c r="BP40" s="139">
        <f t="shared" si="222"/>
        <v>1129.8896595390613</v>
      </c>
      <c r="BQ40" s="139">
        <f t="shared" si="222"/>
        <v>1181.543338659312</v>
      </c>
      <c r="BR40" s="139">
        <f t="shared" si="222"/>
        <v>1353.5090934621339</v>
      </c>
      <c r="BS40" s="139">
        <f t="shared" si="222"/>
        <v>1546.3756243210303</v>
      </c>
      <c r="BT40" s="139">
        <f t="shared" si="222"/>
        <v>1575.399953315251</v>
      </c>
      <c r="BU40" s="139">
        <f t="shared" si="222"/>
        <v>1623.5016505165577</v>
      </c>
      <c r="BV40" s="94">
        <f t="shared" si="222"/>
        <v>1686.266375645373</v>
      </c>
      <c r="BW40" s="216">
        <f>SUM(BE35:BK35)*35%</f>
        <v>1531.1917663236645</v>
      </c>
      <c r="BX40" s="139">
        <f>SUM(BF35:BL35)*35%</f>
        <v>1397.1066808122275</v>
      </c>
      <c r="BY40" s="139">
        <f t="shared" ref="BY40:CH40" si="223">SUM(BG35:BM35)*35%</f>
        <v>1436.5879378372865</v>
      </c>
      <c r="BZ40" s="139">
        <f t="shared" si="223"/>
        <v>1437.3106841420517</v>
      </c>
      <c r="CA40" s="139">
        <f t="shared" si="223"/>
        <v>1469.0943546329222</v>
      </c>
      <c r="CB40" s="139">
        <f t="shared" si="223"/>
        <v>1500.3012214087278</v>
      </c>
      <c r="CC40" s="139">
        <f t="shared" si="223"/>
        <v>1488.7903163506473</v>
      </c>
      <c r="CD40" s="139">
        <f t="shared" si="223"/>
        <v>1682.6948955014761</v>
      </c>
      <c r="CE40" s="139">
        <f t="shared" si="223"/>
        <v>1884.8356941889258</v>
      </c>
      <c r="CF40" s="139">
        <f t="shared" si="223"/>
        <v>1886.0645283107292</v>
      </c>
      <c r="CG40" s="139">
        <f t="shared" si="223"/>
        <v>1914.7671857144542</v>
      </c>
      <c r="CH40" s="94">
        <f t="shared" si="223"/>
        <v>1945.5762929480579</v>
      </c>
      <c r="CI40" s="15">
        <f>SUM(BQ35:BW35)*35%</f>
        <v>1761.2002135969215</v>
      </c>
      <c r="CJ40" s="139">
        <f>SUM(BR35:BX35)*35%</f>
        <v>1597.3127294549729</v>
      </c>
      <c r="CK40" s="139">
        <f t="shared" ref="CK40:CT40" si="224">SUM(BS35:BY35)*35%</f>
        <v>1640.7238359996011</v>
      </c>
      <c r="CL40" s="139">
        <f t="shared" si="224"/>
        <v>1660.1440069743974</v>
      </c>
      <c r="CM40" s="139">
        <f t="shared" si="224"/>
        <v>1708.4981687882243</v>
      </c>
      <c r="CN40" s="139">
        <f t="shared" si="224"/>
        <v>1757.4154087635022</v>
      </c>
      <c r="CO40" s="139">
        <f t="shared" si="224"/>
        <v>1777.9456738004812</v>
      </c>
      <c r="CP40" s="139">
        <f t="shared" si="224"/>
        <v>2014.3563855512807</v>
      </c>
      <c r="CQ40" s="139">
        <f t="shared" si="224"/>
        <v>2259.8075369860021</v>
      </c>
      <c r="CR40" s="139">
        <f t="shared" si="224"/>
        <v>2272.3641575455035</v>
      </c>
      <c r="CS40" s="139">
        <f t="shared" si="224"/>
        <v>2311.2721107810253</v>
      </c>
      <c r="CT40" s="94">
        <f t="shared" si="224"/>
        <v>2352.4628557622573</v>
      </c>
    </row>
    <row r="41" spans="1:98" s="1117" customFormat="1" ht="15.75" thickTop="1" x14ac:dyDescent="0.25">
      <c r="A41" s="15" t="s">
        <v>158</v>
      </c>
      <c r="B41" s="1117" t="s">
        <v>150</v>
      </c>
      <c r="C41" s="1118"/>
      <c r="N41" s="34"/>
      <c r="O41" s="1116"/>
      <c r="P41" s="1116"/>
      <c r="Q41" s="1116"/>
      <c r="R41" s="1116"/>
      <c r="S41" s="1116"/>
      <c r="T41" s="1116"/>
      <c r="U41" s="1116"/>
      <c r="V41" s="1116"/>
      <c r="W41" s="1116"/>
      <c r="X41" s="1116"/>
      <c r="Y41" s="1116"/>
      <c r="Z41" s="1116"/>
      <c r="AA41" s="1116"/>
      <c r="AB41" s="1736">
        <v>799</v>
      </c>
      <c r="AC41" s="1737">
        <v>902</v>
      </c>
      <c r="AD41" s="1738">
        <v>1130</v>
      </c>
      <c r="AE41" s="1739">
        <v>1301</v>
      </c>
      <c r="AF41" s="1740">
        <v>1550</v>
      </c>
      <c r="AG41" s="1741">
        <v>1761</v>
      </c>
      <c r="AH41" s="15">
        <f>AVERAGE(AD41:AG41)</f>
        <v>1435.5</v>
      </c>
      <c r="AI41" s="15">
        <f t="shared" ref="AI41:AX41" si="225">AVERAGE(AE41:AH41)</f>
        <v>1511.875</v>
      </c>
      <c r="AJ41" s="15">
        <f t="shared" si="225"/>
        <v>1564.59375</v>
      </c>
      <c r="AK41" s="15">
        <f t="shared" si="225"/>
        <v>1568.2421875</v>
      </c>
      <c r="AL41" s="15">
        <f t="shared" si="225"/>
        <v>1520.052734375</v>
      </c>
      <c r="AM41" s="15">
        <f t="shared" si="225"/>
        <v>1541.19091796875</v>
      </c>
      <c r="AN41" s="15">
        <f t="shared" si="225"/>
        <v>1548.5198974609375</v>
      </c>
      <c r="AO41" s="15">
        <f t="shared" si="225"/>
        <v>1544.5014343261719</v>
      </c>
      <c r="AP41" s="15">
        <f t="shared" si="225"/>
        <v>1538.5662460327148</v>
      </c>
      <c r="AQ41" s="15">
        <f t="shared" si="225"/>
        <v>1543.1946239471436</v>
      </c>
      <c r="AR41" s="15">
        <f t="shared" si="225"/>
        <v>1543.6955504417419</v>
      </c>
      <c r="AS41" s="15">
        <f t="shared" si="225"/>
        <v>1542.4894636869431</v>
      </c>
      <c r="AT41" s="15">
        <f t="shared" si="225"/>
        <v>1541.9864710271358</v>
      </c>
      <c r="AU41" s="15">
        <f t="shared" si="225"/>
        <v>1542.8415272757411</v>
      </c>
      <c r="AV41" s="15">
        <f t="shared" si="225"/>
        <v>1542.7532531078905</v>
      </c>
      <c r="AW41" s="15">
        <f t="shared" si="225"/>
        <v>1542.5176787744276</v>
      </c>
      <c r="AX41" s="15">
        <f t="shared" si="225"/>
        <v>1542.5247325462988</v>
      </c>
      <c r="AY41" s="15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K41" s="15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I41" s="15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226">SUM(D34:D40)</f>
        <v>1383</v>
      </c>
      <c r="E42" s="9">
        <f t="shared" si="226"/>
        <v>1474</v>
      </c>
      <c r="F42" s="9">
        <f t="shared" si="226"/>
        <v>1630</v>
      </c>
      <c r="G42" s="9">
        <f t="shared" si="226"/>
        <v>1587</v>
      </c>
      <c r="H42" s="9">
        <f t="shared" si="226"/>
        <v>1616</v>
      </c>
      <c r="I42" s="9">
        <f t="shared" si="226"/>
        <v>1642</v>
      </c>
      <c r="J42" s="9">
        <f t="shared" si="226"/>
        <v>1743</v>
      </c>
      <c r="K42" s="9">
        <f t="shared" si="226"/>
        <v>1729</v>
      </c>
      <c r="L42" s="9">
        <f t="shared" si="226"/>
        <v>1798</v>
      </c>
      <c r="M42" s="9">
        <f t="shared" si="226"/>
        <v>1892</v>
      </c>
      <c r="N42" s="96">
        <f t="shared" si="226"/>
        <v>1925</v>
      </c>
      <c r="O42" s="9">
        <f t="shared" si="226"/>
        <v>1937</v>
      </c>
      <c r="P42" s="9">
        <f t="shared" si="226"/>
        <v>1937</v>
      </c>
      <c r="Q42" s="9">
        <f t="shared" si="226"/>
        <v>2067</v>
      </c>
      <c r="R42" s="9">
        <f t="shared" si="226"/>
        <v>2120</v>
      </c>
      <c r="S42" s="9">
        <f t="shared" si="226"/>
        <v>2197</v>
      </c>
      <c r="T42" s="9">
        <f>SUM(T34:T40)</f>
        <v>2293</v>
      </c>
      <c r="U42" s="142">
        <f>SUM(U34:U40)</f>
        <v>2378</v>
      </c>
      <c r="V42" s="142">
        <f t="shared" si="226"/>
        <v>2500</v>
      </c>
      <c r="W42" s="142">
        <f t="shared" si="226"/>
        <v>2624</v>
      </c>
      <c r="X42" s="142">
        <f t="shared" si="226"/>
        <v>2812</v>
      </c>
      <c r="Y42" s="142">
        <f t="shared" si="226"/>
        <v>3031</v>
      </c>
      <c r="Z42" s="143">
        <f>SUM(Z34:Z40)</f>
        <v>3144</v>
      </c>
      <c r="AA42" s="16">
        <f>SUM(AA34:AA41)</f>
        <v>3220</v>
      </c>
      <c r="AB42" s="16">
        <f t="shared" ref="AB42:AJ42" si="227">SUM(AB34:AB41)</f>
        <v>3363</v>
      </c>
      <c r="AC42" s="16">
        <f t="shared" si="227"/>
        <v>3436</v>
      </c>
      <c r="AD42" s="16">
        <f t="shared" si="227"/>
        <v>3457</v>
      </c>
      <c r="AE42" s="16">
        <f t="shared" si="227"/>
        <v>3737</v>
      </c>
      <c r="AF42" s="16">
        <f t="shared" si="227"/>
        <v>4041</v>
      </c>
      <c r="AG42" s="16">
        <f t="shared" si="227"/>
        <v>4171</v>
      </c>
      <c r="AH42" s="16">
        <f>SUM(AH34:AH41)</f>
        <v>4647.5935330037119</v>
      </c>
      <c r="AI42" s="16">
        <f t="shared" si="227"/>
        <v>4854.9689246730522</v>
      </c>
      <c r="AJ42" s="16">
        <f t="shared" si="227"/>
        <v>4934.1381325921993</v>
      </c>
      <c r="AK42" s="16">
        <f>SUM(AK34:AK41)</f>
        <v>5053.4990644078625</v>
      </c>
      <c r="AL42" s="16">
        <f>SUM(AL34:AL41)</f>
        <v>5093.3248186365463</v>
      </c>
      <c r="AM42" s="16">
        <f>SUM(AM34:AM41)</f>
        <v>5100.8738147478462</v>
      </c>
      <c r="AN42" s="16">
        <f t="shared" ref="AN42:AW42" si="228">SUM(AN34:AN41)</f>
        <v>5240.9140753193242</v>
      </c>
      <c r="AO42" s="16">
        <f t="shared" si="228"/>
        <v>5301.2081652189354</v>
      </c>
      <c r="AP42" s="16">
        <f t="shared" si="228"/>
        <v>5326.1034907143585</v>
      </c>
      <c r="AQ42" s="16">
        <f t="shared" si="228"/>
        <v>5403.1955711636265</v>
      </c>
      <c r="AR42" s="16">
        <f t="shared" si="228"/>
        <v>5459.8031528271422</v>
      </c>
      <c r="AS42" s="16">
        <f t="shared" si="228"/>
        <v>5479.6800543450227</v>
      </c>
      <c r="AT42" s="16">
        <f t="shared" si="228"/>
        <v>5579.4550753675039</v>
      </c>
      <c r="AU42" s="16">
        <f>SUM(AU34:AU41)</f>
        <v>5635.2500212404075</v>
      </c>
      <c r="AV42" s="16">
        <f t="shared" si="228"/>
        <v>5694.1948664066385</v>
      </c>
      <c r="AW42" s="16">
        <f t="shared" si="228"/>
        <v>5764.091177470501</v>
      </c>
      <c r="AX42" s="16">
        <f>SUM(AX34:AX41)</f>
        <v>5825.3209614841653</v>
      </c>
      <c r="AY42" s="16">
        <f t="shared" ref="AY42:CL42" si="229">SUM(AY34:AY40)</f>
        <v>6154.9362768578339</v>
      </c>
      <c r="AZ42" s="16">
        <f t="shared" si="229"/>
        <v>5973.7071262154113</v>
      </c>
      <c r="BA42" s="16">
        <f t="shared" si="229"/>
        <v>6214.0367772271356</v>
      </c>
      <c r="BB42" s="16">
        <f t="shared" si="229"/>
        <v>6471.4359930655664</v>
      </c>
      <c r="BC42" s="16">
        <f t="shared" si="229"/>
        <v>6766.144354689829</v>
      </c>
      <c r="BD42" s="16">
        <f t="shared" si="229"/>
        <v>7103.7154972448816</v>
      </c>
      <c r="BE42" s="16">
        <f t="shared" si="229"/>
        <v>6917.5999062858755</v>
      </c>
      <c r="BF42" s="16">
        <f t="shared" si="229"/>
        <v>6756.3847021939455</v>
      </c>
      <c r="BG42" s="16">
        <f t="shared" si="229"/>
        <v>7076.2503325221878</v>
      </c>
      <c r="BH42" s="16">
        <f t="shared" si="229"/>
        <v>7301.4992131967047</v>
      </c>
      <c r="BI42" s="16">
        <f t="shared" si="229"/>
        <v>7548.0416759390191</v>
      </c>
      <c r="BJ42" s="95">
        <f t="shared" si="229"/>
        <v>8082.8295690136383</v>
      </c>
      <c r="BK42" s="16">
        <f t="shared" si="229"/>
        <v>8000.3462059959165</v>
      </c>
      <c r="BL42" s="16">
        <f t="shared" si="229"/>
        <v>7633.4689496468027</v>
      </c>
      <c r="BM42" s="16">
        <f t="shared" si="229"/>
        <v>7832.6657614201731</v>
      </c>
      <c r="BN42" s="16">
        <f t="shared" si="229"/>
        <v>8049.3601750992257</v>
      </c>
      <c r="BO42" s="16">
        <f t="shared" si="229"/>
        <v>8333.1162173301782</v>
      </c>
      <c r="BP42" s="16">
        <f t="shared" si="229"/>
        <v>8617.7122140362335</v>
      </c>
      <c r="BQ42" s="16">
        <f t="shared" si="229"/>
        <v>8392.7151345427956</v>
      </c>
      <c r="BR42" s="16">
        <f t="shared" si="229"/>
        <v>8318.7000469827399</v>
      </c>
      <c r="BS42" s="16">
        <f t="shared" si="229"/>
        <v>8751.5025890900924</v>
      </c>
      <c r="BT42" s="16">
        <f t="shared" si="229"/>
        <v>8946.1862757212912</v>
      </c>
      <c r="BU42" s="16">
        <f t="shared" si="229"/>
        <v>9191.9995885872595</v>
      </c>
      <c r="BV42" s="95">
        <f t="shared" si="229"/>
        <v>9706.2227833041834</v>
      </c>
      <c r="BW42" s="16">
        <f t="shared" si="229"/>
        <v>9511.0694978596293</v>
      </c>
      <c r="BX42" s="16">
        <f t="shared" si="229"/>
        <v>9031.4572354622924</v>
      </c>
      <c r="BY42" s="16">
        <f t="shared" si="229"/>
        <v>9247.855743907021</v>
      </c>
      <c r="BZ42" s="16">
        <f t="shared" si="229"/>
        <v>9447.4689990461611</v>
      </c>
      <c r="CA42" s="16">
        <f t="shared" si="229"/>
        <v>9736.2051841424873</v>
      </c>
      <c r="CB42" s="16">
        <f t="shared" si="229"/>
        <v>10047.251215462118</v>
      </c>
      <c r="CC42" s="16">
        <f t="shared" si="229"/>
        <v>9776.2097370629617</v>
      </c>
      <c r="CD42" s="16">
        <f t="shared" si="229"/>
        <v>9729.5906214119677</v>
      </c>
      <c r="CE42" s="16">
        <f t="shared" si="229"/>
        <v>10240.187896482421</v>
      </c>
      <c r="CF42" s="16">
        <f t="shared" si="229"/>
        <v>10478.108521654282</v>
      </c>
      <c r="CG42" s="16">
        <f t="shared" si="229"/>
        <v>10763.145690901061</v>
      </c>
      <c r="CH42" s="95">
        <f t="shared" si="229"/>
        <v>11338.42471207754</v>
      </c>
      <c r="CI42" s="16">
        <f t="shared" si="229"/>
        <v>11083.527997788102</v>
      </c>
      <c r="CJ42" s="16">
        <f t="shared" si="229"/>
        <v>10515.929135233529</v>
      </c>
      <c r="CK42" s="16">
        <f t="shared" si="229"/>
        <v>10773.513258449082</v>
      </c>
      <c r="CL42" s="16">
        <f t="shared" si="229"/>
        <v>11039.648599991468</v>
      </c>
      <c r="CM42" s="16">
        <f t="shared" ref="CM42:CT42" si="230">SUM(CM34:CM40)</f>
        <v>11400.262854954723</v>
      </c>
      <c r="CN42" s="16">
        <f t="shared" si="230"/>
        <v>11777.805611238298</v>
      </c>
      <c r="CO42" s="16">
        <f t="shared" si="230"/>
        <v>11512.996453415057</v>
      </c>
      <c r="CP42" s="16">
        <f t="shared" si="230"/>
        <v>11483.625904120461</v>
      </c>
      <c r="CQ42" s="16">
        <f t="shared" si="230"/>
        <v>12072.724679456323</v>
      </c>
      <c r="CR42" s="16">
        <f t="shared" si="230"/>
        <v>12343.445436611899</v>
      </c>
      <c r="CS42" s="16">
        <f t="shared" si="230"/>
        <v>12664.663815630123</v>
      </c>
      <c r="CT42" s="95">
        <f t="shared" si="230"/>
        <v>13312.929150052911</v>
      </c>
    </row>
    <row r="43" spans="1:98" s="1" customFormat="1" x14ac:dyDescent="0.25">
      <c r="A43" s="5"/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9"/>
      <c r="P43" s="9"/>
      <c r="Q43" s="9"/>
      <c r="R43" s="9"/>
      <c r="S43" s="1123">
        <f t="shared" ref="S43" si="231">S37/(Q35+P35)</f>
        <v>0.97461928934010156</v>
      </c>
      <c r="T43" s="1123">
        <f t="shared" ref="T43:U43" si="232">T37/(R35+Q35)</f>
        <v>0.93536121673003803</v>
      </c>
      <c r="U43" s="1123">
        <f t="shared" si="232"/>
        <v>0.95465393794749398</v>
      </c>
      <c r="V43" s="1123">
        <f t="shared" ref="V43" si="233">V37/(T35+S35)</f>
        <v>0.94507575757575757</v>
      </c>
      <c r="W43" s="1123">
        <f t="shared" ref="W43" si="234">W37/(U35+T35)</f>
        <v>0.93582887700534756</v>
      </c>
      <c r="X43" s="1123">
        <f t="shared" ref="X43" si="235">X37/(V35+U35)</f>
        <v>0.95454545454545459</v>
      </c>
      <c r="Y43" s="1123">
        <f t="shared" ref="Y43" si="236">Y37/(W35+V35)</f>
        <v>0.94718309859154926</v>
      </c>
      <c r="Z43" s="1123">
        <f t="shared" ref="Z43:AA43" si="237">Z37/(X35+W35)</f>
        <v>0.94960629921259843</v>
      </c>
      <c r="AA43" s="1123">
        <f t="shared" si="237"/>
        <v>0.96480938416422291</v>
      </c>
      <c r="AB43" s="1123">
        <f t="shared" ref="AB43:AF43" si="238">AB37/(Z35+Y35)</f>
        <v>0.98944591029023743</v>
      </c>
      <c r="AC43" s="1123">
        <f t="shared" si="238"/>
        <v>0.98421052631578942</v>
      </c>
      <c r="AD43" s="1123">
        <f t="shared" si="238"/>
        <v>0.90845070422535212</v>
      </c>
      <c r="AE43" s="1123">
        <f t="shared" si="238"/>
        <v>0.92413793103448272</v>
      </c>
      <c r="AF43" s="1123">
        <f t="shared" si="238"/>
        <v>0.91181102362204725</v>
      </c>
      <c r="AG43" s="1123">
        <f>AG37/(AE35+AD35)</f>
        <v>0.88836477987421381</v>
      </c>
      <c r="AH43" s="1123">
        <f>AVERAGE(V43:AG43)</f>
        <v>0.94195581220475455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1123" customFormat="1" x14ac:dyDescent="0.25">
      <c r="A44" s="1122"/>
      <c r="B44" s="1123" t="s">
        <v>201</v>
      </c>
      <c r="N44" s="1124"/>
      <c r="S44" s="1123">
        <f t="shared" ref="S44:AG44" si="239">S38/(O35+N35+M35)</f>
        <v>0.64920634920634923</v>
      </c>
      <c r="T44" s="1123">
        <f t="shared" si="239"/>
        <v>0.6055979643765903</v>
      </c>
      <c r="U44" s="1123">
        <f t="shared" si="239"/>
        <v>0.76129032258064511</v>
      </c>
      <c r="V44" s="1123">
        <f t="shared" si="239"/>
        <v>0.76833333333333331</v>
      </c>
      <c r="W44" s="1123">
        <f t="shared" si="239"/>
        <v>0.68876860622462788</v>
      </c>
      <c r="X44" s="1123">
        <f t="shared" si="239"/>
        <v>0.77792915531335149</v>
      </c>
      <c r="Y44" s="1123">
        <f t="shared" si="239"/>
        <v>0.77390180878552972</v>
      </c>
      <c r="Z44" s="1123">
        <f t="shared" si="239"/>
        <v>0.6758448060075094</v>
      </c>
      <c r="AA44" s="1123">
        <f t="shared" si="239"/>
        <v>0.69164619164619168</v>
      </c>
      <c r="AB44" s="1123">
        <f t="shared" si="239"/>
        <v>0.50859106529209619</v>
      </c>
      <c r="AC44" s="1123">
        <f t="shared" si="239"/>
        <v>0.47529644268774701</v>
      </c>
      <c r="AD44" s="1123">
        <f t="shared" si="239"/>
        <v>0.36406396989651929</v>
      </c>
      <c r="AE44" s="1123">
        <f t="shared" si="239"/>
        <v>0.30939809926082368</v>
      </c>
      <c r="AF44" s="1123">
        <f t="shared" si="239"/>
        <v>0.30663856691253949</v>
      </c>
      <c r="AG44" s="1123">
        <f t="shared" si="239"/>
        <v>0.28555798687089717</v>
      </c>
      <c r="AH44" s="1123">
        <f>AVERAGE(V44:AG44)</f>
        <v>0.55216416935259716</v>
      </c>
      <c r="AL44" s="1124"/>
      <c r="AX44" s="1124"/>
      <c r="BJ44" s="1124"/>
      <c r="BV44" s="1124"/>
      <c r="CH44" s="1124"/>
      <c r="CT44" s="1124"/>
    </row>
    <row r="45" spans="1:98" s="1123" customFormat="1" x14ac:dyDescent="0.25">
      <c r="A45" s="1122"/>
      <c r="B45" s="1123" t="s">
        <v>202</v>
      </c>
      <c r="O45" s="1123">
        <f>O39/(H35+G35+F35+E35+D35+C35)</f>
        <v>0.33618677042801559</v>
      </c>
      <c r="P45" s="1123">
        <f t="shared" ref="P45" si="240">P39/(I35+H35+G35+F35+E35+D35)</f>
        <v>0.36951501154734412</v>
      </c>
      <c r="Q45" s="1123">
        <f>Q39/(J35+I35+H35+G35+F35+E35)</f>
        <v>0.34567901234567899</v>
      </c>
      <c r="R45" s="1123">
        <f>R39/(K35+J35+I35+H35+G35+F35)</f>
        <v>0.35459533607681754</v>
      </c>
      <c r="S45" s="1123">
        <f>S39/(L35+K35+J35+I35+H35+G35)</f>
        <v>0.34724292101341281</v>
      </c>
      <c r="T45" s="1123">
        <f t="shared" ref="T45:AF45" si="241">T39/(M35+L35+K35+J35+I35+H35)</f>
        <v>0.35544692737430167</v>
      </c>
      <c r="U45" s="1123">
        <f t="shared" si="241"/>
        <v>0.3595505617977528</v>
      </c>
      <c r="V45" s="1123">
        <f t="shared" si="241"/>
        <v>0.37203791469194314</v>
      </c>
      <c r="W45" s="1123">
        <f t="shared" si="241"/>
        <v>0.3746630727762803</v>
      </c>
      <c r="X45" s="1123">
        <f t="shared" si="241"/>
        <v>0.41025641025641024</v>
      </c>
      <c r="Y45" s="1123">
        <f t="shared" si="241"/>
        <v>0.44796747967479672</v>
      </c>
      <c r="Z45" s="1123">
        <f t="shared" si="241"/>
        <v>0.47084805653710249</v>
      </c>
      <c r="AA45" s="1123">
        <f t="shared" si="241"/>
        <v>0.50792326939115928</v>
      </c>
      <c r="AB45" s="1123">
        <f t="shared" si="241"/>
        <v>0.23799126637554585</v>
      </c>
      <c r="AC45" s="1123">
        <f t="shared" si="241"/>
        <v>0.20156046814044212</v>
      </c>
      <c r="AD45" s="1123">
        <f t="shared" si="241"/>
        <v>0.15697674418604651</v>
      </c>
      <c r="AE45" s="1123">
        <f t="shared" si="241"/>
        <v>0.17061323618700669</v>
      </c>
      <c r="AF45" s="1123">
        <f t="shared" si="241"/>
        <v>0.1871893981225842</v>
      </c>
      <c r="AG45" s="1123">
        <f>AG39/(Z35+Y35+X35+W35+V35+U35)</f>
        <v>0.16409163558870538</v>
      </c>
      <c r="AH45" s="1123">
        <f>AVERAGE(O45:AG45)</f>
        <v>0.32475449960586023</v>
      </c>
      <c r="AL45" s="1124"/>
      <c r="AX45" s="1124"/>
      <c r="BJ45" s="1124"/>
      <c r="BV45" s="1124"/>
      <c r="CH45" s="1124"/>
      <c r="CT45" s="1124"/>
    </row>
    <row r="46" spans="1:98" s="1123" customFormat="1" x14ac:dyDescent="0.25">
      <c r="A46" s="1122"/>
      <c r="B46" s="1123" t="s">
        <v>203</v>
      </c>
      <c r="AA46" s="1123">
        <f t="shared" ref="AA46:AF46" si="242">AA40/SUM(H35:N35)</f>
        <v>0.43154761904761907</v>
      </c>
      <c r="AB46" s="1123">
        <f t="shared" si="242"/>
        <v>0.25418060200668896</v>
      </c>
      <c r="AC46" s="1123">
        <f t="shared" si="242"/>
        <v>0.2701492537313433</v>
      </c>
      <c r="AD46" s="1123">
        <f t="shared" si="242"/>
        <v>0.22470341939986044</v>
      </c>
      <c r="AE46" s="1123">
        <f t="shared" si="242"/>
        <v>0.22473498233215547</v>
      </c>
      <c r="AF46" s="1123">
        <f t="shared" si="242"/>
        <v>0.22106722106722107</v>
      </c>
      <c r="AG46" s="1123">
        <f>AG40/SUM(N35:T35)</f>
        <v>0.22322045611610228</v>
      </c>
      <c r="AH46" s="1123">
        <f>AVERAGE(AA46:AG46)</f>
        <v>0.26422907910014148</v>
      </c>
      <c r="AL46" s="1124"/>
      <c r="AX46" s="1124"/>
      <c r="BJ46" s="1124"/>
      <c r="BV46" s="1124"/>
      <c r="CH46" s="1124"/>
      <c r="CT46" s="1124"/>
    </row>
    <row r="47" spans="1:98" x14ac:dyDescent="0.25">
      <c r="A47" s="5"/>
      <c r="B47" s="1" t="s">
        <v>89</v>
      </c>
      <c r="C47" s="1"/>
      <c r="D47" s="8">
        <f t="shared" ref="D47:AI47" si="243">C42</f>
        <v>1354</v>
      </c>
      <c r="E47" s="8">
        <f t="shared" si="243"/>
        <v>1383</v>
      </c>
      <c r="F47" s="15">
        <f t="shared" si="243"/>
        <v>1474</v>
      </c>
      <c r="G47" s="15">
        <f t="shared" si="243"/>
        <v>1630</v>
      </c>
      <c r="H47" s="15">
        <f t="shared" si="243"/>
        <v>1587</v>
      </c>
      <c r="I47" s="15">
        <f t="shared" si="243"/>
        <v>1616</v>
      </c>
      <c r="J47" s="15">
        <f t="shared" si="243"/>
        <v>1642</v>
      </c>
      <c r="K47" s="15">
        <f t="shared" si="243"/>
        <v>1743</v>
      </c>
      <c r="L47" s="15">
        <f t="shared" si="243"/>
        <v>1729</v>
      </c>
      <c r="M47" s="15">
        <f t="shared" si="243"/>
        <v>1798</v>
      </c>
      <c r="N47" s="94">
        <f t="shared" si="243"/>
        <v>1892</v>
      </c>
      <c r="O47" s="15">
        <f t="shared" si="243"/>
        <v>1925</v>
      </c>
      <c r="P47" s="15">
        <f t="shared" si="243"/>
        <v>1937</v>
      </c>
      <c r="Q47" s="15">
        <f t="shared" si="243"/>
        <v>1937</v>
      </c>
      <c r="R47" s="15">
        <f t="shared" si="243"/>
        <v>2067</v>
      </c>
      <c r="S47" s="15">
        <f t="shared" si="243"/>
        <v>2120</v>
      </c>
      <c r="T47" s="15">
        <f t="shared" si="243"/>
        <v>2197</v>
      </c>
      <c r="U47" s="22">
        <f t="shared" si="243"/>
        <v>2293</v>
      </c>
      <c r="V47" s="22">
        <f t="shared" si="243"/>
        <v>2378</v>
      </c>
      <c r="W47" s="22">
        <f t="shared" si="243"/>
        <v>2500</v>
      </c>
      <c r="X47" s="22">
        <f t="shared" si="243"/>
        <v>2624</v>
      </c>
      <c r="Y47" s="22">
        <f t="shared" si="243"/>
        <v>2812</v>
      </c>
      <c r="Z47" s="141">
        <f t="shared" si="243"/>
        <v>3031</v>
      </c>
      <c r="AA47" s="15">
        <f t="shared" si="243"/>
        <v>3144</v>
      </c>
      <c r="AB47" s="15">
        <f t="shared" si="243"/>
        <v>3220</v>
      </c>
      <c r="AC47" s="15">
        <f t="shared" si="243"/>
        <v>3363</v>
      </c>
      <c r="AD47" s="15">
        <f t="shared" si="243"/>
        <v>3436</v>
      </c>
      <c r="AE47" s="15">
        <f t="shared" si="243"/>
        <v>3457</v>
      </c>
      <c r="AF47" s="15">
        <f t="shared" si="243"/>
        <v>3737</v>
      </c>
      <c r="AG47" s="15">
        <f t="shared" si="243"/>
        <v>4041</v>
      </c>
      <c r="AH47" s="15">
        <f t="shared" si="243"/>
        <v>4171</v>
      </c>
      <c r="AI47" s="15">
        <f t="shared" si="243"/>
        <v>4647.5935330037119</v>
      </c>
      <c r="AJ47" s="15">
        <f t="shared" ref="AJ47:BO47" si="244">AI42</f>
        <v>4854.9689246730522</v>
      </c>
      <c r="AK47" s="15">
        <f t="shared" si="244"/>
        <v>4934.1381325921993</v>
      </c>
      <c r="AL47" s="94">
        <f t="shared" si="244"/>
        <v>5053.4990644078625</v>
      </c>
      <c r="AM47" s="15">
        <f t="shared" si="244"/>
        <v>5093.3248186365463</v>
      </c>
      <c r="AN47" s="15">
        <f t="shared" si="244"/>
        <v>5100.8738147478462</v>
      </c>
      <c r="AO47" s="15">
        <f t="shared" si="244"/>
        <v>5240.9140753193242</v>
      </c>
      <c r="AP47" s="15">
        <f t="shared" si="244"/>
        <v>5301.2081652189354</v>
      </c>
      <c r="AQ47" s="15">
        <f t="shared" si="244"/>
        <v>5326.1034907143585</v>
      </c>
      <c r="AR47" s="15">
        <f t="shared" si="244"/>
        <v>5403.1955711636265</v>
      </c>
      <c r="AS47" s="15">
        <f t="shared" si="244"/>
        <v>5459.8031528271422</v>
      </c>
      <c r="AT47" s="15">
        <f t="shared" si="244"/>
        <v>5479.6800543450227</v>
      </c>
      <c r="AU47" s="15">
        <f t="shared" si="244"/>
        <v>5579.4550753675039</v>
      </c>
      <c r="AV47" s="15">
        <f t="shared" si="244"/>
        <v>5635.2500212404075</v>
      </c>
      <c r="AW47" s="15">
        <f t="shared" si="244"/>
        <v>5694.1948664066385</v>
      </c>
      <c r="AX47" s="94">
        <f t="shared" si="244"/>
        <v>5764.091177470501</v>
      </c>
      <c r="AY47" s="15">
        <f t="shared" si="244"/>
        <v>5825.3209614841653</v>
      </c>
      <c r="AZ47" s="15">
        <f t="shared" si="244"/>
        <v>6154.9362768578339</v>
      </c>
      <c r="BA47" s="15">
        <f t="shared" si="244"/>
        <v>5973.7071262154113</v>
      </c>
      <c r="BB47" s="15">
        <f t="shared" si="244"/>
        <v>6214.0367772271356</v>
      </c>
      <c r="BC47" s="15">
        <f t="shared" si="244"/>
        <v>6471.4359930655664</v>
      </c>
      <c r="BD47" s="15">
        <f t="shared" si="244"/>
        <v>6766.144354689829</v>
      </c>
      <c r="BE47" s="15">
        <f t="shared" si="244"/>
        <v>7103.7154972448816</v>
      </c>
      <c r="BF47" s="15">
        <f t="shared" si="244"/>
        <v>6917.5999062858755</v>
      </c>
      <c r="BG47" s="15">
        <f t="shared" si="244"/>
        <v>6756.3847021939455</v>
      </c>
      <c r="BH47" s="15">
        <f t="shared" si="244"/>
        <v>7076.2503325221878</v>
      </c>
      <c r="BI47" s="15">
        <f t="shared" si="244"/>
        <v>7301.4992131967047</v>
      </c>
      <c r="BJ47" s="94">
        <f t="shared" si="244"/>
        <v>7548.0416759390191</v>
      </c>
      <c r="BK47" s="15">
        <f t="shared" si="244"/>
        <v>8082.8295690136383</v>
      </c>
      <c r="BL47" s="15">
        <f t="shared" si="244"/>
        <v>8000.3462059959165</v>
      </c>
      <c r="BM47" s="15">
        <f t="shared" si="244"/>
        <v>7633.4689496468027</v>
      </c>
      <c r="BN47" s="15">
        <f t="shared" si="244"/>
        <v>7832.6657614201731</v>
      </c>
      <c r="BO47" s="15">
        <f t="shared" si="244"/>
        <v>8049.3601750992257</v>
      </c>
      <c r="BP47" s="15">
        <f t="shared" ref="BP47:CT47" si="245">BO42</f>
        <v>8333.1162173301782</v>
      </c>
      <c r="BQ47" s="15">
        <f t="shared" si="245"/>
        <v>8617.7122140362335</v>
      </c>
      <c r="BR47" s="15">
        <f t="shared" si="245"/>
        <v>8392.7151345427956</v>
      </c>
      <c r="BS47" s="15">
        <f t="shared" si="245"/>
        <v>8318.7000469827399</v>
      </c>
      <c r="BT47" s="15">
        <f t="shared" si="245"/>
        <v>8751.5025890900924</v>
      </c>
      <c r="BU47" s="15">
        <f t="shared" si="245"/>
        <v>8946.1862757212912</v>
      </c>
      <c r="BV47" s="94">
        <f t="shared" si="245"/>
        <v>9191.9995885872595</v>
      </c>
      <c r="BW47" s="15">
        <f t="shared" si="245"/>
        <v>9706.2227833041834</v>
      </c>
      <c r="BX47" s="15">
        <f t="shared" si="245"/>
        <v>9511.0694978596293</v>
      </c>
      <c r="BY47" s="15">
        <f t="shared" si="245"/>
        <v>9031.4572354622924</v>
      </c>
      <c r="BZ47" s="15">
        <f t="shared" si="245"/>
        <v>9247.855743907021</v>
      </c>
      <c r="CA47" s="15">
        <f t="shared" si="245"/>
        <v>9447.4689990461611</v>
      </c>
      <c r="CB47" s="15">
        <f t="shared" si="245"/>
        <v>9736.2051841424873</v>
      </c>
      <c r="CC47" s="15">
        <f t="shared" si="245"/>
        <v>10047.251215462118</v>
      </c>
      <c r="CD47" s="15">
        <f t="shared" si="245"/>
        <v>9776.2097370629617</v>
      </c>
      <c r="CE47" s="15">
        <f t="shared" si="245"/>
        <v>9729.5906214119677</v>
      </c>
      <c r="CF47" s="15">
        <f t="shared" si="245"/>
        <v>10240.187896482421</v>
      </c>
      <c r="CG47" s="15">
        <f t="shared" si="245"/>
        <v>10478.108521654282</v>
      </c>
      <c r="CH47" s="94">
        <f t="shared" si="245"/>
        <v>10763.145690901061</v>
      </c>
      <c r="CI47" s="15">
        <f t="shared" si="245"/>
        <v>11338.42471207754</v>
      </c>
      <c r="CJ47" s="15">
        <f t="shared" si="245"/>
        <v>11083.527997788102</v>
      </c>
      <c r="CK47" s="15">
        <f t="shared" si="245"/>
        <v>10515.929135233529</v>
      </c>
      <c r="CL47" s="15">
        <f t="shared" si="245"/>
        <v>10773.513258449082</v>
      </c>
      <c r="CM47" s="15">
        <f t="shared" si="245"/>
        <v>11039.648599991468</v>
      </c>
      <c r="CN47" s="15">
        <f t="shared" si="245"/>
        <v>11400.262854954723</v>
      </c>
      <c r="CO47" s="15">
        <f t="shared" si="245"/>
        <v>11777.805611238298</v>
      </c>
      <c r="CP47" s="15">
        <f t="shared" si="245"/>
        <v>11512.996453415057</v>
      </c>
      <c r="CQ47" s="15">
        <f t="shared" si="245"/>
        <v>11483.625904120461</v>
      </c>
      <c r="CR47" s="15">
        <f t="shared" si="245"/>
        <v>12072.724679456323</v>
      </c>
      <c r="CS47" s="15">
        <f t="shared" si="245"/>
        <v>12343.445436611899</v>
      </c>
      <c r="CT47" s="94">
        <f t="shared" si="245"/>
        <v>12664.663815630123</v>
      </c>
    </row>
    <row r="48" spans="1:98" s="108" customFormat="1" x14ac:dyDescent="0.25">
      <c r="B48" s="1" t="s">
        <v>74</v>
      </c>
      <c r="C48" s="121"/>
      <c r="D48" s="121">
        <f t="shared" ref="D48:AI48" si="246">C42+D35-D42</f>
        <v>39</v>
      </c>
      <c r="E48" s="121">
        <f t="shared" si="246"/>
        <v>133</v>
      </c>
      <c r="F48" s="121">
        <f t="shared" si="246"/>
        <v>145</v>
      </c>
      <c r="G48" s="121">
        <f t="shared" si="246"/>
        <v>264</v>
      </c>
      <c r="H48" s="121">
        <f t="shared" si="246"/>
        <v>227</v>
      </c>
      <c r="I48" s="121">
        <f t="shared" si="246"/>
        <v>203</v>
      </c>
      <c r="J48" s="121">
        <f t="shared" si="246"/>
        <v>126</v>
      </c>
      <c r="K48" s="121">
        <f t="shared" si="246"/>
        <v>238</v>
      </c>
      <c r="L48" s="121">
        <f t="shared" si="246"/>
        <v>116</v>
      </c>
      <c r="M48" s="121">
        <f t="shared" si="246"/>
        <v>217</v>
      </c>
      <c r="N48" s="122">
        <f t="shared" si="246"/>
        <v>215</v>
      </c>
      <c r="O48" s="121">
        <f t="shared" si="246"/>
        <v>59</v>
      </c>
      <c r="P48" s="121">
        <f t="shared" si="246"/>
        <v>74</v>
      </c>
      <c r="Q48" s="121">
        <f t="shared" si="246"/>
        <v>190</v>
      </c>
      <c r="R48" s="121">
        <f t="shared" si="246"/>
        <v>153</v>
      </c>
      <c r="S48" s="121">
        <f t="shared" si="246"/>
        <v>136</v>
      </c>
      <c r="T48" s="121">
        <f t="shared" si="246"/>
        <v>219</v>
      </c>
      <c r="U48" s="146">
        <f t="shared" si="246"/>
        <v>161</v>
      </c>
      <c r="V48" s="146">
        <f t="shared" si="246"/>
        <v>116</v>
      </c>
      <c r="W48" s="146">
        <f t="shared" si="246"/>
        <v>206</v>
      </c>
      <c r="X48" s="146">
        <f t="shared" si="246"/>
        <v>117</v>
      </c>
      <c r="Y48" s="146">
        <f t="shared" si="246"/>
        <v>158</v>
      </c>
      <c r="Z48" s="147">
        <f t="shared" si="246"/>
        <v>268</v>
      </c>
      <c r="AA48" s="123">
        <f t="shared" si="246"/>
        <v>113</v>
      </c>
      <c r="AB48" s="123">
        <f t="shared" si="246"/>
        <v>236</v>
      </c>
      <c r="AC48" s="123">
        <f t="shared" si="246"/>
        <v>273</v>
      </c>
      <c r="AD48" s="123">
        <f t="shared" si="246"/>
        <v>268</v>
      </c>
      <c r="AE48" s="123">
        <f t="shared" si="246"/>
        <v>67</v>
      </c>
      <c r="AF48" s="123">
        <f t="shared" si="246"/>
        <v>101</v>
      </c>
      <c r="AG48" s="123">
        <f t="shared" si="246"/>
        <v>208</v>
      </c>
      <c r="AH48" s="123">
        <f t="shared" si="246"/>
        <v>-122.73570329360246</v>
      </c>
      <c r="AI48" s="123">
        <f t="shared" si="246"/>
        <v>177.83882703506333</v>
      </c>
      <c r="AJ48" s="123">
        <f t="shared" ref="AJ48:BO48" si="247">AI42+AJ35-AJ42</f>
        <v>317.87742246444122</v>
      </c>
      <c r="AK48" s="123">
        <f t="shared" si="247"/>
        <v>271.26767864637714</v>
      </c>
      <c r="AL48" s="124">
        <f t="shared" si="247"/>
        <v>363.14308104596057</v>
      </c>
      <c r="AM48" s="123">
        <f t="shared" si="247"/>
        <v>401.84336142778284</v>
      </c>
      <c r="AN48" s="123">
        <f t="shared" si="247"/>
        <v>274.33869997759393</v>
      </c>
      <c r="AO48" s="123">
        <f t="shared" si="247"/>
        <v>354.98176120142307</v>
      </c>
      <c r="AP48" s="123">
        <f t="shared" si="247"/>
        <v>397.45753314092326</v>
      </c>
      <c r="AQ48" s="123">
        <f t="shared" si="247"/>
        <v>352.34185766719202</v>
      </c>
      <c r="AR48" s="123">
        <f t="shared" si="247"/>
        <v>379.70182207688231</v>
      </c>
      <c r="AS48" s="123">
        <f t="shared" si="247"/>
        <v>422.47936896564897</v>
      </c>
      <c r="AT48" s="123">
        <f t="shared" si="247"/>
        <v>349.72126899899013</v>
      </c>
      <c r="AU48" s="123">
        <f t="shared" si="247"/>
        <v>399.76665585443334</v>
      </c>
      <c r="AV48" s="123">
        <f t="shared" si="247"/>
        <v>402.29736494794088</v>
      </c>
      <c r="AW48" s="123">
        <f t="shared" si="247"/>
        <v>397.2297306662249</v>
      </c>
      <c r="AX48" s="124">
        <f t="shared" si="247"/>
        <v>411.70022843451352</v>
      </c>
      <c r="AY48" s="123">
        <f t="shared" si="247"/>
        <v>-167.41398002992264</v>
      </c>
      <c r="AZ48" s="123">
        <f t="shared" si="247"/>
        <v>353.05119305866447</v>
      </c>
      <c r="BA48" s="123">
        <f t="shared" si="247"/>
        <v>344.31229661923317</v>
      </c>
      <c r="BB48" s="123">
        <f t="shared" si="247"/>
        <v>308.95306040205014</v>
      </c>
      <c r="BC48" s="123">
        <f t="shared" si="247"/>
        <v>306.32746633518491</v>
      </c>
      <c r="BD48" s="123">
        <f t="shared" si="247"/>
        <v>331.70158551749864</v>
      </c>
      <c r="BE48" s="123">
        <f t="shared" si="247"/>
        <v>806.62754375075747</v>
      </c>
      <c r="BF48" s="123">
        <f t="shared" si="247"/>
        <v>814.74726744373856</v>
      </c>
      <c r="BG48" s="123">
        <f t="shared" si="247"/>
        <v>403.00364311341764</v>
      </c>
      <c r="BH48" s="123">
        <f t="shared" si="247"/>
        <v>442.31972122564275</v>
      </c>
      <c r="BI48" s="123">
        <f t="shared" si="247"/>
        <v>457.2432340733294</v>
      </c>
      <c r="BJ48" s="124">
        <f t="shared" si="247"/>
        <v>245.57572096715739</v>
      </c>
      <c r="BK48" s="123">
        <f t="shared" si="247"/>
        <v>308.68577874253424</v>
      </c>
      <c r="BL48" s="123">
        <f t="shared" si="247"/>
        <v>604.28896482247455</v>
      </c>
      <c r="BM48" s="123">
        <f t="shared" si="247"/>
        <v>567.13884307860553</v>
      </c>
      <c r="BN48" s="123">
        <f t="shared" si="247"/>
        <v>508.23984920479415</v>
      </c>
      <c r="BO48" s="123">
        <f t="shared" si="247"/>
        <v>474.62304678598048</v>
      </c>
      <c r="BP48" s="123">
        <f t="shared" ref="BP48:CT48" si="248">BO42+BP35-BP42</f>
        <v>508.35217661189017</v>
      </c>
      <c r="BQ48" s="123">
        <f t="shared" si="248"/>
        <v>972.47239336927123</v>
      </c>
      <c r="BR48" s="123">
        <f t="shared" si="248"/>
        <v>854.23058657295041</v>
      </c>
      <c r="BS48" s="123">
        <f t="shared" si="248"/>
        <v>382.15430547300639</v>
      </c>
      <c r="BT48" s="123">
        <f t="shared" si="248"/>
        <v>575.16292285450072</v>
      </c>
      <c r="BU48" s="123">
        <f t="shared" si="248"/>
        <v>561.12854259995038</v>
      </c>
      <c r="BV48" s="124">
        <f t="shared" si="248"/>
        <v>332.18191496744839</v>
      </c>
      <c r="BW48" s="123">
        <f t="shared" si="248"/>
        <v>461.31266061639326</v>
      </c>
      <c r="BX48" s="123">
        <f t="shared" si="248"/>
        <v>758.83762158188802</v>
      </c>
      <c r="BY48" s="123">
        <f t="shared" si="248"/>
        <v>687.84872355281732</v>
      </c>
      <c r="BZ48" s="123">
        <f t="shared" si="248"/>
        <v>670.82979522635287</v>
      </c>
      <c r="CA48" s="123">
        <f t="shared" si="248"/>
        <v>619.26517242888076</v>
      </c>
      <c r="CB48" s="123">
        <f t="shared" si="248"/>
        <v>635.65936693279582</v>
      </c>
      <c r="CC48" s="123">
        <f t="shared" si="248"/>
        <v>1176.1044881891812</v>
      </c>
      <c r="CD48" s="123">
        <f t="shared" si="248"/>
        <v>988.23766725369023</v>
      </c>
      <c r="CE48" s="123">
        <f t="shared" si="248"/>
        <v>469.9170882133003</v>
      </c>
      <c r="CF48" s="123">
        <f t="shared" si="248"/>
        <v>702.20266556711795</v>
      </c>
      <c r="CG48" s="123">
        <f t="shared" si="248"/>
        <v>696.57146179163283</v>
      </c>
      <c r="CH48" s="124">
        <f t="shared" si="248"/>
        <v>450.41017915224802</v>
      </c>
      <c r="CI48" s="123">
        <f t="shared" si="248"/>
        <v>574.33098320660065</v>
      </c>
      <c r="CJ48" s="123">
        <f t="shared" si="248"/>
        <v>901.7371021780491</v>
      </c>
      <c r="CK48" s="123">
        <f t="shared" si="248"/>
        <v>825.88816699098788</v>
      </c>
      <c r="CL48" s="123">
        <f t="shared" si="248"/>
        <v>773.11332875666449</v>
      </c>
      <c r="CM48" s="123">
        <f t="shared" si="248"/>
        <v>721.06712317846723</v>
      </c>
      <c r="CN48" s="123">
        <f t="shared" si="248"/>
        <v>748.04632688166748</v>
      </c>
      <c r="CO48" s="123">
        <f t="shared" si="248"/>
        <v>1338.6505287249529</v>
      </c>
      <c r="CP48" s="123">
        <f t="shared" si="248"/>
        <v>1145.154246367978</v>
      </c>
      <c r="CQ48" s="123">
        <f t="shared" si="248"/>
        <v>571.35222663172135</v>
      </c>
      <c r="CR48" s="123">
        <f t="shared" si="248"/>
        <v>840.18181195655779</v>
      </c>
      <c r="CS48" s="123">
        <f t="shared" si="248"/>
        <v>837.34395602255245</v>
      </c>
      <c r="CT48" s="124">
        <f t="shared" si="248"/>
        <v>560.8835818784919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C50" s="1"/>
    </row>
    <row r="51" spans="1:98" s="4" customFormat="1" x14ac:dyDescent="0.25">
      <c r="A51" s="113"/>
      <c r="B51"/>
      <c r="C5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0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9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09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09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9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09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09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09"/>
    </row>
    <row r="52" spans="1:98" s="118" customFormat="1" x14ac:dyDescent="0.25">
      <c r="A52" s="102"/>
      <c r="B52" s="118" t="s">
        <v>10</v>
      </c>
      <c r="C52" s="118">
        <f t="shared" ref="C52:AH52" si="249">C21</f>
        <v>42005</v>
      </c>
      <c r="D52" s="118">
        <f t="shared" si="249"/>
        <v>42036</v>
      </c>
      <c r="E52" s="118">
        <f t="shared" si="249"/>
        <v>42064</v>
      </c>
      <c r="F52" s="118">
        <f t="shared" si="249"/>
        <v>42095</v>
      </c>
      <c r="G52" s="118">
        <f t="shared" si="249"/>
        <v>42125</v>
      </c>
      <c r="H52" s="118">
        <f t="shared" si="249"/>
        <v>42156</v>
      </c>
      <c r="I52" s="118">
        <f t="shared" si="249"/>
        <v>42186</v>
      </c>
      <c r="J52" s="118">
        <f t="shared" si="249"/>
        <v>42217</v>
      </c>
      <c r="K52" s="118">
        <f t="shared" si="249"/>
        <v>42248</v>
      </c>
      <c r="L52" s="118">
        <f t="shared" si="249"/>
        <v>42278</v>
      </c>
      <c r="M52" s="118">
        <f t="shared" si="249"/>
        <v>42309</v>
      </c>
      <c r="N52" s="119">
        <f t="shared" si="249"/>
        <v>42339</v>
      </c>
      <c r="O52" s="118">
        <f t="shared" si="249"/>
        <v>42370</v>
      </c>
      <c r="P52" s="118">
        <f t="shared" si="249"/>
        <v>42401</v>
      </c>
      <c r="Q52" s="118">
        <f t="shared" si="249"/>
        <v>42430</v>
      </c>
      <c r="R52" s="118">
        <f t="shared" si="249"/>
        <v>42461</v>
      </c>
      <c r="S52" s="118">
        <f t="shared" si="249"/>
        <v>42491</v>
      </c>
      <c r="T52" s="118">
        <f t="shared" si="249"/>
        <v>42522</v>
      </c>
      <c r="U52" s="118">
        <f t="shared" si="249"/>
        <v>42552</v>
      </c>
      <c r="V52" s="118">
        <f t="shared" si="249"/>
        <v>42583</v>
      </c>
      <c r="W52" s="172">
        <f t="shared" si="249"/>
        <v>42614</v>
      </c>
      <c r="X52" s="172">
        <f t="shared" si="249"/>
        <v>42644</v>
      </c>
      <c r="Y52" s="172">
        <f t="shared" si="249"/>
        <v>42675</v>
      </c>
      <c r="Z52" s="173">
        <f t="shared" si="249"/>
        <v>42705</v>
      </c>
      <c r="AA52" s="118">
        <f t="shared" si="249"/>
        <v>42752</v>
      </c>
      <c r="AB52" s="118">
        <f t="shared" si="249"/>
        <v>42783</v>
      </c>
      <c r="AC52" s="118">
        <f t="shared" si="249"/>
        <v>42811</v>
      </c>
      <c r="AD52" s="118">
        <f t="shared" si="249"/>
        <v>42842</v>
      </c>
      <c r="AE52" s="118">
        <f t="shared" si="249"/>
        <v>42872</v>
      </c>
      <c r="AF52" s="118">
        <f t="shared" si="249"/>
        <v>42903</v>
      </c>
      <c r="AG52" s="118">
        <f t="shared" si="249"/>
        <v>42933</v>
      </c>
      <c r="AH52" s="118">
        <f t="shared" si="249"/>
        <v>42964</v>
      </c>
      <c r="AI52" s="118">
        <f t="shared" ref="AI52:BN52" si="250">AI21</f>
        <v>42995</v>
      </c>
      <c r="AJ52" s="118">
        <f t="shared" si="250"/>
        <v>43025</v>
      </c>
      <c r="AK52" s="118">
        <f t="shared" si="250"/>
        <v>43056</v>
      </c>
      <c r="AL52" s="119">
        <f t="shared" si="250"/>
        <v>43086</v>
      </c>
      <c r="AM52" s="118">
        <f t="shared" si="250"/>
        <v>43118</v>
      </c>
      <c r="AN52" s="118">
        <f t="shared" si="250"/>
        <v>43149</v>
      </c>
      <c r="AO52" s="118">
        <f t="shared" si="250"/>
        <v>43177</v>
      </c>
      <c r="AP52" s="118">
        <f t="shared" si="250"/>
        <v>43208</v>
      </c>
      <c r="AQ52" s="118">
        <f t="shared" si="250"/>
        <v>43238</v>
      </c>
      <c r="AR52" s="118">
        <f t="shared" si="250"/>
        <v>43269</v>
      </c>
      <c r="AS52" s="118">
        <f t="shared" si="250"/>
        <v>43299</v>
      </c>
      <c r="AT52" s="118">
        <f t="shared" si="250"/>
        <v>43330</v>
      </c>
      <c r="AU52" s="118">
        <f t="shared" si="250"/>
        <v>43361</v>
      </c>
      <c r="AV52" s="118">
        <f t="shared" si="250"/>
        <v>43391</v>
      </c>
      <c r="AW52" s="118">
        <f t="shared" si="250"/>
        <v>43422</v>
      </c>
      <c r="AX52" s="119">
        <f t="shared" si="250"/>
        <v>43452</v>
      </c>
      <c r="AY52" s="118">
        <f t="shared" si="250"/>
        <v>43483</v>
      </c>
      <c r="AZ52" s="118">
        <f t="shared" si="250"/>
        <v>43514</v>
      </c>
      <c r="BA52" s="118">
        <f t="shared" si="250"/>
        <v>43542</v>
      </c>
      <c r="BB52" s="118">
        <f t="shared" si="250"/>
        <v>43573</v>
      </c>
      <c r="BC52" s="118">
        <f t="shared" si="250"/>
        <v>43603</v>
      </c>
      <c r="BD52" s="118">
        <f t="shared" si="250"/>
        <v>43634</v>
      </c>
      <c r="BE52" s="118">
        <f t="shared" si="250"/>
        <v>43664</v>
      </c>
      <c r="BF52" s="118">
        <f t="shared" si="250"/>
        <v>43695</v>
      </c>
      <c r="BG52" s="118">
        <f t="shared" si="250"/>
        <v>43726</v>
      </c>
      <c r="BH52" s="118">
        <f t="shared" si="250"/>
        <v>43756</v>
      </c>
      <c r="BI52" s="118">
        <f t="shared" si="250"/>
        <v>43787</v>
      </c>
      <c r="BJ52" s="119">
        <f t="shared" si="250"/>
        <v>43817</v>
      </c>
      <c r="BK52" s="118">
        <f t="shared" si="250"/>
        <v>43848</v>
      </c>
      <c r="BL52" s="118">
        <f t="shared" si="250"/>
        <v>43879</v>
      </c>
      <c r="BM52" s="118">
        <f t="shared" si="250"/>
        <v>43908</v>
      </c>
      <c r="BN52" s="118">
        <f t="shared" si="250"/>
        <v>43939</v>
      </c>
      <c r="BO52" s="118">
        <f t="shared" ref="BO52:CT52" si="251">BO21</f>
        <v>43969</v>
      </c>
      <c r="BP52" s="118">
        <f t="shared" si="251"/>
        <v>44000</v>
      </c>
      <c r="BQ52" s="118">
        <f t="shared" si="251"/>
        <v>44030</v>
      </c>
      <c r="BR52" s="118">
        <f t="shared" si="251"/>
        <v>44061</v>
      </c>
      <c r="BS52" s="118">
        <f t="shared" si="251"/>
        <v>44092</v>
      </c>
      <c r="BT52" s="118">
        <f t="shared" si="251"/>
        <v>44122</v>
      </c>
      <c r="BU52" s="118">
        <f t="shared" si="251"/>
        <v>44153</v>
      </c>
      <c r="BV52" s="119">
        <f t="shared" si="251"/>
        <v>44183</v>
      </c>
      <c r="BW52" s="118">
        <f t="shared" si="251"/>
        <v>44214</v>
      </c>
      <c r="BX52" s="118">
        <f t="shared" si="251"/>
        <v>44245</v>
      </c>
      <c r="BY52" s="118">
        <f t="shared" si="251"/>
        <v>44273</v>
      </c>
      <c r="BZ52" s="118">
        <f t="shared" si="251"/>
        <v>44304</v>
      </c>
      <c r="CA52" s="118">
        <f t="shared" si="251"/>
        <v>44334</v>
      </c>
      <c r="CB52" s="118">
        <f t="shared" si="251"/>
        <v>44365</v>
      </c>
      <c r="CC52" s="118">
        <f t="shared" si="251"/>
        <v>44395</v>
      </c>
      <c r="CD52" s="118">
        <f t="shared" si="251"/>
        <v>44426</v>
      </c>
      <c r="CE52" s="118">
        <f t="shared" si="251"/>
        <v>44457</v>
      </c>
      <c r="CF52" s="118">
        <f t="shared" si="251"/>
        <v>44487</v>
      </c>
      <c r="CG52" s="118">
        <f t="shared" si="251"/>
        <v>44518</v>
      </c>
      <c r="CH52" s="119">
        <f t="shared" si="251"/>
        <v>44548</v>
      </c>
      <c r="CI52" s="118">
        <f t="shared" si="251"/>
        <v>44579</v>
      </c>
      <c r="CJ52" s="118">
        <f t="shared" si="251"/>
        <v>44610</v>
      </c>
      <c r="CK52" s="118">
        <f t="shared" si="251"/>
        <v>44638</v>
      </c>
      <c r="CL52" s="118">
        <f t="shared" si="251"/>
        <v>44669</v>
      </c>
      <c r="CM52" s="118">
        <f t="shared" si="251"/>
        <v>44699</v>
      </c>
      <c r="CN52" s="118">
        <f t="shared" si="251"/>
        <v>44730</v>
      </c>
      <c r="CO52" s="118">
        <f t="shared" si="251"/>
        <v>44760</v>
      </c>
      <c r="CP52" s="118">
        <f t="shared" si="251"/>
        <v>44791</v>
      </c>
      <c r="CQ52" s="118">
        <f t="shared" si="251"/>
        <v>44822</v>
      </c>
      <c r="CR52" s="118">
        <f t="shared" si="251"/>
        <v>44852</v>
      </c>
      <c r="CS52" s="118">
        <f t="shared" si="251"/>
        <v>44883</v>
      </c>
      <c r="CT52" s="119">
        <f t="shared" si="251"/>
        <v>44913</v>
      </c>
    </row>
    <row r="53" spans="1:98" s="15" customFormat="1" x14ac:dyDescent="0.25">
      <c r="A53" s="4" t="s">
        <v>159</v>
      </c>
      <c r="B53" s="15" t="s">
        <v>142</v>
      </c>
      <c r="C53" s="15">
        <v>27</v>
      </c>
      <c r="D53" s="15">
        <v>25</v>
      </c>
      <c r="E53" s="15">
        <v>30</v>
      </c>
      <c r="F53" s="15">
        <v>42</v>
      </c>
      <c r="G53" s="15">
        <v>43</v>
      </c>
      <c r="H53" s="15">
        <v>41</v>
      </c>
      <c r="I53" s="15">
        <v>38</v>
      </c>
      <c r="J53" s="15">
        <v>34</v>
      </c>
      <c r="K53" s="15">
        <v>48</v>
      </c>
      <c r="L53" s="15">
        <v>42</v>
      </c>
      <c r="M53" s="15">
        <v>42</v>
      </c>
      <c r="N53" s="94">
        <v>42</v>
      </c>
      <c r="O53" s="948">
        <v>33</v>
      </c>
      <c r="P53" s="949">
        <v>33</v>
      </c>
      <c r="Q53" s="950">
        <v>47</v>
      </c>
      <c r="R53" s="951">
        <v>38</v>
      </c>
      <c r="S53" s="952">
        <v>37</v>
      </c>
      <c r="T53" s="953">
        <v>49</v>
      </c>
      <c r="U53" s="954">
        <v>31</v>
      </c>
      <c r="V53" s="955">
        <v>35</v>
      </c>
      <c r="W53" s="956">
        <v>38</v>
      </c>
      <c r="X53" s="957">
        <v>31</v>
      </c>
      <c r="Y53" s="958">
        <v>31</v>
      </c>
      <c r="Z53" s="959">
        <v>38</v>
      </c>
      <c r="AA53" s="1742">
        <v>55</v>
      </c>
      <c r="AB53" s="1743">
        <v>65</v>
      </c>
      <c r="AC53" s="1744">
        <v>73</v>
      </c>
      <c r="AD53" s="1745">
        <v>148</v>
      </c>
      <c r="AE53" s="1746">
        <v>149</v>
      </c>
      <c r="AF53" s="1747">
        <v>141</v>
      </c>
      <c r="AG53" s="1748">
        <v>114</v>
      </c>
      <c r="AH53" s="1855">
        <f>AH34*AH65</f>
        <v>152.43680676774994</v>
      </c>
      <c r="AI53" s="15">
        <f t="shared" ref="AI53:BM53" si="252">AI34*AI65</f>
        <v>151.66813606128278</v>
      </c>
      <c r="AJ53" s="15">
        <f t="shared" si="252"/>
        <v>151.61326691918717</v>
      </c>
      <c r="AK53" s="15">
        <f t="shared" si="252"/>
        <v>152.31488150546215</v>
      </c>
      <c r="AL53" s="94">
        <f t="shared" si="252"/>
        <v>155.84722713774278</v>
      </c>
      <c r="AM53" s="15">
        <f t="shared" si="252"/>
        <v>132.93589924291237</v>
      </c>
      <c r="AN53" s="15">
        <f t="shared" si="252"/>
        <v>158.45830841064446</v>
      </c>
      <c r="AO53" s="15">
        <f t="shared" si="252"/>
        <v>91.808447265625006</v>
      </c>
      <c r="AP53" s="15">
        <f t="shared" si="252"/>
        <v>90.130535400390627</v>
      </c>
      <c r="AQ53" s="15">
        <f t="shared" si="252"/>
        <v>90.036653625488285</v>
      </c>
      <c r="AR53" s="15">
        <f t="shared" si="252"/>
        <v>90.020172500610357</v>
      </c>
      <c r="AS53" s="15">
        <f t="shared" si="252"/>
        <v>90.039909961700445</v>
      </c>
      <c r="AT53" s="15">
        <f t="shared" si="252"/>
        <v>90.056817872047432</v>
      </c>
      <c r="AU53" s="15">
        <f t="shared" si="252"/>
        <v>90.938772374861244</v>
      </c>
      <c r="AV53" s="15">
        <f t="shared" si="252"/>
        <v>90.939210428140754</v>
      </c>
      <c r="AW53" s="15">
        <f t="shared" si="252"/>
        <v>91.853358673559555</v>
      </c>
      <c r="AX53" s="94">
        <f t="shared" si="252"/>
        <v>92.772813007006462</v>
      </c>
      <c r="AY53" s="15">
        <f t="shared" si="252"/>
        <v>78.944845360824743</v>
      </c>
      <c r="AZ53" s="15">
        <f t="shared" si="252"/>
        <v>94.27031249999996</v>
      </c>
      <c r="BA53" s="15">
        <f t="shared" si="252"/>
        <v>56.160000000000004</v>
      </c>
      <c r="BB53" s="15">
        <f t="shared" si="252"/>
        <v>52.998400000000004</v>
      </c>
      <c r="BC53" s="15">
        <f t="shared" si="252"/>
        <v>52.998400000000004</v>
      </c>
      <c r="BD53" s="15">
        <f t="shared" si="252"/>
        <v>52.998400000000004</v>
      </c>
      <c r="BE53" s="15">
        <f t="shared" si="252"/>
        <v>52.998400000000004</v>
      </c>
      <c r="BF53" s="15">
        <f t="shared" si="252"/>
        <v>52.998400000000004</v>
      </c>
      <c r="BG53" s="15">
        <f t="shared" si="252"/>
        <v>53.528384000000003</v>
      </c>
      <c r="BH53" s="15">
        <f t="shared" si="252"/>
        <v>53.528384000000003</v>
      </c>
      <c r="BI53" s="15">
        <f t="shared" si="252"/>
        <v>54.063667840000001</v>
      </c>
      <c r="BJ53" s="94">
        <f t="shared" si="252"/>
        <v>54.604304518399999</v>
      </c>
      <c r="BK53" s="15">
        <f t="shared" si="252"/>
        <v>91.090206185567013</v>
      </c>
      <c r="BL53" s="15">
        <f t="shared" si="252"/>
        <v>108.77343749999996</v>
      </c>
      <c r="BM53" s="15">
        <f t="shared" si="252"/>
        <v>64.800000000000011</v>
      </c>
      <c r="BN53" s="15">
        <f t="shared" ref="BN53:CT53" si="253">BN34*BN65</f>
        <v>62.375040000000006</v>
      </c>
      <c r="BO53" s="15">
        <f t="shared" si="253"/>
        <v>62.375040000000006</v>
      </c>
      <c r="BP53" s="15">
        <f t="shared" si="253"/>
        <v>62.375040000000006</v>
      </c>
      <c r="BQ53" s="15">
        <f t="shared" si="253"/>
        <v>62.986560000000011</v>
      </c>
      <c r="BR53" s="15">
        <f t="shared" si="253"/>
        <v>62.986560000000011</v>
      </c>
      <c r="BS53" s="15">
        <f t="shared" si="253"/>
        <v>64.851696000000004</v>
      </c>
      <c r="BT53" s="15">
        <f t="shared" si="253"/>
        <v>64.851696000000004</v>
      </c>
      <c r="BU53" s="15">
        <f t="shared" si="253"/>
        <v>65.500212959999999</v>
      </c>
      <c r="BV53" s="94">
        <f t="shared" si="253"/>
        <v>66.155215089600006</v>
      </c>
      <c r="BW53" s="15">
        <f t="shared" si="253"/>
        <v>103.23556701030928</v>
      </c>
      <c r="BX53" s="15">
        <f t="shared" si="253"/>
        <v>123.27656249999995</v>
      </c>
      <c r="BY53" s="15">
        <f t="shared" si="253"/>
        <v>73.440000000000012</v>
      </c>
      <c r="BZ53" s="15">
        <f t="shared" si="253"/>
        <v>70.69171200000001</v>
      </c>
      <c r="CA53" s="15">
        <f t="shared" si="253"/>
        <v>74.226297600000009</v>
      </c>
      <c r="CB53" s="15">
        <f t="shared" si="253"/>
        <v>74.226297600000009</v>
      </c>
      <c r="CC53" s="15">
        <f t="shared" si="253"/>
        <v>74.954006400000026</v>
      </c>
      <c r="CD53" s="15">
        <f t="shared" si="253"/>
        <v>74.954006400000026</v>
      </c>
      <c r="CE53" s="15">
        <f t="shared" si="253"/>
        <v>77.173518240000021</v>
      </c>
      <c r="CF53" s="15">
        <f t="shared" si="253"/>
        <v>77.173518240000021</v>
      </c>
      <c r="CG53" s="15">
        <f t="shared" si="253"/>
        <v>77.9452534224</v>
      </c>
      <c r="CH53" s="94">
        <f t="shared" si="253"/>
        <v>78.724705956624007</v>
      </c>
      <c r="CI53" s="15">
        <f t="shared" si="253"/>
        <v>115.38092783505155</v>
      </c>
      <c r="CJ53" s="15">
        <f t="shared" si="253"/>
        <v>137.77968749999994</v>
      </c>
      <c r="CK53" s="15">
        <f t="shared" si="253"/>
        <v>82.080000000000013</v>
      </c>
      <c r="CL53" s="15">
        <f t="shared" si="253"/>
        <v>79.008384000000007</v>
      </c>
      <c r="CM53" s="15">
        <f t="shared" si="253"/>
        <v>82.958803200000006</v>
      </c>
      <c r="CN53" s="15">
        <f t="shared" si="253"/>
        <v>82.958803200000006</v>
      </c>
      <c r="CO53" s="15">
        <f t="shared" si="253"/>
        <v>83.772124800000029</v>
      </c>
      <c r="CP53" s="15">
        <f t="shared" si="253"/>
        <v>83.772124800000029</v>
      </c>
      <c r="CQ53" s="15">
        <f t="shared" si="253"/>
        <v>86.252755680000021</v>
      </c>
      <c r="CR53" s="15">
        <f t="shared" si="253"/>
        <v>86.252755680000021</v>
      </c>
      <c r="CS53" s="15">
        <f t="shared" si="253"/>
        <v>88.857588901536005</v>
      </c>
      <c r="CT53" s="94">
        <f t="shared" si="253"/>
        <v>89.746164790551376</v>
      </c>
    </row>
    <row r="54" spans="1:98" s="15" customFormat="1" x14ac:dyDescent="0.25">
      <c r="A54" s="4" t="s">
        <v>160</v>
      </c>
      <c r="B54" s="15" t="s">
        <v>5</v>
      </c>
      <c r="C54" s="15">
        <v>45</v>
      </c>
      <c r="D54" s="15">
        <v>20</v>
      </c>
      <c r="E54" s="15">
        <v>61</v>
      </c>
      <c r="F54" s="15">
        <v>76</v>
      </c>
      <c r="G54" s="15">
        <v>73</v>
      </c>
      <c r="H54" s="15">
        <v>107</v>
      </c>
      <c r="I54" s="15">
        <v>95</v>
      </c>
      <c r="J54" s="15">
        <v>76</v>
      </c>
      <c r="K54" s="15">
        <v>79</v>
      </c>
      <c r="L54" s="15">
        <v>71</v>
      </c>
      <c r="M54" s="15">
        <v>120</v>
      </c>
      <c r="N54" s="94">
        <v>115</v>
      </c>
      <c r="O54" s="960">
        <v>13</v>
      </c>
      <c r="P54" s="961">
        <v>23</v>
      </c>
      <c r="Q54" s="962">
        <v>114</v>
      </c>
      <c r="R54" s="963">
        <v>69</v>
      </c>
      <c r="S54" s="964">
        <v>74</v>
      </c>
      <c r="T54" s="965">
        <v>116</v>
      </c>
      <c r="U54" s="966">
        <v>79</v>
      </c>
      <c r="V54" s="967">
        <v>75</v>
      </c>
      <c r="W54" s="968">
        <v>127</v>
      </c>
      <c r="X54" s="969">
        <v>89</v>
      </c>
      <c r="Y54" s="970">
        <v>127</v>
      </c>
      <c r="Z54" s="971">
        <v>174</v>
      </c>
      <c r="AA54" s="1749">
        <v>47</v>
      </c>
      <c r="AB54" s="1750">
        <v>122</v>
      </c>
      <c r="AC54" s="1751">
        <v>143</v>
      </c>
      <c r="AD54" s="1752">
        <v>143</v>
      </c>
      <c r="AE54" s="1753">
        <v>154</v>
      </c>
      <c r="AF54" s="1754">
        <v>208</v>
      </c>
      <c r="AG54" s="1755">
        <v>155</v>
      </c>
      <c r="AH54" s="15">
        <f t="shared" ref="AH54:BM54" si="254">AH35*AH66</f>
        <v>170.21802497584963</v>
      </c>
      <c r="AI54" s="15">
        <f t="shared" si="254"/>
        <v>188.28192892339828</v>
      </c>
      <c r="AJ54" s="15">
        <f t="shared" si="254"/>
        <v>194.51595192199096</v>
      </c>
      <c r="AK54" s="15">
        <f t="shared" si="254"/>
        <v>185.12974075933826</v>
      </c>
      <c r="AL54" s="94">
        <f t="shared" si="254"/>
        <v>196.74735037663362</v>
      </c>
      <c r="AM54" s="15">
        <f t="shared" si="254"/>
        <v>103.84269640435771</v>
      </c>
      <c r="AN54" s="15">
        <f t="shared" si="254"/>
        <v>181.56802060114933</v>
      </c>
      <c r="AO54" s="15">
        <f t="shared" si="254"/>
        <v>145.34654788536216</v>
      </c>
      <c r="AP54" s="15">
        <f t="shared" si="254"/>
        <v>144.86703051226684</v>
      </c>
      <c r="AQ54" s="15">
        <f t="shared" si="254"/>
        <v>147.29584077394566</v>
      </c>
      <c r="AR54" s="15">
        <f t="shared" si="254"/>
        <v>151.1506667377862</v>
      </c>
      <c r="AS54" s="15">
        <f t="shared" si="254"/>
        <v>153.24548278360911</v>
      </c>
      <c r="AT54" s="15">
        <f t="shared" si="254"/>
        <v>157.27618974965978</v>
      </c>
      <c r="AU54" s="15">
        <f t="shared" si="254"/>
        <v>160.99239182069792</v>
      </c>
      <c r="AV54" s="15">
        <f t="shared" si="254"/>
        <v>162.99988044073453</v>
      </c>
      <c r="AW54" s="15">
        <f t="shared" si="254"/>
        <v>166.72997864451634</v>
      </c>
      <c r="AX54" s="94">
        <f t="shared" si="254"/>
        <v>170.48958925439499</v>
      </c>
      <c r="AY54" s="15">
        <f t="shared" si="254"/>
        <v>43.199622313217667</v>
      </c>
      <c r="AZ54" s="15">
        <f t="shared" si="254"/>
        <v>79.051449669686534</v>
      </c>
      <c r="BA54" s="15">
        <f t="shared" si="254"/>
        <v>220.99465620450192</v>
      </c>
      <c r="BB54" s="15">
        <f t="shared" si="254"/>
        <v>202.02918398050443</v>
      </c>
      <c r="BC54" s="15">
        <f t="shared" si="254"/>
        <v>214.40150054969396</v>
      </c>
      <c r="BD54" s="15">
        <f t="shared" si="254"/>
        <v>241.13039723362098</v>
      </c>
      <c r="BE54" s="15">
        <f t="shared" si="254"/>
        <v>223.56251403787235</v>
      </c>
      <c r="BF54" s="15">
        <f t="shared" si="254"/>
        <v>237.81382958739812</v>
      </c>
      <c r="BG54" s="15">
        <f t="shared" si="254"/>
        <v>265.67540147886592</v>
      </c>
      <c r="BH54" s="15">
        <f t="shared" si="254"/>
        <v>245.35080247649228</v>
      </c>
      <c r="BI54" s="15">
        <f t="shared" si="254"/>
        <v>261.24825050733972</v>
      </c>
      <c r="BJ54" s="94">
        <f t="shared" si="254"/>
        <v>292.57104278891939</v>
      </c>
      <c r="BK54" s="15">
        <f t="shared" si="254"/>
        <v>60.24524338804175</v>
      </c>
      <c r="BL54" s="15">
        <f t="shared" si="254"/>
        <v>109.22777694558525</v>
      </c>
      <c r="BM54" s="15">
        <f t="shared" si="254"/>
        <v>289.67487753404697</v>
      </c>
      <c r="BN54" s="15">
        <f t="shared" ref="BN54:CT54" si="255">BN35*BN66</f>
        <v>263.77052126104434</v>
      </c>
      <c r="BO54" s="15">
        <f t="shared" si="255"/>
        <v>275.93956840680249</v>
      </c>
      <c r="BP54" s="15">
        <f t="shared" si="255"/>
        <v>291.40285865203379</v>
      </c>
      <c r="BQ54" s="15">
        <f t="shared" si="255"/>
        <v>277.38496154260861</v>
      </c>
      <c r="BR54" s="15">
        <f t="shared" si="255"/>
        <v>292.4300543346576</v>
      </c>
      <c r="BS54" s="15">
        <f t="shared" si="255"/>
        <v>314.49626565245615</v>
      </c>
      <c r="BT54" s="15">
        <f t="shared" si="255"/>
        <v>297.08798021306706</v>
      </c>
      <c r="BU54" s="15">
        <f t="shared" si="255"/>
        <v>314.51726911080146</v>
      </c>
      <c r="BV54" s="94">
        <f t="shared" si="255"/>
        <v>333.19763013248019</v>
      </c>
      <c r="BW54" s="15">
        <f t="shared" si="255"/>
        <v>74.431469266805024</v>
      </c>
      <c r="BX54" s="15">
        <f t="shared" si="255"/>
        <v>134.88856012626931</v>
      </c>
      <c r="BY54" s="15">
        <f t="shared" si="255"/>
        <v>358.89572637982621</v>
      </c>
      <c r="BZ54" s="15">
        <f t="shared" si="255"/>
        <v>332.55026051615147</v>
      </c>
      <c r="CA54" s="15">
        <f t="shared" si="255"/>
        <v>346.8993035985954</v>
      </c>
      <c r="CB54" s="15">
        <f t="shared" si="255"/>
        <v>365.30293159970057</v>
      </c>
      <c r="CC54" s="15">
        <f t="shared" si="255"/>
        <v>352.65835095691739</v>
      </c>
      <c r="CD54" s="15">
        <f t="shared" si="255"/>
        <v>370.57126240618931</v>
      </c>
      <c r="CE54" s="15">
        <f t="shared" si="255"/>
        <v>397.30509893405844</v>
      </c>
      <c r="CF54" s="15">
        <f t="shared" si="255"/>
        <v>380.93860837117575</v>
      </c>
      <c r="CG54" s="15">
        <f t="shared" si="255"/>
        <v>401.72598195580258</v>
      </c>
      <c r="CH54" s="94">
        <f t="shared" si="255"/>
        <v>423.9637346659282</v>
      </c>
      <c r="CI54" s="15">
        <f t="shared" si="255"/>
        <v>89.329793302684607</v>
      </c>
      <c r="CJ54" s="15">
        <f t="shared" si="255"/>
        <v>161.41594788368579</v>
      </c>
      <c r="CK54" s="15">
        <f t="shared" si="255"/>
        <v>430.03015198297607</v>
      </c>
      <c r="CL54" s="15">
        <f t="shared" si="255"/>
        <v>397.04196145158187</v>
      </c>
      <c r="CM54" s="15">
        <f t="shared" si="255"/>
        <v>413.2532552766757</v>
      </c>
      <c r="CN54" s="15">
        <f t="shared" si="255"/>
        <v>434.32834820198906</v>
      </c>
      <c r="CO54" s="15">
        <f t="shared" si="255"/>
        <v>418.42294177879546</v>
      </c>
      <c r="CP54" s="15">
        <f t="shared" si="255"/>
        <v>439.11345256841275</v>
      </c>
      <c r="CQ54" s="15">
        <f t="shared" si="255"/>
        <v>470.21554952115719</v>
      </c>
      <c r="CR54" s="15">
        <f t="shared" si="255"/>
        <v>450.13849021961448</v>
      </c>
      <c r="CS54" s="15">
        <f t="shared" si="255"/>
        <v>483.62765823797201</v>
      </c>
      <c r="CT54" s="94">
        <f t="shared" si="255"/>
        <v>509.79185113893681</v>
      </c>
    </row>
    <row r="55" spans="1:98" s="15" customFormat="1" x14ac:dyDescent="0.25">
      <c r="A55" s="4" t="s">
        <v>161</v>
      </c>
      <c r="B55" s="15" t="s">
        <v>6</v>
      </c>
      <c r="C55" s="15">
        <v>60</v>
      </c>
      <c r="D55" s="15">
        <v>42</v>
      </c>
      <c r="E55" s="15">
        <v>21</v>
      </c>
      <c r="F55" s="15">
        <v>72</v>
      </c>
      <c r="G55" s="15">
        <v>80</v>
      </c>
      <c r="H55" s="15">
        <v>71</v>
      </c>
      <c r="I55" s="15">
        <v>79</v>
      </c>
      <c r="J55" s="15">
        <v>49</v>
      </c>
      <c r="K55" s="15">
        <v>63</v>
      </c>
      <c r="L55" s="15">
        <v>63</v>
      </c>
      <c r="M55" s="15">
        <v>48</v>
      </c>
      <c r="N55" s="94">
        <v>125</v>
      </c>
      <c r="O55" s="972">
        <v>37</v>
      </c>
      <c r="P55" s="973">
        <v>14</v>
      </c>
      <c r="Q55" s="974">
        <v>24</v>
      </c>
      <c r="R55" s="975">
        <v>87</v>
      </c>
      <c r="S55" s="976">
        <v>59</v>
      </c>
      <c r="T55" s="977">
        <v>68</v>
      </c>
      <c r="U55" s="978">
        <v>85</v>
      </c>
      <c r="V55" s="979">
        <v>70</v>
      </c>
      <c r="W55" s="980">
        <v>71</v>
      </c>
      <c r="X55" s="981">
        <v>99</v>
      </c>
      <c r="Y55" s="982">
        <v>106</v>
      </c>
      <c r="Z55" s="983">
        <v>106</v>
      </c>
      <c r="AA55" s="1756">
        <v>55</v>
      </c>
      <c r="AB55" s="1757">
        <v>46</v>
      </c>
      <c r="AC55" s="1758">
        <v>95</v>
      </c>
      <c r="AD55" s="1759">
        <v>74</v>
      </c>
      <c r="AE55" s="1760">
        <v>76</v>
      </c>
      <c r="AF55" s="1761">
        <v>88</v>
      </c>
      <c r="AG55" s="1762">
        <v>63</v>
      </c>
      <c r="AH55" s="15">
        <f t="shared" ref="AH55:BM55" si="256">AH36*AH67</f>
        <v>78.913305395228235</v>
      </c>
      <c r="AI55" s="15">
        <f t="shared" si="256"/>
        <v>84.585153382446194</v>
      </c>
      <c r="AJ55" s="15">
        <f t="shared" si="256"/>
        <v>90.974110835321568</v>
      </c>
      <c r="AK55" s="15">
        <f t="shared" si="256"/>
        <v>88.519238140480851</v>
      </c>
      <c r="AL55" s="94">
        <f t="shared" si="256"/>
        <v>91.88891360393292</v>
      </c>
      <c r="AM55" s="15">
        <f t="shared" si="256"/>
        <v>59.647893559122778</v>
      </c>
      <c r="AN55" s="15">
        <f t="shared" si="256"/>
        <v>67.636230337090453</v>
      </c>
      <c r="AO55" s="15">
        <f t="shared" si="256"/>
        <v>103.59474013726788</v>
      </c>
      <c r="AP55" s="15">
        <f t="shared" si="256"/>
        <v>101.74258351975351</v>
      </c>
      <c r="AQ55" s="15">
        <f t="shared" si="256"/>
        <v>103.47645036590488</v>
      </c>
      <c r="AR55" s="15">
        <f t="shared" si="256"/>
        <v>106.26342798691795</v>
      </c>
      <c r="AS55" s="15">
        <f t="shared" si="256"/>
        <v>107.96476195556157</v>
      </c>
      <c r="AT55" s="15">
        <f t="shared" si="256"/>
        <v>110.55566972246086</v>
      </c>
      <c r="AU55" s="15">
        <f t="shared" si="256"/>
        <v>113.46353689082599</v>
      </c>
      <c r="AV55" s="15">
        <f t="shared" si="256"/>
        <v>114.99456558621283</v>
      </c>
      <c r="AW55" s="15">
        <f t="shared" si="256"/>
        <v>117.5927708893871</v>
      </c>
      <c r="AX55" s="94">
        <f t="shared" si="256"/>
        <v>120.28377030782967</v>
      </c>
      <c r="AY55" s="15">
        <f t="shared" si="256"/>
        <v>73.50380576058032</v>
      </c>
      <c r="AZ55" s="15">
        <f t="shared" si="256"/>
        <v>28.137362630440013</v>
      </c>
      <c r="BA55" s="15">
        <f t="shared" si="256"/>
        <v>46.391951452385307</v>
      </c>
      <c r="BB55" s="15">
        <f t="shared" si="256"/>
        <v>148.96676825636797</v>
      </c>
      <c r="BC55" s="15">
        <f t="shared" si="256"/>
        <v>144.3065599860746</v>
      </c>
      <c r="BD55" s="15">
        <f t="shared" si="256"/>
        <v>154.67536825370783</v>
      </c>
      <c r="BE55" s="15">
        <f t="shared" si="256"/>
        <v>172.235998024015</v>
      </c>
      <c r="BF55" s="15">
        <f t="shared" si="256"/>
        <v>161.2843851273222</v>
      </c>
      <c r="BG55" s="15">
        <f t="shared" si="256"/>
        <v>171.56569134519438</v>
      </c>
      <c r="BH55" s="15">
        <f t="shared" si="256"/>
        <v>189.76814391347571</v>
      </c>
      <c r="BI55" s="15">
        <f t="shared" si="256"/>
        <v>177.00307892946947</v>
      </c>
      <c r="BJ55" s="94">
        <f t="shared" si="256"/>
        <v>188.47195215172371</v>
      </c>
      <c r="BK55" s="15">
        <f t="shared" si="256"/>
        <v>121.28580128002874</v>
      </c>
      <c r="BL55" s="15">
        <f t="shared" si="256"/>
        <v>39.23974722922037</v>
      </c>
      <c r="BM55" s="15">
        <f t="shared" si="256"/>
        <v>64.101161287807358</v>
      </c>
      <c r="BN55" s="15">
        <f t="shared" ref="BN55:CT55" si="257">BN36*BN67</f>
        <v>199.16757135340919</v>
      </c>
      <c r="BO55" s="15">
        <f t="shared" si="257"/>
        <v>188.40751518646027</v>
      </c>
      <c r="BP55" s="15">
        <f t="shared" si="257"/>
        <v>199.07068863633611</v>
      </c>
      <c r="BQ55" s="15">
        <f t="shared" si="257"/>
        <v>210.18553530223727</v>
      </c>
      <c r="BR55" s="15">
        <f t="shared" si="257"/>
        <v>200.11343654145335</v>
      </c>
      <c r="BS55" s="15">
        <f t="shared" si="257"/>
        <v>215.06385063932345</v>
      </c>
      <c r="BT55" s="15">
        <f t="shared" si="257"/>
        <v>224.64018975175443</v>
      </c>
      <c r="BU55" s="15">
        <f t="shared" si="257"/>
        <v>214.32775715371275</v>
      </c>
      <c r="BV55" s="94">
        <f t="shared" si="257"/>
        <v>226.90174414422111</v>
      </c>
      <c r="BW55" s="15">
        <f t="shared" si="257"/>
        <v>138.12761909038471</v>
      </c>
      <c r="BX55" s="15">
        <f t="shared" si="257"/>
        <v>48.479711852382451</v>
      </c>
      <c r="BY55" s="15">
        <f t="shared" si="257"/>
        <v>79.160389328820457</v>
      </c>
      <c r="BZ55" s="15">
        <f t="shared" si="257"/>
        <v>246.7607505375961</v>
      </c>
      <c r="CA55" s="15">
        <f t="shared" si="257"/>
        <v>237.53590036867968</v>
      </c>
      <c r="CB55" s="15">
        <f t="shared" si="257"/>
        <v>250.263069024701</v>
      </c>
      <c r="CC55" s="15">
        <f t="shared" si="257"/>
        <v>263.48880920706699</v>
      </c>
      <c r="CD55" s="15">
        <f t="shared" si="257"/>
        <v>254.4178103332047</v>
      </c>
      <c r="CE55" s="15">
        <f t="shared" si="257"/>
        <v>272.53177793464897</v>
      </c>
      <c r="CF55" s="15">
        <f t="shared" si="257"/>
        <v>283.78935638147038</v>
      </c>
      <c r="CG55" s="15">
        <f t="shared" si="257"/>
        <v>274.81999603920548</v>
      </c>
      <c r="CH55" s="94">
        <f t="shared" si="257"/>
        <v>289.81660126811482</v>
      </c>
      <c r="CI55" s="15">
        <f t="shared" si="257"/>
        <v>167.38557641855357</v>
      </c>
      <c r="CJ55" s="15">
        <f t="shared" si="257"/>
        <v>58.183489884142773</v>
      </c>
      <c r="CK55" s="15">
        <f t="shared" si="257"/>
        <v>94.728190933255561</v>
      </c>
      <c r="CL55" s="15">
        <f t="shared" si="257"/>
        <v>295.6696200522951</v>
      </c>
      <c r="CM55" s="15">
        <f t="shared" si="257"/>
        <v>283.60140103684427</v>
      </c>
      <c r="CN55" s="15">
        <f t="shared" si="257"/>
        <v>298.13270559245893</v>
      </c>
      <c r="CO55" s="15">
        <f t="shared" si="257"/>
        <v>313.27604947342348</v>
      </c>
      <c r="CP55" s="15">
        <f t="shared" si="257"/>
        <v>301.86226514041675</v>
      </c>
      <c r="CQ55" s="15">
        <f t="shared" si="257"/>
        <v>322.94023332094434</v>
      </c>
      <c r="CR55" s="15">
        <f t="shared" si="257"/>
        <v>335.8682496579695</v>
      </c>
      <c r="CS55" s="15">
        <f t="shared" si="257"/>
        <v>331.23762330303362</v>
      </c>
      <c r="CT55" s="94">
        <f t="shared" si="257"/>
        <v>348.9028105859656</v>
      </c>
    </row>
    <row r="56" spans="1:98" s="15" customFormat="1" x14ac:dyDescent="0.25">
      <c r="A56" s="4" t="s">
        <v>162</v>
      </c>
      <c r="B56" s="15" t="s">
        <v>7</v>
      </c>
      <c r="C56" s="15">
        <v>60</v>
      </c>
      <c r="D56" s="15">
        <v>62</v>
      </c>
      <c r="E56" s="15">
        <v>92</v>
      </c>
      <c r="F56" s="15">
        <v>52</v>
      </c>
      <c r="G56" s="15">
        <v>72</v>
      </c>
      <c r="H56" s="15">
        <v>138</v>
      </c>
      <c r="I56" s="15">
        <v>123</v>
      </c>
      <c r="J56" s="15">
        <v>74</v>
      </c>
      <c r="K56" s="15">
        <v>110</v>
      </c>
      <c r="L56" s="15">
        <v>76</v>
      </c>
      <c r="M56" s="15">
        <v>107</v>
      </c>
      <c r="N56" s="94">
        <v>121</v>
      </c>
      <c r="O56" s="984">
        <v>50</v>
      </c>
      <c r="P56" s="985">
        <v>56</v>
      </c>
      <c r="Q56" s="986">
        <v>54</v>
      </c>
      <c r="R56" s="987">
        <v>25</v>
      </c>
      <c r="S56" s="988">
        <v>80</v>
      </c>
      <c r="T56" s="989">
        <v>99</v>
      </c>
      <c r="U56" s="990">
        <v>73</v>
      </c>
      <c r="V56" s="991">
        <v>76</v>
      </c>
      <c r="W56" s="992">
        <v>72</v>
      </c>
      <c r="X56" s="993">
        <v>64</v>
      </c>
      <c r="Y56" s="994">
        <v>107</v>
      </c>
      <c r="Z56" s="995">
        <v>166</v>
      </c>
      <c r="AA56" s="1763">
        <v>84</v>
      </c>
      <c r="AB56" s="1764">
        <v>124</v>
      </c>
      <c r="AC56" s="1765">
        <v>87</v>
      </c>
      <c r="AD56" s="1766">
        <v>67</v>
      </c>
      <c r="AE56" s="1767">
        <v>81</v>
      </c>
      <c r="AF56" s="1768">
        <v>86</v>
      </c>
      <c r="AG56" s="1769">
        <v>79</v>
      </c>
      <c r="AH56" s="15">
        <f t="shared" ref="AH56:BM56" si="258">AH37*AH68</f>
        <v>96.01759968608539</v>
      </c>
      <c r="AI56" s="15">
        <f t="shared" si="258"/>
        <v>96.835542568019008</v>
      </c>
      <c r="AJ56" s="15">
        <f t="shared" si="258"/>
        <v>90.461085494931964</v>
      </c>
      <c r="AK56" s="15">
        <f t="shared" si="258"/>
        <v>96.827366399764827</v>
      </c>
      <c r="AL56" s="94">
        <f t="shared" si="258"/>
        <v>102.6667050497522</v>
      </c>
      <c r="AM56" s="15">
        <f t="shared" si="258"/>
        <v>96.612048085430658</v>
      </c>
      <c r="AN56" s="15">
        <f t="shared" si="258"/>
        <v>134.30122973810711</v>
      </c>
      <c r="AO56" s="15">
        <f t="shared" si="258"/>
        <v>168.34583637970493</v>
      </c>
      <c r="AP56" s="15">
        <f t="shared" si="258"/>
        <v>167.29615262375268</v>
      </c>
      <c r="AQ56" s="15">
        <f t="shared" si="258"/>
        <v>168.49100587402802</v>
      </c>
      <c r="AR56" s="15">
        <f t="shared" si="258"/>
        <v>171.81149423774755</v>
      </c>
      <c r="AS56" s="15">
        <f t="shared" si="258"/>
        <v>174.7155519155591</v>
      </c>
      <c r="AT56" s="15">
        <f t="shared" si="258"/>
        <v>179.35405271605092</v>
      </c>
      <c r="AU56" s="15">
        <f t="shared" si="258"/>
        <v>183.85145395366499</v>
      </c>
      <c r="AV56" s="15">
        <f t="shared" si="258"/>
        <v>186.61066975896921</v>
      </c>
      <c r="AW56" s="15">
        <f t="shared" si="258"/>
        <v>191.26748242646113</v>
      </c>
      <c r="AX56" s="94">
        <f t="shared" si="258"/>
        <v>195.6872661453599</v>
      </c>
      <c r="AY56" s="15">
        <f t="shared" si="258"/>
        <v>60.673709509567317</v>
      </c>
      <c r="AZ56" s="15">
        <f t="shared" si="258"/>
        <v>84.753760659814773</v>
      </c>
      <c r="BA56" s="15">
        <f t="shared" si="258"/>
        <v>36.612085413790332</v>
      </c>
      <c r="BB56" s="15">
        <f t="shared" si="258"/>
        <v>36.600294356802443</v>
      </c>
      <c r="BC56" s="15">
        <f t="shared" si="258"/>
        <v>124.53621826232362</v>
      </c>
      <c r="BD56" s="15">
        <f t="shared" si="258"/>
        <v>121.84668698984193</v>
      </c>
      <c r="BE56" s="15">
        <f t="shared" si="258"/>
        <v>129.30860786009973</v>
      </c>
      <c r="BF56" s="15">
        <f t="shared" si="258"/>
        <v>145.4291872915573</v>
      </c>
      <c r="BG56" s="15">
        <f t="shared" si="258"/>
        <v>136.18208342610575</v>
      </c>
      <c r="BH56" s="15">
        <f t="shared" si="258"/>
        <v>143.42891796458247</v>
      </c>
      <c r="BI56" s="15">
        <f t="shared" si="258"/>
        <v>160.23262999478231</v>
      </c>
      <c r="BJ56" s="94">
        <f t="shared" si="258"/>
        <v>149.4543197248868</v>
      </c>
      <c r="BK56" s="15">
        <f t="shared" si="258"/>
        <v>91.412777518094913</v>
      </c>
      <c r="BL56" s="15">
        <f t="shared" si="258"/>
        <v>139.84891893358551</v>
      </c>
      <c r="BM56" s="15">
        <f t="shared" si="258"/>
        <v>51.058409277404699</v>
      </c>
      <c r="BN56" s="15">
        <f t="shared" ref="BN56:CT56" si="259">BN37*BN68</f>
        <v>51.583167430188141</v>
      </c>
      <c r="BO56" s="15">
        <f t="shared" si="259"/>
        <v>166.50408965145007</v>
      </c>
      <c r="BP56" s="15">
        <f t="shared" si="259"/>
        <v>159.08376952283956</v>
      </c>
      <c r="BQ56" s="15">
        <f t="shared" si="259"/>
        <v>168.05469467742776</v>
      </c>
      <c r="BR56" s="15">
        <f t="shared" si="259"/>
        <v>177.47225858779703</v>
      </c>
      <c r="BS56" s="15">
        <f t="shared" si="259"/>
        <v>172.24870906995011</v>
      </c>
      <c r="BT56" s="15">
        <f t="shared" si="259"/>
        <v>179.79337913447438</v>
      </c>
      <c r="BU56" s="15">
        <f t="shared" si="259"/>
        <v>189.67719061879134</v>
      </c>
      <c r="BV56" s="94">
        <f t="shared" si="259"/>
        <v>180.96978503030886</v>
      </c>
      <c r="BW56" s="15">
        <f t="shared" si="259"/>
        <v>110.05201792161563</v>
      </c>
      <c r="BX56" s="15">
        <f t="shared" si="259"/>
        <v>159.26842219610404</v>
      </c>
      <c r="BY56" s="15">
        <f t="shared" si="259"/>
        <v>63.081368871977084</v>
      </c>
      <c r="BZ56" s="15">
        <f t="shared" si="259"/>
        <v>63.701554457861512</v>
      </c>
      <c r="CA56" s="15">
        <f t="shared" si="259"/>
        <v>206.29198744943031</v>
      </c>
      <c r="CB56" s="15">
        <f t="shared" si="259"/>
        <v>200.56581283529832</v>
      </c>
      <c r="CC56" s="15">
        <f t="shared" si="259"/>
        <v>211.27110144685247</v>
      </c>
      <c r="CD56" s="15">
        <f t="shared" si="259"/>
        <v>222.47941094207903</v>
      </c>
      <c r="CE56" s="15">
        <f t="shared" si="259"/>
        <v>218.99148878601156</v>
      </c>
      <c r="CF56" s="15">
        <f t="shared" si="259"/>
        <v>227.83656635336644</v>
      </c>
      <c r="CG56" s="15">
        <f t="shared" si="259"/>
        <v>239.62038095425831</v>
      </c>
      <c r="CH56" s="94">
        <f t="shared" si="259"/>
        <v>232.04701185566347</v>
      </c>
      <c r="CI56" s="15">
        <f t="shared" si="259"/>
        <v>133.87335149777039</v>
      </c>
      <c r="CJ56" s="15">
        <f t="shared" si="259"/>
        <v>193.00438847877177</v>
      </c>
      <c r="CK56" s="15">
        <f t="shared" si="259"/>
        <v>75.707838338981119</v>
      </c>
      <c r="CL56" s="15">
        <f t="shared" si="259"/>
        <v>76.22919827192564</v>
      </c>
      <c r="CM56" s="15">
        <f t="shared" si="259"/>
        <v>247.17980236371869</v>
      </c>
      <c r="CN56" s="15">
        <f t="shared" si="259"/>
        <v>239.46167897946978</v>
      </c>
      <c r="CO56" s="15">
        <f t="shared" si="259"/>
        <v>251.68246091328874</v>
      </c>
      <c r="CP56" s="15">
        <f t="shared" si="259"/>
        <v>264.51776513337984</v>
      </c>
      <c r="CQ56" s="15">
        <f t="shared" si="259"/>
        <v>259.8295566054955</v>
      </c>
      <c r="CR56" s="15">
        <f t="shared" si="259"/>
        <v>269.97803505630941</v>
      </c>
      <c r="CS56" s="15">
        <f t="shared" si="259"/>
        <v>289.26558958682716</v>
      </c>
      <c r="CT56" s="94">
        <f t="shared" si="259"/>
        <v>279.68379961214936</v>
      </c>
    </row>
    <row r="57" spans="1:98" s="15" customFormat="1" x14ac:dyDescent="0.25">
      <c r="A57" s="4" t="s">
        <v>163</v>
      </c>
      <c r="B57" s="15" t="s">
        <v>8</v>
      </c>
      <c r="C57" s="15">
        <v>51</v>
      </c>
      <c r="D57" s="15">
        <v>35</v>
      </c>
      <c r="E57" s="15">
        <v>58</v>
      </c>
      <c r="F57" s="15">
        <v>80</v>
      </c>
      <c r="G57" s="15">
        <v>97</v>
      </c>
      <c r="H57" s="15">
        <v>70</v>
      </c>
      <c r="I57" s="15">
        <v>71</v>
      </c>
      <c r="J57" s="15">
        <v>83</v>
      </c>
      <c r="K57" s="15">
        <v>137</v>
      </c>
      <c r="L57" s="15">
        <v>99</v>
      </c>
      <c r="M57" s="15">
        <v>91</v>
      </c>
      <c r="N57" s="94">
        <v>125</v>
      </c>
      <c r="O57" s="996">
        <v>36</v>
      </c>
      <c r="P57" s="997">
        <v>35</v>
      </c>
      <c r="Q57" s="998">
        <v>84</v>
      </c>
      <c r="R57" s="999">
        <v>76</v>
      </c>
      <c r="S57" s="1000">
        <v>49</v>
      </c>
      <c r="T57" s="1001">
        <v>50</v>
      </c>
      <c r="U57" s="1002">
        <v>61</v>
      </c>
      <c r="V57" s="1003">
        <v>80</v>
      </c>
      <c r="W57" s="1004">
        <v>88</v>
      </c>
      <c r="X57" s="1005">
        <v>65</v>
      </c>
      <c r="Y57" s="1006">
        <v>48</v>
      </c>
      <c r="Z57" s="1007">
        <v>91</v>
      </c>
      <c r="AA57" s="1770">
        <v>41</v>
      </c>
      <c r="AB57" s="1771">
        <v>87</v>
      </c>
      <c r="AC57" s="1772">
        <v>148</v>
      </c>
      <c r="AD57" s="1773">
        <v>50</v>
      </c>
      <c r="AE57" s="1774">
        <v>39</v>
      </c>
      <c r="AF57" s="1775">
        <v>37</v>
      </c>
      <c r="AG57" s="1776">
        <v>45</v>
      </c>
      <c r="AH57" s="15">
        <f t="shared" ref="AH57:BM57" si="260">AH38*AH69</f>
        <v>73.467357889663475</v>
      </c>
      <c r="AI57" s="15">
        <f t="shared" si="260"/>
        <v>73.340692366639274</v>
      </c>
      <c r="AJ57" s="15">
        <f t="shared" si="260"/>
        <v>80.73010201083504</v>
      </c>
      <c r="AK57" s="15">
        <f t="shared" si="260"/>
        <v>86.61752820168779</v>
      </c>
      <c r="AL57" s="94">
        <f t="shared" si="260"/>
        <v>84.237511201826095</v>
      </c>
      <c r="AM57" s="15">
        <f t="shared" si="260"/>
        <v>44.176225927156622</v>
      </c>
      <c r="AN57" s="15">
        <f t="shared" si="260"/>
        <v>110.56352356968398</v>
      </c>
      <c r="AO57" s="15">
        <f t="shared" si="260"/>
        <v>116.57295615147487</v>
      </c>
      <c r="AP57" s="15">
        <f t="shared" si="260"/>
        <v>115.97082792116947</v>
      </c>
      <c r="AQ57" s="15">
        <f t="shared" si="260"/>
        <v>117.173323468098</v>
      </c>
      <c r="AR57" s="15">
        <f t="shared" si="260"/>
        <v>120.68151584824042</v>
      </c>
      <c r="AS57" s="15">
        <f t="shared" si="260"/>
        <v>121.89222809355635</v>
      </c>
      <c r="AT57" s="15">
        <f t="shared" si="260"/>
        <v>124.3988997347993</v>
      </c>
      <c r="AU57" s="15">
        <f t="shared" si="260"/>
        <v>127.15370285593902</v>
      </c>
      <c r="AV57" s="15">
        <f t="shared" si="260"/>
        <v>129.26448570226509</v>
      </c>
      <c r="AW57" s="15">
        <f t="shared" si="260"/>
        <v>132.5846096025175</v>
      </c>
      <c r="AX57" s="94">
        <f t="shared" si="260"/>
        <v>135.96424323936921</v>
      </c>
      <c r="AY57" s="15">
        <f t="shared" si="260"/>
        <v>74.686501155866424</v>
      </c>
      <c r="AZ57" s="15">
        <f t="shared" si="260"/>
        <v>179.48968492349968</v>
      </c>
      <c r="BA57" s="15">
        <f t="shared" si="260"/>
        <v>190.91587868228797</v>
      </c>
      <c r="BB57" s="15">
        <f t="shared" si="260"/>
        <v>135.95698546302384</v>
      </c>
      <c r="BC57" s="15">
        <f t="shared" si="260"/>
        <v>98.104302432802626</v>
      </c>
      <c r="BD57" s="15">
        <f t="shared" si="260"/>
        <v>126.98143457773334</v>
      </c>
      <c r="BE57" s="15">
        <f t="shared" si="260"/>
        <v>178.88402952650981</v>
      </c>
      <c r="BF57" s="15">
        <f t="shared" si="260"/>
        <v>229.82348377241624</v>
      </c>
      <c r="BG57" s="15">
        <f t="shared" si="260"/>
        <v>244.95473470499346</v>
      </c>
      <c r="BH57" s="15">
        <f t="shared" si="260"/>
        <v>250.54340269337939</v>
      </c>
      <c r="BI57" s="15">
        <f t="shared" si="260"/>
        <v>259.39178790830528</v>
      </c>
      <c r="BJ57" s="94">
        <f t="shared" si="260"/>
        <v>271.4967202121361</v>
      </c>
      <c r="BK57" s="15">
        <f t="shared" si="260"/>
        <v>111.7026121296675</v>
      </c>
      <c r="BL57" s="15">
        <f t="shared" si="260"/>
        <v>270.93468481849652</v>
      </c>
      <c r="BM57" s="15">
        <f t="shared" si="260"/>
        <v>294.99850860408469</v>
      </c>
      <c r="BN57" s="15">
        <f t="shared" ref="BN57:CT57" si="261">BN38*BN69</f>
        <v>215.09805757682383</v>
      </c>
      <c r="BO57" s="15">
        <f t="shared" si="261"/>
        <v>152.78564443346366</v>
      </c>
      <c r="BP57" s="15">
        <f t="shared" si="261"/>
        <v>172.92755371505754</v>
      </c>
      <c r="BQ57" s="15">
        <f t="shared" si="261"/>
        <v>240.24667941892235</v>
      </c>
      <c r="BR57" s="15">
        <f t="shared" si="261"/>
        <v>303.39275840839099</v>
      </c>
      <c r="BS57" s="15">
        <f t="shared" si="261"/>
        <v>317.58164114430969</v>
      </c>
      <c r="BT57" s="15">
        <f t="shared" si="261"/>
        <v>319.14693316634259</v>
      </c>
      <c r="BU57" s="15">
        <f t="shared" si="261"/>
        <v>325.36572263962609</v>
      </c>
      <c r="BV57" s="94">
        <f t="shared" si="261"/>
        <v>333.36238834325559</v>
      </c>
      <c r="BW57" s="15">
        <f t="shared" si="261"/>
        <v>135.49235870735077</v>
      </c>
      <c r="BX57" s="15">
        <f t="shared" si="261"/>
        <v>325.16482539807623</v>
      </c>
      <c r="BY57" s="15">
        <f t="shared" si="261"/>
        <v>347.7983028243442</v>
      </c>
      <c r="BZ57" s="15">
        <f t="shared" si="261"/>
        <v>253.3777043065642</v>
      </c>
      <c r="CA57" s="15">
        <f t="shared" si="261"/>
        <v>180.27852278021408</v>
      </c>
      <c r="CB57" s="15">
        <f t="shared" si="261"/>
        <v>214.03436858598349</v>
      </c>
      <c r="CC57" s="15">
        <f t="shared" si="261"/>
        <v>299.95892559950198</v>
      </c>
      <c r="CD57" s="15">
        <f t="shared" si="261"/>
        <v>380.15157972418615</v>
      </c>
      <c r="CE57" s="15">
        <f t="shared" si="261"/>
        <v>399.11295471552535</v>
      </c>
      <c r="CF57" s="15">
        <f t="shared" si="261"/>
        <v>402.51259126445683</v>
      </c>
      <c r="CG57" s="15">
        <f t="shared" si="261"/>
        <v>411.4453509867152</v>
      </c>
      <c r="CH57" s="94">
        <f t="shared" si="261"/>
        <v>422.30278453207643</v>
      </c>
      <c r="CI57" s="15">
        <f t="shared" si="261"/>
        <v>164.0696928388239</v>
      </c>
      <c r="CJ57" s="15">
        <f t="shared" si="261"/>
        <v>394.77918253704121</v>
      </c>
      <c r="CK57" s="15">
        <f t="shared" si="261"/>
        <v>422.88589095755646</v>
      </c>
      <c r="CL57" s="15">
        <f t="shared" si="261"/>
        <v>307.00117427091016</v>
      </c>
      <c r="CM57" s="15">
        <f t="shared" si="261"/>
        <v>217.3728674225861</v>
      </c>
      <c r="CN57" s="15">
        <f t="shared" si="261"/>
        <v>256.45898864332742</v>
      </c>
      <c r="CO57" s="15">
        <f t="shared" si="261"/>
        <v>358.76383478953329</v>
      </c>
      <c r="CP57" s="15">
        <f t="shared" si="261"/>
        <v>453.95373670057609</v>
      </c>
      <c r="CQ57" s="15">
        <f t="shared" si="261"/>
        <v>475.37628663778156</v>
      </c>
      <c r="CR57" s="15">
        <f t="shared" si="261"/>
        <v>478.45978600905738</v>
      </c>
      <c r="CS57" s="15">
        <f t="shared" si="261"/>
        <v>497.99189268998498</v>
      </c>
      <c r="CT57" s="94">
        <f t="shared" si="261"/>
        <v>510.35372455086372</v>
      </c>
    </row>
    <row r="58" spans="1:98" s="15" customFormat="1" x14ac:dyDescent="0.25">
      <c r="A58" s="4" t="s">
        <v>164</v>
      </c>
      <c r="B58" s="15" t="s">
        <v>1</v>
      </c>
      <c r="C58" s="15">
        <v>31</v>
      </c>
      <c r="D58" s="15">
        <v>32</v>
      </c>
      <c r="E58" s="15">
        <v>28</v>
      </c>
      <c r="F58" s="15">
        <v>60</v>
      </c>
      <c r="G58" s="15">
        <v>75</v>
      </c>
      <c r="H58" s="15">
        <v>91</v>
      </c>
      <c r="I58" s="15">
        <v>86</v>
      </c>
      <c r="J58" s="15">
        <v>75</v>
      </c>
      <c r="K58" s="15">
        <v>101</v>
      </c>
      <c r="L58" s="15">
        <v>92</v>
      </c>
      <c r="M58" s="15">
        <v>131</v>
      </c>
      <c r="N58" s="94">
        <v>142</v>
      </c>
      <c r="O58" s="1008">
        <v>45</v>
      </c>
      <c r="P58" s="1009">
        <v>44</v>
      </c>
      <c r="Q58" s="1010">
        <v>81</v>
      </c>
      <c r="R58" s="1011">
        <v>77</v>
      </c>
      <c r="S58" s="1012">
        <v>69</v>
      </c>
      <c r="T58" s="1013">
        <v>94</v>
      </c>
      <c r="U58" s="1014">
        <v>81</v>
      </c>
      <c r="V58" s="1015">
        <v>74</v>
      </c>
      <c r="W58" s="1016">
        <v>61</v>
      </c>
      <c r="X58" s="1017">
        <v>65</v>
      </c>
      <c r="Y58" s="1018">
        <v>80</v>
      </c>
      <c r="Z58" s="1019">
        <v>112</v>
      </c>
      <c r="AA58" s="1777">
        <v>28</v>
      </c>
      <c r="AB58" s="1778">
        <v>34</v>
      </c>
      <c r="AC58" s="1779">
        <v>55</v>
      </c>
      <c r="AD58" s="1780">
        <v>45</v>
      </c>
      <c r="AE58" s="1781">
        <v>53</v>
      </c>
      <c r="AF58" s="1782">
        <v>55</v>
      </c>
      <c r="AG58" s="1783">
        <v>39</v>
      </c>
      <c r="AH58" s="15">
        <f t="shared" ref="AH58:BM58" si="262">AH39*AH70</f>
        <v>98.948899159863544</v>
      </c>
      <c r="AI58" s="15">
        <f t="shared" si="262"/>
        <v>107.36446683884732</v>
      </c>
      <c r="AJ58" s="15">
        <f t="shared" si="262"/>
        <v>102.7769239637161</v>
      </c>
      <c r="AK58" s="15">
        <f t="shared" si="262"/>
        <v>99.156726786787374</v>
      </c>
      <c r="AL58" s="94">
        <f t="shared" si="262"/>
        <v>103.20458141770318</v>
      </c>
      <c r="AM58" s="15">
        <f t="shared" si="262"/>
        <v>29.77438839834694</v>
      </c>
      <c r="AN58" s="15">
        <f t="shared" si="262"/>
        <v>50.633056926241295</v>
      </c>
      <c r="AO58" s="15">
        <f t="shared" si="262"/>
        <v>121.52131816306161</v>
      </c>
      <c r="AP58" s="15">
        <f t="shared" si="262"/>
        <v>121.33734473659938</v>
      </c>
      <c r="AQ58" s="15">
        <f t="shared" si="262"/>
        <v>127.52697895999368</v>
      </c>
      <c r="AR58" s="15">
        <f t="shared" si="262"/>
        <v>131.32658098347298</v>
      </c>
      <c r="AS58" s="15">
        <f t="shared" si="262"/>
        <v>131.20905868481998</v>
      </c>
      <c r="AT58" s="15">
        <f t="shared" si="262"/>
        <v>136.6931870183389</v>
      </c>
      <c r="AU58" s="15">
        <f t="shared" si="262"/>
        <v>141.63222962341513</v>
      </c>
      <c r="AV58" s="15">
        <f t="shared" si="262"/>
        <v>143.40654345899333</v>
      </c>
      <c r="AW58" s="15">
        <f t="shared" si="262"/>
        <v>146.34918308629415</v>
      </c>
      <c r="AX58" s="94">
        <f t="shared" si="262"/>
        <v>150.14910065421233</v>
      </c>
      <c r="AY58" s="15">
        <f t="shared" si="262"/>
        <v>150.25822523941693</v>
      </c>
      <c r="AZ58" s="15">
        <f t="shared" si="262"/>
        <v>243.28693627297417</v>
      </c>
      <c r="BA58" s="15">
        <f t="shared" si="262"/>
        <v>623.28276076270515</v>
      </c>
      <c r="BB58" s="15">
        <f t="shared" si="262"/>
        <v>603.18639326669688</v>
      </c>
      <c r="BC58" s="15">
        <f t="shared" si="262"/>
        <v>618.07038759839372</v>
      </c>
      <c r="BD58" s="15">
        <f t="shared" si="262"/>
        <v>640.09054160494543</v>
      </c>
      <c r="BE58" s="15">
        <f t="shared" si="262"/>
        <v>541.43419254669368</v>
      </c>
      <c r="BF58" s="15">
        <f t="shared" si="262"/>
        <v>455.71490947838271</v>
      </c>
      <c r="BG58" s="15">
        <f t="shared" si="262"/>
        <v>494.58259487420946</v>
      </c>
      <c r="BH58" s="15">
        <f t="shared" si="262"/>
        <v>519.94606403948342</v>
      </c>
      <c r="BI58" s="15">
        <f t="shared" si="262"/>
        <v>553.94534393619131</v>
      </c>
      <c r="BJ58" s="94">
        <f t="shared" si="262"/>
        <v>638.53424238301454</v>
      </c>
      <c r="BK58" s="15">
        <f t="shared" si="262"/>
        <v>183.38382581898739</v>
      </c>
      <c r="BL58" s="15">
        <f t="shared" si="262"/>
        <v>302.69747609029565</v>
      </c>
      <c r="BM58" s="15">
        <f t="shared" si="262"/>
        <v>772.76143182590783</v>
      </c>
      <c r="BN58" s="15">
        <f t="shared" ref="BN58:CT58" si="263">BN39*BN70</f>
        <v>752.77642011840794</v>
      </c>
      <c r="BO58" s="15">
        <f t="shared" si="263"/>
        <v>766.493766831421</v>
      </c>
      <c r="BP58" s="15">
        <f t="shared" si="263"/>
        <v>790.53961067808586</v>
      </c>
      <c r="BQ58" s="15">
        <f t="shared" si="263"/>
        <v>675.88484704416271</v>
      </c>
      <c r="BR58" s="15">
        <f t="shared" si="263"/>
        <v>570.60940008209855</v>
      </c>
      <c r="BS58" s="15">
        <f t="shared" si="263"/>
        <v>625.10101332399393</v>
      </c>
      <c r="BT58" s="15">
        <f t="shared" si="263"/>
        <v>652.29836908995992</v>
      </c>
      <c r="BU58" s="15">
        <f t="shared" si="263"/>
        <v>690.41627512826653</v>
      </c>
      <c r="BV58" s="94">
        <f t="shared" si="263"/>
        <v>777.15387472451209</v>
      </c>
      <c r="BW58" s="15">
        <f t="shared" si="263"/>
        <v>221.09646242291933</v>
      </c>
      <c r="BX58" s="15">
        <f t="shared" si="263"/>
        <v>362.85880172104555</v>
      </c>
      <c r="BY58" s="15">
        <f t="shared" si="263"/>
        <v>918.75482736144806</v>
      </c>
      <c r="BZ58" s="15">
        <f t="shared" si="263"/>
        <v>886.25434716377686</v>
      </c>
      <c r="CA58" s="15">
        <f t="shared" si="263"/>
        <v>892.43739685674143</v>
      </c>
      <c r="CB58" s="15">
        <f t="shared" si="263"/>
        <v>916.18064932706568</v>
      </c>
      <c r="CC58" s="15">
        <f t="shared" si="263"/>
        <v>782.7676131611297</v>
      </c>
      <c r="CD58" s="15">
        <f t="shared" si="263"/>
        <v>658.30897531149992</v>
      </c>
      <c r="CE58" s="15">
        <f t="shared" si="263"/>
        <v>726.8977410251872</v>
      </c>
      <c r="CF58" s="15">
        <f t="shared" si="263"/>
        <v>765.89676713061544</v>
      </c>
      <c r="CG58" s="15">
        <f t="shared" si="263"/>
        <v>814.59204863404</v>
      </c>
      <c r="CH58" s="94">
        <f t="shared" si="263"/>
        <v>921.70459899823993</v>
      </c>
      <c r="CI58" s="15">
        <f t="shared" si="263"/>
        <v>250.82616202181003</v>
      </c>
      <c r="CJ58" s="15">
        <f t="shared" si="263"/>
        <v>414.1240659157549</v>
      </c>
      <c r="CK58" s="15">
        <f t="shared" si="263"/>
        <v>1051.2108477811259</v>
      </c>
      <c r="CL58" s="15">
        <f t="shared" si="263"/>
        <v>1019.1208536985572</v>
      </c>
      <c r="CM58" s="15">
        <f t="shared" si="263"/>
        <v>1030.5856581104561</v>
      </c>
      <c r="CN58" s="15">
        <f t="shared" si="263"/>
        <v>1060.3968861833728</v>
      </c>
      <c r="CO58" s="15">
        <f t="shared" si="263"/>
        <v>907.31579485300904</v>
      </c>
      <c r="CP58" s="15">
        <f t="shared" si="263"/>
        <v>764.53589117420233</v>
      </c>
      <c r="CQ58" s="15">
        <f t="shared" si="263"/>
        <v>843.00316962753845</v>
      </c>
      <c r="CR58" s="15">
        <f t="shared" si="263"/>
        <v>886.43209027913178</v>
      </c>
      <c r="CS58" s="15">
        <f t="shared" si="263"/>
        <v>960.02241088797018</v>
      </c>
      <c r="CT58" s="94">
        <f t="shared" si="263"/>
        <v>1082.7758545893771</v>
      </c>
    </row>
    <row r="59" spans="1:98" s="15" customFormat="1" x14ac:dyDescent="0.25">
      <c r="A59" s="4" t="s">
        <v>165</v>
      </c>
      <c r="B59" s="15" t="s">
        <v>2</v>
      </c>
      <c r="C59" s="15">
        <v>21</v>
      </c>
      <c r="D59" s="15">
        <v>11</v>
      </c>
      <c r="E59" s="15">
        <v>16</v>
      </c>
      <c r="F59" s="15">
        <v>18</v>
      </c>
      <c r="G59" s="15">
        <v>26</v>
      </c>
      <c r="H59" s="15">
        <v>27</v>
      </c>
      <c r="I59" s="15">
        <v>24</v>
      </c>
      <c r="J59" s="15">
        <v>30</v>
      </c>
      <c r="K59" s="15">
        <v>61</v>
      </c>
      <c r="L59" s="15">
        <v>51</v>
      </c>
      <c r="M59" s="15">
        <v>71</v>
      </c>
      <c r="N59" s="94">
        <v>90</v>
      </c>
      <c r="O59" s="1020">
        <v>27</v>
      </c>
      <c r="P59" s="1021">
        <v>28</v>
      </c>
      <c r="Q59" s="1022">
        <v>57</v>
      </c>
      <c r="R59" s="1023">
        <v>54</v>
      </c>
      <c r="S59" s="1024">
        <v>57</v>
      </c>
      <c r="T59" s="1025">
        <v>106</v>
      </c>
      <c r="U59" s="1026">
        <v>69</v>
      </c>
      <c r="V59" s="1027">
        <v>54</v>
      </c>
      <c r="W59" s="1028">
        <v>74</v>
      </c>
      <c r="X59" s="1029">
        <v>63</v>
      </c>
      <c r="Y59" s="1030">
        <v>75</v>
      </c>
      <c r="Z59" s="1031">
        <v>135</v>
      </c>
      <c r="AA59" s="1784">
        <v>50</v>
      </c>
      <c r="AB59" s="1785">
        <v>44</v>
      </c>
      <c r="AC59" s="1786">
        <v>68</v>
      </c>
      <c r="AD59" s="1787">
        <v>58</v>
      </c>
      <c r="AE59" s="1788">
        <v>51</v>
      </c>
      <c r="AF59" s="1789">
        <v>47</v>
      </c>
      <c r="AG59" s="1790">
        <v>45</v>
      </c>
      <c r="AH59" s="1854">
        <f>AH40*AH71</f>
        <v>66.327641595921165</v>
      </c>
      <c r="AI59" s="15">
        <f t="shared" ref="AI59:BM59" si="264">AI40*AI71</f>
        <v>75.13258177677001</v>
      </c>
      <c r="AJ59" s="15">
        <f t="shared" si="264"/>
        <v>73.644670779288703</v>
      </c>
      <c r="AK59" s="15">
        <f t="shared" si="264"/>
        <v>80.825155390145028</v>
      </c>
      <c r="AL59" s="94">
        <f t="shared" si="264"/>
        <v>89.134581242541756</v>
      </c>
      <c r="AM59" s="15">
        <f t="shared" si="264"/>
        <v>38.40104985995243</v>
      </c>
      <c r="AN59" s="15">
        <f t="shared" si="264"/>
        <v>47.198305435224562</v>
      </c>
      <c r="AO59" s="15">
        <f t="shared" si="264"/>
        <v>109.72376738712475</v>
      </c>
      <c r="AP59" s="15">
        <f t="shared" si="264"/>
        <v>105.6182816476984</v>
      </c>
      <c r="AQ59" s="15">
        <f t="shared" si="264"/>
        <v>107.57590204893552</v>
      </c>
      <c r="AR59" s="15">
        <f t="shared" si="264"/>
        <v>109.96979213959121</v>
      </c>
      <c r="AS59" s="15">
        <f t="shared" si="264"/>
        <v>107.9455194246929</v>
      </c>
      <c r="AT59" s="15">
        <f t="shared" si="264"/>
        <v>116.86344853951471</v>
      </c>
      <c r="AU59" s="15">
        <f t="shared" si="264"/>
        <v>118.33050434496629</v>
      </c>
      <c r="AV59" s="15">
        <f t="shared" si="264"/>
        <v>120.78188295716546</v>
      </c>
      <c r="AW59" s="15">
        <f t="shared" si="264"/>
        <v>126.91894985275253</v>
      </c>
      <c r="AX59" s="94">
        <f t="shared" si="264"/>
        <v>130.92991762118069</v>
      </c>
      <c r="AY59" s="15">
        <f t="shared" si="264"/>
        <v>69.207869965888946</v>
      </c>
      <c r="AZ59" s="15">
        <f t="shared" si="264"/>
        <v>82.19795436408549</v>
      </c>
      <c r="BA59" s="15">
        <f t="shared" si="264"/>
        <v>191.52616777150342</v>
      </c>
      <c r="BB59" s="15">
        <f t="shared" si="264"/>
        <v>183.12861109671877</v>
      </c>
      <c r="BC59" s="15">
        <f t="shared" si="264"/>
        <v>185.20818717132329</v>
      </c>
      <c r="BD59" s="15">
        <f t="shared" si="264"/>
        <v>190.02274596176346</v>
      </c>
      <c r="BE59" s="15">
        <f t="shared" si="264"/>
        <v>192.57708793614975</v>
      </c>
      <c r="BF59" s="15">
        <f t="shared" si="264"/>
        <v>197.12967493364124</v>
      </c>
      <c r="BG59" s="15">
        <f t="shared" si="264"/>
        <v>201.82541816808364</v>
      </c>
      <c r="BH59" s="15">
        <f t="shared" si="264"/>
        <v>204.86633253548348</v>
      </c>
      <c r="BI59" s="15">
        <f t="shared" si="264"/>
        <v>209.90659521422887</v>
      </c>
      <c r="BJ59" s="94">
        <f t="shared" si="264"/>
        <v>214.94099091161391</v>
      </c>
      <c r="BK59" s="15">
        <f t="shared" si="264"/>
        <v>75.252139561132083</v>
      </c>
      <c r="BL59" s="15">
        <f t="shared" si="264"/>
        <v>78.821422267506421</v>
      </c>
      <c r="BM59" s="15">
        <f t="shared" si="264"/>
        <v>188.84673402358536</v>
      </c>
      <c r="BN59" s="15">
        <f t="shared" ref="BN59:CT59" si="265">BN40*BN71</f>
        <v>189.03577096911738</v>
      </c>
      <c r="BO59" s="15">
        <f t="shared" si="265"/>
        <v>198.19138509920339</v>
      </c>
      <c r="BP59" s="15">
        <f t="shared" si="265"/>
        <v>213.54504550928604</v>
      </c>
      <c r="BQ59" s="15">
        <f t="shared" si="265"/>
        <v>225.49669169098718</v>
      </c>
      <c r="BR59" s="15">
        <f t="shared" si="265"/>
        <v>260.89939394576658</v>
      </c>
      <c r="BS59" s="15">
        <f t="shared" si="265"/>
        <v>306.9024361088168</v>
      </c>
      <c r="BT59" s="15">
        <f t="shared" si="265"/>
        <v>312.66276829114872</v>
      </c>
      <c r="BU59" s="15">
        <f t="shared" si="265"/>
        <v>325.43139569137776</v>
      </c>
      <c r="BV59" s="94">
        <f t="shared" si="265"/>
        <v>341.39272981872415</v>
      </c>
      <c r="BW59" s="15">
        <f t="shared" si="265"/>
        <v>118.75184143581222</v>
      </c>
      <c r="BX59" s="15">
        <f t="shared" si="265"/>
        <v>125.12057554375608</v>
      </c>
      <c r="BY59" s="15">
        <f t="shared" si="265"/>
        <v>293.23632987134698</v>
      </c>
      <c r="BZ59" s="15">
        <f t="shared" si="265"/>
        <v>282.40478095973174</v>
      </c>
      <c r="CA59" s="15">
        <f t="shared" si="265"/>
        <v>288.64968027210853</v>
      </c>
      <c r="CB59" s="15">
        <f t="shared" si="265"/>
        <v>297.72906088083619</v>
      </c>
      <c r="CC59" s="15">
        <f t="shared" si="265"/>
        <v>298.34128294148246</v>
      </c>
      <c r="CD59" s="15">
        <f t="shared" si="265"/>
        <v>340.57014066633957</v>
      </c>
      <c r="CE59" s="15">
        <f t="shared" si="265"/>
        <v>392.7788888865154</v>
      </c>
      <c r="CF59" s="15">
        <f t="shared" si="265"/>
        <v>393.03496431127303</v>
      </c>
      <c r="CG59" s="15">
        <f t="shared" si="265"/>
        <v>403.00644310801016</v>
      </c>
      <c r="CH59" s="94">
        <f t="shared" si="265"/>
        <v>413.58583191770089</v>
      </c>
      <c r="CI59" s="15">
        <f t="shared" si="265"/>
        <v>136.59018622071849</v>
      </c>
      <c r="CJ59" s="15">
        <f t="shared" si="265"/>
        <v>143.05041324158915</v>
      </c>
      <c r="CK59" s="15">
        <f t="shared" si="265"/>
        <v>334.90454940423859</v>
      </c>
      <c r="CL59" s="15">
        <f t="shared" si="265"/>
        <v>326.18737884848321</v>
      </c>
      <c r="CM59" s="15">
        <f t="shared" si="265"/>
        <v>335.6880710969906</v>
      </c>
      <c r="CN59" s="15">
        <f t="shared" si="265"/>
        <v>348.75239169462992</v>
      </c>
      <c r="CO59" s="15">
        <f t="shared" si="265"/>
        <v>356.28562833623607</v>
      </c>
      <c r="CP59" s="15">
        <f t="shared" si="265"/>
        <v>407.6969861936193</v>
      </c>
      <c r="CQ59" s="15">
        <f t="shared" si="265"/>
        <v>470.91886906178581</v>
      </c>
      <c r="CR59" s="15">
        <f t="shared" si="265"/>
        <v>473.53552975360958</v>
      </c>
      <c r="CS59" s="15">
        <f t="shared" si="265"/>
        <v>496.18915059613971</v>
      </c>
      <c r="CT59" s="94">
        <f t="shared" si="265"/>
        <v>510.08239409480552</v>
      </c>
    </row>
    <row r="60" spans="1:98" s="15" customFormat="1" x14ac:dyDescent="0.25">
      <c r="A60" s="4" t="s">
        <v>166</v>
      </c>
      <c r="B60" s="15" t="s">
        <v>150</v>
      </c>
      <c r="N60" s="94"/>
      <c r="O60" s="1116"/>
      <c r="P60" s="1116"/>
      <c r="Q60" s="1116"/>
      <c r="R60" s="1116"/>
      <c r="S60" s="1116"/>
      <c r="T60" s="1116"/>
      <c r="U60" s="1116"/>
      <c r="V60" s="1116"/>
      <c r="W60" s="1116"/>
      <c r="X60" s="1116"/>
      <c r="Y60" s="1116"/>
      <c r="Z60" s="1116"/>
      <c r="AA60" s="1116"/>
      <c r="AB60" s="1791">
        <v>31</v>
      </c>
      <c r="AC60" s="1792">
        <v>31</v>
      </c>
      <c r="AD60" s="1793">
        <v>35</v>
      </c>
      <c r="AE60" s="1794">
        <v>23</v>
      </c>
      <c r="AF60" s="1795">
        <v>15</v>
      </c>
      <c r="AG60" s="1796">
        <v>20</v>
      </c>
      <c r="AH60" s="15">
        <f>AVERAGE(AD60:AG60)</f>
        <v>23.25</v>
      </c>
      <c r="AI60" s="15">
        <f t="shared" ref="AI60:AW60" si="266">AVERAGE(AE60:AH60)</f>
        <v>20.3125</v>
      </c>
      <c r="AJ60" s="15">
        <f t="shared" si="266"/>
        <v>19.640625</v>
      </c>
      <c r="AK60" s="15">
        <f t="shared" si="266"/>
        <v>20.80078125</v>
      </c>
      <c r="AL60" s="15">
        <f t="shared" si="266"/>
        <v>21.0009765625</v>
      </c>
      <c r="AM60" s="15">
        <f t="shared" si="266"/>
        <v>20.438720703125</v>
      </c>
      <c r="AN60" s="15">
        <f t="shared" si="266"/>
        <v>20.47027587890625</v>
      </c>
      <c r="AO60" s="15">
        <f t="shared" si="266"/>
        <v>20.677688598632812</v>
      </c>
      <c r="AP60" s="15">
        <f t="shared" si="266"/>
        <v>20.646915435791016</v>
      </c>
      <c r="AQ60" s="15">
        <f t="shared" si="266"/>
        <v>20.55840015411377</v>
      </c>
      <c r="AR60" s="15">
        <f t="shared" si="266"/>
        <v>20.588320016860962</v>
      </c>
      <c r="AS60" s="15">
        <f t="shared" si="266"/>
        <v>20.61783105134964</v>
      </c>
      <c r="AT60" s="15">
        <f t="shared" si="266"/>
        <v>20.602866664528847</v>
      </c>
      <c r="AU60" s="15">
        <f t="shared" si="266"/>
        <v>20.591854471713305</v>
      </c>
      <c r="AV60" s="15">
        <f t="shared" si="266"/>
        <v>20.600218051113188</v>
      </c>
      <c r="AW60" s="15">
        <f t="shared" si="266"/>
        <v>20.603192559676245</v>
      </c>
      <c r="AX60" s="15">
        <f>AVERAGE(AT60:AW60)</f>
        <v>20.599532936757896</v>
      </c>
      <c r="BJ60" s="94"/>
      <c r="BV60" s="94"/>
      <c r="CH60" s="94"/>
      <c r="CT60" s="94"/>
    </row>
    <row r="61" spans="1:98" s="16" customFormat="1" x14ac:dyDescent="0.25">
      <c r="A61" s="5"/>
      <c r="B61" s="16" t="s">
        <v>3</v>
      </c>
      <c r="C61" s="16">
        <f>SUM(C53:C60)</f>
        <v>295</v>
      </c>
      <c r="D61" s="16">
        <f t="shared" ref="D61:BO61" si="267">SUM(D53:D60)</f>
        <v>227</v>
      </c>
      <c r="E61" s="16">
        <f t="shared" si="267"/>
        <v>306</v>
      </c>
      <c r="F61" s="16">
        <f t="shared" si="267"/>
        <v>400</v>
      </c>
      <c r="G61" s="16">
        <f t="shared" si="267"/>
        <v>466</v>
      </c>
      <c r="H61" s="16">
        <f t="shared" si="267"/>
        <v>545</v>
      </c>
      <c r="I61" s="16">
        <f t="shared" si="267"/>
        <v>516</v>
      </c>
      <c r="J61" s="16">
        <f t="shared" si="267"/>
        <v>421</v>
      </c>
      <c r="K61" s="16">
        <f t="shared" si="267"/>
        <v>599</v>
      </c>
      <c r="L61" s="16">
        <f t="shared" si="267"/>
        <v>494</v>
      </c>
      <c r="M61" s="16">
        <f t="shared" si="267"/>
        <v>610</v>
      </c>
      <c r="N61" s="16">
        <f t="shared" si="267"/>
        <v>760</v>
      </c>
      <c r="O61" s="16">
        <f t="shared" si="267"/>
        <v>241</v>
      </c>
      <c r="P61" s="16">
        <f t="shared" si="267"/>
        <v>233</v>
      </c>
      <c r="Q61" s="16">
        <f t="shared" si="267"/>
        <v>461</v>
      </c>
      <c r="R61" s="16">
        <f t="shared" si="267"/>
        <v>426</v>
      </c>
      <c r="S61" s="16">
        <f t="shared" si="267"/>
        <v>425</v>
      </c>
      <c r="T61" s="16">
        <f t="shared" si="267"/>
        <v>582</v>
      </c>
      <c r="U61" s="16">
        <f t="shared" si="267"/>
        <v>479</v>
      </c>
      <c r="V61" s="16">
        <f t="shared" si="267"/>
        <v>464</v>
      </c>
      <c r="W61" s="16">
        <f t="shared" si="267"/>
        <v>531</v>
      </c>
      <c r="X61" s="16">
        <f t="shared" si="267"/>
        <v>476</v>
      </c>
      <c r="Y61" s="16">
        <f t="shared" si="267"/>
        <v>574</v>
      </c>
      <c r="Z61" s="16">
        <f t="shared" si="267"/>
        <v>822</v>
      </c>
      <c r="AA61" s="16">
        <f t="shared" si="267"/>
        <v>360</v>
      </c>
      <c r="AB61" s="16">
        <f t="shared" si="267"/>
        <v>553</v>
      </c>
      <c r="AC61" s="16">
        <f t="shared" si="267"/>
        <v>700</v>
      </c>
      <c r="AD61" s="16">
        <f t="shared" si="267"/>
        <v>620</v>
      </c>
      <c r="AE61" s="16">
        <f t="shared" si="267"/>
        <v>626</v>
      </c>
      <c r="AF61" s="16">
        <f t="shared" si="267"/>
        <v>677</v>
      </c>
      <c r="AG61" s="16">
        <f t="shared" si="267"/>
        <v>560</v>
      </c>
      <c r="AH61" s="16">
        <f>SUM(AH53:AH60)</f>
        <v>759.57963547036138</v>
      </c>
      <c r="AI61" s="16">
        <f t="shared" si="267"/>
        <v>797.52100191740283</v>
      </c>
      <c r="AJ61" s="16">
        <f t="shared" si="267"/>
        <v>804.35673692527143</v>
      </c>
      <c r="AK61" s="16">
        <f>SUM(AK53:AK60)</f>
        <v>810.19141843366629</v>
      </c>
      <c r="AL61" s="16">
        <f t="shared" si="267"/>
        <v>844.72784659263255</v>
      </c>
      <c r="AM61" s="16">
        <f t="shared" si="267"/>
        <v>525.82892218040456</v>
      </c>
      <c r="AN61" s="16">
        <f t="shared" si="267"/>
        <v>770.82895089704755</v>
      </c>
      <c r="AO61" s="16">
        <f t="shared" si="267"/>
        <v>877.5913019682539</v>
      </c>
      <c r="AP61" s="16">
        <f>SUM(AP53:AP60)</f>
        <v>867.60967179742181</v>
      </c>
      <c r="AQ61" s="16">
        <f t="shared" si="267"/>
        <v>882.1345552705078</v>
      </c>
      <c r="AR61" s="16">
        <f t="shared" si="267"/>
        <v>901.81197045122758</v>
      </c>
      <c r="AS61" s="16">
        <f>SUM(AS53:AS60)</f>
        <v>907.63034387084906</v>
      </c>
      <c r="AT61" s="16">
        <f t="shared" si="267"/>
        <v>935.80113201740073</v>
      </c>
      <c r="AU61" s="16">
        <f t="shared" si="267"/>
        <v>956.95444633608383</v>
      </c>
      <c r="AV61" s="16">
        <f t="shared" si="267"/>
        <v>969.59745638359436</v>
      </c>
      <c r="AW61" s="16">
        <f t="shared" si="267"/>
        <v>993.89952573516462</v>
      </c>
      <c r="AX61" s="16">
        <f t="shared" si="267"/>
        <v>1016.8762331661113</v>
      </c>
      <c r="AY61" s="16">
        <f t="shared" si="267"/>
        <v>550.47457930536234</v>
      </c>
      <c r="AZ61" s="16">
        <f t="shared" si="267"/>
        <v>791.18746102050068</v>
      </c>
      <c r="BA61" s="16">
        <f t="shared" si="267"/>
        <v>1365.8835002871742</v>
      </c>
      <c r="BB61" s="16">
        <f t="shared" si="267"/>
        <v>1362.8666364201142</v>
      </c>
      <c r="BC61" s="16">
        <f t="shared" si="267"/>
        <v>1437.6255560006118</v>
      </c>
      <c r="BD61" s="16">
        <f t="shared" si="267"/>
        <v>1527.7455746216128</v>
      </c>
      <c r="BE61" s="16">
        <f t="shared" si="267"/>
        <v>1491.0008299313404</v>
      </c>
      <c r="BF61" s="16">
        <f t="shared" si="267"/>
        <v>1480.1938701907179</v>
      </c>
      <c r="BG61" s="16">
        <f t="shared" si="267"/>
        <v>1568.3143079974525</v>
      </c>
      <c r="BH61" s="16">
        <f t="shared" si="267"/>
        <v>1607.4320476228968</v>
      </c>
      <c r="BI61" s="16">
        <f t="shared" si="267"/>
        <v>1675.7913543303168</v>
      </c>
      <c r="BJ61" s="16">
        <f t="shared" si="267"/>
        <v>1810.0735726906944</v>
      </c>
      <c r="BK61" s="16">
        <f t="shared" si="267"/>
        <v>734.37260588151935</v>
      </c>
      <c r="BL61" s="16">
        <f t="shared" si="267"/>
        <v>1049.5434637846897</v>
      </c>
      <c r="BM61" s="16">
        <f t="shared" si="267"/>
        <v>1726.2411225528369</v>
      </c>
      <c r="BN61" s="16">
        <f t="shared" si="267"/>
        <v>1733.8065487089907</v>
      </c>
      <c r="BO61" s="16">
        <f t="shared" si="267"/>
        <v>1810.697009608801</v>
      </c>
      <c r="BP61" s="16">
        <f t="shared" ref="BP61:CT61" si="268">SUM(BP53:BP60)</f>
        <v>1888.9445667136388</v>
      </c>
      <c r="BQ61" s="16">
        <f t="shared" si="268"/>
        <v>1860.2399696763459</v>
      </c>
      <c r="BR61" s="16">
        <f t="shared" si="268"/>
        <v>1867.9038619001642</v>
      </c>
      <c r="BS61" s="16">
        <f t="shared" si="268"/>
        <v>2016.2456119388503</v>
      </c>
      <c r="BT61" s="16">
        <f t="shared" si="268"/>
        <v>2050.4813156467471</v>
      </c>
      <c r="BU61" s="16">
        <f t="shared" si="268"/>
        <v>2125.2358233025761</v>
      </c>
      <c r="BV61" s="16">
        <f t="shared" si="268"/>
        <v>2259.133367283102</v>
      </c>
      <c r="BW61" s="16">
        <f t="shared" si="268"/>
        <v>901.18733585519692</v>
      </c>
      <c r="BX61" s="16">
        <f t="shared" si="268"/>
        <v>1279.0574593376339</v>
      </c>
      <c r="BY61" s="16">
        <f t="shared" si="268"/>
        <v>2134.366944637763</v>
      </c>
      <c r="BZ61" s="16">
        <f t="shared" si="268"/>
        <v>2135.7411099416818</v>
      </c>
      <c r="CA61" s="16">
        <f t="shared" si="268"/>
        <v>2226.3190889257694</v>
      </c>
      <c r="CB61" s="16">
        <f t="shared" si="268"/>
        <v>2318.3021898535853</v>
      </c>
      <c r="CC61" s="16">
        <f t="shared" si="268"/>
        <v>2283.4400897129512</v>
      </c>
      <c r="CD61" s="16">
        <f t="shared" si="268"/>
        <v>2301.4531857834991</v>
      </c>
      <c r="CE61" s="16">
        <f t="shared" si="268"/>
        <v>2484.7914685219466</v>
      </c>
      <c r="CF61" s="16">
        <f t="shared" si="268"/>
        <v>2531.182372052358</v>
      </c>
      <c r="CG61" s="16">
        <f t="shared" si="268"/>
        <v>2623.1554551004315</v>
      </c>
      <c r="CH61" s="16">
        <f t="shared" si="268"/>
        <v>2782.1452691943477</v>
      </c>
      <c r="CI61" s="16">
        <f t="shared" si="268"/>
        <v>1057.4556901354126</v>
      </c>
      <c r="CJ61" s="16">
        <f t="shared" si="268"/>
        <v>1502.3371754409857</v>
      </c>
      <c r="CK61" s="16">
        <f t="shared" si="268"/>
        <v>2491.5474693981332</v>
      </c>
      <c r="CL61" s="16">
        <f t="shared" si="268"/>
        <v>2500.2585705937531</v>
      </c>
      <c r="CM61" s="16">
        <f t="shared" si="268"/>
        <v>2610.6398585072711</v>
      </c>
      <c r="CN61" s="16">
        <f t="shared" si="268"/>
        <v>2720.4898024952477</v>
      </c>
      <c r="CO61" s="16">
        <f t="shared" si="268"/>
        <v>2689.518834944286</v>
      </c>
      <c r="CP61" s="16">
        <f t="shared" si="268"/>
        <v>2715.4522217106069</v>
      </c>
      <c r="CQ61" s="16">
        <f t="shared" si="268"/>
        <v>2928.5364204547027</v>
      </c>
      <c r="CR61" s="16">
        <f t="shared" si="268"/>
        <v>2980.6649366556921</v>
      </c>
      <c r="CS61" s="16">
        <f t="shared" si="268"/>
        <v>3147.1919142034635</v>
      </c>
      <c r="CT61" s="16">
        <f t="shared" si="268"/>
        <v>3331.3365993626494</v>
      </c>
    </row>
    <row r="63" spans="1:98" s="4" customFormat="1" x14ac:dyDescent="0.25">
      <c r="A63" s="113"/>
      <c r="B63"/>
      <c r="C6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09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09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09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09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09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09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09"/>
    </row>
    <row r="64" spans="1:98" s="102" customFormat="1" x14ac:dyDescent="0.25">
      <c r="B64" s="102" t="s">
        <v>11</v>
      </c>
      <c r="C64" s="102">
        <f t="shared" ref="C64:AH64" si="269">C21</f>
        <v>42005</v>
      </c>
      <c r="D64" s="102">
        <f t="shared" si="269"/>
        <v>42036</v>
      </c>
      <c r="E64" s="102">
        <f t="shared" si="269"/>
        <v>42064</v>
      </c>
      <c r="F64" s="102">
        <f t="shared" si="269"/>
        <v>42095</v>
      </c>
      <c r="G64" s="102">
        <f t="shared" si="269"/>
        <v>42125</v>
      </c>
      <c r="H64" s="102">
        <f t="shared" si="269"/>
        <v>42156</v>
      </c>
      <c r="I64" s="102">
        <f t="shared" si="269"/>
        <v>42186</v>
      </c>
      <c r="J64" s="102">
        <f t="shared" si="269"/>
        <v>42217</v>
      </c>
      <c r="K64" s="102">
        <f t="shared" si="269"/>
        <v>42248</v>
      </c>
      <c r="L64" s="102">
        <f t="shared" si="269"/>
        <v>42278</v>
      </c>
      <c r="M64" s="102">
        <f t="shared" si="269"/>
        <v>42309</v>
      </c>
      <c r="N64" s="103">
        <f t="shared" si="269"/>
        <v>42339</v>
      </c>
      <c r="O64" s="102">
        <f t="shared" si="269"/>
        <v>42370</v>
      </c>
      <c r="P64" s="102">
        <f t="shared" si="269"/>
        <v>42401</v>
      </c>
      <c r="Q64" s="102">
        <f t="shared" si="269"/>
        <v>42430</v>
      </c>
      <c r="R64" s="102">
        <f t="shared" si="269"/>
        <v>42461</v>
      </c>
      <c r="S64" s="102">
        <f t="shared" si="269"/>
        <v>42491</v>
      </c>
      <c r="T64" s="102">
        <f t="shared" si="269"/>
        <v>42522</v>
      </c>
      <c r="U64" s="102">
        <f t="shared" si="269"/>
        <v>42552</v>
      </c>
      <c r="V64" s="102">
        <f t="shared" si="269"/>
        <v>42583</v>
      </c>
      <c r="W64" s="110">
        <f t="shared" si="269"/>
        <v>42614</v>
      </c>
      <c r="X64" s="110">
        <f t="shared" si="269"/>
        <v>42644</v>
      </c>
      <c r="Y64" s="110">
        <f t="shared" si="269"/>
        <v>42675</v>
      </c>
      <c r="Z64" s="114">
        <f t="shared" si="269"/>
        <v>42705</v>
      </c>
      <c r="AA64" s="102">
        <f t="shared" si="269"/>
        <v>42752</v>
      </c>
      <c r="AB64" s="102">
        <f t="shared" si="269"/>
        <v>42783</v>
      </c>
      <c r="AC64" s="102">
        <f t="shared" si="269"/>
        <v>42811</v>
      </c>
      <c r="AD64" s="102">
        <f t="shared" si="269"/>
        <v>42842</v>
      </c>
      <c r="AE64" s="102">
        <f t="shared" si="269"/>
        <v>42872</v>
      </c>
      <c r="AF64" s="102">
        <f t="shared" si="269"/>
        <v>42903</v>
      </c>
      <c r="AG64" s="102">
        <f t="shared" si="269"/>
        <v>42933</v>
      </c>
      <c r="AH64" s="102">
        <f t="shared" si="269"/>
        <v>42964</v>
      </c>
      <c r="AI64" s="102">
        <f t="shared" ref="AI64:BN64" si="270">AI21</f>
        <v>42995</v>
      </c>
      <c r="AJ64" s="102">
        <f t="shared" si="270"/>
        <v>43025</v>
      </c>
      <c r="AK64" s="102">
        <f t="shared" si="270"/>
        <v>43056</v>
      </c>
      <c r="AL64" s="103">
        <f t="shared" si="270"/>
        <v>43086</v>
      </c>
      <c r="AM64" s="102">
        <f t="shared" si="270"/>
        <v>43118</v>
      </c>
      <c r="AN64" s="102">
        <f t="shared" si="270"/>
        <v>43149</v>
      </c>
      <c r="AO64" s="102">
        <f t="shared" si="270"/>
        <v>43177</v>
      </c>
      <c r="AP64" s="102">
        <f t="shared" si="270"/>
        <v>43208</v>
      </c>
      <c r="AQ64" s="102">
        <f t="shared" si="270"/>
        <v>43238</v>
      </c>
      <c r="AR64" s="102">
        <f t="shared" si="270"/>
        <v>43269</v>
      </c>
      <c r="AS64" s="102">
        <f t="shared" si="270"/>
        <v>43299</v>
      </c>
      <c r="AT64" s="102">
        <f t="shared" si="270"/>
        <v>43330</v>
      </c>
      <c r="AU64" s="102">
        <f t="shared" si="270"/>
        <v>43361</v>
      </c>
      <c r="AV64" s="102">
        <f t="shared" si="270"/>
        <v>43391</v>
      </c>
      <c r="AW64" s="102">
        <f t="shared" si="270"/>
        <v>43422</v>
      </c>
      <c r="AX64" s="103">
        <f t="shared" si="270"/>
        <v>43452</v>
      </c>
      <c r="AY64" s="102">
        <f t="shared" si="270"/>
        <v>43483</v>
      </c>
      <c r="AZ64" s="102">
        <f t="shared" si="270"/>
        <v>43514</v>
      </c>
      <c r="BA64" s="102">
        <f t="shared" si="270"/>
        <v>43542</v>
      </c>
      <c r="BB64" s="102">
        <f t="shared" si="270"/>
        <v>43573</v>
      </c>
      <c r="BC64" s="102">
        <f t="shared" si="270"/>
        <v>43603</v>
      </c>
      <c r="BD64" s="102">
        <f t="shared" si="270"/>
        <v>43634</v>
      </c>
      <c r="BE64" s="102">
        <f t="shared" si="270"/>
        <v>43664</v>
      </c>
      <c r="BF64" s="102">
        <f t="shared" si="270"/>
        <v>43695</v>
      </c>
      <c r="BG64" s="102">
        <f t="shared" si="270"/>
        <v>43726</v>
      </c>
      <c r="BH64" s="102">
        <f t="shared" si="270"/>
        <v>43756</v>
      </c>
      <c r="BI64" s="102">
        <f t="shared" si="270"/>
        <v>43787</v>
      </c>
      <c r="BJ64" s="103">
        <f t="shared" si="270"/>
        <v>43817</v>
      </c>
      <c r="BK64" s="102">
        <f t="shared" si="270"/>
        <v>43848</v>
      </c>
      <c r="BL64" s="102">
        <f t="shared" si="270"/>
        <v>43879</v>
      </c>
      <c r="BM64" s="102">
        <f t="shared" si="270"/>
        <v>43908</v>
      </c>
      <c r="BN64" s="102">
        <f t="shared" si="270"/>
        <v>43939</v>
      </c>
      <c r="BO64" s="102">
        <f t="shared" ref="BO64:CT64" si="271">BO21</f>
        <v>43969</v>
      </c>
      <c r="BP64" s="102">
        <f t="shared" si="271"/>
        <v>44000</v>
      </c>
      <c r="BQ64" s="102">
        <f t="shared" si="271"/>
        <v>44030</v>
      </c>
      <c r="BR64" s="102">
        <f t="shared" si="271"/>
        <v>44061</v>
      </c>
      <c r="BS64" s="102">
        <f t="shared" si="271"/>
        <v>44092</v>
      </c>
      <c r="BT64" s="102">
        <f t="shared" si="271"/>
        <v>44122</v>
      </c>
      <c r="BU64" s="102">
        <f t="shared" si="271"/>
        <v>44153</v>
      </c>
      <c r="BV64" s="103">
        <f t="shared" si="271"/>
        <v>44183</v>
      </c>
      <c r="BW64" s="102">
        <f t="shared" si="271"/>
        <v>44214</v>
      </c>
      <c r="BX64" s="102">
        <f t="shared" si="271"/>
        <v>44245</v>
      </c>
      <c r="BY64" s="102">
        <f t="shared" si="271"/>
        <v>44273</v>
      </c>
      <c r="BZ64" s="102">
        <f t="shared" si="271"/>
        <v>44304</v>
      </c>
      <c r="CA64" s="102">
        <f t="shared" si="271"/>
        <v>44334</v>
      </c>
      <c r="CB64" s="102">
        <f t="shared" si="271"/>
        <v>44365</v>
      </c>
      <c r="CC64" s="102">
        <f t="shared" si="271"/>
        <v>44395</v>
      </c>
      <c r="CD64" s="102">
        <f t="shared" si="271"/>
        <v>44426</v>
      </c>
      <c r="CE64" s="102">
        <f t="shared" si="271"/>
        <v>44457</v>
      </c>
      <c r="CF64" s="102">
        <f t="shared" si="271"/>
        <v>44487</v>
      </c>
      <c r="CG64" s="102">
        <f t="shared" si="271"/>
        <v>44518</v>
      </c>
      <c r="CH64" s="103">
        <f t="shared" si="271"/>
        <v>44548</v>
      </c>
      <c r="CI64" s="102">
        <f t="shared" si="271"/>
        <v>44579</v>
      </c>
      <c r="CJ64" s="102">
        <f t="shared" si="271"/>
        <v>44610</v>
      </c>
      <c r="CK64" s="102">
        <f t="shared" si="271"/>
        <v>44638</v>
      </c>
      <c r="CL64" s="102">
        <f t="shared" si="271"/>
        <v>44669</v>
      </c>
      <c r="CM64" s="102">
        <f t="shared" si="271"/>
        <v>44699</v>
      </c>
      <c r="CN64" s="102">
        <f t="shared" si="271"/>
        <v>44730</v>
      </c>
      <c r="CO64" s="102">
        <f t="shared" si="271"/>
        <v>44760</v>
      </c>
      <c r="CP64" s="102">
        <f t="shared" si="271"/>
        <v>44791</v>
      </c>
      <c r="CQ64" s="102">
        <f t="shared" si="271"/>
        <v>44822</v>
      </c>
      <c r="CR64" s="102">
        <f t="shared" si="271"/>
        <v>44852</v>
      </c>
      <c r="CS64" s="102">
        <f t="shared" si="271"/>
        <v>44883</v>
      </c>
      <c r="CT64" s="103">
        <f t="shared" si="271"/>
        <v>44913</v>
      </c>
    </row>
    <row r="65" spans="1:98" s="154" customFormat="1" x14ac:dyDescent="0.25">
      <c r="A65" s="17" t="s">
        <v>167</v>
      </c>
      <c r="B65" s="15" t="s">
        <v>142</v>
      </c>
      <c r="C65" s="159">
        <f t="shared" ref="C65:N65" si="272">IFERROR(C53/C34,"")</f>
        <v>0.79411764705882348</v>
      </c>
      <c r="D65" s="159">
        <f t="shared" si="272"/>
        <v>0.64102564102564108</v>
      </c>
      <c r="E65" s="159">
        <f t="shared" si="272"/>
        <v>0.69767441860465118</v>
      </c>
      <c r="F65" s="159">
        <f t="shared" si="272"/>
        <v>0.84</v>
      </c>
      <c r="G65" s="159">
        <f t="shared" si="272"/>
        <v>0.82692307692307687</v>
      </c>
      <c r="H65" s="159">
        <f t="shared" si="272"/>
        <v>0.77358490566037741</v>
      </c>
      <c r="I65" s="159">
        <f t="shared" si="272"/>
        <v>0.71698113207547165</v>
      </c>
      <c r="J65" s="159">
        <f t="shared" si="272"/>
        <v>0.64150943396226412</v>
      </c>
      <c r="K65" s="159">
        <f t="shared" si="272"/>
        <v>0.90566037735849059</v>
      </c>
      <c r="L65" s="159">
        <f t="shared" si="272"/>
        <v>0.79245283018867929</v>
      </c>
      <c r="M65" s="159">
        <f t="shared" si="272"/>
        <v>0.84</v>
      </c>
      <c r="N65" s="188">
        <f t="shared" si="272"/>
        <v>0.82352941176470584</v>
      </c>
      <c r="O65" s="1120">
        <v>0.50381679389313005</v>
      </c>
      <c r="P65" s="1120">
        <v>0.41249999999999998</v>
      </c>
      <c r="Q65" s="1120">
        <v>0.58385093167701896</v>
      </c>
      <c r="R65" s="1120">
        <v>0.469135802469136</v>
      </c>
      <c r="S65" s="1120">
        <v>0.45962732919254701</v>
      </c>
      <c r="T65" s="1120">
        <v>0.62420382165605104</v>
      </c>
      <c r="U65" s="1120">
        <v>0.421768707482993</v>
      </c>
      <c r="V65" s="1120">
        <v>0.5</v>
      </c>
      <c r="W65" s="1120">
        <v>0.55072463768115898</v>
      </c>
      <c r="X65" s="1120">
        <v>0.45925925925925898</v>
      </c>
      <c r="Y65" s="1120">
        <v>0.46969696969697</v>
      </c>
      <c r="Z65" s="1120">
        <v>0.60317460317460303</v>
      </c>
      <c r="AA65" s="1852">
        <v>0.5670103092783505</v>
      </c>
      <c r="AB65" s="1852">
        <v>0.67708333333333304</v>
      </c>
      <c r="AC65" s="1852">
        <v>0.768421052631579</v>
      </c>
      <c r="AD65" s="1852">
        <v>0.86046511627906996</v>
      </c>
      <c r="AE65" s="1852">
        <v>0.60816326530612197</v>
      </c>
      <c r="AF65" s="1852">
        <v>0.59368421052631604</v>
      </c>
      <c r="AG65" s="1852">
        <v>0.50666666666666704</v>
      </c>
      <c r="AH65" s="296">
        <f>AVERAGE(AD65:AG65)*1.01</f>
        <v>0.64866726284148912</v>
      </c>
      <c r="AI65" s="296">
        <f t="shared" ref="AI65:AL65" si="273">AH65*1.01</f>
        <v>0.65515393546990397</v>
      </c>
      <c r="AJ65" s="296">
        <f t="shared" si="273"/>
        <v>0.66170547482460307</v>
      </c>
      <c r="AK65" s="296">
        <f t="shared" si="273"/>
        <v>0.6683225295728491</v>
      </c>
      <c r="AL65" s="297">
        <f t="shared" si="273"/>
        <v>0.67500575486857761</v>
      </c>
      <c r="AM65" s="285">
        <f>AA65*1.02</f>
        <v>0.57835051546391747</v>
      </c>
      <c r="AN65" s="285">
        <f>AB65*1.02</f>
        <v>0.69062499999999971</v>
      </c>
      <c r="AO65" s="285">
        <v>0.4</v>
      </c>
      <c r="AP65" s="296">
        <f>AO65*0.98</f>
        <v>0.39200000000000002</v>
      </c>
      <c r="AQ65" s="296">
        <f>AP65*1</f>
        <v>0.39200000000000002</v>
      </c>
      <c r="AR65" s="296">
        <f t="shared" ref="AR65:AT65" si="274">AQ65*1</f>
        <v>0.39200000000000002</v>
      </c>
      <c r="AS65" s="296">
        <f t="shared" si="274"/>
        <v>0.39200000000000002</v>
      </c>
      <c r="AT65" s="296">
        <f t="shared" si="274"/>
        <v>0.39200000000000002</v>
      </c>
      <c r="AU65" s="296">
        <f t="shared" ref="AU65:AX65" si="275">AT65*1.01</f>
        <v>0.39591999999999999</v>
      </c>
      <c r="AV65" s="296">
        <f>AU65*1</f>
        <v>0.39591999999999999</v>
      </c>
      <c r="AW65" s="296">
        <f t="shared" si="275"/>
        <v>0.39987919999999999</v>
      </c>
      <c r="AX65" s="297">
        <f t="shared" si="275"/>
        <v>0.40387799200000002</v>
      </c>
      <c r="AY65" s="298">
        <f>AM65*1.05</f>
        <v>0.60726804123711342</v>
      </c>
      <c r="AZ65" s="298">
        <f>AN65*1.05</f>
        <v>0.72515624999999972</v>
      </c>
      <c r="BA65" s="296">
        <f t="shared" ref="BA65:BA71" si="276">AO65*1.08</f>
        <v>0.43200000000000005</v>
      </c>
      <c r="BB65" s="296">
        <f>AP65*1.04</f>
        <v>0.40768000000000004</v>
      </c>
      <c r="BC65" s="296">
        <f t="shared" ref="BC65:BJ65" si="277">AQ65*1.04</f>
        <v>0.40768000000000004</v>
      </c>
      <c r="BD65" s="296">
        <f t="shared" si="277"/>
        <v>0.40768000000000004</v>
      </c>
      <c r="BE65" s="296">
        <f t="shared" si="277"/>
        <v>0.40768000000000004</v>
      </c>
      <c r="BF65" s="296">
        <f t="shared" si="277"/>
        <v>0.40768000000000004</v>
      </c>
      <c r="BG65" s="296">
        <f t="shared" si="277"/>
        <v>0.41175680000000003</v>
      </c>
      <c r="BH65" s="296">
        <f t="shared" si="277"/>
        <v>0.41175680000000003</v>
      </c>
      <c r="BI65" s="296">
        <f t="shared" si="277"/>
        <v>0.41587436799999999</v>
      </c>
      <c r="BJ65" s="296">
        <f t="shared" si="277"/>
        <v>0.42003311168000002</v>
      </c>
      <c r="BK65" s="298">
        <f>AY65*1</f>
        <v>0.60726804123711342</v>
      </c>
      <c r="BL65" s="296">
        <f>AZ65*1</f>
        <v>0.72515624999999972</v>
      </c>
      <c r="BM65" s="296">
        <f>BA65*1</f>
        <v>0.43200000000000005</v>
      </c>
      <c r="BN65" s="296">
        <f>BB65*1.02</f>
        <v>0.41583360000000003</v>
      </c>
      <c r="BO65" s="296">
        <f>BC65*1.02</f>
        <v>0.41583360000000003</v>
      </c>
      <c r="BP65" s="296">
        <f>BD65*1.02</f>
        <v>0.41583360000000003</v>
      </c>
      <c r="BQ65" s="296">
        <f>BE65*1.03</f>
        <v>0.41991040000000007</v>
      </c>
      <c r="BR65" s="296">
        <f>BF65*1.03</f>
        <v>0.41991040000000007</v>
      </c>
      <c r="BS65" s="296">
        <f t="shared" ref="BS65:BV71" si="278">BG65*1.05</f>
        <v>0.43234464000000006</v>
      </c>
      <c r="BT65" s="296">
        <f t="shared" si="278"/>
        <v>0.43234464000000006</v>
      </c>
      <c r="BU65" s="296">
        <f t="shared" si="278"/>
        <v>0.43666808639999999</v>
      </c>
      <c r="BV65" s="296">
        <f t="shared" si="278"/>
        <v>0.44103476726400004</v>
      </c>
      <c r="BW65" s="298">
        <f>BK65*1</f>
        <v>0.60726804123711342</v>
      </c>
      <c r="BX65" s="296">
        <f>BL65*1</f>
        <v>0.72515624999999972</v>
      </c>
      <c r="BY65" s="296">
        <f t="shared" ref="BY65:BZ65" si="279">BM65*1</f>
        <v>0.43200000000000005</v>
      </c>
      <c r="BZ65" s="296">
        <f t="shared" si="279"/>
        <v>0.41583360000000003</v>
      </c>
      <c r="CA65" s="296">
        <f>BO65*1.05</f>
        <v>0.43662528000000006</v>
      </c>
      <c r="CB65" s="296">
        <f>BP65*1.05</f>
        <v>0.43662528000000006</v>
      </c>
      <c r="CC65" s="296">
        <f>BQ65*1.05</f>
        <v>0.44090592000000012</v>
      </c>
      <c r="CD65" s="296">
        <f t="shared" ref="BX65:CH71" si="280">BR65*1.05</f>
        <v>0.44090592000000012</v>
      </c>
      <c r="CE65" s="296">
        <f t="shared" si="280"/>
        <v>0.4539618720000001</v>
      </c>
      <c r="CF65" s="296">
        <f t="shared" si="280"/>
        <v>0.4539618720000001</v>
      </c>
      <c r="CG65" s="296">
        <f t="shared" si="280"/>
        <v>0.45850149072000002</v>
      </c>
      <c r="CH65" s="296">
        <f t="shared" si="280"/>
        <v>0.46308650562720005</v>
      </c>
      <c r="CI65" s="298">
        <f>BW65*1</f>
        <v>0.60726804123711342</v>
      </c>
      <c r="CJ65" s="296">
        <f>BX65*1</f>
        <v>0.72515624999999972</v>
      </c>
      <c r="CK65" s="296">
        <f>BY65*1</f>
        <v>0.43200000000000005</v>
      </c>
      <c r="CL65" s="296">
        <f t="shared" ref="CL65:CO65" si="281">BZ65*1</f>
        <v>0.41583360000000003</v>
      </c>
      <c r="CM65" s="296">
        <f t="shared" si="281"/>
        <v>0.43662528000000006</v>
      </c>
      <c r="CN65" s="296">
        <f t="shared" si="281"/>
        <v>0.43662528000000006</v>
      </c>
      <c r="CO65" s="296">
        <f t="shared" si="281"/>
        <v>0.44090592000000012</v>
      </c>
      <c r="CP65" s="296">
        <f t="shared" ref="CP65:CP71" si="282">CD65*1</f>
        <v>0.44090592000000012</v>
      </c>
      <c r="CQ65" s="296">
        <f t="shared" ref="CQ65:CQ71" si="283">CE65*1</f>
        <v>0.4539618720000001</v>
      </c>
      <c r="CR65" s="296">
        <f t="shared" ref="CR65:CR71" si="284">CF65*1</f>
        <v>0.4539618720000001</v>
      </c>
      <c r="CS65" s="296">
        <f>CG65*1.02</f>
        <v>0.46767152053440003</v>
      </c>
      <c r="CT65" s="297">
        <f>CH65*1.02</f>
        <v>0.47234823573974405</v>
      </c>
    </row>
    <row r="66" spans="1:98" s="154" customFormat="1" x14ac:dyDescent="0.25">
      <c r="A66" s="17" t="s">
        <v>168</v>
      </c>
      <c r="B66" s="15" t="s">
        <v>5</v>
      </c>
      <c r="C66" s="159">
        <f t="shared" ref="C66:N66" si="285">IFERROR(C54/C35,"")</f>
        <v>0.20930232558139536</v>
      </c>
      <c r="D66" s="159">
        <f t="shared" si="285"/>
        <v>0.29411764705882354</v>
      </c>
      <c r="E66" s="159">
        <f t="shared" si="285"/>
        <v>0.27232142857142855</v>
      </c>
      <c r="F66" s="159">
        <f t="shared" si="285"/>
        <v>0.25249169435215946</v>
      </c>
      <c r="G66" s="159">
        <f t="shared" si="285"/>
        <v>0.33031674208144796</v>
      </c>
      <c r="H66" s="159">
        <f t="shared" si="285"/>
        <v>0.41796875</v>
      </c>
      <c r="I66" s="159">
        <f t="shared" si="285"/>
        <v>0.41484716157205243</v>
      </c>
      <c r="J66" s="159">
        <f t="shared" si="285"/>
        <v>0.33480176211453744</v>
      </c>
      <c r="K66" s="159">
        <f t="shared" si="285"/>
        <v>0.35267857142857145</v>
      </c>
      <c r="L66" s="159">
        <f t="shared" si="285"/>
        <v>0.38378378378378381</v>
      </c>
      <c r="M66" s="159">
        <f t="shared" si="285"/>
        <v>0.38585209003215432</v>
      </c>
      <c r="N66" s="188">
        <f t="shared" si="285"/>
        <v>0.46370967741935482</v>
      </c>
      <c r="O66" s="1120">
        <v>8.1504702194357403E-2</v>
      </c>
      <c r="P66" s="1120">
        <v>0.31724137931034502</v>
      </c>
      <c r="Q66" s="1120">
        <v>0.57868020304568502</v>
      </c>
      <c r="R66" s="1120">
        <v>0.262357414448669</v>
      </c>
      <c r="S66" s="1120">
        <v>0.35322195704057302</v>
      </c>
      <c r="T66" s="1120">
        <v>0.439393939393939</v>
      </c>
      <c r="U66" s="1120">
        <v>0.28163992869875198</v>
      </c>
      <c r="V66" s="1120">
        <v>0.30991735537190102</v>
      </c>
      <c r="W66" s="1120">
        <v>0.44718309859154898</v>
      </c>
      <c r="X66" s="1120">
        <v>0.28031496062992101</v>
      </c>
      <c r="Y66" s="1120">
        <v>0.37243401759530798</v>
      </c>
      <c r="Z66" s="1120">
        <v>0.45910290237467</v>
      </c>
      <c r="AA66" s="1852">
        <v>0.24867724867724866</v>
      </c>
      <c r="AB66" s="1852">
        <v>0.42957746478873199</v>
      </c>
      <c r="AC66" s="1852">
        <v>0.39448275862068999</v>
      </c>
      <c r="AD66" s="1852">
        <v>0.45039370078740198</v>
      </c>
      <c r="AE66" s="1852">
        <v>0.48427672955974799</v>
      </c>
      <c r="AF66" s="1852">
        <v>0.55319148936170204</v>
      </c>
      <c r="AG66" s="1852">
        <v>0.41722745625841201</v>
      </c>
      <c r="AH66" s="287">
        <f>AVERAGE(AD66:AG66)*1.01</f>
        <v>0.48103506743173419</v>
      </c>
      <c r="AI66" s="287">
        <f t="shared" ref="AI66:AL72" si="286">AVERAGE(AE66:AH66)*1.01</f>
        <v>0.48877201250942803</v>
      </c>
      <c r="AJ66" s="287">
        <f t="shared" si="286"/>
        <v>0.48990707145422224</v>
      </c>
      <c r="AK66" s="287">
        <f t="shared" si="286"/>
        <v>0.47392775593258363</v>
      </c>
      <c r="AL66" s="287">
        <f t="shared" si="286"/>
        <v>0.48824458160031192</v>
      </c>
      <c r="AM66" s="285">
        <f t="shared" ref="AM66:AM71" si="287">AA66*1.02</f>
        <v>0.25365079365079363</v>
      </c>
      <c r="AN66" s="285">
        <f t="shared" ref="AN66:AN71" si="288">AB66*1.02</f>
        <v>0.43816901408450665</v>
      </c>
      <c r="AO66" s="285">
        <v>0.35</v>
      </c>
      <c r="AP66" s="287">
        <f t="shared" ref="AP66:AP71" si="289">AO66*0.98</f>
        <v>0.34299999999999997</v>
      </c>
      <c r="AQ66" s="287">
        <f>AP66*1</f>
        <v>0.34299999999999997</v>
      </c>
      <c r="AR66" s="287">
        <f t="shared" ref="AR66:AX66" si="290">AQ66*1.01</f>
        <v>0.34642999999999996</v>
      </c>
      <c r="AS66" s="287">
        <f>AR66*1</f>
        <v>0.34642999999999996</v>
      </c>
      <c r="AT66" s="287">
        <f t="shared" si="290"/>
        <v>0.34989429999999994</v>
      </c>
      <c r="AU66" s="287">
        <f t="shared" si="290"/>
        <v>0.35339324299999991</v>
      </c>
      <c r="AV66" s="287">
        <f>AU66*1</f>
        <v>0.35339324299999991</v>
      </c>
      <c r="AW66" s="287">
        <f t="shared" si="290"/>
        <v>0.35692717542999991</v>
      </c>
      <c r="AX66" s="286">
        <f t="shared" si="290"/>
        <v>0.36049644718429991</v>
      </c>
      <c r="AY66" s="299">
        <f t="shared" ref="AY66:AY71" si="291">AM66*1.05</f>
        <v>0.26633333333333331</v>
      </c>
      <c r="AZ66" s="287">
        <f t="shared" ref="AZ66:AZ71" si="292">AN66*1.05</f>
        <v>0.46007746478873202</v>
      </c>
      <c r="BA66" s="287">
        <f t="shared" si="276"/>
        <v>0.378</v>
      </c>
      <c r="BB66" s="287">
        <f t="shared" ref="BB66:BB71" si="293">AP66*1.04</f>
        <v>0.35671999999999998</v>
      </c>
      <c r="BC66" s="287">
        <f t="shared" ref="BC66:BC71" si="294">AQ66*1.04</f>
        <v>0.35671999999999998</v>
      </c>
      <c r="BD66" s="287">
        <f t="shared" ref="BD66:BD71" si="295">AR66*1.04</f>
        <v>0.36028719999999997</v>
      </c>
      <c r="BE66" s="287">
        <f t="shared" ref="BE66:BE71" si="296">AS66*1.04</f>
        <v>0.36028719999999997</v>
      </c>
      <c r="BF66" s="287">
        <f t="shared" ref="BF66:BF71" si="297">AT66*1.04</f>
        <v>0.36389007199999995</v>
      </c>
      <c r="BG66" s="287">
        <f t="shared" ref="BG66:BG71" si="298">AU66*1.04</f>
        <v>0.3675289727199999</v>
      </c>
      <c r="BH66" s="287">
        <f t="shared" ref="BH66:BH71" si="299">AV66*1.04</f>
        <v>0.3675289727199999</v>
      </c>
      <c r="BI66" s="287">
        <f t="shared" ref="BI66:BI71" si="300">AW66*1.04</f>
        <v>0.3712042624471999</v>
      </c>
      <c r="BJ66" s="287">
        <f t="shared" ref="BJ66:BJ71" si="301">AX66*1.04</f>
        <v>0.3749163050716719</v>
      </c>
      <c r="BK66" s="299">
        <f t="shared" ref="BK66:BK71" si="302">AY66*1</f>
        <v>0.26633333333333331</v>
      </c>
      <c r="BL66" s="287">
        <f t="shared" ref="BL66:BL71" si="303">AZ66*1</f>
        <v>0.46007746478873202</v>
      </c>
      <c r="BM66" s="287">
        <f t="shared" ref="BM66:BM71" si="304">BA66*1</f>
        <v>0.378</v>
      </c>
      <c r="BN66" s="287">
        <f t="shared" ref="BN66:BN71" si="305">BB66*1.02</f>
        <v>0.36385439999999997</v>
      </c>
      <c r="BO66" s="287">
        <f t="shared" ref="BO66:BO71" si="306">BC66*1.02</f>
        <v>0.36385439999999997</v>
      </c>
      <c r="BP66" s="287">
        <f t="shared" ref="BP66:BP71" si="307">BD66*1.02</f>
        <v>0.36749294399999999</v>
      </c>
      <c r="BQ66" s="287">
        <f t="shared" ref="BQ66:BQ71" si="308">BE66*1.03</f>
        <v>0.37109581599999997</v>
      </c>
      <c r="BR66" s="287">
        <f t="shared" ref="BR66:BR71" si="309">BF66*1.03</f>
        <v>0.37480677415999997</v>
      </c>
      <c r="BS66" s="287">
        <f t="shared" si="278"/>
        <v>0.38590542135599992</v>
      </c>
      <c r="BT66" s="287">
        <f t="shared" si="278"/>
        <v>0.38590542135599992</v>
      </c>
      <c r="BU66" s="287">
        <f t="shared" si="278"/>
        <v>0.3897644755695599</v>
      </c>
      <c r="BV66" s="287">
        <f t="shared" si="278"/>
        <v>0.39366212032525549</v>
      </c>
      <c r="BW66" s="299">
        <f t="shared" ref="BW66:BW71" si="310">BK66*1.05</f>
        <v>0.27965000000000001</v>
      </c>
      <c r="BX66" s="287">
        <f t="shared" si="280"/>
        <v>0.48308133802816866</v>
      </c>
      <c r="BY66" s="287">
        <f t="shared" si="280"/>
        <v>0.39690000000000003</v>
      </c>
      <c r="BZ66" s="287">
        <f t="shared" si="280"/>
        <v>0.38204711999999996</v>
      </c>
      <c r="CA66" s="287">
        <f t="shared" si="280"/>
        <v>0.38204711999999996</v>
      </c>
      <c r="CB66" s="287">
        <f t="shared" ref="CB66:CB71" si="311">BP66*1.05</f>
        <v>0.38586759120000003</v>
      </c>
      <c r="CC66" s="287">
        <f t="shared" si="280"/>
        <v>0.38965060679999997</v>
      </c>
      <c r="CD66" s="287">
        <f t="shared" si="280"/>
        <v>0.39354711286799998</v>
      </c>
      <c r="CE66" s="287">
        <f t="shared" si="280"/>
        <v>0.40520069242379991</v>
      </c>
      <c r="CF66" s="287">
        <f t="shared" si="280"/>
        <v>0.40520069242379991</v>
      </c>
      <c r="CG66" s="287">
        <f t="shared" si="280"/>
        <v>0.40925269934803793</v>
      </c>
      <c r="CH66" s="287">
        <f t="shared" si="280"/>
        <v>0.41334522634151827</v>
      </c>
      <c r="CI66" s="299">
        <f t="shared" ref="CI66:CI71" si="312">BW66*1</f>
        <v>0.27965000000000001</v>
      </c>
      <c r="CJ66" s="287">
        <f t="shared" ref="CJ66:CJ71" si="313">BX66*1</f>
        <v>0.48308133802816866</v>
      </c>
      <c r="CK66" s="287">
        <f t="shared" ref="CK66:CK71" si="314">BY66*1</f>
        <v>0.39690000000000003</v>
      </c>
      <c r="CL66" s="287">
        <f t="shared" ref="CL66:CL71" si="315">BZ66*1</f>
        <v>0.38204711999999996</v>
      </c>
      <c r="CM66" s="287">
        <f t="shared" ref="CM66:CM71" si="316">CA66*1</f>
        <v>0.38204711999999996</v>
      </c>
      <c r="CN66" s="287">
        <f t="shared" ref="CN66:CN71" si="317">CB66*1</f>
        <v>0.38586759120000003</v>
      </c>
      <c r="CO66" s="287">
        <f t="shared" ref="CO66:CO71" si="318">CC66*1</f>
        <v>0.38965060679999997</v>
      </c>
      <c r="CP66" s="287">
        <f t="shared" si="282"/>
        <v>0.39354711286799998</v>
      </c>
      <c r="CQ66" s="287">
        <f t="shared" si="283"/>
        <v>0.40520069242379991</v>
      </c>
      <c r="CR66" s="287">
        <f t="shared" si="284"/>
        <v>0.40520069242379991</v>
      </c>
      <c r="CS66" s="287">
        <f t="shared" ref="CS66:CS71" si="319">CG66*1.02</f>
        <v>0.41743775333499872</v>
      </c>
      <c r="CT66" s="286">
        <f t="shared" ref="CT66:CT71" si="320">CH66*1.02</f>
        <v>0.42161213086834864</v>
      </c>
    </row>
    <row r="67" spans="1:98" s="154" customFormat="1" x14ac:dyDescent="0.25">
      <c r="A67" s="17" t="s">
        <v>169</v>
      </c>
      <c r="B67" s="15" t="s">
        <v>6</v>
      </c>
      <c r="C67" s="159">
        <f t="shared" ref="C67:N67" si="321">IFERROR(C55/C36,"")</f>
        <v>0.25316455696202533</v>
      </c>
      <c r="D67" s="159">
        <f t="shared" si="321"/>
        <v>0.19626168224299065</v>
      </c>
      <c r="E67" s="159">
        <f t="shared" si="321"/>
        <v>0.30882352941176472</v>
      </c>
      <c r="F67" s="159">
        <f t="shared" si="321"/>
        <v>0.32286995515695066</v>
      </c>
      <c r="G67" s="159">
        <f t="shared" si="321"/>
        <v>0.26936026936026936</v>
      </c>
      <c r="H67" s="159">
        <f t="shared" si="321"/>
        <v>0.33023255813953489</v>
      </c>
      <c r="I67" s="159">
        <f t="shared" si="321"/>
        <v>0.31726907630522089</v>
      </c>
      <c r="J67" s="159">
        <f t="shared" si="321"/>
        <v>0.21491228070175439</v>
      </c>
      <c r="K67" s="159">
        <f t="shared" si="321"/>
        <v>0.2930232558139535</v>
      </c>
      <c r="L67" s="159">
        <f t="shared" si="321"/>
        <v>0.28378378378378377</v>
      </c>
      <c r="M67" s="159">
        <f t="shared" si="321"/>
        <v>0.26519337016574585</v>
      </c>
      <c r="N67" s="188">
        <f t="shared" si="321"/>
        <v>0.4098360655737705</v>
      </c>
      <c r="O67" s="1120">
        <v>0.13430127041742301</v>
      </c>
      <c r="P67" s="1120">
        <v>8.83280757097792E-2</v>
      </c>
      <c r="Q67" s="1120">
        <v>0.33566433566433601</v>
      </c>
      <c r="R67" s="1120">
        <v>0.445012787723785</v>
      </c>
      <c r="S67" s="1120">
        <v>0.224761904761905</v>
      </c>
      <c r="T67" s="1120">
        <v>0.32458233890214799</v>
      </c>
      <c r="U67" s="1120">
        <v>0.32258064516128998</v>
      </c>
      <c r="V67" s="1120">
        <v>0.25044722719141299</v>
      </c>
      <c r="W67" s="1120">
        <v>0.29645093945720302</v>
      </c>
      <c r="X67" s="1120">
        <v>0.35168738898756702</v>
      </c>
      <c r="Y67" s="1120">
        <v>0.33491311216429698</v>
      </c>
      <c r="Z67" s="1120">
        <v>0.31130690161527202</v>
      </c>
      <c r="AA67" s="1852">
        <v>0.14511873350923482</v>
      </c>
      <c r="AB67" s="1852">
        <v>0.161971830985915</v>
      </c>
      <c r="AC67" s="1852">
        <v>0.33450704225352101</v>
      </c>
      <c r="AD67" s="1852">
        <v>0.21142857142857099</v>
      </c>
      <c r="AE67" s="1852">
        <v>0.25041186161449802</v>
      </c>
      <c r="AF67" s="1852">
        <v>0.288524590163934</v>
      </c>
      <c r="AG67" s="1852">
        <v>0.17427385892116201</v>
      </c>
      <c r="AH67" s="287">
        <f t="shared" ref="AH67:AH71" si="322">AVERAGE(AD67:AG67)*1.01</f>
        <v>0.23347131773736166</v>
      </c>
      <c r="AI67" s="287">
        <f t="shared" si="286"/>
        <v>0.2390371111803313</v>
      </c>
      <c r="AJ67" s="287">
        <f t="shared" si="286"/>
        <v>0.23616498669570424</v>
      </c>
      <c r="AK67" s="287">
        <f t="shared" si="286"/>
        <v>0.22294418681997621</v>
      </c>
      <c r="AL67" s="287">
        <f t="shared" si="286"/>
        <v>0.23523344461442677</v>
      </c>
      <c r="AM67" s="285">
        <f t="shared" si="287"/>
        <v>0.14802110817941952</v>
      </c>
      <c r="AN67" s="285">
        <f t="shared" si="288"/>
        <v>0.16521126760563332</v>
      </c>
      <c r="AO67" s="285">
        <v>0.25</v>
      </c>
      <c r="AP67" s="287">
        <f t="shared" si="289"/>
        <v>0.245</v>
      </c>
      <c r="AQ67" s="287">
        <f t="shared" ref="AQ67:AQ71" si="323">AP67*1</f>
        <v>0.245</v>
      </c>
      <c r="AR67" s="287">
        <f t="shared" ref="AR67:AX67" si="324">AQ67*1.01</f>
        <v>0.24745</v>
      </c>
      <c r="AS67" s="287">
        <f t="shared" ref="AS67:AS71" si="325">AR67*1</f>
        <v>0.24745</v>
      </c>
      <c r="AT67" s="287">
        <f t="shared" si="324"/>
        <v>0.24992449999999999</v>
      </c>
      <c r="AU67" s="287">
        <f t="shared" si="324"/>
        <v>0.25242374499999998</v>
      </c>
      <c r="AV67" s="287">
        <f t="shared" ref="AV67:AV71" si="326">AU67*1</f>
        <v>0.25242374499999998</v>
      </c>
      <c r="AW67" s="287">
        <f t="shared" si="324"/>
        <v>0.25494798245</v>
      </c>
      <c r="AX67" s="286">
        <f t="shared" si="324"/>
        <v>0.25749746227449999</v>
      </c>
      <c r="AY67" s="299">
        <f t="shared" si="291"/>
        <v>0.15542216358839051</v>
      </c>
      <c r="AZ67" s="287">
        <f t="shared" si="292"/>
        <v>0.17347183098591498</v>
      </c>
      <c r="BA67" s="287">
        <f t="shared" si="276"/>
        <v>0.27</v>
      </c>
      <c r="BB67" s="287">
        <f t="shared" si="293"/>
        <v>0.25480000000000003</v>
      </c>
      <c r="BC67" s="287">
        <f t="shared" si="294"/>
        <v>0.25480000000000003</v>
      </c>
      <c r="BD67" s="287">
        <f t="shared" si="295"/>
        <v>0.25734800000000002</v>
      </c>
      <c r="BE67" s="287">
        <f t="shared" si="296"/>
        <v>0.25734800000000002</v>
      </c>
      <c r="BF67" s="287">
        <f t="shared" si="297"/>
        <v>0.25992147999999998</v>
      </c>
      <c r="BG67" s="287">
        <f t="shared" si="298"/>
        <v>0.26252069480000001</v>
      </c>
      <c r="BH67" s="287">
        <f t="shared" si="299"/>
        <v>0.26252069480000001</v>
      </c>
      <c r="BI67" s="287">
        <f t="shared" si="300"/>
        <v>0.26514590174800001</v>
      </c>
      <c r="BJ67" s="287">
        <f t="shared" si="301"/>
        <v>0.26779736076548</v>
      </c>
      <c r="BK67" s="299">
        <f t="shared" si="302"/>
        <v>0.15542216358839051</v>
      </c>
      <c r="BL67" s="287">
        <f t="shared" si="303"/>
        <v>0.17347183098591498</v>
      </c>
      <c r="BM67" s="287">
        <f t="shared" si="304"/>
        <v>0.27</v>
      </c>
      <c r="BN67" s="287">
        <f t="shared" si="305"/>
        <v>0.25989600000000002</v>
      </c>
      <c r="BO67" s="287">
        <f t="shared" si="306"/>
        <v>0.25989600000000002</v>
      </c>
      <c r="BP67" s="287">
        <f t="shared" si="307"/>
        <v>0.26249496</v>
      </c>
      <c r="BQ67" s="287">
        <f t="shared" si="308"/>
        <v>0.26506844000000002</v>
      </c>
      <c r="BR67" s="287">
        <f t="shared" si="309"/>
        <v>0.26771912440000001</v>
      </c>
      <c r="BS67" s="287">
        <f t="shared" si="278"/>
        <v>0.27564672954000002</v>
      </c>
      <c r="BT67" s="287">
        <f t="shared" si="278"/>
        <v>0.27564672954000002</v>
      </c>
      <c r="BU67" s="287">
        <f t="shared" si="278"/>
        <v>0.27840319683540005</v>
      </c>
      <c r="BV67" s="287">
        <f t="shared" si="278"/>
        <v>0.28118722880375402</v>
      </c>
      <c r="BW67" s="299">
        <f t="shared" si="310"/>
        <v>0.16319327176781004</v>
      </c>
      <c r="BX67" s="287">
        <f t="shared" si="280"/>
        <v>0.18214542253521074</v>
      </c>
      <c r="BY67" s="287">
        <f t="shared" si="280"/>
        <v>0.28350000000000003</v>
      </c>
      <c r="BZ67" s="287">
        <f t="shared" si="280"/>
        <v>0.27289080000000004</v>
      </c>
      <c r="CA67" s="287">
        <f t="shared" si="280"/>
        <v>0.27289080000000004</v>
      </c>
      <c r="CB67" s="287">
        <f t="shared" si="311"/>
        <v>0.27561970800000002</v>
      </c>
      <c r="CC67" s="287">
        <f t="shared" si="280"/>
        <v>0.27832186200000003</v>
      </c>
      <c r="CD67" s="287">
        <f t="shared" si="280"/>
        <v>0.28110508062</v>
      </c>
      <c r="CE67" s="287">
        <f t="shared" si="280"/>
        <v>0.28942906601700003</v>
      </c>
      <c r="CF67" s="287">
        <f t="shared" si="280"/>
        <v>0.28942906601700003</v>
      </c>
      <c r="CG67" s="287">
        <f t="shared" si="280"/>
        <v>0.29232335667717008</v>
      </c>
      <c r="CH67" s="287">
        <f t="shared" si="280"/>
        <v>0.29524659024394173</v>
      </c>
      <c r="CI67" s="299">
        <f t="shared" si="312"/>
        <v>0.16319327176781004</v>
      </c>
      <c r="CJ67" s="287">
        <f t="shared" si="313"/>
        <v>0.18214542253521074</v>
      </c>
      <c r="CK67" s="287">
        <f t="shared" si="314"/>
        <v>0.28350000000000003</v>
      </c>
      <c r="CL67" s="287">
        <f t="shared" si="315"/>
        <v>0.27289080000000004</v>
      </c>
      <c r="CM67" s="287">
        <f t="shared" si="316"/>
        <v>0.27289080000000004</v>
      </c>
      <c r="CN67" s="287">
        <f t="shared" si="317"/>
        <v>0.27561970800000002</v>
      </c>
      <c r="CO67" s="287">
        <f t="shared" si="318"/>
        <v>0.27832186200000003</v>
      </c>
      <c r="CP67" s="287">
        <f t="shared" si="282"/>
        <v>0.28110508062</v>
      </c>
      <c r="CQ67" s="287">
        <f t="shared" si="283"/>
        <v>0.28942906601700003</v>
      </c>
      <c r="CR67" s="287">
        <f t="shared" si="284"/>
        <v>0.28942906601700003</v>
      </c>
      <c r="CS67" s="287">
        <f t="shared" si="319"/>
        <v>0.2981698238107135</v>
      </c>
      <c r="CT67" s="286">
        <f t="shared" si="320"/>
        <v>0.30115152204882056</v>
      </c>
    </row>
    <row r="68" spans="1:98" s="154" customFormat="1" x14ac:dyDescent="0.25">
      <c r="A68" s="17" t="s">
        <v>170</v>
      </c>
      <c r="B68" s="15" t="s">
        <v>7</v>
      </c>
      <c r="C68" s="159">
        <f t="shared" ref="C68:N68" si="327">IFERROR(C56/C37,"")</f>
        <v>0.20270270270270271</v>
      </c>
      <c r="D68" s="159">
        <f t="shared" si="327"/>
        <v>0.14418604651162792</v>
      </c>
      <c r="E68" s="159">
        <f t="shared" si="327"/>
        <v>0.20956719817767655</v>
      </c>
      <c r="F68" s="159">
        <f t="shared" si="327"/>
        <v>0.19259259259259259</v>
      </c>
      <c r="G68" s="159">
        <f t="shared" si="327"/>
        <v>0.28125</v>
      </c>
      <c r="H68" s="159">
        <f t="shared" si="327"/>
        <v>0.31724137931034485</v>
      </c>
      <c r="I68" s="159">
        <f t="shared" si="327"/>
        <v>0.28604651162790695</v>
      </c>
      <c r="J68" s="159">
        <f t="shared" si="327"/>
        <v>0.17209302325581396</v>
      </c>
      <c r="K68" s="159">
        <f t="shared" si="327"/>
        <v>0.26570048309178745</v>
      </c>
      <c r="L68" s="159">
        <f t="shared" si="327"/>
        <v>0.19143576826196473</v>
      </c>
      <c r="M68" s="159">
        <f t="shared" si="327"/>
        <v>0.26884422110552764</v>
      </c>
      <c r="N68" s="188">
        <f t="shared" si="327"/>
        <v>0.3457142857142857</v>
      </c>
      <c r="O68" s="1120">
        <v>0.12285012285012301</v>
      </c>
      <c r="P68" s="1120">
        <v>0.11267605633802801</v>
      </c>
      <c r="Q68" s="1120">
        <v>0.13138686131386901</v>
      </c>
      <c r="R68" s="1120">
        <v>0.115740740740741</v>
      </c>
      <c r="S68" s="1120">
        <v>0.30534351145038202</v>
      </c>
      <c r="T68" s="1120">
        <v>0.22602739726027399</v>
      </c>
      <c r="U68" s="1120">
        <v>0.16367713004484299</v>
      </c>
      <c r="V68" s="1120">
        <v>0.16907675194660701</v>
      </c>
      <c r="W68" s="1120">
        <v>0.140625</v>
      </c>
      <c r="X68" s="1120">
        <v>0.12968591691995901</v>
      </c>
      <c r="Y68" s="1120">
        <v>0.214</v>
      </c>
      <c r="Z68" s="1120">
        <v>0.29097283085013098</v>
      </c>
      <c r="AA68" s="1852">
        <v>0.1276595744680851</v>
      </c>
      <c r="AB68" s="1852">
        <v>0.17613636363636401</v>
      </c>
      <c r="AC68" s="1852">
        <v>0.132723112128146</v>
      </c>
      <c r="AD68" s="1852">
        <v>0.124419684308264</v>
      </c>
      <c r="AE68" s="1852">
        <v>0.136593591905565</v>
      </c>
      <c r="AF68" s="1852">
        <v>0.13771016813450801</v>
      </c>
      <c r="AG68" s="1852">
        <v>0.13811188811188799</v>
      </c>
      <c r="AH68" s="287">
        <f t="shared" si="322"/>
        <v>0.13555092144620681</v>
      </c>
      <c r="AI68" s="287">
        <f t="shared" si="286"/>
        <v>0.13836155882353737</v>
      </c>
      <c r="AJ68" s="287">
        <f t="shared" si="286"/>
        <v>0.13880797047032542</v>
      </c>
      <c r="AK68" s="287">
        <f t="shared" si="286"/>
        <v>0.13908516556011929</v>
      </c>
      <c r="AL68" s="287">
        <f t="shared" si="286"/>
        <v>0.1393309181157977</v>
      </c>
      <c r="AM68" s="285">
        <f t="shared" si="287"/>
        <v>0.1302127659574468</v>
      </c>
      <c r="AN68" s="285">
        <f t="shared" si="288"/>
        <v>0.1796590909090913</v>
      </c>
      <c r="AO68" s="285">
        <v>0.22</v>
      </c>
      <c r="AP68" s="287">
        <f t="shared" si="289"/>
        <v>0.21559999999999999</v>
      </c>
      <c r="AQ68" s="287">
        <f t="shared" si="323"/>
        <v>0.21559999999999999</v>
      </c>
      <c r="AR68" s="287">
        <f t="shared" ref="AR68:AX68" si="328">AQ68*1.01</f>
        <v>0.21775599999999998</v>
      </c>
      <c r="AS68" s="287">
        <f t="shared" si="325"/>
        <v>0.21775599999999998</v>
      </c>
      <c r="AT68" s="287">
        <f t="shared" si="328"/>
        <v>0.21993355999999997</v>
      </c>
      <c r="AU68" s="287">
        <f t="shared" si="328"/>
        <v>0.22213289559999996</v>
      </c>
      <c r="AV68" s="287">
        <f t="shared" si="326"/>
        <v>0.22213289559999996</v>
      </c>
      <c r="AW68" s="287">
        <f t="shared" si="328"/>
        <v>0.22435422455599996</v>
      </c>
      <c r="AX68" s="286">
        <f t="shared" si="328"/>
        <v>0.22659776680155996</v>
      </c>
      <c r="AY68" s="299">
        <f t="shared" si="291"/>
        <v>0.13672340425531915</v>
      </c>
      <c r="AZ68" s="287">
        <f t="shared" si="292"/>
        <v>0.18864204545454588</v>
      </c>
      <c r="BA68" s="287">
        <f t="shared" si="276"/>
        <v>0.23760000000000001</v>
      </c>
      <c r="BB68" s="287">
        <f t="shared" si="293"/>
        <v>0.22422400000000001</v>
      </c>
      <c r="BC68" s="287">
        <f t="shared" si="294"/>
        <v>0.22422400000000001</v>
      </c>
      <c r="BD68" s="287">
        <f t="shared" si="295"/>
        <v>0.22646623999999999</v>
      </c>
      <c r="BE68" s="287">
        <f t="shared" si="296"/>
        <v>0.22646623999999999</v>
      </c>
      <c r="BF68" s="287">
        <f t="shared" si="297"/>
        <v>0.22873090239999999</v>
      </c>
      <c r="BG68" s="287">
        <f t="shared" si="298"/>
        <v>0.23101821142399998</v>
      </c>
      <c r="BH68" s="287">
        <f t="shared" si="299"/>
        <v>0.23101821142399998</v>
      </c>
      <c r="BI68" s="287">
        <f t="shared" si="300"/>
        <v>0.23332839353823998</v>
      </c>
      <c r="BJ68" s="287">
        <f t="shared" si="301"/>
        <v>0.23566167747362238</v>
      </c>
      <c r="BK68" s="299">
        <f t="shared" si="302"/>
        <v>0.13672340425531915</v>
      </c>
      <c r="BL68" s="287">
        <f t="shared" si="303"/>
        <v>0.18864204545454588</v>
      </c>
      <c r="BM68" s="287">
        <f t="shared" si="304"/>
        <v>0.23760000000000001</v>
      </c>
      <c r="BN68" s="287">
        <f t="shared" si="305"/>
        <v>0.22870848000000002</v>
      </c>
      <c r="BO68" s="287">
        <f t="shared" si="306"/>
        <v>0.22870848000000002</v>
      </c>
      <c r="BP68" s="287">
        <f t="shared" si="307"/>
        <v>0.2309955648</v>
      </c>
      <c r="BQ68" s="287">
        <f t="shared" si="308"/>
        <v>0.2332602272</v>
      </c>
      <c r="BR68" s="287">
        <f t="shared" si="309"/>
        <v>0.235592829472</v>
      </c>
      <c r="BS68" s="287">
        <f t="shared" si="278"/>
        <v>0.24256912199519998</v>
      </c>
      <c r="BT68" s="287">
        <f t="shared" si="278"/>
        <v>0.24256912199519998</v>
      </c>
      <c r="BU68" s="287">
        <f t="shared" si="278"/>
        <v>0.24499481321515199</v>
      </c>
      <c r="BV68" s="287">
        <f t="shared" si="278"/>
        <v>0.2474447613473035</v>
      </c>
      <c r="BW68" s="299">
        <f t="shared" si="310"/>
        <v>0.14355957446808512</v>
      </c>
      <c r="BX68" s="287">
        <f t="shared" si="280"/>
        <v>0.19807414772727319</v>
      </c>
      <c r="BY68" s="287">
        <f t="shared" si="280"/>
        <v>0.24948000000000001</v>
      </c>
      <c r="BZ68" s="287">
        <f t="shared" si="280"/>
        <v>0.24014390400000002</v>
      </c>
      <c r="CA68" s="287">
        <f t="shared" si="280"/>
        <v>0.24014390400000002</v>
      </c>
      <c r="CB68" s="287">
        <f t="shared" si="311"/>
        <v>0.24254534304</v>
      </c>
      <c r="CC68" s="287">
        <f t="shared" si="280"/>
        <v>0.24492323856000001</v>
      </c>
      <c r="CD68" s="287">
        <f t="shared" si="280"/>
        <v>0.2473724709456</v>
      </c>
      <c r="CE68" s="287">
        <f t="shared" si="280"/>
        <v>0.25469757809495996</v>
      </c>
      <c r="CF68" s="287">
        <f t="shared" si="280"/>
        <v>0.25469757809495996</v>
      </c>
      <c r="CG68" s="287">
        <f t="shared" si="280"/>
        <v>0.25724455387590961</v>
      </c>
      <c r="CH68" s="287">
        <f t="shared" si="280"/>
        <v>0.25981699941466868</v>
      </c>
      <c r="CI68" s="299">
        <f t="shared" si="312"/>
        <v>0.14355957446808512</v>
      </c>
      <c r="CJ68" s="287">
        <f t="shared" si="313"/>
        <v>0.19807414772727319</v>
      </c>
      <c r="CK68" s="287">
        <f t="shared" si="314"/>
        <v>0.24948000000000001</v>
      </c>
      <c r="CL68" s="287">
        <f t="shared" si="315"/>
        <v>0.24014390400000002</v>
      </c>
      <c r="CM68" s="287">
        <f t="shared" si="316"/>
        <v>0.24014390400000002</v>
      </c>
      <c r="CN68" s="287">
        <f t="shared" si="317"/>
        <v>0.24254534304</v>
      </c>
      <c r="CO68" s="287">
        <f t="shared" si="318"/>
        <v>0.24492323856000001</v>
      </c>
      <c r="CP68" s="287">
        <f t="shared" si="282"/>
        <v>0.2473724709456</v>
      </c>
      <c r="CQ68" s="287">
        <f t="shared" si="283"/>
        <v>0.25469757809495996</v>
      </c>
      <c r="CR68" s="287">
        <f t="shared" si="284"/>
        <v>0.25469757809495996</v>
      </c>
      <c r="CS68" s="287">
        <f t="shared" si="319"/>
        <v>0.26238944495342781</v>
      </c>
      <c r="CT68" s="286">
        <f t="shared" si="320"/>
        <v>0.26501333940296207</v>
      </c>
    </row>
    <row r="69" spans="1:98" s="154" customFormat="1" x14ac:dyDescent="0.25">
      <c r="A69" s="17" t="s">
        <v>171</v>
      </c>
      <c r="B69" s="15" t="s">
        <v>8</v>
      </c>
      <c r="C69" s="159">
        <f t="shared" ref="C69:N69" si="329">IFERROR(C57/C38,"")</f>
        <v>0.17708333333333334</v>
      </c>
      <c r="D69" s="159">
        <f t="shared" si="329"/>
        <v>0.12110726643598616</v>
      </c>
      <c r="E69" s="159">
        <f t="shared" si="329"/>
        <v>0.1853035143769968</v>
      </c>
      <c r="F69" s="159">
        <f t="shared" si="329"/>
        <v>0.22408963585434175</v>
      </c>
      <c r="G69" s="159">
        <f t="shared" si="329"/>
        <v>0.27873563218390807</v>
      </c>
      <c r="H69" s="159">
        <f t="shared" si="329"/>
        <v>0.2834008097165992</v>
      </c>
      <c r="I69" s="159">
        <f t="shared" si="329"/>
        <v>0.2874493927125506</v>
      </c>
      <c r="J69" s="159">
        <f t="shared" si="329"/>
        <v>0.23646723646723647</v>
      </c>
      <c r="K69" s="159">
        <f t="shared" si="329"/>
        <v>0.35128205128205126</v>
      </c>
      <c r="L69" s="159">
        <f t="shared" si="329"/>
        <v>0.23627684964200477</v>
      </c>
      <c r="M69" s="159">
        <f t="shared" si="329"/>
        <v>0.26224783861671469</v>
      </c>
      <c r="N69" s="188">
        <f t="shared" si="329"/>
        <v>0.36656891495601174</v>
      </c>
      <c r="O69" s="1120">
        <v>0.101123595505618</v>
      </c>
      <c r="P69" s="1120">
        <v>9.2348284960422203E-2</v>
      </c>
      <c r="Q69" s="1120">
        <v>0.193995381062356</v>
      </c>
      <c r="R69" s="1120">
        <v>0.15686274509803899</v>
      </c>
      <c r="S69" s="1120">
        <v>0.109010011123471</v>
      </c>
      <c r="T69" s="1120">
        <v>0.15455950540958299</v>
      </c>
      <c r="U69" s="1120">
        <v>0.206081081081081</v>
      </c>
      <c r="V69" s="1120">
        <v>0.19631901840490801</v>
      </c>
      <c r="W69" s="1120">
        <v>0.18144329896907199</v>
      </c>
      <c r="X69" s="1120">
        <v>0.12037037037037</v>
      </c>
      <c r="Y69" s="1120">
        <v>8.2051282051282107E-2</v>
      </c>
      <c r="Z69" s="1120">
        <v>0.15978928884986801</v>
      </c>
      <c r="AA69" s="1852">
        <v>7.2824156305506219E-2</v>
      </c>
      <c r="AB69" s="1852">
        <v>0.17279046673286999</v>
      </c>
      <c r="AC69" s="1852">
        <v>0.32</v>
      </c>
      <c r="AD69" s="1852">
        <v>0.115207373271889</v>
      </c>
      <c r="AE69" s="1852">
        <v>0.114705882352941</v>
      </c>
      <c r="AF69" s="1852">
        <v>0.12671232876712299</v>
      </c>
      <c r="AG69" s="1852">
        <v>0.16304347826087001</v>
      </c>
      <c r="AH69" s="287">
        <f t="shared" si="322"/>
        <v>0.13121643831983784</v>
      </c>
      <c r="AI69" s="287">
        <f t="shared" si="286"/>
        <v>0.13525872724444488</v>
      </c>
      <c r="AJ69" s="287">
        <f t="shared" si="286"/>
        <v>0.14044832057954962</v>
      </c>
      <c r="AK69" s="287">
        <f t="shared" si="286"/>
        <v>0.14391665851218732</v>
      </c>
      <c r="AL69" s="287">
        <f t="shared" si="286"/>
        <v>0.13908713652564494</v>
      </c>
      <c r="AM69" s="285">
        <f t="shared" si="287"/>
        <v>7.4280639431616349E-2</v>
      </c>
      <c r="AN69" s="285">
        <f t="shared" si="288"/>
        <v>0.17624627606752738</v>
      </c>
      <c r="AO69" s="285">
        <v>0.18</v>
      </c>
      <c r="AP69" s="287">
        <f t="shared" si="289"/>
        <v>0.1764</v>
      </c>
      <c r="AQ69" s="287">
        <f t="shared" si="323"/>
        <v>0.1764</v>
      </c>
      <c r="AR69" s="287">
        <f t="shared" ref="AR69:AX69" si="330">AQ69*1.01</f>
        <v>0.17816399999999999</v>
      </c>
      <c r="AS69" s="287">
        <f t="shared" si="325"/>
        <v>0.17816399999999999</v>
      </c>
      <c r="AT69" s="287">
        <f t="shared" si="330"/>
        <v>0.17994563999999999</v>
      </c>
      <c r="AU69" s="287">
        <f t="shared" si="330"/>
        <v>0.1817450964</v>
      </c>
      <c r="AV69" s="287">
        <f t="shared" si="326"/>
        <v>0.1817450964</v>
      </c>
      <c r="AW69" s="287">
        <f t="shared" si="330"/>
        <v>0.18356254736399999</v>
      </c>
      <c r="AX69" s="286">
        <f t="shared" si="330"/>
        <v>0.18539817283763999</v>
      </c>
      <c r="AY69" s="299">
        <f t="shared" si="291"/>
        <v>7.7994671403197172E-2</v>
      </c>
      <c r="AZ69" s="287">
        <f t="shared" si="292"/>
        <v>0.18505858987090376</v>
      </c>
      <c r="BA69" s="287">
        <f t="shared" si="276"/>
        <v>0.19440000000000002</v>
      </c>
      <c r="BB69" s="287">
        <f t="shared" si="293"/>
        <v>0.18345600000000001</v>
      </c>
      <c r="BC69" s="287">
        <f t="shared" si="294"/>
        <v>0.18345600000000001</v>
      </c>
      <c r="BD69" s="287">
        <f t="shared" si="295"/>
        <v>0.18529055999999999</v>
      </c>
      <c r="BE69" s="287">
        <f t="shared" si="296"/>
        <v>0.18529055999999999</v>
      </c>
      <c r="BF69" s="287">
        <f t="shared" si="297"/>
        <v>0.1871434656</v>
      </c>
      <c r="BG69" s="287">
        <f t="shared" si="298"/>
        <v>0.18901490025600001</v>
      </c>
      <c r="BH69" s="287">
        <f t="shared" si="299"/>
        <v>0.18901490025600001</v>
      </c>
      <c r="BI69" s="287">
        <f t="shared" si="300"/>
        <v>0.19090504925856</v>
      </c>
      <c r="BJ69" s="287">
        <f t="shared" si="301"/>
        <v>0.19281409975114558</v>
      </c>
      <c r="BK69" s="299">
        <f t="shared" si="302"/>
        <v>7.7994671403197172E-2</v>
      </c>
      <c r="BL69" s="287">
        <f t="shared" si="303"/>
        <v>0.18505858987090376</v>
      </c>
      <c r="BM69" s="287">
        <f t="shared" si="304"/>
        <v>0.19440000000000002</v>
      </c>
      <c r="BN69" s="287">
        <f t="shared" si="305"/>
        <v>0.18712512000000001</v>
      </c>
      <c r="BO69" s="287">
        <f t="shared" si="306"/>
        <v>0.18712512000000001</v>
      </c>
      <c r="BP69" s="287">
        <f t="shared" si="307"/>
        <v>0.18899637119999999</v>
      </c>
      <c r="BQ69" s="287">
        <f t="shared" si="308"/>
        <v>0.1908492768</v>
      </c>
      <c r="BR69" s="287">
        <f t="shared" si="309"/>
        <v>0.192757769568</v>
      </c>
      <c r="BS69" s="287">
        <f t="shared" si="278"/>
        <v>0.19846564526880003</v>
      </c>
      <c r="BT69" s="287">
        <f t="shared" si="278"/>
        <v>0.19846564526880003</v>
      </c>
      <c r="BU69" s="287">
        <f t="shared" si="278"/>
        <v>0.20045030172148801</v>
      </c>
      <c r="BV69" s="287">
        <f t="shared" si="278"/>
        <v>0.20245480473870286</v>
      </c>
      <c r="BW69" s="299">
        <f t="shared" si="310"/>
        <v>8.1894404973357038E-2</v>
      </c>
      <c r="BX69" s="287">
        <f t="shared" si="280"/>
        <v>0.19431151936444896</v>
      </c>
      <c r="BY69" s="287">
        <f t="shared" si="280"/>
        <v>0.20412000000000002</v>
      </c>
      <c r="BZ69" s="287">
        <f t="shared" si="280"/>
        <v>0.19648137600000001</v>
      </c>
      <c r="CA69" s="287">
        <f t="shared" si="280"/>
        <v>0.19648137600000001</v>
      </c>
      <c r="CB69" s="287">
        <f t="shared" si="311"/>
        <v>0.19844618976</v>
      </c>
      <c r="CC69" s="287">
        <f t="shared" si="280"/>
        <v>0.20039174064000001</v>
      </c>
      <c r="CD69" s="287">
        <f t="shared" si="280"/>
        <v>0.2023956580464</v>
      </c>
      <c r="CE69" s="287">
        <f t="shared" si="280"/>
        <v>0.20838892753224003</v>
      </c>
      <c r="CF69" s="287">
        <f t="shared" si="280"/>
        <v>0.20838892753224003</v>
      </c>
      <c r="CG69" s="287">
        <f t="shared" si="280"/>
        <v>0.21047281680756241</v>
      </c>
      <c r="CH69" s="287">
        <f t="shared" si="280"/>
        <v>0.21257754497563802</v>
      </c>
      <c r="CI69" s="299">
        <f t="shared" si="312"/>
        <v>8.1894404973357038E-2</v>
      </c>
      <c r="CJ69" s="287">
        <f t="shared" si="313"/>
        <v>0.19431151936444896</v>
      </c>
      <c r="CK69" s="287">
        <f t="shared" si="314"/>
        <v>0.20412000000000002</v>
      </c>
      <c r="CL69" s="287">
        <f t="shared" si="315"/>
        <v>0.19648137600000001</v>
      </c>
      <c r="CM69" s="287">
        <f t="shared" si="316"/>
        <v>0.19648137600000001</v>
      </c>
      <c r="CN69" s="287">
        <f t="shared" si="317"/>
        <v>0.19844618976</v>
      </c>
      <c r="CO69" s="287">
        <f t="shared" si="318"/>
        <v>0.20039174064000001</v>
      </c>
      <c r="CP69" s="287">
        <f t="shared" si="282"/>
        <v>0.2023956580464</v>
      </c>
      <c r="CQ69" s="287">
        <f t="shared" si="283"/>
        <v>0.20838892753224003</v>
      </c>
      <c r="CR69" s="287">
        <f t="shared" si="284"/>
        <v>0.20838892753224003</v>
      </c>
      <c r="CS69" s="287">
        <f t="shared" si="319"/>
        <v>0.21468227314371366</v>
      </c>
      <c r="CT69" s="286">
        <f t="shared" si="320"/>
        <v>0.21682909587515078</v>
      </c>
    </row>
    <row r="70" spans="1:98" s="154" customFormat="1" x14ac:dyDescent="0.25">
      <c r="A70" s="17" t="s">
        <v>172</v>
      </c>
      <c r="B70" s="15" t="s">
        <v>1</v>
      </c>
      <c r="C70" s="159">
        <f t="shared" ref="C70:N70" si="331">IFERROR(C58/C39,"")</f>
        <v>0.15656565656565657</v>
      </c>
      <c r="D70" s="159">
        <f t="shared" si="331"/>
        <v>0.12648221343873517</v>
      </c>
      <c r="E70" s="159">
        <f t="shared" si="331"/>
        <v>9.3645484949832769E-2</v>
      </c>
      <c r="F70" s="159">
        <f t="shared" si="331"/>
        <v>0.17595307917888564</v>
      </c>
      <c r="G70" s="159">
        <f t="shared" si="331"/>
        <v>0.234375</v>
      </c>
      <c r="H70" s="159">
        <f t="shared" si="331"/>
        <v>0.30847457627118646</v>
      </c>
      <c r="I70" s="159">
        <f t="shared" si="331"/>
        <v>0.28104575163398693</v>
      </c>
      <c r="J70" s="159">
        <f t="shared" si="331"/>
        <v>0.2435064935064935</v>
      </c>
      <c r="K70" s="159">
        <f t="shared" si="331"/>
        <v>0.37546468401486988</v>
      </c>
      <c r="L70" s="159">
        <f t="shared" si="331"/>
        <v>0.27138643067846607</v>
      </c>
      <c r="M70" s="159">
        <f t="shared" si="331"/>
        <v>0.31873479318734793</v>
      </c>
      <c r="N70" s="188">
        <f t="shared" si="331"/>
        <v>0.34382566585956414</v>
      </c>
      <c r="O70" s="1120">
        <v>0.106508875739645</v>
      </c>
      <c r="P70" s="1120">
        <v>9.6491228070175405E-2</v>
      </c>
      <c r="Q70" s="1120">
        <v>0.16463414634146301</v>
      </c>
      <c r="R70" s="1120">
        <v>0.15083251714005899</v>
      </c>
      <c r="S70" s="1120">
        <v>0.140386571719227</v>
      </c>
      <c r="T70" s="1120">
        <v>0.19282051282051299</v>
      </c>
      <c r="U70" s="1120">
        <v>0.15866797257590601</v>
      </c>
      <c r="V70" s="1120">
        <v>0.15055951169888099</v>
      </c>
      <c r="W70" s="1120">
        <v>0.13738738738738701</v>
      </c>
      <c r="X70" s="1120">
        <v>0.14238773274917901</v>
      </c>
      <c r="Y70" s="1120">
        <v>0.15281757402101201</v>
      </c>
      <c r="Z70" s="1120">
        <v>0.20664206642066399</v>
      </c>
      <c r="AA70" s="1852">
        <v>4.5977011494252873E-2</v>
      </c>
      <c r="AB70" s="1852">
        <v>7.2649572649572697E-2</v>
      </c>
      <c r="AC70" s="1852">
        <v>0.172684458398744</v>
      </c>
      <c r="AD70" s="1852">
        <v>0.16274864376130199</v>
      </c>
      <c r="AE70" s="1852">
        <v>0.20229007633587801</v>
      </c>
      <c r="AF70" s="1852">
        <v>0.17741935483870999</v>
      </c>
      <c r="AG70" s="1852">
        <v>0.120556414219474</v>
      </c>
      <c r="AH70" s="287">
        <f t="shared" si="322"/>
        <v>0.16741115851172941</v>
      </c>
      <c r="AI70" s="287">
        <f t="shared" si="286"/>
        <v>0.16858844348621232</v>
      </c>
      <c r="AJ70" s="287">
        <f t="shared" si="286"/>
        <v>0.16007878119167177</v>
      </c>
      <c r="AK70" s="287">
        <f t="shared" si="286"/>
        <v>0.15570028634579461</v>
      </c>
      <c r="AL70" s="287">
        <f t="shared" si="286"/>
        <v>0.16457411405769054</v>
      </c>
      <c r="AM70" s="285">
        <f t="shared" si="287"/>
        <v>4.6896551724137932E-2</v>
      </c>
      <c r="AN70" s="285">
        <f t="shared" si="288"/>
        <v>7.4102564102564147E-2</v>
      </c>
      <c r="AO70" s="285">
        <v>0.18</v>
      </c>
      <c r="AP70" s="287">
        <f t="shared" si="289"/>
        <v>0.1764</v>
      </c>
      <c r="AQ70" s="287">
        <f t="shared" si="323"/>
        <v>0.1764</v>
      </c>
      <c r="AR70" s="287">
        <f t="shared" ref="AR70:AX70" si="332">AQ70*1.01</f>
        <v>0.17816399999999999</v>
      </c>
      <c r="AS70" s="287">
        <f t="shared" si="325"/>
        <v>0.17816399999999999</v>
      </c>
      <c r="AT70" s="287">
        <f t="shared" si="332"/>
        <v>0.17994563999999999</v>
      </c>
      <c r="AU70" s="287">
        <f t="shared" si="332"/>
        <v>0.1817450964</v>
      </c>
      <c r="AV70" s="287">
        <f t="shared" si="326"/>
        <v>0.1817450964</v>
      </c>
      <c r="AW70" s="287">
        <f t="shared" si="332"/>
        <v>0.18356254736399999</v>
      </c>
      <c r="AX70" s="286">
        <f t="shared" si="332"/>
        <v>0.18539817283763999</v>
      </c>
      <c r="AY70" s="299">
        <f t="shared" si="291"/>
        <v>4.9241379310344828E-2</v>
      </c>
      <c r="AZ70" s="287">
        <f t="shared" si="292"/>
        <v>7.7807692307692355E-2</v>
      </c>
      <c r="BA70" s="287">
        <f t="shared" si="276"/>
        <v>0.19440000000000002</v>
      </c>
      <c r="BB70" s="287">
        <f t="shared" si="293"/>
        <v>0.18345600000000001</v>
      </c>
      <c r="BC70" s="287">
        <f t="shared" si="294"/>
        <v>0.18345600000000001</v>
      </c>
      <c r="BD70" s="287">
        <f t="shared" si="295"/>
        <v>0.18529055999999999</v>
      </c>
      <c r="BE70" s="287">
        <f t="shared" si="296"/>
        <v>0.18529055999999999</v>
      </c>
      <c r="BF70" s="287">
        <f t="shared" si="297"/>
        <v>0.1871434656</v>
      </c>
      <c r="BG70" s="287">
        <f t="shared" si="298"/>
        <v>0.18901490025600001</v>
      </c>
      <c r="BH70" s="287">
        <f t="shared" si="299"/>
        <v>0.18901490025600001</v>
      </c>
      <c r="BI70" s="287">
        <f t="shared" si="300"/>
        <v>0.19090504925856</v>
      </c>
      <c r="BJ70" s="287">
        <f t="shared" si="301"/>
        <v>0.19281409975114558</v>
      </c>
      <c r="BK70" s="299">
        <f t="shared" si="302"/>
        <v>4.9241379310344828E-2</v>
      </c>
      <c r="BL70" s="287">
        <f t="shared" si="303"/>
        <v>7.7807692307692355E-2</v>
      </c>
      <c r="BM70" s="287">
        <f t="shared" si="304"/>
        <v>0.19440000000000002</v>
      </c>
      <c r="BN70" s="287">
        <f t="shared" si="305"/>
        <v>0.18712512000000001</v>
      </c>
      <c r="BO70" s="287">
        <f t="shared" si="306"/>
        <v>0.18712512000000001</v>
      </c>
      <c r="BP70" s="287">
        <f t="shared" si="307"/>
        <v>0.18899637119999999</v>
      </c>
      <c r="BQ70" s="287">
        <f t="shared" si="308"/>
        <v>0.1908492768</v>
      </c>
      <c r="BR70" s="287">
        <f t="shared" si="309"/>
        <v>0.192757769568</v>
      </c>
      <c r="BS70" s="287">
        <f t="shared" si="278"/>
        <v>0.19846564526880003</v>
      </c>
      <c r="BT70" s="287">
        <f t="shared" si="278"/>
        <v>0.19846564526880003</v>
      </c>
      <c r="BU70" s="287">
        <f t="shared" si="278"/>
        <v>0.20045030172148801</v>
      </c>
      <c r="BV70" s="287">
        <f t="shared" si="278"/>
        <v>0.20245480473870286</v>
      </c>
      <c r="BW70" s="299">
        <f t="shared" si="310"/>
        <v>5.1703448275862068E-2</v>
      </c>
      <c r="BX70" s="287">
        <f t="shared" si="280"/>
        <v>8.169807692307697E-2</v>
      </c>
      <c r="BY70" s="287">
        <f t="shared" si="280"/>
        <v>0.20412000000000002</v>
      </c>
      <c r="BZ70" s="287">
        <f t="shared" si="280"/>
        <v>0.19648137600000001</v>
      </c>
      <c r="CA70" s="287">
        <f t="shared" si="280"/>
        <v>0.19648137600000001</v>
      </c>
      <c r="CB70" s="287">
        <f t="shared" si="311"/>
        <v>0.19844618976</v>
      </c>
      <c r="CC70" s="287">
        <f t="shared" si="280"/>
        <v>0.20039174064000001</v>
      </c>
      <c r="CD70" s="287">
        <f t="shared" si="280"/>
        <v>0.2023956580464</v>
      </c>
      <c r="CE70" s="287">
        <f t="shared" si="280"/>
        <v>0.20838892753224003</v>
      </c>
      <c r="CF70" s="287">
        <f t="shared" si="280"/>
        <v>0.20838892753224003</v>
      </c>
      <c r="CG70" s="287">
        <f t="shared" si="280"/>
        <v>0.21047281680756241</v>
      </c>
      <c r="CH70" s="287">
        <f t="shared" si="280"/>
        <v>0.21257754497563802</v>
      </c>
      <c r="CI70" s="299">
        <f t="shared" si="312"/>
        <v>5.1703448275862068E-2</v>
      </c>
      <c r="CJ70" s="287">
        <f t="shared" si="313"/>
        <v>8.169807692307697E-2</v>
      </c>
      <c r="CK70" s="287">
        <f t="shared" si="314"/>
        <v>0.20412000000000002</v>
      </c>
      <c r="CL70" s="287">
        <f t="shared" si="315"/>
        <v>0.19648137600000001</v>
      </c>
      <c r="CM70" s="287">
        <f t="shared" si="316"/>
        <v>0.19648137600000001</v>
      </c>
      <c r="CN70" s="287">
        <f t="shared" si="317"/>
        <v>0.19844618976</v>
      </c>
      <c r="CO70" s="287">
        <f t="shared" si="318"/>
        <v>0.20039174064000001</v>
      </c>
      <c r="CP70" s="287">
        <f t="shared" si="282"/>
        <v>0.2023956580464</v>
      </c>
      <c r="CQ70" s="287">
        <f t="shared" si="283"/>
        <v>0.20838892753224003</v>
      </c>
      <c r="CR70" s="287">
        <f t="shared" si="284"/>
        <v>0.20838892753224003</v>
      </c>
      <c r="CS70" s="287">
        <f t="shared" si="319"/>
        <v>0.21468227314371366</v>
      </c>
      <c r="CT70" s="286">
        <f t="shared" si="320"/>
        <v>0.21682909587515078</v>
      </c>
    </row>
    <row r="71" spans="1:98" s="154" customFormat="1" x14ac:dyDescent="0.25">
      <c r="A71" s="17" t="s">
        <v>173</v>
      </c>
      <c r="B71" s="15" t="s">
        <v>2</v>
      </c>
      <c r="C71" s="159">
        <f t="shared" ref="C71:N71" si="333">IFERROR(C59/C40,"")</f>
        <v>0.2441860465116279</v>
      </c>
      <c r="D71" s="159">
        <f t="shared" si="333"/>
        <v>0.12222222222222222</v>
      </c>
      <c r="E71" s="159">
        <f t="shared" si="333"/>
        <v>0.18181818181818182</v>
      </c>
      <c r="F71" s="159">
        <f t="shared" si="333"/>
        <v>0.20454545454545456</v>
      </c>
      <c r="G71" s="159">
        <f t="shared" si="333"/>
        <v>0.27956989247311825</v>
      </c>
      <c r="H71" s="159">
        <f t="shared" si="333"/>
        <v>0.23478260869565218</v>
      </c>
      <c r="I71" s="159">
        <f t="shared" si="333"/>
        <v>0.1875</v>
      </c>
      <c r="J71" s="159">
        <f t="shared" si="333"/>
        <v>0.20547945205479451</v>
      </c>
      <c r="K71" s="159">
        <f t="shared" si="333"/>
        <v>0.37195121951219512</v>
      </c>
      <c r="L71" s="159">
        <f t="shared" si="333"/>
        <v>0.27868852459016391</v>
      </c>
      <c r="M71" s="159">
        <f t="shared" si="333"/>
        <v>0.36597938144329895</v>
      </c>
      <c r="N71" s="188">
        <f t="shared" si="333"/>
        <v>0.41474654377880182</v>
      </c>
      <c r="O71" s="1120">
        <v>0.11020408163265299</v>
      </c>
      <c r="P71" s="1120">
        <v>9.5238095238095205E-2</v>
      </c>
      <c r="Q71" s="1120">
        <v>0.17981072555204999</v>
      </c>
      <c r="R71" s="1120">
        <v>0.157434402332362</v>
      </c>
      <c r="S71" s="1120">
        <v>0.14143920595533499</v>
      </c>
      <c r="T71" s="1120">
        <v>0.23873873873873899</v>
      </c>
      <c r="U71" s="1120">
        <v>0.14822771213748701</v>
      </c>
      <c r="V71" s="1120">
        <v>0.108216432865731</v>
      </c>
      <c r="W71" s="1120">
        <v>0.140018921475875</v>
      </c>
      <c r="X71" s="1120">
        <v>0.11219946571683</v>
      </c>
      <c r="Y71" s="1120">
        <v>0.127226463104326</v>
      </c>
      <c r="Z71" s="1120">
        <v>0.21669341894061001</v>
      </c>
      <c r="AA71" s="1852">
        <v>6.8965517241379309E-2</v>
      </c>
      <c r="AB71" s="1852">
        <v>7.9638009049773806E-2</v>
      </c>
      <c r="AC71" s="1852">
        <v>0.18328840970350399</v>
      </c>
      <c r="AD71" s="1852">
        <v>0.16959064327485401</v>
      </c>
      <c r="AE71" s="1852">
        <v>0.15937499999999999</v>
      </c>
      <c r="AF71" s="1852">
        <v>0.14756671899529</v>
      </c>
      <c r="AG71" s="1852">
        <v>0.14018691588785001</v>
      </c>
      <c r="AH71" s="287">
        <f t="shared" si="322"/>
        <v>0.15572161773489349</v>
      </c>
      <c r="AI71" s="287">
        <f t="shared" si="286"/>
        <v>0.15221968878605346</v>
      </c>
      <c r="AJ71" s="287">
        <f t="shared" si="286"/>
        <v>0.15041297270453194</v>
      </c>
      <c r="AK71" s="287">
        <f t="shared" si="286"/>
        <v>0.15113165176611557</v>
      </c>
      <c r="AL71" s="287">
        <f t="shared" si="286"/>
        <v>0.15389519757537759</v>
      </c>
      <c r="AM71" s="285">
        <f t="shared" si="287"/>
        <v>7.0344827586206901E-2</v>
      </c>
      <c r="AN71" s="285">
        <f t="shared" si="288"/>
        <v>8.1230769230769287E-2</v>
      </c>
      <c r="AO71" s="285">
        <v>0.18</v>
      </c>
      <c r="AP71" s="287">
        <f t="shared" si="289"/>
        <v>0.1764</v>
      </c>
      <c r="AQ71" s="287">
        <f t="shared" si="323"/>
        <v>0.1764</v>
      </c>
      <c r="AR71" s="287">
        <f t="shared" ref="AR71:AX71" si="334">AQ71*1.01</f>
        <v>0.17816399999999999</v>
      </c>
      <c r="AS71" s="287">
        <f t="shared" si="325"/>
        <v>0.17816399999999999</v>
      </c>
      <c r="AT71" s="287">
        <f t="shared" si="334"/>
        <v>0.17994563999999999</v>
      </c>
      <c r="AU71" s="287">
        <f t="shared" si="334"/>
        <v>0.1817450964</v>
      </c>
      <c r="AV71" s="287">
        <f t="shared" si="326"/>
        <v>0.1817450964</v>
      </c>
      <c r="AW71" s="287">
        <f t="shared" si="334"/>
        <v>0.18356254736399999</v>
      </c>
      <c r="AX71" s="286">
        <f t="shared" si="334"/>
        <v>0.18539817283763999</v>
      </c>
      <c r="AY71" s="299">
        <f t="shared" si="291"/>
        <v>7.3862068965517252E-2</v>
      </c>
      <c r="AZ71" s="287">
        <f t="shared" si="292"/>
        <v>8.5292307692307751E-2</v>
      </c>
      <c r="BA71" s="287">
        <f t="shared" si="276"/>
        <v>0.19440000000000002</v>
      </c>
      <c r="BB71" s="287">
        <f t="shared" si="293"/>
        <v>0.18345600000000001</v>
      </c>
      <c r="BC71" s="287">
        <f t="shared" si="294"/>
        <v>0.18345600000000001</v>
      </c>
      <c r="BD71" s="287">
        <f t="shared" si="295"/>
        <v>0.18529055999999999</v>
      </c>
      <c r="BE71" s="287">
        <f t="shared" si="296"/>
        <v>0.18529055999999999</v>
      </c>
      <c r="BF71" s="287">
        <f t="shared" si="297"/>
        <v>0.1871434656</v>
      </c>
      <c r="BG71" s="287">
        <f t="shared" si="298"/>
        <v>0.18901490025600001</v>
      </c>
      <c r="BH71" s="287">
        <f t="shared" si="299"/>
        <v>0.18901490025600001</v>
      </c>
      <c r="BI71" s="287">
        <f t="shared" si="300"/>
        <v>0.19090504925856</v>
      </c>
      <c r="BJ71" s="287">
        <f t="shared" si="301"/>
        <v>0.19281409975114558</v>
      </c>
      <c r="BK71" s="299">
        <f t="shared" si="302"/>
        <v>7.3862068965517252E-2</v>
      </c>
      <c r="BL71" s="287">
        <f t="shared" si="303"/>
        <v>8.5292307692307751E-2</v>
      </c>
      <c r="BM71" s="287">
        <f t="shared" si="304"/>
        <v>0.19440000000000002</v>
      </c>
      <c r="BN71" s="287">
        <f t="shared" si="305"/>
        <v>0.18712512000000001</v>
      </c>
      <c r="BO71" s="287">
        <f t="shared" si="306"/>
        <v>0.18712512000000001</v>
      </c>
      <c r="BP71" s="287">
        <f t="shared" si="307"/>
        <v>0.18899637119999999</v>
      </c>
      <c r="BQ71" s="287">
        <f t="shared" si="308"/>
        <v>0.1908492768</v>
      </c>
      <c r="BR71" s="287">
        <f t="shared" si="309"/>
        <v>0.192757769568</v>
      </c>
      <c r="BS71" s="287">
        <f t="shared" si="278"/>
        <v>0.19846564526880003</v>
      </c>
      <c r="BT71" s="287">
        <f t="shared" si="278"/>
        <v>0.19846564526880003</v>
      </c>
      <c r="BU71" s="287">
        <f t="shared" si="278"/>
        <v>0.20045030172148801</v>
      </c>
      <c r="BV71" s="287">
        <f t="shared" si="278"/>
        <v>0.20245480473870286</v>
      </c>
      <c r="BW71" s="299">
        <f t="shared" si="310"/>
        <v>7.7555172413793116E-2</v>
      </c>
      <c r="BX71" s="287">
        <f t="shared" si="280"/>
        <v>8.9556923076923145E-2</v>
      </c>
      <c r="BY71" s="287">
        <f t="shared" si="280"/>
        <v>0.20412000000000002</v>
      </c>
      <c r="BZ71" s="287">
        <f t="shared" si="280"/>
        <v>0.19648137600000001</v>
      </c>
      <c r="CA71" s="287">
        <f t="shared" si="280"/>
        <v>0.19648137600000001</v>
      </c>
      <c r="CB71" s="287">
        <f t="shared" si="311"/>
        <v>0.19844618976</v>
      </c>
      <c r="CC71" s="287">
        <f t="shared" si="280"/>
        <v>0.20039174064000001</v>
      </c>
      <c r="CD71" s="287">
        <f t="shared" si="280"/>
        <v>0.2023956580464</v>
      </c>
      <c r="CE71" s="287">
        <f t="shared" si="280"/>
        <v>0.20838892753224003</v>
      </c>
      <c r="CF71" s="287">
        <f t="shared" si="280"/>
        <v>0.20838892753224003</v>
      </c>
      <c r="CG71" s="287">
        <f t="shared" si="280"/>
        <v>0.21047281680756241</v>
      </c>
      <c r="CH71" s="287">
        <f t="shared" si="280"/>
        <v>0.21257754497563802</v>
      </c>
      <c r="CI71" s="299">
        <f t="shared" si="312"/>
        <v>7.7555172413793116E-2</v>
      </c>
      <c r="CJ71" s="287">
        <f t="shared" si="313"/>
        <v>8.9556923076923145E-2</v>
      </c>
      <c r="CK71" s="287">
        <f t="shared" si="314"/>
        <v>0.20412000000000002</v>
      </c>
      <c r="CL71" s="287">
        <f t="shared" si="315"/>
        <v>0.19648137600000001</v>
      </c>
      <c r="CM71" s="287">
        <f t="shared" si="316"/>
        <v>0.19648137600000001</v>
      </c>
      <c r="CN71" s="287">
        <f t="shared" si="317"/>
        <v>0.19844618976</v>
      </c>
      <c r="CO71" s="287">
        <f t="shared" si="318"/>
        <v>0.20039174064000001</v>
      </c>
      <c r="CP71" s="287">
        <f t="shared" si="282"/>
        <v>0.2023956580464</v>
      </c>
      <c r="CQ71" s="287">
        <f t="shared" si="283"/>
        <v>0.20838892753224003</v>
      </c>
      <c r="CR71" s="287">
        <f t="shared" si="284"/>
        <v>0.20838892753224003</v>
      </c>
      <c r="CS71" s="287">
        <f t="shared" si="319"/>
        <v>0.21468227314371366</v>
      </c>
      <c r="CT71" s="286">
        <f t="shared" si="320"/>
        <v>0.21682909587515078</v>
      </c>
    </row>
    <row r="72" spans="1:98" s="154" customFormat="1" x14ac:dyDescent="0.25">
      <c r="A72" s="17" t="s">
        <v>174</v>
      </c>
      <c r="B72" s="15" t="s">
        <v>150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8"/>
      <c r="O72" s="1120"/>
      <c r="P72" s="1120"/>
      <c r="Q72" s="1120"/>
      <c r="R72" s="1120"/>
      <c r="S72" s="1120"/>
      <c r="T72" s="1120"/>
      <c r="U72" s="1120"/>
      <c r="V72" s="1120"/>
      <c r="W72" s="1120"/>
      <c r="X72" s="1120"/>
      <c r="Y72" s="1120"/>
      <c r="Z72" s="1120"/>
      <c r="AA72" s="1120"/>
      <c r="AB72" s="1852">
        <v>7.7596996245306596E-2</v>
      </c>
      <c r="AC72" s="1852">
        <v>3.6449147560258702E-2</v>
      </c>
      <c r="AD72" s="1852">
        <v>3.4448818897637803E-2</v>
      </c>
      <c r="AE72" s="1852">
        <v>1.8922254216371899E-2</v>
      </c>
      <c r="AF72" s="1852">
        <v>1.0522623640827801E-2</v>
      </c>
      <c r="AG72" s="1852">
        <v>1.2080942313500501E-2</v>
      </c>
      <c r="AH72" s="287">
        <f>AVERAGE(AD72:AG72)*1.01</f>
        <v>1.9183596364755345E-2</v>
      </c>
      <c r="AI72" s="287">
        <f t="shared" si="286"/>
        <v>1.5329127675202526E-2</v>
      </c>
      <c r="AJ72" s="287">
        <f t="shared" si="286"/>
        <v>1.442186322355726E-2</v>
      </c>
      <c r="AK72" s="287">
        <f t="shared" si="286"/>
        <v>1.5406421218196447E-2</v>
      </c>
      <c r="AL72" s="287">
        <f t="shared" si="286"/>
        <v>1.6246104641632175E-2</v>
      </c>
      <c r="AM72" s="287">
        <f t="shared" ref="AM72" si="335">AVERAGE(AI72:AL72)*1.01</f>
        <v>1.5504387981543572E-2</v>
      </c>
      <c r="AN72" s="287">
        <f t="shared" ref="AN72" si="336">AVERAGE(AJ72:AM72)*1.01</f>
        <v>1.5548641208894686E-2</v>
      </c>
      <c r="AO72" s="287">
        <f t="shared" ref="AO72" si="337">AVERAGE(AK72:AN72)*1.01</f>
        <v>1.5833152650192389E-2</v>
      </c>
      <c r="AP72" s="287">
        <f t="shared" ref="AP72" si="338">AVERAGE(AL72:AO72)*1.01</f>
        <v>1.5940902336771364E-2</v>
      </c>
      <c r="AQ72" s="287">
        <f t="shared" ref="AQ72" si="339">AVERAGE(AM72:AP72)*1.01</f>
        <v>1.586383875479401E-2</v>
      </c>
      <c r="AR72" s="287">
        <f t="shared" ref="AR72" si="340">AVERAGE(AN72:AQ72)*1.01</f>
        <v>1.5954600075039745E-2</v>
      </c>
      <c r="AS72" s="287">
        <f t="shared" ref="AS72" si="341">AVERAGE(AO72:AR72)*1.01</f>
        <v>1.6057104688741372E-2</v>
      </c>
      <c r="AT72" s="287">
        <f t="shared" ref="AT72" si="342">AVERAGE(AP72:AS72)*1.01</f>
        <v>1.6113652578474989E-2</v>
      </c>
      <c r="AU72" s="287">
        <f t="shared" ref="AU72" si="343">AVERAGE(AQ72:AT72)*1.01</f>
        <v>1.6157272014505154E-2</v>
      </c>
      <c r="AV72" s="287">
        <f t="shared" ref="AV72" si="344">AVERAGE(AR72:AU72)*1.01</f>
        <v>1.623136391258222E-2</v>
      </c>
      <c r="AW72" s="287">
        <f t="shared" ref="AW72" si="345">AVERAGE(AS72:AV72)*1.01</f>
        <v>1.6301246781561692E-2</v>
      </c>
      <c r="AX72" s="287">
        <f>AVERAGE(AT72:AW72)*1.01</f>
        <v>1.6362892659998823E-2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7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7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163" customFormat="1" x14ac:dyDescent="0.25">
      <c r="A73" s="5"/>
      <c r="B73" s="16" t="s">
        <v>3</v>
      </c>
      <c r="C73" s="163">
        <f t="shared" ref="C73:AH73" si="346">IFERROR(C61/C42,"")</f>
        <v>0.21787296898079764</v>
      </c>
      <c r="D73" s="163">
        <f t="shared" si="346"/>
        <v>0.16413593637020968</v>
      </c>
      <c r="E73" s="163">
        <f t="shared" si="346"/>
        <v>0.20759837177747625</v>
      </c>
      <c r="F73" s="163">
        <f t="shared" si="346"/>
        <v>0.24539877300613497</v>
      </c>
      <c r="G73" s="163">
        <f t="shared" si="346"/>
        <v>0.29363579080025204</v>
      </c>
      <c r="H73" s="163">
        <f t="shared" si="346"/>
        <v>0.33725247524752477</v>
      </c>
      <c r="I73" s="163">
        <f t="shared" si="346"/>
        <v>0.31425091352009743</v>
      </c>
      <c r="J73" s="163">
        <f t="shared" si="346"/>
        <v>0.24153757888697647</v>
      </c>
      <c r="K73" s="163">
        <f t="shared" si="346"/>
        <v>0.34644303065355697</v>
      </c>
      <c r="L73" s="163">
        <f t="shared" si="346"/>
        <v>0.27474972191323693</v>
      </c>
      <c r="M73" s="163">
        <f t="shared" si="346"/>
        <v>0.32241014799154333</v>
      </c>
      <c r="N73" s="164">
        <f t="shared" si="346"/>
        <v>0.39480519480519483</v>
      </c>
      <c r="O73" s="163">
        <f t="shared" si="346"/>
        <v>0.1244192049561177</v>
      </c>
      <c r="P73" s="163">
        <f t="shared" si="346"/>
        <v>0.12028910686628808</v>
      </c>
      <c r="Q73" s="163">
        <f t="shared" si="346"/>
        <v>0.22302854378326076</v>
      </c>
      <c r="R73" s="163">
        <f t="shared" si="346"/>
        <v>0.20094339622641511</v>
      </c>
      <c r="S73" s="163">
        <f t="shared" si="346"/>
        <v>0.19344560764679108</v>
      </c>
      <c r="T73" s="163">
        <f t="shared" si="346"/>
        <v>0.25381596162232883</v>
      </c>
      <c r="U73" s="163">
        <f t="shared" si="346"/>
        <v>0.20142977291841885</v>
      </c>
      <c r="V73" s="163">
        <f t="shared" si="346"/>
        <v>0.18559999999999999</v>
      </c>
      <c r="W73" s="163">
        <f t="shared" si="346"/>
        <v>0.20236280487804878</v>
      </c>
      <c r="X73" s="163">
        <f t="shared" si="346"/>
        <v>0.16927453769559034</v>
      </c>
      <c r="Y73" s="163">
        <f t="shared" si="346"/>
        <v>0.18937644341801385</v>
      </c>
      <c r="Z73" s="164">
        <f t="shared" si="346"/>
        <v>0.26145038167938933</v>
      </c>
      <c r="AA73" s="163">
        <f t="shared" si="346"/>
        <v>0.11180124223602485</v>
      </c>
      <c r="AB73" s="163">
        <f t="shared" si="346"/>
        <v>0.16443651501635445</v>
      </c>
      <c r="AC73" s="163">
        <f t="shared" si="346"/>
        <v>0.20372526193247964</v>
      </c>
      <c r="AD73" s="163">
        <f t="shared" si="346"/>
        <v>0.17934625397743709</v>
      </c>
      <c r="AE73" s="163">
        <f t="shared" si="346"/>
        <v>0.16751404870216752</v>
      </c>
      <c r="AF73" s="163">
        <f t="shared" si="346"/>
        <v>0.16753278891363524</v>
      </c>
      <c r="AG73" s="163">
        <f t="shared" si="346"/>
        <v>0.13426036921601534</v>
      </c>
      <c r="AH73" s="163">
        <f t="shared" si="346"/>
        <v>0.16343504010761664</v>
      </c>
      <c r="AI73" s="163">
        <f t="shared" ref="AI73:BN73" si="347">IFERROR(AI61/AI42,"")</f>
        <v>0.16426902299299687</v>
      </c>
      <c r="AJ73" s="163">
        <f t="shared" si="347"/>
        <v>0.16301869046027184</v>
      </c>
      <c r="AK73" s="163">
        <f t="shared" si="347"/>
        <v>0.16032285909379099</v>
      </c>
      <c r="AL73" s="164">
        <f t="shared" si="347"/>
        <v>0.16584998535765119</v>
      </c>
      <c r="AM73" s="163">
        <f t="shared" si="347"/>
        <v>0.10308604785715486</v>
      </c>
      <c r="AN73" s="163">
        <f t="shared" si="347"/>
        <v>0.14707910486971332</v>
      </c>
      <c r="AO73" s="163">
        <f t="shared" si="347"/>
        <v>0.16554552747543544</v>
      </c>
      <c r="AP73" s="163">
        <f t="shared" si="347"/>
        <v>0.16289763676391772</v>
      </c>
      <c r="AQ73" s="163">
        <f t="shared" si="347"/>
        <v>0.16326163723896675</v>
      </c>
      <c r="AR73" s="163">
        <f t="shared" si="347"/>
        <v>0.16517298246993758</v>
      </c>
      <c r="AS73" s="163">
        <f t="shared" si="347"/>
        <v>0.16563564567080125</v>
      </c>
      <c r="AT73" s="163">
        <f t="shared" si="347"/>
        <v>0.16772267531086124</v>
      </c>
      <c r="AU73" s="163">
        <f t="shared" si="347"/>
        <v>0.16981579215281084</v>
      </c>
      <c r="AV73" s="163">
        <f t="shared" si="347"/>
        <v>0.17027823584047197</v>
      </c>
      <c r="AW73" s="163">
        <f t="shared" si="347"/>
        <v>0.1724295288075795</v>
      </c>
      <c r="AX73" s="164">
        <f t="shared" si="347"/>
        <v>0.17456140869996514</v>
      </c>
      <c r="AY73" s="163">
        <f t="shared" si="347"/>
        <v>8.9436275948966609E-2</v>
      </c>
      <c r="AZ73" s="163">
        <f t="shared" si="347"/>
        <v>0.13244496998327912</v>
      </c>
      <c r="BA73" s="163">
        <f t="shared" si="347"/>
        <v>0.21980615005253748</v>
      </c>
      <c r="BB73" s="163">
        <f t="shared" si="347"/>
        <v>0.21059725196702661</v>
      </c>
      <c r="BC73" s="163">
        <f t="shared" si="347"/>
        <v>0.21247337931892452</v>
      </c>
      <c r="BD73" s="163">
        <f t="shared" si="347"/>
        <v>0.21506288859880954</v>
      </c>
      <c r="BE73" s="163">
        <f t="shared" si="347"/>
        <v>0.21553730341884902</v>
      </c>
      <c r="BF73" s="163">
        <f t="shared" si="347"/>
        <v>0.21908075626748527</v>
      </c>
      <c r="BG73" s="163">
        <f t="shared" si="347"/>
        <v>0.22163069907088184</v>
      </c>
      <c r="BH73" s="163">
        <f t="shared" si="347"/>
        <v>0.22015095813714938</v>
      </c>
      <c r="BI73" s="163">
        <f t="shared" si="347"/>
        <v>0.22201670662103742</v>
      </c>
      <c r="BJ73" s="164">
        <f t="shared" si="347"/>
        <v>0.22394058383091464</v>
      </c>
      <c r="BK73" s="163">
        <f t="shared" si="347"/>
        <v>9.1792603341482717E-2</v>
      </c>
      <c r="BL73" s="163">
        <f t="shared" si="347"/>
        <v>0.13749233418094295</v>
      </c>
      <c r="BM73" s="163">
        <f t="shared" si="347"/>
        <v>0.22038998919824265</v>
      </c>
      <c r="BN73" s="163">
        <f t="shared" si="347"/>
        <v>0.21539681552237383</v>
      </c>
      <c r="BO73" s="163">
        <f t="shared" ref="BO73:CT73" si="348">IFERROR(BO61/BO42,"")</f>
        <v>0.21728930239123975</v>
      </c>
      <c r="BP73" s="163">
        <f t="shared" si="348"/>
        <v>0.21919327540747888</v>
      </c>
      <c r="BQ73" s="163">
        <f t="shared" si="348"/>
        <v>0.22164936374641828</v>
      </c>
      <c r="BR73" s="163">
        <f t="shared" si="348"/>
        <v>0.22454275924730188</v>
      </c>
      <c r="BS73" s="163">
        <f t="shared" si="348"/>
        <v>0.23038850659226995</v>
      </c>
      <c r="BT73" s="163">
        <f t="shared" si="348"/>
        <v>0.2292017237793795</v>
      </c>
      <c r="BU73" s="163">
        <f t="shared" si="348"/>
        <v>0.23120495196075272</v>
      </c>
      <c r="BV73" s="164">
        <f t="shared" si="348"/>
        <v>0.23275103175759271</v>
      </c>
      <c r="BW73" s="163">
        <f t="shared" si="348"/>
        <v>9.475141949682947E-2</v>
      </c>
      <c r="BX73" s="163">
        <f t="shared" si="348"/>
        <v>0.14162248970358579</v>
      </c>
      <c r="BY73" s="163">
        <f t="shared" si="348"/>
        <v>0.23079587352387038</v>
      </c>
      <c r="BZ73" s="163">
        <f t="shared" si="348"/>
        <v>0.22606489739816149</v>
      </c>
      <c r="CA73" s="163">
        <f t="shared" si="348"/>
        <v>0.22866394522496411</v>
      </c>
      <c r="CB73" s="163">
        <f t="shared" si="348"/>
        <v>0.23073994470107975</v>
      </c>
      <c r="CC73" s="163">
        <f t="shared" si="348"/>
        <v>0.23357110282281635</v>
      </c>
      <c r="CD73" s="163">
        <f t="shared" si="348"/>
        <v>0.23654162598770367</v>
      </c>
      <c r="CE73" s="163">
        <f t="shared" si="348"/>
        <v>0.2426509643807894</v>
      </c>
      <c r="CF73" s="163">
        <f t="shared" si="348"/>
        <v>0.24156863491357841</v>
      </c>
      <c r="CG73" s="163">
        <f t="shared" si="348"/>
        <v>0.24371643109114396</v>
      </c>
      <c r="CH73" s="164">
        <f t="shared" si="348"/>
        <v>0.24537317483184798</v>
      </c>
      <c r="CI73" s="163">
        <f t="shared" si="348"/>
        <v>9.5407860236058864E-2</v>
      </c>
      <c r="CJ73" s="163">
        <f t="shared" si="348"/>
        <v>0.1428629991816337</v>
      </c>
      <c r="CK73" s="163">
        <f t="shared" si="348"/>
        <v>0.23126601412442202</v>
      </c>
      <c r="CL73" s="163">
        <f t="shared" si="348"/>
        <v>0.22647990540167062</v>
      </c>
      <c r="CM73" s="163">
        <f t="shared" si="348"/>
        <v>0.22899821624486916</v>
      </c>
      <c r="CN73" s="163">
        <f t="shared" si="348"/>
        <v>0.23098443736406854</v>
      </c>
      <c r="CO73" s="163">
        <f t="shared" si="348"/>
        <v>0.23360719738139971</v>
      </c>
      <c r="CP73" s="163">
        <f t="shared" si="348"/>
        <v>0.23646296425733185</v>
      </c>
      <c r="CQ73" s="163">
        <f t="shared" si="348"/>
        <v>0.24257460500512174</v>
      </c>
      <c r="CR73" s="163">
        <f t="shared" si="348"/>
        <v>0.24147754789880146</v>
      </c>
      <c r="CS73" s="163">
        <f t="shared" si="348"/>
        <v>0.24850181260392792</v>
      </c>
      <c r="CT73" s="164">
        <f t="shared" si="348"/>
        <v>0.25023318022761426</v>
      </c>
    </row>
    <row r="75" spans="1:98" s="4" customFormat="1" x14ac:dyDescent="0.25">
      <c r="A75" s="113"/>
      <c r="B75"/>
      <c r="C7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09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09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09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09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09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09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09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09"/>
    </row>
    <row r="76" spans="1:98" s="102" customFormat="1" x14ac:dyDescent="0.25">
      <c r="B76" s="102" t="s">
        <v>12</v>
      </c>
      <c r="C76" s="102">
        <f t="shared" ref="C76:AH76" si="349">C33</f>
        <v>42005</v>
      </c>
      <c r="D76" s="102">
        <f t="shared" si="349"/>
        <v>42036</v>
      </c>
      <c r="E76" s="102">
        <f t="shared" si="349"/>
        <v>42064</v>
      </c>
      <c r="F76" s="102">
        <f t="shared" si="349"/>
        <v>42095</v>
      </c>
      <c r="G76" s="102">
        <f t="shared" si="349"/>
        <v>42125</v>
      </c>
      <c r="H76" s="102">
        <f t="shared" si="349"/>
        <v>42156</v>
      </c>
      <c r="I76" s="102">
        <f t="shared" si="349"/>
        <v>42186</v>
      </c>
      <c r="J76" s="102">
        <f t="shared" si="349"/>
        <v>42217</v>
      </c>
      <c r="K76" s="102">
        <f t="shared" si="349"/>
        <v>42248</v>
      </c>
      <c r="L76" s="102">
        <f t="shared" si="349"/>
        <v>42278</v>
      </c>
      <c r="M76" s="102">
        <f t="shared" si="349"/>
        <v>42309</v>
      </c>
      <c r="N76" s="103">
        <f t="shared" si="349"/>
        <v>42339</v>
      </c>
      <c r="O76" s="102">
        <f t="shared" si="349"/>
        <v>42370</v>
      </c>
      <c r="P76" s="102">
        <f t="shared" si="349"/>
        <v>42401</v>
      </c>
      <c r="Q76" s="102">
        <f t="shared" si="349"/>
        <v>42430</v>
      </c>
      <c r="R76" s="102">
        <f t="shared" si="349"/>
        <v>42461</v>
      </c>
      <c r="S76" s="102">
        <f t="shared" si="349"/>
        <v>42491</v>
      </c>
      <c r="T76" s="102">
        <f t="shared" si="349"/>
        <v>42522</v>
      </c>
      <c r="U76" s="110">
        <f t="shared" si="349"/>
        <v>42552</v>
      </c>
      <c r="V76" s="110">
        <f t="shared" si="349"/>
        <v>42583</v>
      </c>
      <c r="W76" s="110">
        <f t="shared" si="349"/>
        <v>42614</v>
      </c>
      <c r="X76" s="110">
        <f t="shared" si="349"/>
        <v>42644</v>
      </c>
      <c r="Y76" s="110">
        <f t="shared" si="349"/>
        <v>42675</v>
      </c>
      <c r="Z76" s="114">
        <f t="shared" si="349"/>
        <v>42705</v>
      </c>
      <c r="AA76" s="102">
        <f t="shared" si="349"/>
        <v>42752</v>
      </c>
      <c r="AB76" s="102">
        <f t="shared" si="349"/>
        <v>42783</v>
      </c>
      <c r="AC76" s="102">
        <f t="shared" si="349"/>
        <v>42811</v>
      </c>
      <c r="AD76" s="102">
        <f t="shared" si="349"/>
        <v>42842</v>
      </c>
      <c r="AE76" s="102">
        <f t="shared" si="349"/>
        <v>42872</v>
      </c>
      <c r="AF76" s="102">
        <f t="shared" si="349"/>
        <v>42903</v>
      </c>
      <c r="AG76" s="102">
        <f t="shared" si="349"/>
        <v>42933</v>
      </c>
      <c r="AH76" s="102">
        <f t="shared" si="349"/>
        <v>42964</v>
      </c>
      <c r="AI76" s="102">
        <f t="shared" ref="AI76:BN76" si="350">AI33</f>
        <v>42995</v>
      </c>
      <c r="AJ76" s="102">
        <f t="shared" si="350"/>
        <v>43025</v>
      </c>
      <c r="AK76" s="102">
        <f t="shared" si="350"/>
        <v>43056</v>
      </c>
      <c r="AL76" s="103">
        <f t="shared" si="350"/>
        <v>43086</v>
      </c>
      <c r="AM76" s="102">
        <f t="shared" si="350"/>
        <v>43118</v>
      </c>
      <c r="AN76" s="102">
        <f t="shared" si="350"/>
        <v>43149</v>
      </c>
      <c r="AO76" s="102">
        <f t="shared" si="350"/>
        <v>43177</v>
      </c>
      <c r="AP76" s="102">
        <f t="shared" si="350"/>
        <v>43208</v>
      </c>
      <c r="AQ76" s="102">
        <f t="shared" si="350"/>
        <v>43238</v>
      </c>
      <c r="AR76" s="102">
        <f t="shared" si="350"/>
        <v>43269</v>
      </c>
      <c r="AS76" s="102">
        <f t="shared" si="350"/>
        <v>43299</v>
      </c>
      <c r="AT76" s="102">
        <f t="shared" si="350"/>
        <v>43330</v>
      </c>
      <c r="AU76" s="102">
        <f t="shared" si="350"/>
        <v>43361</v>
      </c>
      <c r="AV76" s="102">
        <f t="shared" si="350"/>
        <v>43391</v>
      </c>
      <c r="AW76" s="102">
        <f t="shared" si="350"/>
        <v>43422</v>
      </c>
      <c r="AX76" s="103">
        <f t="shared" si="350"/>
        <v>43452</v>
      </c>
      <c r="AY76" s="102">
        <f t="shared" si="350"/>
        <v>43483</v>
      </c>
      <c r="AZ76" s="102">
        <f t="shared" si="350"/>
        <v>43514</v>
      </c>
      <c r="BA76" s="102">
        <f t="shared" si="350"/>
        <v>43542</v>
      </c>
      <c r="BB76" s="102">
        <f t="shared" si="350"/>
        <v>43573</v>
      </c>
      <c r="BC76" s="102">
        <f t="shared" si="350"/>
        <v>43603</v>
      </c>
      <c r="BD76" s="102">
        <f t="shared" si="350"/>
        <v>43634</v>
      </c>
      <c r="BE76" s="102">
        <f t="shared" si="350"/>
        <v>43664</v>
      </c>
      <c r="BF76" s="102">
        <f t="shared" si="350"/>
        <v>43695</v>
      </c>
      <c r="BG76" s="102">
        <f t="shared" si="350"/>
        <v>43726</v>
      </c>
      <c r="BH76" s="102">
        <f t="shared" si="350"/>
        <v>43756</v>
      </c>
      <c r="BI76" s="102">
        <f t="shared" si="350"/>
        <v>43787</v>
      </c>
      <c r="BJ76" s="103">
        <f t="shared" si="350"/>
        <v>43817</v>
      </c>
      <c r="BK76" s="102">
        <f t="shared" si="350"/>
        <v>43848</v>
      </c>
      <c r="BL76" s="102">
        <f t="shared" si="350"/>
        <v>43879</v>
      </c>
      <c r="BM76" s="102">
        <f t="shared" si="350"/>
        <v>43908</v>
      </c>
      <c r="BN76" s="102">
        <f t="shared" si="350"/>
        <v>43939</v>
      </c>
      <c r="BO76" s="102">
        <f t="shared" ref="BO76:CT76" si="351">BO33</f>
        <v>43969</v>
      </c>
      <c r="BP76" s="102">
        <f t="shared" si="351"/>
        <v>44000</v>
      </c>
      <c r="BQ76" s="102">
        <f t="shared" si="351"/>
        <v>44030</v>
      </c>
      <c r="BR76" s="102">
        <f t="shared" si="351"/>
        <v>44061</v>
      </c>
      <c r="BS76" s="102">
        <f t="shared" si="351"/>
        <v>44092</v>
      </c>
      <c r="BT76" s="102">
        <f t="shared" si="351"/>
        <v>44122</v>
      </c>
      <c r="BU76" s="102">
        <f t="shared" si="351"/>
        <v>44153</v>
      </c>
      <c r="BV76" s="103">
        <f t="shared" si="351"/>
        <v>44183</v>
      </c>
      <c r="BW76" s="102">
        <f t="shared" si="351"/>
        <v>44214</v>
      </c>
      <c r="BX76" s="102">
        <f t="shared" si="351"/>
        <v>44245</v>
      </c>
      <c r="BY76" s="102">
        <f t="shared" si="351"/>
        <v>44273</v>
      </c>
      <c r="BZ76" s="102">
        <f t="shared" si="351"/>
        <v>44304</v>
      </c>
      <c r="CA76" s="102">
        <f t="shared" si="351"/>
        <v>44334</v>
      </c>
      <c r="CB76" s="102">
        <f t="shared" si="351"/>
        <v>44365</v>
      </c>
      <c r="CC76" s="102">
        <f t="shared" si="351"/>
        <v>44395</v>
      </c>
      <c r="CD76" s="102">
        <f t="shared" si="351"/>
        <v>44426</v>
      </c>
      <c r="CE76" s="102">
        <f t="shared" si="351"/>
        <v>44457</v>
      </c>
      <c r="CF76" s="102">
        <f t="shared" si="351"/>
        <v>44487</v>
      </c>
      <c r="CG76" s="102">
        <f t="shared" si="351"/>
        <v>44518</v>
      </c>
      <c r="CH76" s="103">
        <f t="shared" si="351"/>
        <v>44548</v>
      </c>
      <c r="CI76" s="102">
        <f t="shared" si="351"/>
        <v>44579</v>
      </c>
      <c r="CJ76" s="102">
        <f t="shared" si="351"/>
        <v>44610</v>
      </c>
      <c r="CK76" s="102">
        <f t="shared" si="351"/>
        <v>44638</v>
      </c>
      <c r="CL76" s="102">
        <f t="shared" si="351"/>
        <v>44669</v>
      </c>
      <c r="CM76" s="102">
        <f t="shared" si="351"/>
        <v>44699</v>
      </c>
      <c r="CN76" s="102">
        <f t="shared" si="351"/>
        <v>44730</v>
      </c>
      <c r="CO76" s="102">
        <f t="shared" si="351"/>
        <v>44760</v>
      </c>
      <c r="CP76" s="102">
        <f t="shared" si="351"/>
        <v>44791</v>
      </c>
      <c r="CQ76" s="102">
        <f t="shared" si="351"/>
        <v>44822</v>
      </c>
      <c r="CR76" s="102">
        <f t="shared" si="351"/>
        <v>44852</v>
      </c>
      <c r="CS76" s="102">
        <f t="shared" si="351"/>
        <v>44883</v>
      </c>
      <c r="CT76" s="103">
        <f t="shared" si="351"/>
        <v>44913</v>
      </c>
    </row>
    <row r="77" spans="1:98" s="15" customFormat="1" x14ac:dyDescent="0.25">
      <c r="A77" s="4" t="s">
        <v>175</v>
      </c>
      <c r="B77" s="15" t="s">
        <v>142</v>
      </c>
      <c r="C77" s="15">
        <v>60</v>
      </c>
      <c r="D77" s="15">
        <v>58</v>
      </c>
      <c r="E77" s="15">
        <v>115</v>
      </c>
      <c r="F77" s="15">
        <v>150</v>
      </c>
      <c r="G77" s="15">
        <v>99.5</v>
      </c>
      <c r="H77" s="15">
        <v>121.5</v>
      </c>
      <c r="I77" s="15">
        <v>126</v>
      </c>
      <c r="J77" s="15">
        <v>70.5</v>
      </c>
      <c r="K77" s="15">
        <v>141.5</v>
      </c>
      <c r="L77" s="15">
        <v>141.5</v>
      </c>
      <c r="M77" s="15">
        <v>124</v>
      </c>
      <c r="N77" s="94">
        <v>192.5</v>
      </c>
      <c r="O77" s="1032">
        <v>47</v>
      </c>
      <c r="P77" s="1033">
        <v>55</v>
      </c>
      <c r="Q77" s="1034">
        <v>120</v>
      </c>
      <c r="R77" s="1035">
        <v>152</v>
      </c>
      <c r="S77" s="1036">
        <v>88</v>
      </c>
      <c r="T77" s="1037">
        <v>100</v>
      </c>
      <c r="U77" s="1038">
        <v>76</v>
      </c>
      <c r="V77" s="1039">
        <v>73.5</v>
      </c>
      <c r="W77" s="1040">
        <v>106</v>
      </c>
      <c r="X77" s="1041">
        <v>92</v>
      </c>
      <c r="Y77" s="1042">
        <v>118.5</v>
      </c>
      <c r="Z77" s="1043">
        <v>165.5</v>
      </c>
      <c r="AA77" s="1797">
        <v>172.5</v>
      </c>
      <c r="AB77" s="1798">
        <v>194.5</v>
      </c>
      <c r="AC77" s="1799">
        <v>284.5</v>
      </c>
      <c r="AD77" s="1800">
        <v>449</v>
      </c>
      <c r="AE77" s="1801">
        <v>440.5</v>
      </c>
      <c r="AF77" s="1802">
        <v>644.5</v>
      </c>
      <c r="AG77" s="1803">
        <v>368.5</v>
      </c>
      <c r="AH77" s="15">
        <f>AH89*AH53</f>
        <v>525.66071211728524</v>
      </c>
      <c r="AI77" s="15">
        <f t="shared" ref="AI77:CL77" si="352">AI89*AI53</f>
        <v>538.73046709483913</v>
      </c>
      <c r="AJ77" s="15">
        <f t="shared" si="352"/>
        <v>561.11301270937702</v>
      </c>
      <c r="AK77" s="15">
        <f t="shared" si="352"/>
        <v>530.5822057336967</v>
      </c>
      <c r="AL77" s="94">
        <f t="shared" si="352"/>
        <v>552.66638933902198</v>
      </c>
      <c r="AM77" s="15">
        <f t="shared" si="352"/>
        <v>429.44337996335372</v>
      </c>
      <c r="AN77" s="15">
        <f t="shared" si="352"/>
        <v>483.63913547058053</v>
      </c>
      <c r="AO77" s="15">
        <f t="shared" si="352"/>
        <v>364.95744263029729</v>
      </c>
      <c r="AP77" s="15">
        <f t="shared" si="352"/>
        <v>278.90528785588413</v>
      </c>
      <c r="AQ77" s="15">
        <f t="shared" si="352"/>
        <v>271.50583114408101</v>
      </c>
      <c r="AR77" s="15">
        <f t="shared" si="352"/>
        <v>419.70468936295185</v>
      </c>
      <c r="AS77" s="15">
        <f t="shared" si="352"/>
        <v>302.69206222563253</v>
      </c>
      <c r="AT77" s="15">
        <f t="shared" si="352"/>
        <v>326.07805567621614</v>
      </c>
      <c r="AU77" s="15">
        <f t="shared" si="352"/>
        <v>339.16854931006782</v>
      </c>
      <c r="AV77" s="15">
        <f t="shared" si="352"/>
        <v>353.38947667516305</v>
      </c>
      <c r="AW77" s="15">
        <f t="shared" si="352"/>
        <v>335.96550137278479</v>
      </c>
      <c r="AX77" s="94">
        <f t="shared" si="352"/>
        <v>345.44109229158647</v>
      </c>
      <c r="AY77" s="15">
        <f t="shared" si="352"/>
        <v>267.77912126288663</v>
      </c>
      <c r="AZ77" s="15">
        <f t="shared" si="352"/>
        <v>302.11387171874964</v>
      </c>
      <c r="BA77" s="15">
        <f t="shared" si="352"/>
        <v>234.40991671232865</v>
      </c>
      <c r="BB77" s="15">
        <f t="shared" si="352"/>
        <v>172.20147022702685</v>
      </c>
      <c r="BC77" s="15">
        <f t="shared" si="352"/>
        <v>167.8076956993286</v>
      </c>
      <c r="BD77" s="15">
        <f t="shared" si="352"/>
        <v>259.45141194893603</v>
      </c>
      <c r="BE77" s="15">
        <f t="shared" si="352"/>
        <v>187.07598383157912</v>
      </c>
      <c r="BF77" s="15">
        <f t="shared" si="352"/>
        <v>201.49164067765827</v>
      </c>
      <c r="BG77" s="15">
        <f t="shared" si="352"/>
        <v>209.62347596932739</v>
      </c>
      <c r="BH77" s="15">
        <f t="shared" si="352"/>
        <v>218.41168288098817</v>
      </c>
      <c r="BI77" s="15">
        <f t="shared" si="352"/>
        <v>207.63207694225611</v>
      </c>
      <c r="BJ77" s="94">
        <f t="shared" si="352"/>
        <v>213.48602553417939</v>
      </c>
      <c r="BK77" s="15">
        <f t="shared" si="352"/>
        <v>318.24518642396913</v>
      </c>
      <c r="BL77" s="15">
        <f t="shared" si="352"/>
        <v>359.0507167734371</v>
      </c>
      <c r="BM77" s="15">
        <f t="shared" si="352"/>
        <v>278.58717024657523</v>
      </c>
      <c r="BN77" s="15">
        <f t="shared" si="352"/>
        <v>208.74792071597818</v>
      </c>
      <c r="BO77" s="15">
        <f t="shared" si="352"/>
        <v>203.42165204043999</v>
      </c>
      <c r="BP77" s="15">
        <f t="shared" si="352"/>
        <v>314.51498468486795</v>
      </c>
      <c r="BQ77" s="15">
        <f t="shared" si="352"/>
        <v>229.00258990029496</v>
      </c>
      <c r="BR77" s="15">
        <f t="shared" si="352"/>
        <v>246.64901722491658</v>
      </c>
      <c r="BS77" s="15">
        <f t="shared" si="352"/>
        <v>261.5859106855703</v>
      </c>
      <c r="BT77" s="15">
        <f t="shared" si="352"/>
        <v>272.55257888744853</v>
      </c>
      <c r="BU77" s="15">
        <f t="shared" si="352"/>
        <v>259.10087447659618</v>
      </c>
      <c r="BV77" s="94">
        <f t="shared" si="352"/>
        <v>266.40592686370968</v>
      </c>
      <c r="BW77" s="15">
        <f t="shared" si="352"/>
        <v>375.10499306505159</v>
      </c>
      <c r="BX77" s="15">
        <f t="shared" si="352"/>
        <v>423.20111150362459</v>
      </c>
      <c r="BY77" s="15">
        <f t="shared" si="352"/>
        <v>328.36141133063001</v>
      </c>
      <c r="BZ77" s="15">
        <f t="shared" si="352"/>
        <v>246.04421588389962</v>
      </c>
      <c r="CA77" s="15">
        <f t="shared" si="352"/>
        <v>251.75463656524852</v>
      </c>
      <c r="CB77" s="15">
        <f t="shared" si="352"/>
        <v>389.24374504599263</v>
      </c>
      <c r="CC77" s="15">
        <f t="shared" si="352"/>
        <v>283.4136052606051</v>
      </c>
      <c r="CD77" s="15">
        <f t="shared" si="352"/>
        <v>305.25282371755679</v>
      </c>
      <c r="CE77" s="15">
        <f t="shared" si="352"/>
        <v>323.73872306446185</v>
      </c>
      <c r="CF77" s="15">
        <f t="shared" si="352"/>
        <v>337.31107163110636</v>
      </c>
      <c r="CG77" s="15">
        <f t="shared" si="352"/>
        <v>320.66324225223542</v>
      </c>
      <c r="CH77" s="94">
        <f t="shared" si="352"/>
        <v>329.70397508652707</v>
      </c>
      <c r="CI77" s="15">
        <f t="shared" si="352"/>
        <v>440.19674186163405</v>
      </c>
      <c r="CJ77" s="15">
        <f t="shared" si="352"/>
        <v>496.63895144101826</v>
      </c>
      <c r="CK77" s="15">
        <f t="shared" si="352"/>
        <v>385.34177388506288</v>
      </c>
      <c r="CL77" s="15">
        <f t="shared" si="352"/>
        <v>288.740123934341</v>
      </c>
      <c r="CM77" s="15">
        <f t="shared" ref="CM77:CT77" si="353">CM89*CM53</f>
        <v>295.44147055745339</v>
      </c>
      <c r="CN77" s="15">
        <f t="shared" si="353"/>
        <v>456.78898315691487</v>
      </c>
      <c r="CO77" s="15">
        <f t="shared" si="353"/>
        <v>332.59420146759248</v>
      </c>
      <c r="CP77" s="15">
        <f t="shared" si="353"/>
        <v>358.22316665677994</v>
      </c>
      <c r="CQ77" s="15">
        <f t="shared" si="353"/>
        <v>379.91691324329497</v>
      </c>
      <c r="CR77" s="15">
        <f t="shared" si="353"/>
        <v>395.84446347297478</v>
      </c>
      <c r="CS77" s="15">
        <f t="shared" si="353"/>
        <v>383.83390097592581</v>
      </c>
      <c r="CT77" s="94">
        <f t="shared" si="353"/>
        <v>394.65565817857299</v>
      </c>
    </row>
    <row r="78" spans="1:98" s="15" customFormat="1" x14ac:dyDescent="0.25">
      <c r="A78" s="4" t="s">
        <v>176</v>
      </c>
      <c r="B78" s="15" t="s">
        <v>5</v>
      </c>
      <c r="C78" s="15">
        <v>53</v>
      </c>
      <c r="D78" s="15">
        <v>24</v>
      </c>
      <c r="E78" s="15">
        <v>97</v>
      </c>
      <c r="F78" s="15">
        <v>108</v>
      </c>
      <c r="G78" s="15">
        <v>90</v>
      </c>
      <c r="H78" s="15">
        <v>140</v>
      </c>
      <c r="I78" s="15">
        <v>136</v>
      </c>
      <c r="J78" s="15">
        <v>102</v>
      </c>
      <c r="K78" s="15">
        <v>121</v>
      </c>
      <c r="L78" s="15">
        <v>96</v>
      </c>
      <c r="M78" s="15">
        <v>200</v>
      </c>
      <c r="N78" s="94">
        <v>277</v>
      </c>
      <c r="O78" s="1044">
        <v>19</v>
      </c>
      <c r="P78" s="1045">
        <v>35</v>
      </c>
      <c r="Q78" s="1046">
        <v>229</v>
      </c>
      <c r="R78" s="1047">
        <v>116</v>
      </c>
      <c r="S78" s="1048">
        <v>102</v>
      </c>
      <c r="T78" s="1049">
        <v>200</v>
      </c>
      <c r="U78" s="1050">
        <v>120</v>
      </c>
      <c r="V78" s="1051">
        <v>139</v>
      </c>
      <c r="W78" s="1052">
        <v>262</v>
      </c>
      <c r="X78" s="1053">
        <v>139</v>
      </c>
      <c r="Y78" s="1054">
        <v>205</v>
      </c>
      <c r="Z78" s="1055">
        <v>320</v>
      </c>
      <c r="AA78" s="1804">
        <v>90</v>
      </c>
      <c r="AB78" s="1805">
        <v>158</v>
      </c>
      <c r="AC78" s="1806">
        <v>260</v>
      </c>
      <c r="AD78" s="1807">
        <v>253</v>
      </c>
      <c r="AE78" s="1808">
        <v>218.5</v>
      </c>
      <c r="AF78" s="1809">
        <v>337</v>
      </c>
      <c r="AG78" s="1810">
        <v>224</v>
      </c>
      <c r="AH78" s="15">
        <f t="shared" ref="AH78:CL78" si="354">AH90*AH54</f>
        <v>266.11101047607303</v>
      </c>
      <c r="AI78" s="15">
        <f t="shared" si="354"/>
        <v>284.6605606059295</v>
      </c>
      <c r="AJ78" s="15">
        <f t="shared" si="354"/>
        <v>298.61078160020674</v>
      </c>
      <c r="AK78" s="15">
        <f t="shared" si="354"/>
        <v>280.26550198243501</v>
      </c>
      <c r="AL78" s="94">
        <f t="shared" si="354"/>
        <v>301.23364854677379</v>
      </c>
      <c r="AM78" s="15">
        <f t="shared" si="354"/>
        <v>204.81314801455235</v>
      </c>
      <c r="AN78" s="15">
        <f t="shared" si="354"/>
        <v>239.84837868918947</v>
      </c>
      <c r="AO78" s="15">
        <f t="shared" si="354"/>
        <v>269.55177971467191</v>
      </c>
      <c r="AP78" s="15">
        <f t="shared" si="354"/>
        <v>261.42927198598318</v>
      </c>
      <c r="AQ78" s="15">
        <f t="shared" si="354"/>
        <v>213.16768852785259</v>
      </c>
      <c r="AR78" s="15">
        <f t="shared" si="354"/>
        <v>249.7910105021476</v>
      </c>
      <c r="AS78" s="15">
        <f t="shared" si="354"/>
        <v>230.32301722109395</v>
      </c>
      <c r="AT78" s="15">
        <f t="shared" si="354"/>
        <v>258.17225921431611</v>
      </c>
      <c r="AU78" s="15">
        <f t="shared" si="354"/>
        <v>255.57202440811545</v>
      </c>
      <c r="AV78" s="15">
        <f t="shared" si="354"/>
        <v>262.74039367527814</v>
      </c>
      <c r="AW78" s="15">
        <f t="shared" si="354"/>
        <v>265.03085899161459</v>
      </c>
      <c r="AX78" s="94">
        <f t="shared" si="354"/>
        <v>274.08278158577775</v>
      </c>
      <c r="AY78" s="15">
        <f t="shared" si="354"/>
        <v>89.464579528873244</v>
      </c>
      <c r="AZ78" s="15">
        <f t="shared" si="354"/>
        <v>109.64695254266366</v>
      </c>
      <c r="BA78" s="15">
        <f t="shared" si="354"/>
        <v>430.33686690003964</v>
      </c>
      <c r="BB78" s="15">
        <f t="shared" si="354"/>
        <v>382.81422223013601</v>
      </c>
      <c r="BC78" s="15">
        <f t="shared" si="354"/>
        <v>325.79769836938868</v>
      </c>
      <c r="BD78" s="15">
        <f t="shared" si="354"/>
        <v>418.41572539586178</v>
      </c>
      <c r="BE78" s="15">
        <f t="shared" si="354"/>
        <v>352.80760925016682</v>
      </c>
      <c r="BF78" s="15">
        <f t="shared" si="354"/>
        <v>409.89535951023225</v>
      </c>
      <c r="BG78" s="15">
        <f t="shared" si="354"/>
        <v>442.84179764447924</v>
      </c>
      <c r="BH78" s="15">
        <f t="shared" si="354"/>
        <v>415.25640736522081</v>
      </c>
      <c r="BI78" s="15">
        <f t="shared" si="354"/>
        <v>436.03910493578587</v>
      </c>
      <c r="BJ78" s="94">
        <f t="shared" si="354"/>
        <v>493.86076796956115</v>
      </c>
      <c r="BK78" s="15">
        <f t="shared" si="354"/>
        <v>128.50829549213398</v>
      </c>
      <c r="BL78" s="15">
        <f t="shared" si="354"/>
        <v>156.04758309797799</v>
      </c>
      <c r="BM78" s="15">
        <f t="shared" si="354"/>
        <v>580.99826846206111</v>
      </c>
      <c r="BN78" s="15">
        <f t="shared" si="354"/>
        <v>514.79869444076985</v>
      </c>
      <c r="BO78" s="15">
        <f t="shared" si="354"/>
        <v>431.88825790328764</v>
      </c>
      <c r="BP78" s="15">
        <f t="shared" si="354"/>
        <v>520.81929976751849</v>
      </c>
      <c r="BQ78" s="15">
        <f t="shared" si="354"/>
        <v>450.87805221422462</v>
      </c>
      <c r="BR78" s="15">
        <f t="shared" si="354"/>
        <v>519.15270922173727</v>
      </c>
      <c r="BS78" s="15">
        <f t="shared" si="354"/>
        <v>539.94556358820785</v>
      </c>
      <c r="BT78" s="15">
        <f t="shared" si="354"/>
        <v>517.90626593480533</v>
      </c>
      <c r="BU78" s="15">
        <f t="shared" si="354"/>
        <v>540.69676290999951</v>
      </c>
      <c r="BV78" s="94">
        <f t="shared" si="354"/>
        <v>579.31172207712939</v>
      </c>
      <c r="BW78" s="15">
        <f t="shared" si="354"/>
        <v>165.11948723050392</v>
      </c>
      <c r="BX78" s="15">
        <f t="shared" si="354"/>
        <v>200.41600918040311</v>
      </c>
      <c r="BY78" s="15">
        <f t="shared" si="354"/>
        <v>748.62725154006057</v>
      </c>
      <c r="BZ78" s="15">
        <f t="shared" si="354"/>
        <v>674.99695074505553</v>
      </c>
      <c r="CA78" s="15">
        <f t="shared" si="354"/>
        <v>564.66930869919531</v>
      </c>
      <c r="CB78" s="15">
        <f t="shared" si="354"/>
        <v>679.01560964644943</v>
      </c>
      <c r="CC78" s="15">
        <f t="shared" si="354"/>
        <v>596.16118289886151</v>
      </c>
      <c r="CD78" s="15">
        <f t="shared" si="354"/>
        <v>684.1923217729119</v>
      </c>
      <c r="CE78" s="15">
        <f t="shared" si="354"/>
        <v>709.40127101344876</v>
      </c>
      <c r="CF78" s="15">
        <f t="shared" si="354"/>
        <v>690.64427229011392</v>
      </c>
      <c r="CG78" s="15">
        <f t="shared" si="354"/>
        <v>718.2448715131585</v>
      </c>
      <c r="CH78" s="94">
        <f t="shared" si="354"/>
        <v>766.60643587144557</v>
      </c>
      <c r="CI78" s="15">
        <f t="shared" si="354"/>
        <v>208.07857617665837</v>
      </c>
      <c r="CJ78" s="15">
        <f t="shared" si="354"/>
        <v>251.82163013504564</v>
      </c>
      <c r="CK78" s="15">
        <f t="shared" si="354"/>
        <v>941.85826258222414</v>
      </c>
      <c r="CL78" s="15">
        <f t="shared" si="354"/>
        <v>846.19455274451366</v>
      </c>
      <c r="CM78" s="15">
        <f t="shared" ref="CM78:CT78" si="355">CM90*CM54</f>
        <v>706.31159801066633</v>
      </c>
      <c r="CN78" s="15">
        <f t="shared" si="355"/>
        <v>847.68417595808387</v>
      </c>
      <c r="CO78" s="15">
        <f t="shared" si="355"/>
        <v>742.70151552715993</v>
      </c>
      <c r="CP78" s="15">
        <f t="shared" si="355"/>
        <v>851.28013763907563</v>
      </c>
      <c r="CQ78" s="15">
        <f t="shared" si="355"/>
        <v>881.56453275913725</v>
      </c>
      <c r="CR78" s="15">
        <f t="shared" si="355"/>
        <v>856.90933219823989</v>
      </c>
      <c r="CS78" s="15">
        <f t="shared" si="355"/>
        <v>907.91050590807026</v>
      </c>
      <c r="CT78" s="94">
        <f t="shared" si="355"/>
        <v>967.88985987956721</v>
      </c>
    </row>
    <row r="79" spans="1:98" s="15" customFormat="1" x14ac:dyDescent="0.25">
      <c r="A79" s="4" t="s">
        <v>177</v>
      </c>
      <c r="B79" s="15" t="s">
        <v>6</v>
      </c>
      <c r="C79" s="15">
        <v>76</v>
      </c>
      <c r="D79" s="15">
        <v>54</v>
      </c>
      <c r="E79" s="15">
        <v>37</v>
      </c>
      <c r="F79" s="15">
        <v>115</v>
      </c>
      <c r="G79" s="15">
        <v>119</v>
      </c>
      <c r="H79" s="15">
        <v>118</v>
      </c>
      <c r="I79" s="15">
        <v>109</v>
      </c>
      <c r="J79" s="15">
        <v>74</v>
      </c>
      <c r="K79" s="15">
        <v>111.5</v>
      </c>
      <c r="L79" s="15">
        <v>95</v>
      </c>
      <c r="M79" s="15">
        <v>99</v>
      </c>
      <c r="N79" s="94">
        <v>255.5</v>
      </c>
      <c r="O79" s="1056">
        <v>62</v>
      </c>
      <c r="P79" s="1057">
        <v>21</v>
      </c>
      <c r="Q79" s="1058">
        <v>51</v>
      </c>
      <c r="R79" s="1059">
        <v>150</v>
      </c>
      <c r="S79" s="1060">
        <v>100</v>
      </c>
      <c r="T79" s="1061">
        <v>132.5</v>
      </c>
      <c r="U79" s="1062">
        <v>133</v>
      </c>
      <c r="V79" s="1063">
        <v>95</v>
      </c>
      <c r="W79" s="1064">
        <v>151</v>
      </c>
      <c r="X79" s="1065">
        <v>166</v>
      </c>
      <c r="Y79" s="1066">
        <v>229</v>
      </c>
      <c r="Z79" s="1067">
        <v>190.5</v>
      </c>
      <c r="AA79" s="1811">
        <v>83</v>
      </c>
      <c r="AB79" s="1812">
        <v>69</v>
      </c>
      <c r="AC79" s="1813">
        <v>201</v>
      </c>
      <c r="AD79" s="1814">
        <v>102</v>
      </c>
      <c r="AE79" s="1815">
        <v>158</v>
      </c>
      <c r="AF79" s="1816">
        <v>149</v>
      </c>
      <c r="AG79" s="1817">
        <v>121</v>
      </c>
      <c r="AH79" s="15">
        <f t="shared" ref="AH79:CL79" si="356">AH91*AH55</f>
        <v>139.50180661515054</v>
      </c>
      <c r="AI79" s="15">
        <f t="shared" si="356"/>
        <v>157.76293577863419</v>
      </c>
      <c r="AJ79" s="15">
        <f t="shared" si="356"/>
        <v>164.81642726670657</v>
      </c>
      <c r="AK79" s="15">
        <f t="shared" si="356"/>
        <v>162.99142305027462</v>
      </c>
      <c r="AL79" s="94">
        <f t="shared" si="356"/>
        <v>167.37378922786999</v>
      </c>
      <c r="AM79" s="15">
        <f t="shared" si="356"/>
        <v>92.714516733989214</v>
      </c>
      <c r="AN79" s="15">
        <f t="shared" si="356"/>
        <v>103.4834324157484</v>
      </c>
      <c r="AO79" s="15">
        <f t="shared" si="356"/>
        <v>223.56835392571213</v>
      </c>
      <c r="AP79" s="15">
        <f t="shared" si="356"/>
        <v>143.04457282966445</v>
      </c>
      <c r="AQ79" s="15">
        <f t="shared" si="356"/>
        <v>219.42453606538433</v>
      </c>
      <c r="AR79" s="15">
        <f t="shared" si="356"/>
        <v>183.52177028922506</v>
      </c>
      <c r="AS79" s="15">
        <f t="shared" si="356"/>
        <v>215.65532769028357</v>
      </c>
      <c r="AT79" s="15">
        <f t="shared" si="356"/>
        <v>205.21065946506363</v>
      </c>
      <c r="AU79" s="15">
        <f t="shared" si="356"/>
        <v>222.20634433241855</v>
      </c>
      <c r="AV79" s="15">
        <f t="shared" si="356"/>
        <v>218.75061976456578</v>
      </c>
      <c r="AW79" s="15">
        <f t="shared" si="356"/>
        <v>227.35107242034712</v>
      </c>
      <c r="AX79" s="94">
        <f t="shared" si="356"/>
        <v>230.04916600824038</v>
      </c>
      <c r="AY79" s="15">
        <f t="shared" si="356"/>
        <v>119.96422494901113</v>
      </c>
      <c r="AZ79" s="15">
        <f t="shared" si="356"/>
        <v>45.202673065801882</v>
      </c>
      <c r="BA79" s="15">
        <f t="shared" si="356"/>
        <v>105.12465032743616</v>
      </c>
      <c r="BB79" s="15">
        <f t="shared" si="356"/>
        <v>219.91118510624557</v>
      </c>
      <c r="BC79" s="15">
        <f t="shared" si="356"/>
        <v>321.30615089109921</v>
      </c>
      <c r="BD79" s="15">
        <f t="shared" si="356"/>
        <v>280.48796125634624</v>
      </c>
      <c r="BE79" s="15">
        <f t="shared" si="356"/>
        <v>361.23629985570074</v>
      </c>
      <c r="BF79" s="15">
        <f t="shared" si="356"/>
        <v>314.34062922604215</v>
      </c>
      <c r="BG79" s="15">
        <f t="shared" si="356"/>
        <v>352.7929362851566</v>
      </c>
      <c r="BH79" s="15">
        <f t="shared" si="356"/>
        <v>379.03959917652156</v>
      </c>
      <c r="BI79" s="15">
        <f t="shared" si="356"/>
        <v>359.3242296065975</v>
      </c>
      <c r="BJ79" s="94">
        <f t="shared" si="356"/>
        <v>378.48585941696291</v>
      </c>
      <c r="BK79" s="15">
        <f t="shared" si="356"/>
        <v>203.88680160493044</v>
      </c>
      <c r="BL79" s="15">
        <f t="shared" si="356"/>
        <v>64.929813541454806</v>
      </c>
      <c r="BM79" s="15">
        <f t="shared" si="356"/>
        <v>149.61152341405474</v>
      </c>
      <c r="BN79" s="15">
        <f t="shared" si="356"/>
        <v>302.84037492814639</v>
      </c>
      <c r="BO79" s="15">
        <f t="shared" si="356"/>
        <v>432.08422621009299</v>
      </c>
      <c r="BP79" s="15">
        <f t="shared" si="356"/>
        <v>371.82416436994151</v>
      </c>
      <c r="BQ79" s="15">
        <f t="shared" si="356"/>
        <v>454.05400325510897</v>
      </c>
      <c r="BR79" s="15">
        <f t="shared" si="356"/>
        <v>401.71834994844181</v>
      </c>
      <c r="BS79" s="15">
        <f t="shared" si="356"/>
        <v>455.50597537170967</v>
      </c>
      <c r="BT79" s="15">
        <f t="shared" si="356"/>
        <v>462.15319124849276</v>
      </c>
      <c r="BU79" s="15">
        <f t="shared" si="356"/>
        <v>448.14785928584269</v>
      </c>
      <c r="BV79" s="94">
        <f t="shared" si="356"/>
        <v>469.32964653273143</v>
      </c>
      <c r="BW79" s="15">
        <f t="shared" si="356"/>
        <v>241.48658869643936</v>
      </c>
      <c r="BX79" s="15">
        <f t="shared" si="356"/>
        <v>83.427902275721095</v>
      </c>
      <c r="BY79" s="15">
        <f t="shared" si="356"/>
        <v>192.15000870099223</v>
      </c>
      <c r="BZ79" s="15">
        <f t="shared" si="356"/>
        <v>390.21554769508583</v>
      </c>
      <c r="CA79" s="15">
        <f t="shared" si="356"/>
        <v>566.54288036545529</v>
      </c>
      <c r="CB79" s="15">
        <f t="shared" si="356"/>
        <v>486.13892600767696</v>
      </c>
      <c r="CC79" s="15">
        <f t="shared" si="356"/>
        <v>591.97068152102099</v>
      </c>
      <c r="CD79" s="15">
        <f t="shared" si="356"/>
        <v>531.16111001928766</v>
      </c>
      <c r="CE79" s="15">
        <f t="shared" si="356"/>
        <v>600.31217276744167</v>
      </c>
      <c r="CF79" s="15">
        <f t="shared" si="356"/>
        <v>607.19465698701481</v>
      </c>
      <c r="CG79" s="15">
        <f t="shared" si="356"/>
        <v>597.6192460158511</v>
      </c>
      <c r="CH79" s="94">
        <f t="shared" si="356"/>
        <v>623.44299946794388</v>
      </c>
      <c r="CI79" s="15">
        <f t="shared" si="356"/>
        <v>307.26976051651451</v>
      </c>
      <c r="CJ79" s="15">
        <f t="shared" si="356"/>
        <v>105.13331533487506</v>
      </c>
      <c r="CK79" s="15">
        <f t="shared" si="356"/>
        <v>241.43544529913962</v>
      </c>
      <c r="CL79" s="15">
        <f t="shared" si="356"/>
        <v>490.93555842189022</v>
      </c>
      <c r="CM79" s="15">
        <f t="shared" ref="CM79:CT79" si="357">CM91*CM55</f>
        <v>710.23357769582742</v>
      </c>
      <c r="CN79" s="15">
        <f t="shared" si="357"/>
        <v>608.0825651294349</v>
      </c>
      <c r="CO79" s="15">
        <f t="shared" si="357"/>
        <v>739.01714810027977</v>
      </c>
      <c r="CP79" s="15">
        <f t="shared" si="357"/>
        <v>661.7239980002845</v>
      </c>
      <c r="CQ79" s="15">
        <f t="shared" si="357"/>
        <v>746.91546922898078</v>
      </c>
      <c r="CR79" s="15">
        <f t="shared" si="357"/>
        <v>754.55358758506429</v>
      </c>
      <c r="CS79" s="15">
        <f t="shared" si="357"/>
        <v>756.3193385510117</v>
      </c>
      <c r="CT79" s="94">
        <f t="shared" si="357"/>
        <v>788.07447362527512</v>
      </c>
    </row>
    <row r="80" spans="1:98" s="15" customFormat="1" x14ac:dyDescent="0.25">
      <c r="A80" s="4" t="s">
        <v>178</v>
      </c>
      <c r="B80" s="15" t="s">
        <v>7</v>
      </c>
      <c r="C80" s="15">
        <v>77</v>
      </c>
      <c r="D80" s="15">
        <v>86</v>
      </c>
      <c r="E80" s="15">
        <v>126</v>
      </c>
      <c r="F80" s="15">
        <v>84</v>
      </c>
      <c r="G80" s="15">
        <v>94.5</v>
      </c>
      <c r="H80" s="15">
        <v>189.5</v>
      </c>
      <c r="I80" s="15">
        <v>161</v>
      </c>
      <c r="J80" s="15">
        <v>95</v>
      </c>
      <c r="K80" s="15">
        <v>146</v>
      </c>
      <c r="L80" s="15">
        <v>110</v>
      </c>
      <c r="M80" s="15">
        <v>197</v>
      </c>
      <c r="N80" s="94">
        <v>219</v>
      </c>
      <c r="O80" s="1068">
        <v>70.5</v>
      </c>
      <c r="P80" s="1069">
        <v>77</v>
      </c>
      <c r="Q80" s="1070">
        <v>112</v>
      </c>
      <c r="R80" s="1071">
        <v>50</v>
      </c>
      <c r="S80" s="1072">
        <v>134</v>
      </c>
      <c r="T80" s="1073">
        <v>197.5</v>
      </c>
      <c r="U80" s="1074">
        <v>143</v>
      </c>
      <c r="V80" s="1075">
        <v>129</v>
      </c>
      <c r="W80" s="1076">
        <v>131</v>
      </c>
      <c r="X80" s="1077">
        <v>88</v>
      </c>
      <c r="Y80" s="1078">
        <v>267</v>
      </c>
      <c r="Z80" s="1079">
        <v>470</v>
      </c>
      <c r="AA80" s="1818">
        <v>173</v>
      </c>
      <c r="AB80" s="1819">
        <v>208</v>
      </c>
      <c r="AC80" s="1820">
        <v>149</v>
      </c>
      <c r="AD80" s="1821">
        <v>101</v>
      </c>
      <c r="AE80" s="1822">
        <v>126</v>
      </c>
      <c r="AF80" s="1823">
        <v>175.5</v>
      </c>
      <c r="AG80" s="1824">
        <v>149</v>
      </c>
      <c r="AH80" s="15">
        <f t="shared" ref="AH80:CL80" si="358">AH92*AH56</f>
        <v>167.78575931746241</v>
      </c>
      <c r="AI80" s="15">
        <f t="shared" si="358"/>
        <v>175.02484814029597</v>
      </c>
      <c r="AJ80" s="15">
        <f t="shared" si="358"/>
        <v>169.19990412956153</v>
      </c>
      <c r="AK80" s="15">
        <f t="shared" si="358"/>
        <v>176.98553061870916</v>
      </c>
      <c r="AL80" s="94">
        <f t="shared" si="358"/>
        <v>186.16437844245064</v>
      </c>
      <c r="AM80" s="15">
        <f t="shared" si="358"/>
        <v>204.94405771836773</v>
      </c>
      <c r="AN80" s="15">
        <f t="shared" si="358"/>
        <v>229.78507178416783</v>
      </c>
      <c r="AO80" s="15">
        <f t="shared" si="358"/>
        <v>294.08276106882255</v>
      </c>
      <c r="AP80" s="15">
        <f t="shared" si="358"/>
        <v>257.23656184028289</v>
      </c>
      <c r="AQ80" s="15">
        <f t="shared" si="358"/>
        <v>267.3390626534586</v>
      </c>
      <c r="AR80" s="15">
        <f t="shared" si="358"/>
        <v>357.62762306394325</v>
      </c>
      <c r="AS80" s="15">
        <f t="shared" si="358"/>
        <v>342.70787246626662</v>
      </c>
      <c r="AT80" s="15">
        <f t="shared" si="358"/>
        <v>329.08246843299474</v>
      </c>
      <c r="AU80" s="15">
        <f t="shared" si="358"/>
        <v>348.91632300516659</v>
      </c>
      <c r="AV80" s="15">
        <f t="shared" si="358"/>
        <v>366.49165354385218</v>
      </c>
      <c r="AW80" s="15">
        <f t="shared" si="358"/>
        <v>367.08791153082291</v>
      </c>
      <c r="AX80" s="94">
        <f t="shared" si="358"/>
        <v>372.57938847915074</v>
      </c>
      <c r="AY80" s="15">
        <f t="shared" si="358"/>
        <v>135.14310371887251</v>
      </c>
      <c r="AZ80" s="15">
        <f t="shared" si="358"/>
        <v>152.26149802149698</v>
      </c>
      <c r="BA80" s="15">
        <f t="shared" si="358"/>
        <v>67.155402048818956</v>
      </c>
      <c r="BB80" s="15">
        <f t="shared" si="358"/>
        <v>59.09090210253234</v>
      </c>
      <c r="BC80" s="15">
        <f t="shared" si="358"/>
        <v>207.47733962503176</v>
      </c>
      <c r="BD80" s="15">
        <f t="shared" si="358"/>
        <v>266.30656058086203</v>
      </c>
      <c r="BE80" s="15">
        <f t="shared" si="358"/>
        <v>266.32335402153325</v>
      </c>
      <c r="BF80" s="15">
        <f t="shared" si="358"/>
        <v>280.17825620295207</v>
      </c>
      <c r="BG80" s="15">
        <f t="shared" si="358"/>
        <v>271.37103528811156</v>
      </c>
      <c r="BH80" s="15">
        <f t="shared" si="358"/>
        <v>295.76967087507495</v>
      </c>
      <c r="BI80" s="15">
        <f t="shared" si="358"/>
        <v>322.90086007074041</v>
      </c>
      <c r="BJ80" s="94">
        <f t="shared" si="358"/>
        <v>298.78172531506578</v>
      </c>
      <c r="BK80" s="15">
        <f t="shared" si="358"/>
        <v>209.71885138409772</v>
      </c>
      <c r="BL80" s="15">
        <f t="shared" si="358"/>
        <v>258.7780636466685</v>
      </c>
      <c r="BM80" s="15">
        <f t="shared" si="358"/>
        <v>96.463050470130298</v>
      </c>
      <c r="BN80" s="15">
        <f t="shared" si="358"/>
        <v>85.779058033038694</v>
      </c>
      <c r="BO80" s="15">
        <f t="shared" si="358"/>
        <v>285.71768776009617</v>
      </c>
      <c r="BP80" s="15">
        <f t="shared" si="358"/>
        <v>358.12219543301802</v>
      </c>
      <c r="BQ80" s="15">
        <f t="shared" si="358"/>
        <v>356.50833619521757</v>
      </c>
      <c r="BR80" s="15">
        <f t="shared" si="358"/>
        <v>352.1685359550068</v>
      </c>
      <c r="BS80" s="15">
        <f t="shared" si="358"/>
        <v>353.53850235885216</v>
      </c>
      <c r="BT80" s="15">
        <f t="shared" si="358"/>
        <v>381.88081041516307</v>
      </c>
      <c r="BU80" s="15">
        <f t="shared" si="358"/>
        <v>393.70467693291943</v>
      </c>
      <c r="BV80" s="94">
        <f t="shared" si="358"/>
        <v>372.63947031981309</v>
      </c>
      <c r="BW80" s="15">
        <f t="shared" si="358"/>
        <v>262.58016389353156</v>
      </c>
      <c r="BX80" s="15">
        <f t="shared" si="358"/>
        <v>306.50062352046274</v>
      </c>
      <c r="BY80" s="15">
        <f t="shared" si="358"/>
        <v>123.94475679037457</v>
      </c>
      <c r="BZ80" s="15">
        <f t="shared" si="358"/>
        <v>110.16829700875114</v>
      </c>
      <c r="CA80" s="15">
        <f t="shared" si="358"/>
        <v>368.15264160841349</v>
      </c>
      <c r="CB80" s="15">
        <f t="shared" si="358"/>
        <v>469.56488530726921</v>
      </c>
      <c r="CC80" s="15">
        <f t="shared" si="358"/>
        <v>466.11435263871618</v>
      </c>
      <c r="CD80" s="15">
        <f t="shared" si="358"/>
        <v>459.13800284768178</v>
      </c>
      <c r="CE80" s="15">
        <f t="shared" si="358"/>
        <v>467.45662320774159</v>
      </c>
      <c r="CF80" s="15">
        <f t="shared" si="358"/>
        <v>503.28143083401568</v>
      </c>
      <c r="CG80" s="15">
        <f t="shared" si="358"/>
        <v>517.26436340008092</v>
      </c>
      <c r="CH80" s="94">
        <f t="shared" si="358"/>
        <v>496.92643772338096</v>
      </c>
      <c r="CI80" s="15">
        <f t="shared" si="358"/>
        <v>335.38786115137958</v>
      </c>
      <c r="CJ80" s="15">
        <f t="shared" si="358"/>
        <v>389.9942174663862</v>
      </c>
      <c r="CK80" s="15">
        <f t="shared" si="358"/>
        <v>156.19142809897792</v>
      </c>
      <c r="CL80" s="15">
        <f t="shared" si="358"/>
        <v>138.42586854911937</v>
      </c>
      <c r="CM80" s="15">
        <f t="shared" ref="CM80:CT80" si="359">CM92*CM56</f>
        <v>463.17791220802405</v>
      </c>
      <c r="CN80" s="15">
        <f t="shared" si="359"/>
        <v>588.65932308068909</v>
      </c>
      <c r="CO80" s="15">
        <f t="shared" si="359"/>
        <v>583.03500508354796</v>
      </c>
      <c r="CP80" s="15">
        <f t="shared" si="359"/>
        <v>573.18861903282107</v>
      </c>
      <c r="CQ80" s="15">
        <f t="shared" si="359"/>
        <v>582.36053010264061</v>
      </c>
      <c r="CR80" s="15">
        <f t="shared" si="359"/>
        <v>626.18867835493165</v>
      </c>
      <c r="CS80" s="15">
        <f t="shared" si="359"/>
        <v>655.65424559494772</v>
      </c>
      <c r="CT80" s="94">
        <f t="shared" si="359"/>
        <v>628.88716719389151</v>
      </c>
    </row>
    <row r="81" spans="1:98" s="15" customFormat="1" x14ac:dyDescent="0.25">
      <c r="A81" s="4" t="s">
        <v>179</v>
      </c>
      <c r="B81" s="15" t="s">
        <v>8</v>
      </c>
      <c r="C81" s="15">
        <v>53</v>
      </c>
      <c r="D81" s="15">
        <v>43</v>
      </c>
      <c r="E81" s="15">
        <v>83</v>
      </c>
      <c r="F81" s="15">
        <v>106</v>
      </c>
      <c r="G81" s="15">
        <v>114</v>
      </c>
      <c r="H81" s="15">
        <v>92</v>
      </c>
      <c r="I81" s="15">
        <v>88</v>
      </c>
      <c r="J81" s="15">
        <v>116</v>
      </c>
      <c r="K81" s="15">
        <v>179</v>
      </c>
      <c r="L81" s="15">
        <v>128.5</v>
      </c>
      <c r="M81" s="15">
        <v>183</v>
      </c>
      <c r="N81" s="94">
        <v>193</v>
      </c>
      <c r="O81" s="1080">
        <v>49.5</v>
      </c>
      <c r="P81" s="1081">
        <v>46</v>
      </c>
      <c r="Q81" s="1082">
        <v>147</v>
      </c>
      <c r="R81" s="1083">
        <v>164</v>
      </c>
      <c r="S81" s="1084">
        <v>78</v>
      </c>
      <c r="T81" s="1085">
        <v>83</v>
      </c>
      <c r="U81" s="1086">
        <v>95</v>
      </c>
      <c r="V81" s="1087">
        <v>128</v>
      </c>
      <c r="W81" s="1088">
        <v>177</v>
      </c>
      <c r="X81" s="1089">
        <v>150.5</v>
      </c>
      <c r="Y81" s="1090">
        <v>112.5</v>
      </c>
      <c r="Z81" s="1091">
        <v>156.5</v>
      </c>
      <c r="AA81" s="1825">
        <v>62</v>
      </c>
      <c r="AB81" s="1826">
        <v>152</v>
      </c>
      <c r="AC81" s="1827">
        <v>279</v>
      </c>
      <c r="AD81" s="1828">
        <v>79.5</v>
      </c>
      <c r="AE81" s="1829">
        <v>53</v>
      </c>
      <c r="AF81" s="1830">
        <v>58</v>
      </c>
      <c r="AG81" s="1831">
        <v>62</v>
      </c>
      <c r="AH81" s="15">
        <f t="shared" ref="AH81:CL81" si="360">AH93*AH57</f>
        <v>108.26002380833789</v>
      </c>
      <c r="AI81" s="15">
        <f>AI93*AI57</f>
        <v>105.93878982961463</v>
      </c>
      <c r="AJ81" s="15">
        <f t="shared" si="360"/>
        <v>118.33822364576295</v>
      </c>
      <c r="AK81" s="15">
        <f t="shared" si="360"/>
        <v>124.76567749094602</v>
      </c>
      <c r="AL81" s="94">
        <f t="shared" si="360"/>
        <v>122.65667203213764</v>
      </c>
      <c r="AM81" s="15">
        <f t="shared" si="360"/>
        <v>68.807165553859079</v>
      </c>
      <c r="AN81" s="15">
        <f t="shared" si="360"/>
        <v>197.03182407176794</v>
      </c>
      <c r="AO81" s="15">
        <f t="shared" si="360"/>
        <v>224.15089095666758</v>
      </c>
      <c r="AP81" s="15">
        <f t="shared" si="360"/>
        <v>188.08148872255268</v>
      </c>
      <c r="AQ81" s="15">
        <f t="shared" si="360"/>
        <v>162.4202529919329</v>
      </c>
      <c r="AR81" s="15">
        <f t="shared" si="360"/>
        <v>192.95995885356527</v>
      </c>
      <c r="AS81" s="15">
        <f t="shared" si="360"/>
        <v>174.65801927716726</v>
      </c>
      <c r="AT81" s="15">
        <f t="shared" si="360"/>
        <v>192.47730754941139</v>
      </c>
      <c r="AU81" s="15">
        <f t="shared" si="360"/>
        <v>192.85384984300975</v>
      </c>
      <c r="AV81" s="15">
        <f t="shared" si="360"/>
        <v>198.95646975966821</v>
      </c>
      <c r="AW81" s="15">
        <f t="shared" si="360"/>
        <v>200.52649197727595</v>
      </c>
      <c r="AX81" s="94">
        <f t="shared" si="360"/>
        <v>207.87375387563628</v>
      </c>
      <c r="AY81" s="15">
        <f t="shared" si="360"/>
        <v>122.14521858547103</v>
      </c>
      <c r="AZ81" s="15">
        <f t="shared" si="360"/>
        <v>335.85614698926867</v>
      </c>
      <c r="BA81" s="15">
        <f t="shared" si="360"/>
        <v>385.45528914308068</v>
      </c>
      <c r="BB81" s="15">
        <f t="shared" si="360"/>
        <v>231.5197909751287</v>
      </c>
      <c r="BC81" s="15">
        <f t="shared" si="360"/>
        <v>142.78703894854308</v>
      </c>
      <c r="BD81" s="15">
        <f t="shared" si="360"/>
        <v>213.18466900269331</v>
      </c>
      <c r="BE81" s="15">
        <f t="shared" si="360"/>
        <v>269.13698522361869</v>
      </c>
      <c r="BF81" s="15">
        <f t="shared" si="360"/>
        <v>373.37625763223946</v>
      </c>
      <c r="BG81" s="15">
        <f t="shared" si="360"/>
        <v>390.09864197651916</v>
      </c>
      <c r="BH81" s="15">
        <f t="shared" si="360"/>
        <v>404.90311150176228</v>
      </c>
      <c r="BI81" s="15">
        <f t="shared" si="360"/>
        <v>411.93070375626246</v>
      </c>
      <c r="BJ81" s="94">
        <f t="shared" si="360"/>
        <v>435.84175591566361</v>
      </c>
      <c r="BK81" s="15">
        <f t="shared" si="360"/>
        <v>188.16329533328081</v>
      </c>
      <c r="BL81" s="15">
        <f t="shared" si="360"/>
        <v>522.17447341726313</v>
      </c>
      <c r="BM81" s="15">
        <f t="shared" si="360"/>
        <v>613.46388944731427</v>
      </c>
      <c r="BN81" s="15">
        <f t="shared" si="360"/>
        <v>377.27698120500753</v>
      </c>
      <c r="BO81" s="15">
        <f t="shared" si="360"/>
        <v>229.04483797502581</v>
      </c>
      <c r="BP81" s="15">
        <f t="shared" si="360"/>
        <v>299.0316539222195</v>
      </c>
      <c r="BQ81" s="15">
        <f t="shared" si="360"/>
        <v>372.30291153066912</v>
      </c>
      <c r="BR81" s="15">
        <f t="shared" si="360"/>
        <v>507.68546535742871</v>
      </c>
      <c r="BS81" s="15">
        <f t="shared" si="360"/>
        <v>520.93221259250186</v>
      </c>
      <c r="BT81" s="15">
        <f t="shared" si="360"/>
        <v>531.24645240069287</v>
      </c>
      <c r="BU81" s="15">
        <f t="shared" si="360"/>
        <v>532.20256566896182</v>
      </c>
      <c r="BV81" s="94">
        <f t="shared" si="360"/>
        <v>551.21124865002048</v>
      </c>
      <c r="BW81" s="15">
        <f t="shared" si="360"/>
        <v>237.36666269137456</v>
      </c>
      <c r="BX81" s="15">
        <f t="shared" si="360"/>
        <v>651.76034014764775</v>
      </c>
      <c r="BY81" s="15">
        <f t="shared" si="360"/>
        <v>752.19420134545192</v>
      </c>
      <c r="BZ81" s="15">
        <f t="shared" si="360"/>
        <v>462.19533323933155</v>
      </c>
      <c r="CA81" s="15">
        <f t="shared" si="360"/>
        <v>281.07051419281333</v>
      </c>
      <c r="CB81" s="15">
        <f t="shared" si="360"/>
        <v>384.91941772057362</v>
      </c>
      <c r="CC81" s="15">
        <f t="shared" si="360"/>
        <v>483.43063419161052</v>
      </c>
      <c r="CD81" s="15">
        <f t="shared" si="360"/>
        <v>661.57587273325385</v>
      </c>
      <c r="CE81" s="15">
        <f t="shared" si="360"/>
        <v>680.85556072495763</v>
      </c>
      <c r="CF81" s="15">
        <f t="shared" si="360"/>
        <v>696.81610095929307</v>
      </c>
      <c r="CG81" s="15">
        <f t="shared" si="360"/>
        <v>699.92364419111971</v>
      </c>
      <c r="CH81" s="94">
        <f t="shared" si="360"/>
        <v>726.20420132053107</v>
      </c>
      <c r="CI81" s="15">
        <f t="shared" si="360"/>
        <v>301.80232745206166</v>
      </c>
      <c r="CJ81" s="15">
        <f t="shared" si="360"/>
        <v>830.86011741117522</v>
      </c>
      <c r="CK81" s="15">
        <f t="shared" si="360"/>
        <v>960.31788553096658</v>
      </c>
      <c r="CL81" s="15">
        <f t="shared" si="360"/>
        <v>588.01241394584713</v>
      </c>
      <c r="CM81" s="15">
        <f t="shared" ref="CM81:CT81" si="361">CM93*CM57</f>
        <v>355.84914835997841</v>
      </c>
      <c r="CN81" s="15">
        <f t="shared" si="361"/>
        <v>484.27664907959326</v>
      </c>
      <c r="CO81" s="15">
        <f t="shared" si="361"/>
        <v>607.11412144918859</v>
      </c>
      <c r="CP81" s="15">
        <f t="shared" si="361"/>
        <v>829.51406316371776</v>
      </c>
      <c r="CQ81" s="15">
        <f t="shared" si="361"/>
        <v>851.50259741894763</v>
      </c>
      <c r="CR81" s="15">
        <f t="shared" si="361"/>
        <v>869.70796511128606</v>
      </c>
      <c r="CS81" s="15">
        <f t="shared" si="361"/>
        <v>889.50844734780992</v>
      </c>
      <c r="CT81" s="94">
        <f t="shared" si="361"/>
        <v>921.50012770110163</v>
      </c>
    </row>
    <row r="82" spans="1:98" s="15" customFormat="1" x14ac:dyDescent="0.25">
      <c r="A82" s="4" t="s">
        <v>180</v>
      </c>
      <c r="B82" s="15" t="s">
        <v>1</v>
      </c>
      <c r="C82" s="15">
        <v>30</v>
      </c>
      <c r="D82" s="15">
        <v>39</v>
      </c>
      <c r="E82" s="15">
        <v>35</v>
      </c>
      <c r="F82" s="15">
        <v>77</v>
      </c>
      <c r="G82" s="15">
        <v>99</v>
      </c>
      <c r="H82" s="15">
        <v>111.5</v>
      </c>
      <c r="I82" s="15">
        <v>128</v>
      </c>
      <c r="J82" s="15">
        <v>94</v>
      </c>
      <c r="K82" s="15">
        <v>170</v>
      </c>
      <c r="L82" s="15">
        <v>120</v>
      </c>
      <c r="M82" s="15">
        <v>278</v>
      </c>
      <c r="N82" s="94">
        <v>281</v>
      </c>
      <c r="O82" s="1092">
        <v>60</v>
      </c>
      <c r="P82" s="1093">
        <v>56</v>
      </c>
      <c r="Q82" s="1094">
        <v>123</v>
      </c>
      <c r="R82" s="1095">
        <v>107</v>
      </c>
      <c r="S82" s="1096">
        <v>95</v>
      </c>
      <c r="T82" s="1097">
        <v>161</v>
      </c>
      <c r="U82" s="1098">
        <v>127</v>
      </c>
      <c r="V82" s="1099">
        <v>131.5</v>
      </c>
      <c r="W82" s="1100">
        <v>145</v>
      </c>
      <c r="X82" s="1101">
        <v>123</v>
      </c>
      <c r="Y82" s="1102">
        <v>215</v>
      </c>
      <c r="Z82" s="1103">
        <v>305.5</v>
      </c>
      <c r="AA82" s="1832">
        <v>34</v>
      </c>
      <c r="AB82" s="1833">
        <v>37</v>
      </c>
      <c r="AC82" s="1834">
        <v>80</v>
      </c>
      <c r="AD82" s="1835">
        <v>105</v>
      </c>
      <c r="AE82" s="1836">
        <v>777</v>
      </c>
      <c r="AF82" s="1837">
        <v>145.5</v>
      </c>
      <c r="AG82" s="1838">
        <v>115</v>
      </c>
      <c r="AH82" s="15">
        <f t="shared" ref="AH82:CL82" si="362">AH94*AH58</f>
        <v>558.7615439014844</v>
      </c>
      <c r="AI82" s="15">
        <f t="shared" si="362"/>
        <v>695.22573870317353</v>
      </c>
      <c r="AJ82" s="15">
        <f t="shared" si="362"/>
        <v>455.21244595662114</v>
      </c>
      <c r="AK82" s="15">
        <f t="shared" si="362"/>
        <v>483.39399523896196</v>
      </c>
      <c r="AL82" s="94">
        <f t="shared" si="362"/>
        <v>552.82906050269071</v>
      </c>
      <c r="AM82" s="15">
        <f t="shared" si="362"/>
        <v>37.239252918218206</v>
      </c>
      <c r="AN82" s="15">
        <f t="shared" si="362"/>
        <v>56.202693188128002</v>
      </c>
      <c r="AO82" s="15">
        <f t="shared" si="362"/>
        <v>180.29344658374174</v>
      </c>
      <c r="AP82" s="15">
        <f t="shared" si="362"/>
        <v>288.7828804731061</v>
      </c>
      <c r="AQ82" s="15">
        <f t="shared" si="362"/>
        <v>1906.9855076406345</v>
      </c>
      <c r="AR82" s="15">
        <f t="shared" si="362"/>
        <v>354.36687061376836</v>
      </c>
      <c r="AS82" s="15">
        <f t="shared" si="362"/>
        <v>402.37444663344809</v>
      </c>
      <c r="AT82" s="15">
        <f t="shared" si="362"/>
        <v>810.49755693159807</v>
      </c>
      <c r="AU82" s="15">
        <f t="shared" si="362"/>
        <v>962.97865654666452</v>
      </c>
      <c r="AV82" s="15">
        <f t="shared" si="362"/>
        <v>666.9246650061167</v>
      </c>
      <c r="AW82" s="15">
        <f t="shared" si="362"/>
        <v>749.1325554479896</v>
      </c>
      <c r="AX82" s="94">
        <f t="shared" si="362"/>
        <v>844.50829958544148</v>
      </c>
      <c r="AY82" s="15">
        <f t="shared" si="362"/>
        <v>197.32661429566429</v>
      </c>
      <c r="AZ82" s="15">
        <f t="shared" si="362"/>
        <v>283.55092422615223</v>
      </c>
      <c r="BA82" s="15">
        <f t="shared" si="362"/>
        <v>970.96121712997103</v>
      </c>
      <c r="BB82" s="15">
        <f t="shared" si="362"/>
        <v>1507.3627967734735</v>
      </c>
      <c r="BC82" s="15">
        <f t="shared" si="362"/>
        <v>9704.4864195583723</v>
      </c>
      <c r="BD82" s="15">
        <f t="shared" si="362"/>
        <v>1813.5568935194476</v>
      </c>
      <c r="BE82" s="15">
        <f t="shared" si="362"/>
        <v>1743.4181000003543</v>
      </c>
      <c r="BF82" s="15">
        <f t="shared" si="362"/>
        <v>2837.1831858524115</v>
      </c>
      <c r="BG82" s="15">
        <f t="shared" si="362"/>
        <v>3530.8778816175609</v>
      </c>
      <c r="BH82" s="15">
        <f t="shared" si="362"/>
        <v>2538.9573483021345</v>
      </c>
      <c r="BI82" s="15">
        <f t="shared" si="362"/>
        <v>2977.3136169716881</v>
      </c>
      <c r="BJ82" s="94">
        <f t="shared" si="362"/>
        <v>3770.9838963938614</v>
      </c>
      <c r="BK82" s="15">
        <f t="shared" si="362"/>
        <v>248.05367353448875</v>
      </c>
      <c r="BL82" s="15">
        <f t="shared" si="362"/>
        <v>363.37772563473783</v>
      </c>
      <c r="BM82" s="15">
        <f t="shared" si="362"/>
        <v>1239.9364629674342</v>
      </c>
      <c r="BN82" s="15">
        <f t="shared" si="362"/>
        <v>1937.6239220921759</v>
      </c>
      <c r="BO82" s="15">
        <f t="shared" si="362"/>
        <v>12395.968736163939</v>
      </c>
      <c r="BP82" s="15">
        <f t="shared" si="362"/>
        <v>2307.0161506513605</v>
      </c>
      <c r="BQ82" s="15">
        <f t="shared" si="362"/>
        <v>2241.6396837066709</v>
      </c>
      <c r="BR82" s="15">
        <f t="shared" si="362"/>
        <v>3659.066365370757</v>
      </c>
      <c r="BS82" s="15">
        <f t="shared" si="362"/>
        <v>4596.5426716083457</v>
      </c>
      <c r="BT82" s="15">
        <f t="shared" si="362"/>
        <v>3280.806582817997</v>
      </c>
      <c r="BU82" s="15">
        <f t="shared" si="362"/>
        <v>3822.1340314789118</v>
      </c>
      <c r="BV82" s="94">
        <f t="shared" si="362"/>
        <v>4727.317015512197</v>
      </c>
      <c r="BW82" s="15">
        <f t="shared" si="362"/>
        <v>311.02820024141403</v>
      </c>
      <c r="BX82" s="15">
        <f t="shared" si="362"/>
        <v>453.02326306437851</v>
      </c>
      <c r="BY82" s="15">
        <f t="shared" si="362"/>
        <v>1533.1581864953023</v>
      </c>
      <c r="BZ82" s="15">
        <f t="shared" si="362"/>
        <v>2372.4397860479098</v>
      </c>
      <c r="CA82" s="15">
        <f t="shared" si="362"/>
        <v>15010.077852031469</v>
      </c>
      <c r="CB82" s="15">
        <f t="shared" si="362"/>
        <v>2780.6187917930697</v>
      </c>
      <c r="CC82" s="15">
        <f t="shared" si="362"/>
        <v>2699.9721484426118</v>
      </c>
      <c r="CD82" s="15">
        <f t="shared" si="362"/>
        <v>4390.3028558711439</v>
      </c>
      <c r="CE82" s="15">
        <f t="shared" si="362"/>
        <v>5558.8857957868322</v>
      </c>
      <c r="CF82" s="15">
        <f t="shared" si="362"/>
        <v>4006.2487435334824</v>
      </c>
      <c r="CG82" s="15">
        <f t="shared" si="362"/>
        <v>4689.9520001740648</v>
      </c>
      <c r="CH82" s="94">
        <f t="shared" si="362"/>
        <v>5830.8625548465134</v>
      </c>
      <c r="CI82" s="15">
        <f t="shared" si="362"/>
        <v>370.49308404478882</v>
      </c>
      <c r="CJ82" s="15">
        <f t="shared" si="362"/>
        <v>542.87845989419759</v>
      </c>
      <c r="CK82" s="15">
        <f t="shared" si="362"/>
        <v>1841.9017701584969</v>
      </c>
      <c r="CL82" s="15">
        <f t="shared" si="362"/>
        <v>2864.5196621435639</v>
      </c>
      <c r="CM82" s="15">
        <f t="shared" ref="CM82:CT82" si="363">CM94*CM58</f>
        <v>18200.30129475136</v>
      </c>
      <c r="CN82" s="15">
        <f t="shared" si="363"/>
        <v>3379.2325631177237</v>
      </c>
      <c r="CO82" s="15">
        <f t="shared" si="363"/>
        <v>3286.0502932087643</v>
      </c>
      <c r="CP82" s="15">
        <f t="shared" si="363"/>
        <v>5353.6734936544444</v>
      </c>
      <c r="CQ82" s="15">
        <f t="shared" si="363"/>
        <v>6769.1313165706961</v>
      </c>
      <c r="CR82" s="15">
        <f t="shared" si="363"/>
        <v>4868.5814855620674</v>
      </c>
      <c r="CS82" s="15">
        <f t="shared" si="363"/>
        <v>5803.6191065101521</v>
      </c>
      <c r="CT82" s="94">
        <f t="shared" si="363"/>
        <v>7192.3185067243521</v>
      </c>
    </row>
    <row r="83" spans="1:98" s="15" customFormat="1" x14ac:dyDescent="0.25">
      <c r="A83" s="4" t="s">
        <v>181</v>
      </c>
      <c r="B83" s="15" t="s">
        <v>2</v>
      </c>
      <c r="C83" s="15">
        <v>24</v>
      </c>
      <c r="D83" s="15">
        <v>13</v>
      </c>
      <c r="E83" s="15">
        <v>22</v>
      </c>
      <c r="F83" s="15">
        <v>18</v>
      </c>
      <c r="G83" s="15">
        <v>28</v>
      </c>
      <c r="H83" s="15">
        <v>33.5</v>
      </c>
      <c r="I83" s="15">
        <v>33</v>
      </c>
      <c r="J83" s="15">
        <v>41.5</v>
      </c>
      <c r="K83" s="15">
        <v>80</v>
      </c>
      <c r="L83" s="15">
        <v>67</v>
      </c>
      <c r="M83" s="15">
        <v>126</v>
      </c>
      <c r="N83" s="94">
        <v>190</v>
      </c>
      <c r="O83" s="1104">
        <v>41</v>
      </c>
      <c r="P83" s="1105">
        <v>44</v>
      </c>
      <c r="Q83" s="1106">
        <v>93</v>
      </c>
      <c r="R83" s="1107">
        <v>70</v>
      </c>
      <c r="S83" s="1108">
        <v>75</v>
      </c>
      <c r="T83" s="1109">
        <v>154</v>
      </c>
      <c r="U83" s="1110">
        <v>99</v>
      </c>
      <c r="V83" s="1111">
        <v>75</v>
      </c>
      <c r="W83" s="1112">
        <v>143</v>
      </c>
      <c r="X83" s="1113">
        <v>85.5</v>
      </c>
      <c r="Y83" s="1114">
        <v>135</v>
      </c>
      <c r="Z83" s="1115">
        <v>286</v>
      </c>
      <c r="AA83" s="1839">
        <v>75.5</v>
      </c>
      <c r="AB83" s="1840">
        <v>63</v>
      </c>
      <c r="AC83" s="1841">
        <v>135</v>
      </c>
      <c r="AD83" s="1842">
        <v>113</v>
      </c>
      <c r="AE83" s="1843">
        <v>113</v>
      </c>
      <c r="AF83" s="1844">
        <v>101.5</v>
      </c>
      <c r="AG83" s="1845">
        <v>106.5</v>
      </c>
      <c r="AH83" s="15">
        <f>AH95*AH59</f>
        <v>144.10017199412857</v>
      </c>
      <c r="AI83" s="15">
        <f t="shared" ref="AI83:CL84" si="364">AI95*AI59</f>
        <v>167.44194109859802</v>
      </c>
      <c r="AJ83" s="15">
        <f t="shared" si="364"/>
        <v>164.36407037947518</v>
      </c>
      <c r="AK83" s="15">
        <f t="shared" si="364"/>
        <v>181.85033403374129</v>
      </c>
      <c r="AL83" s="94">
        <f t="shared" si="364"/>
        <v>197.9444119965701</v>
      </c>
      <c r="AM83" s="15">
        <f t="shared" si="364"/>
        <v>59.72515284718402</v>
      </c>
      <c r="AN83" s="15">
        <f t="shared" si="364"/>
        <v>68.930979710625607</v>
      </c>
      <c r="AO83" s="15">
        <f t="shared" si="364"/>
        <v>222.19062895892776</v>
      </c>
      <c r="AP83" s="15">
        <f t="shared" si="364"/>
        <v>209.88901970196113</v>
      </c>
      <c r="AQ83" s="15">
        <f t="shared" si="364"/>
        <v>243.12153863059388</v>
      </c>
      <c r="AR83" s="15">
        <f t="shared" si="364"/>
        <v>242.23771447259352</v>
      </c>
      <c r="AS83" s="15">
        <f t="shared" si="364"/>
        <v>265.68990514397785</v>
      </c>
      <c r="AT83" s="15">
        <f t="shared" si="364"/>
        <v>266.5863697342283</v>
      </c>
      <c r="AU83" s="15">
        <f t="shared" si="364"/>
        <v>276.89935995337345</v>
      </c>
      <c r="AV83" s="15">
        <f t="shared" si="364"/>
        <v>283.04576265885322</v>
      </c>
      <c r="AW83" s="15">
        <f t="shared" si="364"/>
        <v>299.83568828605456</v>
      </c>
      <c r="AX83" s="94">
        <f t="shared" si="364"/>
        <v>305.29888012880713</v>
      </c>
      <c r="AY83" s="15">
        <f t="shared" si="364"/>
        <v>113.02095016584444</v>
      </c>
      <c r="AZ83" s="15">
        <f t="shared" si="364"/>
        <v>126.0486948819985</v>
      </c>
      <c r="BA83" s="15">
        <f t="shared" si="364"/>
        <v>407.23251422415944</v>
      </c>
      <c r="BB83" s="15">
        <f t="shared" si="364"/>
        <v>382.11679139238356</v>
      </c>
      <c r="BC83" s="15">
        <f t="shared" si="364"/>
        <v>439.49902815754945</v>
      </c>
      <c r="BD83" s="15">
        <f t="shared" si="364"/>
        <v>439.504417742393</v>
      </c>
      <c r="BE83" s="15">
        <f t="shared" si="364"/>
        <v>497.6962260621861</v>
      </c>
      <c r="BF83" s="15">
        <f t="shared" si="364"/>
        <v>472.17234573702115</v>
      </c>
      <c r="BG83" s="15">
        <f t="shared" si="364"/>
        <v>495.8957615666896</v>
      </c>
      <c r="BH83" s="15">
        <f t="shared" si="364"/>
        <v>504.09774389758735</v>
      </c>
      <c r="BI83" s="15">
        <f t="shared" si="364"/>
        <v>520.68160783792837</v>
      </c>
      <c r="BJ83" s="94">
        <f t="shared" si="364"/>
        <v>526.25333660868375</v>
      </c>
      <c r="BK83" s="15">
        <f t="shared" si="364"/>
        <v>126.57838435117219</v>
      </c>
      <c r="BL83" s="15">
        <f t="shared" si="364"/>
        <v>124.49698544079814</v>
      </c>
      <c r="BM83" s="15">
        <f t="shared" si="364"/>
        <v>413.5814292641781</v>
      </c>
      <c r="BN83" s="15">
        <f t="shared" si="364"/>
        <v>406.27597229819679</v>
      </c>
      <c r="BO83" s="15">
        <f t="shared" si="364"/>
        <v>484.4174015456212</v>
      </c>
      <c r="BP83" s="15">
        <f t="shared" si="364"/>
        <v>508.72652179457231</v>
      </c>
      <c r="BQ83" s="15">
        <f t="shared" si="364"/>
        <v>600.25685950637376</v>
      </c>
      <c r="BR83" s="15">
        <f t="shared" si="364"/>
        <v>643.66343245213932</v>
      </c>
      <c r="BS83" s="15">
        <f t="shared" si="364"/>
        <v>776.69783727998743</v>
      </c>
      <c r="BT83" s="15">
        <f t="shared" si="364"/>
        <v>792.42387936590069</v>
      </c>
      <c r="BU83" s="15">
        <f t="shared" si="364"/>
        <v>831.46280583461476</v>
      </c>
      <c r="BV83" s="94">
        <f t="shared" si="364"/>
        <v>860.92854727731344</v>
      </c>
      <c r="BW83" s="15">
        <f t="shared" si="364"/>
        <v>207.73725462090218</v>
      </c>
      <c r="BX83" s="15">
        <f t="shared" si="364"/>
        <v>205.53067154392525</v>
      </c>
      <c r="BY83" s="15">
        <f t="shared" si="364"/>
        <v>667.88650113184542</v>
      </c>
      <c r="BZ83" s="15">
        <f t="shared" si="364"/>
        <v>631.22258519109107</v>
      </c>
      <c r="CA83" s="15">
        <f t="shared" si="364"/>
        <v>733.7352485052553</v>
      </c>
      <c r="CB83" s="15">
        <f t="shared" si="364"/>
        <v>737.64847124671553</v>
      </c>
      <c r="CC83" s="15">
        <f t="shared" si="364"/>
        <v>825.93077630230698</v>
      </c>
      <c r="CD83" s="15">
        <f t="shared" si="364"/>
        <v>873.8274325339172</v>
      </c>
      <c r="CE83" s="15">
        <f t="shared" si="364"/>
        <v>1033.7921656509589</v>
      </c>
      <c r="CF83" s="15">
        <f t="shared" si="364"/>
        <v>1035.9669766954662</v>
      </c>
      <c r="CG83" s="15">
        <f t="shared" si="364"/>
        <v>1070.8501616259023</v>
      </c>
      <c r="CH83" s="94">
        <f t="shared" si="364"/>
        <v>1084.7054757783264</v>
      </c>
      <c r="CI83" s="15">
        <f t="shared" si="364"/>
        <v>250.88969946151437</v>
      </c>
      <c r="CJ83" s="15">
        <f t="shared" si="364"/>
        <v>246.73247976143446</v>
      </c>
      <c r="CK83" s="15">
        <f t="shared" si="364"/>
        <v>800.93124615054728</v>
      </c>
      <c r="CL83" s="15">
        <f t="shared" si="364"/>
        <v>765.53832348519825</v>
      </c>
      <c r="CM83" s="15">
        <f t="shared" ref="CM83:CT83" si="365">CM95*CM59</f>
        <v>895.97008573205119</v>
      </c>
      <c r="CN83" s="15">
        <f t="shared" si="365"/>
        <v>907.26616073985406</v>
      </c>
      <c r="CO83" s="15">
        <f t="shared" si="365"/>
        <v>1035.6616618075018</v>
      </c>
      <c r="CP83" s="15">
        <f t="shared" si="365"/>
        <v>1098.3630288326885</v>
      </c>
      <c r="CQ83" s="15">
        <f t="shared" si="365"/>
        <v>1301.4290325456882</v>
      </c>
      <c r="CR83" s="15">
        <f t="shared" si="365"/>
        <v>1310.5590505801104</v>
      </c>
      <c r="CS83" s="15">
        <f t="shared" si="365"/>
        <v>1384.3735088101648</v>
      </c>
      <c r="CT83" s="94">
        <f t="shared" si="365"/>
        <v>1404.6748690051718</v>
      </c>
    </row>
    <row r="84" spans="1:98" s="15" customFormat="1" x14ac:dyDescent="0.25">
      <c r="A84" s="4" t="s">
        <v>182</v>
      </c>
      <c r="B84" s="15" t="s">
        <v>150</v>
      </c>
      <c r="N84" s="94"/>
      <c r="O84" s="1116"/>
      <c r="P84" s="1116"/>
      <c r="Q84" s="1116"/>
      <c r="R84" s="1116"/>
      <c r="S84" s="1116"/>
      <c r="T84" s="1116"/>
      <c r="U84" s="1116"/>
      <c r="V84" s="1116"/>
      <c r="W84" s="1116"/>
      <c r="X84" s="1116"/>
      <c r="Y84" s="1116"/>
      <c r="Z84" s="1116"/>
      <c r="AA84" s="1116"/>
      <c r="AB84" s="1846">
        <v>36.5</v>
      </c>
      <c r="AC84" s="1847">
        <v>39.5</v>
      </c>
      <c r="AD84" s="1848">
        <v>56.5</v>
      </c>
      <c r="AE84" s="1849">
        <v>29</v>
      </c>
      <c r="AF84" s="1850">
        <v>15</v>
      </c>
      <c r="AG84" s="1851">
        <v>25</v>
      </c>
      <c r="AH84" s="15">
        <f>AH96*AH60</f>
        <v>29.789965062111769</v>
      </c>
      <c r="AI84" s="15">
        <f t="shared" si="364"/>
        <v>24.335179299301227</v>
      </c>
      <c r="AJ84" s="15">
        <f t="shared" si="364"/>
        <v>23.221741480856938</v>
      </c>
      <c r="AK84" s="15">
        <f t="shared" si="364"/>
        <v>25.541594013664277</v>
      </c>
      <c r="AL84" s="15">
        <f t="shared" si="364"/>
        <v>25.671465907778039</v>
      </c>
      <c r="AM84" s="15">
        <f>AM96*AM60</f>
        <v>24.683233627602903</v>
      </c>
      <c r="AN84" s="15">
        <f t="shared" si="364"/>
        <v>24.770627078357258</v>
      </c>
      <c r="AO84" s="15">
        <f t="shared" si="364"/>
        <v>25.165041999137575</v>
      </c>
      <c r="AP84" s="15">
        <f t="shared" si="364"/>
        <v>25.071323313111179</v>
      </c>
      <c r="AQ84" s="15">
        <f t="shared" si="364"/>
        <v>24.922184419775107</v>
      </c>
      <c r="AR84" s="15">
        <f t="shared" si="364"/>
        <v>24.982093882050894</v>
      </c>
      <c r="AS84" s="15">
        <f t="shared" si="364"/>
        <v>25.035083539303287</v>
      </c>
      <c r="AT84" s="15">
        <f t="shared" si="364"/>
        <v>25.00264573815203</v>
      </c>
      <c r="AU84" s="15">
        <f t="shared" si="364"/>
        <v>24.98548649295039</v>
      </c>
      <c r="AV84" s="15">
        <f t="shared" si="364"/>
        <v>25.001323559705725</v>
      </c>
      <c r="AW84" s="15">
        <f t="shared" si="364"/>
        <v>25.006131844113263</v>
      </c>
      <c r="AX84" s="15">
        <f t="shared" si="364"/>
        <v>24.998896401943899</v>
      </c>
      <c r="BJ84" s="94"/>
      <c r="BV84" s="94"/>
      <c r="CH84" s="94"/>
      <c r="CT84" s="94"/>
    </row>
    <row r="85" spans="1:98" s="16" customFormat="1" x14ac:dyDescent="0.25">
      <c r="A85" s="5"/>
      <c r="B85" s="16" t="s">
        <v>3</v>
      </c>
      <c r="C85" s="16">
        <f>SUM(C77:C84)</f>
        <v>373</v>
      </c>
      <c r="D85" s="16">
        <f t="shared" ref="D85:BO85" si="366">SUM(D77:D84)</f>
        <v>317</v>
      </c>
      <c r="E85" s="16">
        <f t="shared" si="366"/>
        <v>515</v>
      </c>
      <c r="F85" s="16">
        <f t="shared" si="366"/>
        <v>658</v>
      </c>
      <c r="G85" s="16">
        <f t="shared" si="366"/>
        <v>644</v>
      </c>
      <c r="H85" s="16">
        <f t="shared" si="366"/>
        <v>806</v>
      </c>
      <c r="I85" s="16">
        <f t="shared" si="366"/>
        <v>781</v>
      </c>
      <c r="J85" s="16">
        <f t="shared" si="366"/>
        <v>593</v>
      </c>
      <c r="K85" s="16">
        <f t="shared" si="366"/>
        <v>949</v>
      </c>
      <c r="L85" s="16">
        <f t="shared" si="366"/>
        <v>758</v>
      </c>
      <c r="M85" s="16">
        <f t="shared" si="366"/>
        <v>1207</v>
      </c>
      <c r="N85" s="16">
        <f t="shared" si="366"/>
        <v>1608</v>
      </c>
      <c r="O85" s="16">
        <f t="shared" si="366"/>
        <v>349</v>
      </c>
      <c r="P85" s="16">
        <f t="shared" si="366"/>
        <v>334</v>
      </c>
      <c r="Q85" s="16">
        <f t="shared" si="366"/>
        <v>875</v>
      </c>
      <c r="R85" s="16">
        <f t="shared" si="366"/>
        <v>809</v>
      </c>
      <c r="S85" s="16">
        <f t="shared" si="366"/>
        <v>672</v>
      </c>
      <c r="T85" s="16">
        <f t="shared" si="366"/>
        <v>1028</v>
      </c>
      <c r="U85" s="16">
        <f t="shared" si="366"/>
        <v>793</v>
      </c>
      <c r="V85" s="16">
        <f t="shared" si="366"/>
        <v>771</v>
      </c>
      <c r="W85" s="16">
        <f t="shared" si="366"/>
        <v>1115</v>
      </c>
      <c r="X85" s="16">
        <f t="shared" si="366"/>
        <v>844</v>
      </c>
      <c r="Y85" s="16">
        <f t="shared" si="366"/>
        <v>1282</v>
      </c>
      <c r="Z85" s="16">
        <f t="shared" si="366"/>
        <v>1894</v>
      </c>
      <c r="AA85" s="16">
        <f t="shared" si="366"/>
        <v>690</v>
      </c>
      <c r="AB85" s="16">
        <f t="shared" si="366"/>
        <v>918</v>
      </c>
      <c r="AC85" s="16">
        <f t="shared" si="366"/>
        <v>1428</v>
      </c>
      <c r="AD85" s="16">
        <f t="shared" si="366"/>
        <v>1259</v>
      </c>
      <c r="AE85" s="16">
        <f t="shared" si="366"/>
        <v>1915</v>
      </c>
      <c r="AF85" s="16">
        <f t="shared" si="366"/>
        <v>1626</v>
      </c>
      <c r="AG85" s="16">
        <f t="shared" si="366"/>
        <v>1171</v>
      </c>
      <c r="AH85" s="16">
        <f t="shared" si="366"/>
        <v>1939.9709932920339</v>
      </c>
      <c r="AI85" s="16">
        <f t="shared" si="366"/>
        <v>2149.1204605503863</v>
      </c>
      <c r="AJ85" s="16">
        <f t="shared" si="366"/>
        <v>1954.8766071685682</v>
      </c>
      <c r="AK85" s="16">
        <f t="shared" si="366"/>
        <v>1966.3762621624292</v>
      </c>
      <c r="AL85" s="16">
        <f t="shared" si="366"/>
        <v>2106.5398159952924</v>
      </c>
      <c r="AM85" s="16">
        <f t="shared" si="366"/>
        <v>1122.3699073771272</v>
      </c>
      <c r="AN85" s="16">
        <f t="shared" si="366"/>
        <v>1403.6921424085649</v>
      </c>
      <c r="AO85" s="16">
        <f t="shared" si="366"/>
        <v>1803.9603458379788</v>
      </c>
      <c r="AP85" s="16">
        <f t="shared" si="366"/>
        <v>1652.440406722546</v>
      </c>
      <c r="AQ85" s="16">
        <f t="shared" si="366"/>
        <v>3308.8866020737128</v>
      </c>
      <c r="AR85" s="16">
        <f t="shared" si="366"/>
        <v>2025.1917310402459</v>
      </c>
      <c r="AS85" s="16">
        <f t="shared" si="366"/>
        <v>1959.1357341971734</v>
      </c>
      <c r="AT85" s="16">
        <f t="shared" si="366"/>
        <v>2413.1073227419802</v>
      </c>
      <c r="AU85" s="16">
        <f t="shared" si="366"/>
        <v>2623.5805938917665</v>
      </c>
      <c r="AV85" s="16">
        <f t="shared" si="366"/>
        <v>2375.300364643203</v>
      </c>
      <c r="AW85" s="16">
        <f t="shared" si="366"/>
        <v>2469.9362118710023</v>
      </c>
      <c r="AX85" s="16">
        <f t="shared" si="366"/>
        <v>2604.8322583565841</v>
      </c>
      <c r="AY85" s="16">
        <f t="shared" si="366"/>
        <v>1044.8438125066234</v>
      </c>
      <c r="AZ85" s="16">
        <f t="shared" si="366"/>
        <v>1354.6807614461313</v>
      </c>
      <c r="BA85" s="16">
        <f t="shared" si="366"/>
        <v>2600.6758564858342</v>
      </c>
      <c r="BB85" s="16">
        <f t="shared" si="366"/>
        <v>2955.017158806927</v>
      </c>
      <c r="BC85" s="16">
        <f t="shared" si="366"/>
        <v>11309.161371249314</v>
      </c>
      <c r="BD85" s="16">
        <f t="shared" si="366"/>
        <v>3690.9076394465396</v>
      </c>
      <c r="BE85" s="16">
        <f t="shared" si="366"/>
        <v>3677.6945582451394</v>
      </c>
      <c r="BF85" s="16">
        <f t="shared" si="366"/>
        <v>4888.6376748385564</v>
      </c>
      <c r="BG85" s="16">
        <f t="shared" si="366"/>
        <v>5693.5015303478449</v>
      </c>
      <c r="BH85" s="16">
        <f t="shared" si="366"/>
        <v>4756.4355639992891</v>
      </c>
      <c r="BI85" s="16">
        <f t="shared" si="366"/>
        <v>5235.8222001212598</v>
      </c>
      <c r="BJ85" s="16">
        <f t="shared" si="366"/>
        <v>6117.6933671539782</v>
      </c>
      <c r="BK85" s="16">
        <f t="shared" si="366"/>
        <v>1423.1544881240729</v>
      </c>
      <c r="BL85" s="16">
        <f t="shared" si="366"/>
        <v>1848.8553615523376</v>
      </c>
      <c r="BM85" s="16">
        <f t="shared" si="366"/>
        <v>3372.641794271748</v>
      </c>
      <c r="BN85" s="16">
        <f t="shared" si="366"/>
        <v>3833.3429237133137</v>
      </c>
      <c r="BO85" s="16">
        <f t="shared" si="366"/>
        <v>14462.542799598503</v>
      </c>
      <c r="BP85" s="16">
        <f t="shared" ref="BP85:CT85" si="367">SUM(BP77:BP84)</f>
        <v>4680.0549706234988</v>
      </c>
      <c r="BQ85" s="16">
        <f t="shared" si="367"/>
        <v>4704.6424363085598</v>
      </c>
      <c r="BR85" s="16">
        <f t="shared" si="367"/>
        <v>6330.1038755304271</v>
      </c>
      <c r="BS85" s="16">
        <f t="shared" si="367"/>
        <v>7504.7486734851755</v>
      </c>
      <c r="BT85" s="16">
        <f t="shared" si="367"/>
        <v>6238.9697610705007</v>
      </c>
      <c r="BU85" s="16">
        <f t="shared" si="367"/>
        <v>6827.4495765878473</v>
      </c>
      <c r="BV85" s="16">
        <f t="shared" si="367"/>
        <v>7827.143577232915</v>
      </c>
      <c r="BW85" s="16">
        <f t="shared" si="367"/>
        <v>1800.4233504392171</v>
      </c>
      <c r="BX85" s="16">
        <f t="shared" si="367"/>
        <v>2323.8599212361628</v>
      </c>
      <c r="BY85" s="16">
        <f t="shared" si="367"/>
        <v>4346.3223173346569</v>
      </c>
      <c r="BZ85" s="16">
        <f t="shared" si="367"/>
        <v>4887.282715811124</v>
      </c>
      <c r="CA85" s="16">
        <f t="shared" si="367"/>
        <v>17776.00308196785</v>
      </c>
      <c r="CB85" s="16">
        <f t="shared" si="367"/>
        <v>5927.1498467677466</v>
      </c>
      <c r="CC85" s="16">
        <f t="shared" si="367"/>
        <v>5946.9933812557329</v>
      </c>
      <c r="CD85" s="16">
        <f t="shared" si="367"/>
        <v>7905.4504194957535</v>
      </c>
      <c r="CE85" s="16">
        <f t="shared" si="367"/>
        <v>9374.4423122158423</v>
      </c>
      <c r="CF85" s="16">
        <f t="shared" si="367"/>
        <v>7877.4632529304927</v>
      </c>
      <c r="CG85" s="16">
        <f t="shared" si="367"/>
        <v>8614.5175291724117</v>
      </c>
      <c r="CH85" s="16">
        <f t="shared" si="367"/>
        <v>9858.4520800946684</v>
      </c>
      <c r="CI85" s="16">
        <f t="shared" si="367"/>
        <v>2214.1180506645514</v>
      </c>
      <c r="CJ85" s="16">
        <f t="shared" si="367"/>
        <v>2864.0591714441325</v>
      </c>
      <c r="CK85" s="16">
        <f t="shared" si="367"/>
        <v>5327.9778117054148</v>
      </c>
      <c r="CL85" s="16">
        <f t="shared" si="367"/>
        <v>5982.3665032244735</v>
      </c>
      <c r="CM85" s="16">
        <f t="shared" si="367"/>
        <v>21627.285087315358</v>
      </c>
      <c r="CN85" s="16">
        <f t="shared" si="367"/>
        <v>7271.9904202622938</v>
      </c>
      <c r="CO85" s="16">
        <f t="shared" si="367"/>
        <v>7326.173946644034</v>
      </c>
      <c r="CP85" s="16">
        <f t="shared" si="367"/>
        <v>9725.9665069798102</v>
      </c>
      <c r="CQ85" s="16">
        <f t="shared" si="367"/>
        <v>11512.820391869385</v>
      </c>
      <c r="CR85" s="16">
        <f t="shared" si="367"/>
        <v>9682.344562864675</v>
      </c>
      <c r="CS85" s="16">
        <f t="shared" si="367"/>
        <v>10781.219053698082</v>
      </c>
      <c r="CT85" s="16">
        <f t="shared" si="367"/>
        <v>12298.000662307932</v>
      </c>
    </row>
    <row r="87" spans="1:98" s="4" customFormat="1" x14ac:dyDescent="0.25">
      <c r="A87" s="113"/>
      <c r="B87"/>
      <c r="C8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9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9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9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9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9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9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9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9"/>
    </row>
    <row r="88" spans="1:98" s="102" customFormat="1" x14ac:dyDescent="0.25">
      <c r="B88" s="102" t="s">
        <v>13</v>
      </c>
      <c r="C88" s="102">
        <f t="shared" ref="C88:BN88" si="368">C52</f>
        <v>42005</v>
      </c>
      <c r="D88" s="102">
        <f t="shared" si="368"/>
        <v>42036</v>
      </c>
      <c r="E88" s="102">
        <f t="shared" si="368"/>
        <v>42064</v>
      </c>
      <c r="F88" s="102">
        <f t="shared" si="368"/>
        <v>42095</v>
      </c>
      <c r="G88" s="102">
        <f t="shared" si="368"/>
        <v>42125</v>
      </c>
      <c r="H88" s="102">
        <f t="shared" si="368"/>
        <v>42156</v>
      </c>
      <c r="I88" s="102">
        <f t="shared" si="368"/>
        <v>42186</v>
      </c>
      <c r="J88" s="102">
        <f t="shared" si="368"/>
        <v>42217</v>
      </c>
      <c r="K88" s="102">
        <f t="shared" si="368"/>
        <v>42248</v>
      </c>
      <c r="L88" s="102">
        <f t="shared" si="368"/>
        <v>42278</v>
      </c>
      <c r="M88" s="102">
        <f t="shared" si="368"/>
        <v>42309</v>
      </c>
      <c r="N88" s="103">
        <f t="shared" si="368"/>
        <v>42339</v>
      </c>
      <c r="O88" s="102">
        <f t="shared" si="368"/>
        <v>42370</v>
      </c>
      <c r="P88" s="102">
        <f t="shared" si="368"/>
        <v>42401</v>
      </c>
      <c r="Q88" s="102">
        <f t="shared" si="368"/>
        <v>42430</v>
      </c>
      <c r="R88" s="102">
        <f t="shared" si="368"/>
        <v>42461</v>
      </c>
      <c r="S88" s="102">
        <f t="shared" si="368"/>
        <v>42491</v>
      </c>
      <c r="T88" s="102">
        <f t="shared" si="368"/>
        <v>42522</v>
      </c>
      <c r="U88" s="110">
        <f t="shared" si="368"/>
        <v>42552</v>
      </c>
      <c r="V88" s="110">
        <f t="shared" si="368"/>
        <v>42583</v>
      </c>
      <c r="W88" s="110">
        <f t="shared" si="368"/>
        <v>42614</v>
      </c>
      <c r="X88" s="110">
        <f t="shared" si="368"/>
        <v>42644</v>
      </c>
      <c r="Y88" s="110">
        <f t="shared" si="368"/>
        <v>42675</v>
      </c>
      <c r="Z88" s="114">
        <f t="shared" si="368"/>
        <v>42705</v>
      </c>
      <c r="AA88" s="102">
        <f t="shared" si="368"/>
        <v>42752</v>
      </c>
      <c r="AB88" s="102">
        <f t="shared" si="368"/>
        <v>42783</v>
      </c>
      <c r="AC88" s="102">
        <f t="shared" si="368"/>
        <v>42811</v>
      </c>
      <c r="AD88" s="102">
        <f t="shared" si="368"/>
        <v>42842</v>
      </c>
      <c r="AE88" s="102">
        <f t="shared" si="368"/>
        <v>42872</v>
      </c>
      <c r="AF88" s="102">
        <f t="shared" si="368"/>
        <v>42903</v>
      </c>
      <c r="AG88" s="102">
        <f t="shared" si="368"/>
        <v>42933</v>
      </c>
      <c r="AH88" s="102">
        <f t="shared" si="368"/>
        <v>42964</v>
      </c>
      <c r="AI88" s="102">
        <f t="shared" si="368"/>
        <v>42995</v>
      </c>
      <c r="AJ88" s="102">
        <f t="shared" si="368"/>
        <v>43025</v>
      </c>
      <c r="AK88" s="102">
        <f t="shared" si="368"/>
        <v>43056</v>
      </c>
      <c r="AL88" s="103">
        <f t="shared" si="368"/>
        <v>43086</v>
      </c>
      <c r="AM88" s="102">
        <f t="shared" si="368"/>
        <v>43118</v>
      </c>
      <c r="AN88" s="102">
        <f t="shared" si="368"/>
        <v>43149</v>
      </c>
      <c r="AO88" s="102">
        <f t="shared" si="368"/>
        <v>43177</v>
      </c>
      <c r="AP88" s="102">
        <f t="shared" si="368"/>
        <v>43208</v>
      </c>
      <c r="AQ88" s="102">
        <f t="shared" si="368"/>
        <v>43238</v>
      </c>
      <c r="AR88" s="102">
        <f t="shared" si="368"/>
        <v>43269</v>
      </c>
      <c r="AS88" s="102">
        <f t="shared" si="368"/>
        <v>43299</v>
      </c>
      <c r="AT88" s="102">
        <f t="shared" si="368"/>
        <v>43330</v>
      </c>
      <c r="AU88" s="102">
        <f t="shared" si="368"/>
        <v>43361</v>
      </c>
      <c r="AV88" s="102">
        <f t="shared" si="368"/>
        <v>43391</v>
      </c>
      <c r="AW88" s="102">
        <f t="shared" si="368"/>
        <v>43422</v>
      </c>
      <c r="AX88" s="103">
        <f t="shared" si="368"/>
        <v>43452</v>
      </c>
      <c r="AY88" s="102">
        <f t="shared" si="368"/>
        <v>43483</v>
      </c>
      <c r="AZ88" s="102">
        <f t="shared" si="368"/>
        <v>43514</v>
      </c>
      <c r="BA88" s="102">
        <f t="shared" si="368"/>
        <v>43542</v>
      </c>
      <c r="BB88" s="102">
        <f t="shared" si="368"/>
        <v>43573</v>
      </c>
      <c r="BC88" s="102">
        <f t="shared" si="368"/>
        <v>43603</v>
      </c>
      <c r="BD88" s="102">
        <f t="shared" si="368"/>
        <v>43634</v>
      </c>
      <c r="BE88" s="102">
        <f t="shared" si="368"/>
        <v>43664</v>
      </c>
      <c r="BF88" s="102">
        <f t="shared" si="368"/>
        <v>43695</v>
      </c>
      <c r="BG88" s="102">
        <f t="shared" si="368"/>
        <v>43726</v>
      </c>
      <c r="BH88" s="102">
        <f t="shared" si="368"/>
        <v>43756</v>
      </c>
      <c r="BI88" s="102">
        <f t="shared" si="368"/>
        <v>43787</v>
      </c>
      <c r="BJ88" s="103">
        <f t="shared" si="368"/>
        <v>43817</v>
      </c>
      <c r="BK88" s="102">
        <f t="shared" si="368"/>
        <v>43848</v>
      </c>
      <c r="BL88" s="102">
        <f t="shared" si="368"/>
        <v>43879</v>
      </c>
      <c r="BM88" s="102">
        <f t="shared" si="368"/>
        <v>43908</v>
      </c>
      <c r="BN88" s="102">
        <f t="shared" si="368"/>
        <v>43939</v>
      </c>
      <c r="BO88" s="102">
        <f t="shared" ref="BO88:CT88" si="369">BO52</f>
        <v>43969</v>
      </c>
      <c r="BP88" s="102">
        <f t="shared" si="369"/>
        <v>44000</v>
      </c>
      <c r="BQ88" s="102">
        <f t="shared" si="369"/>
        <v>44030</v>
      </c>
      <c r="BR88" s="102">
        <f t="shared" si="369"/>
        <v>44061</v>
      </c>
      <c r="BS88" s="102">
        <f t="shared" si="369"/>
        <v>44092</v>
      </c>
      <c r="BT88" s="102">
        <f t="shared" si="369"/>
        <v>44122</v>
      </c>
      <c r="BU88" s="102">
        <f t="shared" si="369"/>
        <v>44153</v>
      </c>
      <c r="BV88" s="103">
        <f t="shared" si="369"/>
        <v>44183</v>
      </c>
      <c r="BW88" s="102">
        <f t="shared" si="369"/>
        <v>44214</v>
      </c>
      <c r="BX88" s="102">
        <f t="shared" si="369"/>
        <v>44245</v>
      </c>
      <c r="BY88" s="102">
        <f t="shared" si="369"/>
        <v>44273</v>
      </c>
      <c r="BZ88" s="102">
        <f t="shared" si="369"/>
        <v>44304</v>
      </c>
      <c r="CA88" s="102">
        <f t="shared" si="369"/>
        <v>44334</v>
      </c>
      <c r="CB88" s="102">
        <f t="shared" si="369"/>
        <v>44365</v>
      </c>
      <c r="CC88" s="102">
        <f t="shared" si="369"/>
        <v>44395</v>
      </c>
      <c r="CD88" s="102">
        <f t="shared" si="369"/>
        <v>44426</v>
      </c>
      <c r="CE88" s="102">
        <f t="shared" si="369"/>
        <v>44457</v>
      </c>
      <c r="CF88" s="102">
        <f t="shared" si="369"/>
        <v>44487</v>
      </c>
      <c r="CG88" s="102">
        <f t="shared" si="369"/>
        <v>44518</v>
      </c>
      <c r="CH88" s="103">
        <f t="shared" si="369"/>
        <v>44548</v>
      </c>
      <c r="CI88" s="102">
        <f t="shared" si="369"/>
        <v>44579</v>
      </c>
      <c r="CJ88" s="102">
        <f t="shared" si="369"/>
        <v>44610</v>
      </c>
      <c r="CK88" s="102">
        <f t="shared" si="369"/>
        <v>44638</v>
      </c>
      <c r="CL88" s="102">
        <f t="shared" si="369"/>
        <v>44669</v>
      </c>
      <c r="CM88" s="102">
        <f t="shared" si="369"/>
        <v>44699</v>
      </c>
      <c r="CN88" s="102">
        <f t="shared" si="369"/>
        <v>44730</v>
      </c>
      <c r="CO88" s="102">
        <f t="shared" si="369"/>
        <v>44760</v>
      </c>
      <c r="CP88" s="102">
        <f t="shared" si="369"/>
        <v>44791</v>
      </c>
      <c r="CQ88" s="102">
        <f t="shared" si="369"/>
        <v>44822</v>
      </c>
      <c r="CR88" s="102">
        <f t="shared" si="369"/>
        <v>44852</v>
      </c>
      <c r="CS88" s="102">
        <f t="shared" si="369"/>
        <v>44883</v>
      </c>
      <c r="CT88" s="103">
        <f t="shared" si="369"/>
        <v>44913</v>
      </c>
    </row>
    <row r="89" spans="1:98" s="154" customFormat="1" x14ac:dyDescent="0.25">
      <c r="A89" s="4" t="s">
        <v>183</v>
      </c>
      <c r="B89" s="15" t="s">
        <v>142</v>
      </c>
      <c r="C89" s="179">
        <f>IFERROR(C77/C53,"")</f>
        <v>2.2222222222222223</v>
      </c>
      <c r="D89" s="179">
        <f t="shared" ref="D89:N89" si="370">IFERROR(D77/D53,"")</f>
        <v>2.3199999999999998</v>
      </c>
      <c r="E89" s="179">
        <f t="shared" si="370"/>
        <v>3.8333333333333335</v>
      </c>
      <c r="F89" s="179">
        <f t="shared" si="370"/>
        <v>3.5714285714285716</v>
      </c>
      <c r="G89" s="179">
        <f t="shared" si="370"/>
        <v>2.3139534883720931</v>
      </c>
      <c r="H89" s="179">
        <f t="shared" si="370"/>
        <v>2.9634146341463414</v>
      </c>
      <c r="I89" s="179">
        <f t="shared" si="370"/>
        <v>3.3157894736842106</v>
      </c>
      <c r="J89" s="179">
        <f t="shared" si="370"/>
        <v>2.0735294117647061</v>
      </c>
      <c r="K89" s="179">
        <f t="shared" si="370"/>
        <v>2.9479166666666665</v>
      </c>
      <c r="L89" s="179">
        <f t="shared" si="370"/>
        <v>3.3690476190476191</v>
      </c>
      <c r="M89" s="179">
        <f t="shared" si="370"/>
        <v>2.9523809523809526</v>
      </c>
      <c r="N89" s="180">
        <f t="shared" si="370"/>
        <v>4.583333333333333</v>
      </c>
      <c r="O89" s="1862">
        <v>1.4242424242424201</v>
      </c>
      <c r="P89" s="1862">
        <v>1.6666666666666701</v>
      </c>
      <c r="Q89" s="1862">
        <v>2.5531914893617</v>
      </c>
      <c r="R89" s="1862">
        <v>4</v>
      </c>
      <c r="S89" s="1862">
        <v>2.3783783783783798</v>
      </c>
      <c r="T89" s="1862">
        <v>2.0408163265306101</v>
      </c>
      <c r="U89" s="1862">
        <v>2.45161290322581</v>
      </c>
      <c r="V89" s="1862">
        <v>2.1</v>
      </c>
      <c r="W89" s="1862">
        <v>2.7894736842105301</v>
      </c>
      <c r="X89" s="1862">
        <v>2.9677419354838701</v>
      </c>
      <c r="Y89" s="1862">
        <v>3.82258064516129</v>
      </c>
      <c r="Z89" s="1862">
        <v>4.3552631578947398</v>
      </c>
      <c r="AA89" s="1863">
        <v>3.1363636363636362</v>
      </c>
      <c r="AB89" s="1860">
        <v>2.9923076923076901</v>
      </c>
      <c r="AC89" s="1860">
        <v>3.8972602739725999</v>
      </c>
      <c r="AD89" s="1860">
        <v>3.0337837837837802</v>
      </c>
      <c r="AE89" s="1860">
        <v>2.9563758389261698</v>
      </c>
      <c r="AF89" s="1860">
        <v>4.5709219858156001</v>
      </c>
      <c r="AG89" s="1860">
        <v>3.2324561403508798</v>
      </c>
      <c r="AH89" s="312">
        <f>AVERAGE(AD89:AG89)</f>
        <v>3.4483844372191075</v>
      </c>
      <c r="AI89" s="312">
        <f t="shared" ref="AI89:AL95" si="371">AVERAGE(AE89:AH89)</f>
        <v>3.5520346005779393</v>
      </c>
      <c r="AJ89" s="312">
        <f t="shared" si="371"/>
        <v>3.7009492909908817</v>
      </c>
      <c r="AK89" s="312">
        <f t="shared" si="371"/>
        <v>3.4834561172847023</v>
      </c>
      <c r="AL89" s="312">
        <f t="shared" si="371"/>
        <v>3.546206111518158</v>
      </c>
      <c r="AM89" s="314">
        <f>AA89*1.03</f>
        <v>3.2304545454545455</v>
      </c>
      <c r="AN89" s="315">
        <f t="shared" ref="AN89:AN95" si="372">AB89*1.02</f>
        <v>3.052153846153844</v>
      </c>
      <c r="AO89" s="315">
        <f>AC89*1.02</f>
        <v>3.9752054794520522</v>
      </c>
      <c r="AP89" s="315">
        <f t="shared" ref="AP89:AP95" si="373">AD89*1.02</f>
        <v>3.0944594594594559</v>
      </c>
      <c r="AQ89" s="315">
        <f>AE89*1.02</f>
        <v>3.0155033557046931</v>
      </c>
      <c r="AR89" s="315">
        <f t="shared" ref="AR89:AR95" si="374">AF89*1.02</f>
        <v>4.6623404255319123</v>
      </c>
      <c r="AS89" s="315">
        <f t="shared" ref="AS89:AS95" si="375">AG89*1.04</f>
        <v>3.361754385964915</v>
      </c>
      <c r="AT89" s="315">
        <f t="shared" ref="AT89:AY89" si="376">AH89*1.05</f>
        <v>3.620803659080063</v>
      </c>
      <c r="AU89" s="315">
        <f t="shared" si="376"/>
        <v>3.7296363306068363</v>
      </c>
      <c r="AV89" s="315">
        <f t="shared" si="376"/>
        <v>3.8859967555404258</v>
      </c>
      <c r="AW89" s="315">
        <f t="shared" si="376"/>
        <v>3.6576289231489376</v>
      </c>
      <c r="AX89" s="316">
        <f t="shared" si="376"/>
        <v>3.723516417094066</v>
      </c>
      <c r="AY89" s="314">
        <f t="shared" si="376"/>
        <v>3.391977272727273</v>
      </c>
      <c r="AZ89" s="315">
        <f t="shared" ref="AZ89:AZ95" si="377">AN89*1.05</f>
        <v>3.2047615384615362</v>
      </c>
      <c r="BA89" s="315">
        <f t="shared" ref="BA89:BA95" si="378">AO89*1.05</f>
        <v>4.173965753424655</v>
      </c>
      <c r="BB89" s="315">
        <f t="shared" ref="BB89:BB95" si="379">AP89*1.05</f>
        <v>3.2491824324324288</v>
      </c>
      <c r="BC89" s="315">
        <f t="shared" ref="BC89:BC95" si="380">AQ89*1.05</f>
        <v>3.166278523489928</v>
      </c>
      <c r="BD89" s="315">
        <f t="shared" ref="BD89:BD95" si="381">AR89*1.05</f>
        <v>4.8954574468085079</v>
      </c>
      <c r="BE89" s="315">
        <f t="shared" ref="BE89:BE95" si="382">AS89*1.05</f>
        <v>3.5298421052631608</v>
      </c>
      <c r="BF89" s="315">
        <f t="shared" ref="BF89:BF95" si="383">AT89*1.05</f>
        <v>3.8018438420340663</v>
      </c>
      <c r="BG89" s="315">
        <f t="shared" ref="BG89:BG95" si="384">AU89*1.05</f>
        <v>3.9161181471371784</v>
      </c>
      <c r="BH89" s="315">
        <f t="shared" ref="BH89:BH95" si="385">AV89*1.05</f>
        <v>4.0802965933174473</v>
      </c>
      <c r="BI89" s="315">
        <f t="shared" ref="BI89:BI95" si="386">AW89*1.05</f>
        <v>3.8405103693063847</v>
      </c>
      <c r="BJ89" s="315">
        <f t="shared" ref="BJ89:BJ95" si="387">AX89*1.05</f>
        <v>3.9096922379487693</v>
      </c>
      <c r="BK89" s="314">
        <f>AY89*1.03</f>
        <v>3.4937365909090912</v>
      </c>
      <c r="BL89" s="315">
        <f>AZ89*1.03</f>
        <v>3.3009043846153823</v>
      </c>
      <c r="BM89" s="315">
        <f t="shared" ref="BM89:BV95" si="388">BA89*1.03</f>
        <v>4.299184726027395</v>
      </c>
      <c r="BN89" s="315">
        <f t="shared" si="388"/>
        <v>3.3466579054054018</v>
      </c>
      <c r="BO89" s="315">
        <f t="shared" si="388"/>
        <v>3.261266879194626</v>
      </c>
      <c r="BP89" s="315">
        <f t="shared" si="388"/>
        <v>5.0423211702127633</v>
      </c>
      <c r="BQ89" s="315">
        <f t="shared" si="388"/>
        <v>3.6357373684210557</v>
      </c>
      <c r="BR89" s="315">
        <f t="shared" si="388"/>
        <v>3.9158991572950885</v>
      </c>
      <c r="BS89" s="315">
        <f t="shared" si="388"/>
        <v>4.0336016915512936</v>
      </c>
      <c r="BT89" s="315">
        <f t="shared" si="388"/>
        <v>4.202705491116971</v>
      </c>
      <c r="BU89" s="315">
        <f t="shared" si="388"/>
        <v>3.9557256803855765</v>
      </c>
      <c r="BV89" s="315">
        <f t="shared" si="388"/>
        <v>4.0269830050872324</v>
      </c>
      <c r="BW89" s="314">
        <f>BK89*1.04</f>
        <v>3.6334860545454548</v>
      </c>
      <c r="BX89" s="315">
        <f t="shared" ref="BX89:CH95" si="389">BL89*1.04</f>
        <v>3.4329405599999978</v>
      </c>
      <c r="BY89" s="315">
        <f t="shared" si="389"/>
        <v>4.4711521150684908</v>
      </c>
      <c r="BZ89" s="315">
        <f t="shared" si="389"/>
        <v>3.4805242216216179</v>
      </c>
      <c r="CA89" s="315">
        <f t="shared" si="389"/>
        <v>3.391717554362411</v>
      </c>
      <c r="CB89" s="315">
        <f t="shared" si="389"/>
        <v>5.2440140170212741</v>
      </c>
      <c r="CC89" s="315">
        <f t="shared" si="389"/>
        <v>3.7811668631578979</v>
      </c>
      <c r="CD89" s="315">
        <f t="shared" si="389"/>
        <v>4.0725351235868921</v>
      </c>
      <c r="CE89" s="315">
        <f t="shared" si="389"/>
        <v>4.1949457592133452</v>
      </c>
      <c r="CF89" s="315">
        <f t="shared" si="389"/>
        <v>4.3708137107616496</v>
      </c>
      <c r="CG89" s="315">
        <f t="shared" si="389"/>
        <v>4.1139547076009997</v>
      </c>
      <c r="CH89" s="316">
        <f t="shared" si="389"/>
        <v>4.1880623252907219</v>
      </c>
      <c r="CI89" s="314">
        <f>BW89*1.05</f>
        <v>3.8151603572727275</v>
      </c>
      <c r="CJ89" s="315">
        <f t="shared" ref="CJ89:CT95" si="390">BX89*1.05</f>
        <v>3.604587587999998</v>
      </c>
      <c r="CK89" s="315">
        <f t="shared" si="390"/>
        <v>4.6947097208219155</v>
      </c>
      <c r="CL89" s="315">
        <f t="shared" si="390"/>
        <v>3.654550432702699</v>
      </c>
      <c r="CM89" s="315">
        <f t="shared" si="390"/>
        <v>3.5613034320805315</v>
      </c>
      <c r="CN89" s="315">
        <f t="shared" si="390"/>
        <v>5.5062147178723384</v>
      </c>
      <c r="CO89" s="315">
        <f t="shared" si="390"/>
        <v>3.970225206315793</v>
      </c>
      <c r="CP89" s="315">
        <f t="shared" si="390"/>
        <v>4.2761618797662369</v>
      </c>
      <c r="CQ89" s="315">
        <f t="shared" si="390"/>
        <v>4.4046930471740131</v>
      </c>
      <c r="CR89" s="315">
        <f t="shared" si="390"/>
        <v>4.5893543962997319</v>
      </c>
      <c r="CS89" s="315">
        <f t="shared" si="390"/>
        <v>4.3196524429810497</v>
      </c>
      <c r="CT89" s="316">
        <f t="shared" si="390"/>
        <v>4.3974654415552585</v>
      </c>
    </row>
    <row r="90" spans="1:98" s="154" customFormat="1" x14ac:dyDescent="0.25">
      <c r="A90" s="4" t="s">
        <v>184</v>
      </c>
      <c r="B90" s="15" t="s">
        <v>5</v>
      </c>
      <c r="C90" s="179">
        <f t="shared" ref="C90:N90" si="391">IFERROR(C78/C54,"")</f>
        <v>1.1777777777777778</v>
      </c>
      <c r="D90" s="179">
        <f t="shared" si="391"/>
        <v>1.2</v>
      </c>
      <c r="E90" s="179">
        <f t="shared" si="391"/>
        <v>1.5901639344262295</v>
      </c>
      <c r="F90" s="179">
        <f t="shared" si="391"/>
        <v>1.4210526315789473</v>
      </c>
      <c r="G90" s="179">
        <f t="shared" si="391"/>
        <v>1.2328767123287672</v>
      </c>
      <c r="H90" s="179">
        <f t="shared" si="391"/>
        <v>1.308411214953271</v>
      </c>
      <c r="I90" s="179">
        <f t="shared" si="391"/>
        <v>1.4315789473684211</v>
      </c>
      <c r="J90" s="179">
        <f t="shared" si="391"/>
        <v>1.3421052631578947</v>
      </c>
      <c r="K90" s="179">
        <f t="shared" si="391"/>
        <v>1.5316455696202531</v>
      </c>
      <c r="L90" s="179">
        <f t="shared" si="391"/>
        <v>1.352112676056338</v>
      </c>
      <c r="M90" s="179">
        <f t="shared" si="391"/>
        <v>1.6666666666666667</v>
      </c>
      <c r="N90" s="180">
        <f t="shared" si="391"/>
        <v>2.4086956521739129</v>
      </c>
      <c r="O90" s="1862">
        <v>1.4615384615384599</v>
      </c>
      <c r="P90" s="1862">
        <v>1.52173913043478</v>
      </c>
      <c r="Q90" s="1862">
        <v>2.0087719298245599</v>
      </c>
      <c r="R90" s="1862">
        <v>1.6811594202898501</v>
      </c>
      <c r="S90" s="1862">
        <v>1.3783783783783801</v>
      </c>
      <c r="T90" s="1862">
        <v>1.72413793103448</v>
      </c>
      <c r="U90" s="1862">
        <v>1.51898734177215</v>
      </c>
      <c r="V90" s="1862">
        <v>1.8533333333333299</v>
      </c>
      <c r="W90" s="1862">
        <v>2.0629921259842501</v>
      </c>
      <c r="X90" s="1862">
        <v>1.5617977528089899</v>
      </c>
      <c r="Y90" s="1862">
        <v>1.61417322834646</v>
      </c>
      <c r="Z90" s="1862">
        <v>1.83908045977011</v>
      </c>
      <c r="AA90" s="1863">
        <v>1.9148936170212767</v>
      </c>
      <c r="AB90" s="1860">
        <v>1.29508196721311</v>
      </c>
      <c r="AC90" s="1860">
        <v>1.8181818181818199</v>
      </c>
      <c r="AD90" s="1860">
        <v>1.7692307692307701</v>
      </c>
      <c r="AE90" s="1860">
        <v>1.4188311688311701</v>
      </c>
      <c r="AF90" s="1860">
        <v>1.6201923076923099</v>
      </c>
      <c r="AG90" s="1860">
        <v>1.4451612903225799</v>
      </c>
      <c r="AH90" s="312">
        <f t="shared" ref="AH90:AH95" si="392">AVERAGE(AD90:AG90)</f>
        <v>1.5633538840192076</v>
      </c>
      <c r="AI90" s="312">
        <f t="shared" si="371"/>
        <v>1.5118846627163167</v>
      </c>
      <c r="AJ90" s="312">
        <f t="shared" si="371"/>
        <v>1.5351480361876035</v>
      </c>
      <c r="AK90" s="312">
        <f t="shared" si="371"/>
        <v>1.5138869683114269</v>
      </c>
      <c r="AL90" s="312">
        <f t="shared" si="371"/>
        <v>1.5310683878086386</v>
      </c>
      <c r="AM90" s="317">
        <f t="shared" ref="AM90:AM95" si="393">AA90*1.03</f>
        <v>1.972340425531915</v>
      </c>
      <c r="AN90" s="318">
        <f t="shared" si="372"/>
        <v>1.3209836065573721</v>
      </c>
      <c r="AO90" s="318">
        <f t="shared" ref="AO90:AO95" si="394">AC90*1.02</f>
        <v>1.8545454545454563</v>
      </c>
      <c r="AP90" s="318">
        <f t="shared" si="373"/>
        <v>1.8046153846153854</v>
      </c>
      <c r="AQ90" s="318">
        <f t="shared" ref="AQ90:AQ95" si="395">AE90*1.02</f>
        <v>1.4472077922077935</v>
      </c>
      <c r="AR90" s="318">
        <f t="shared" si="374"/>
        <v>1.6525961538461562</v>
      </c>
      <c r="AS90" s="318">
        <f t="shared" si="375"/>
        <v>1.5029677419354832</v>
      </c>
      <c r="AT90" s="318">
        <f t="shared" ref="AT90:AT95" si="396">AH90*1.05</f>
        <v>1.641521578220168</v>
      </c>
      <c r="AU90" s="318">
        <f t="shared" ref="AU90:AU95" si="397">AI90*1.05</f>
        <v>1.5874788958521326</v>
      </c>
      <c r="AV90" s="318">
        <f t="shared" ref="AV90:AV95" si="398">AJ90*1.05</f>
        <v>1.6119054379969837</v>
      </c>
      <c r="AW90" s="318">
        <f t="shared" ref="AW90:AW95" si="399">AK90*1.05</f>
        <v>1.5895813167269983</v>
      </c>
      <c r="AX90" s="313">
        <f t="shared" ref="AX90:AX95" si="400">AL90*1.05</f>
        <v>1.6076218071990707</v>
      </c>
      <c r="AY90" s="317">
        <f t="shared" ref="AY90:AY95" si="401">AM90*1.05</f>
        <v>2.070957446808511</v>
      </c>
      <c r="AZ90" s="318">
        <f t="shared" si="377"/>
        <v>1.3870327868852408</v>
      </c>
      <c r="BA90" s="318">
        <f t="shared" si="378"/>
        <v>1.9472727272727293</v>
      </c>
      <c r="BB90" s="318">
        <f t="shared" si="379"/>
        <v>1.8948461538461547</v>
      </c>
      <c r="BC90" s="318">
        <f t="shared" si="380"/>
        <v>1.5195681818181832</v>
      </c>
      <c r="BD90" s="318">
        <f t="shared" si="381"/>
        <v>1.7352259615384642</v>
      </c>
      <c r="BE90" s="318">
        <f t="shared" si="382"/>
        <v>1.5781161290322574</v>
      </c>
      <c r="BF90" s="318">
        <f t="shared" si="383"/>
        <v>1.7235976571311764</v>
      </c>
      <c r="BG90" s="318">
        <f t="shared" si="384"/>
        <v>1.6668528406447394</v>
      </c>
      <c r="BH90" s="318">
        <f t="shared" si="385"/>
        <v>1.692500709896833</v>
      </c>
      <c r="BI90" s="318">
        <f t="shared" si="386"/>
        <v>1.6690603825633483</v>
      </c>
      <c r="BJ90" s="318">
        <f t="shared" si="387"/>
        <v>1.6880028975590242</v>
      </c>
      <c r="BK90" s="317">
        <f>AY90*1.03</f>
        <v>2.1330861702127666</v>
      </c>
      <c r="BL90" s="318">
        <f>AZ90*1.03</f>
        <v>1.428643770491798</v>
      </c>
      <c r="BM90" s="318">
        <f t="shared" si="388"/>
        <v>2.0056909090909114</v>
      </c>
      <c r="BN90" s="318">
        <f t="shared" si="388"/>
        <v>1.9516915384615394</v>
      </c>
      <c r="BO90" s="318">
        <f t="shared" si="388"/>
        <v>1.5651552272727287</v>
      </c>
      <c r="BP90" s="318">
        <f t="shared" si="388"/>
        <v>1.7872827403846181</v>
      </c>
      <c r="BQ90" s="318">
        <f t="shared" si="388"/>
        <v>1.6254596129032253</v>
      </c>
      <c r="BR90" s="318">
        <f t="shared" si="388"/>
        <v>1.7753055868451117</v>
      </c>
      <c r="BS90" s="318">
        <f t="shared" si="388"/>
        <v>1.7168584258640815</v>
      </c>
      <c r="BT90" s="318">
        <f t="shared" si="388"/>
        <v>1.7432757311937381</v>
      </c>
      <c r="BU90" s="318">
        <f t="shared" si="388"/>
        <v>1.7191321940402489</v>
      </c>
      <c r="BV90" s="318">
        <f t="shared" si="388"/>
        <v>1.7386429844857949</v>
      </c>
      <c r="BW90" s="317">
        <f t="shared" ref="BW90:BW95" si="402">BK90*1.04</f>
        <v>2.2184096170212775</v>
      </c>
      <c r="BX90" s="318">
        <f t="shared" si="389"/>
        <v>1.48578952131147</v>
      </c>
      <c r="BY90" s="318">
        <f t="shared" si="389"/>
        <v>2.0859185454545481</v>
      </c>
      <c r="BZ90" s="318">
        <f t="shared" si="389"/>
        <v>2.0297592000000009</v>
      </c>
      <c r="CA90" s="318">
        <f t="shared" si="389"/>
        <v>1.6277614363636379</v>
      </c>
      <c r="CB90" s="318">
        <f t="shared" si="389"/>
        <v>1.858774050000003</v>
      </c>
      <c r="CC90" s="318">
        <f t="shared" si="389"/>
        <v>1.6904779974193542</v>
      </c>
      <c r="CD90" s="318">
        <f t="shared" si="389"/>
        <v>1.8463178103189162</v>
      </c>
      <c r="CE90" s="318">
        <f t="shared" si="389"/>
        <v>1.7855327628986448</v>
      </c>
      <c r="CF90" s="318">
        <f t="shared" si="389"/>
        <v>1.8130067604414877</v>
      </c>
      <c r="CG90" s="318">
        <f t="shared" si="389"/>
        <v>1.7878974818018589</v>
      </c>
      <c r="CH90" s="313">
        <f t="shared" si="389"/>
        <v>1.8081887038652267</v>
      </c>
      <c r="CI90" s="317">
        <f t="shared" ref="CI90:CI95" si="403">BW90*1.05</f>
        <v>2.3293300978723415</v>
      </c>
      <c r="CJ90" s="318">
        <f t="shared" si="390"/>
        <v>1.5600789973770435</v>
      </c>
      <c r="CK90" s="318">
        <f t="shared" si="390"/>
        <v>2.1902144727272757</v>
      </c>
      <c r="CL90" s="318">
        <f t="shared" si="390"/>
        <v>2.1312471600000009</v>
      </c>
      <c r="CM90" s="318">
        <f t="shared" si="390"/>
        <v>1.7091495081818198</v>
      </c>
      <c r="CN90" s="318">
        <f t="shared" si="390"/>
        <v>1.9517127525000031</v>
      </c>
      <c r="CO90" s="318">
        <f t="shared" si="390"/>
        <v>1.7750018972903221</v>
      </c>
      <c r="CP90" s="318">
        <f t="shared" si="390"/>
        <v>1.938633700834862</v>
      </c>
      <c r="CQ90" s="318">
        <f t="shared" si="390"/>
        <v>1.8748094010435772</v>
      </c>
      <c r="CR90" s="318">
        <f t="shared" si="390"/>
        <v>1.9036570984635621</v>
      </c>
      <c r="CS90" s="318">
        <f t="shared" si="390"/>
        <v>1.8772923558919519</v>
      </c>
      <c r="CT90" s="313">
        <f t="shared" si="390"/>
        <v>1.8985981390584881</v>
      </c>
    </row>
    <row r="91" spans="1:98" s="154" customFormat="1" x14ac:dyDescent="0.25">
      <c r="A91" s="4" t="s">
        <v>185</v>
      </c>
      <c r="B91" s="15" t="s">
        <v>6</v>
      </c>
      <c r="C91" s="179">
        <f t="shared" ref="C91:N91" si="404">IFERROR(C79/C55,"")</f>
        <v>1.2666666666666666</v>
      </c>
      <c r="D91" s="179">
        <f t="shared" si="404"/>
        <v>1.2857142857142858</v>
      </c>
      <c r="E91" s="179">
        <f t="shared" si="404"/>
        <v>1.7619047619047619</v>
      </c>
      <c r="F91" s="179">
        <f t="shared" si="404"/>
        <v>1.5972222222222223</v>
      </c>
      <c r="G91" s="179">
        <f t="shared" si="404"/>
        <v>1.4875</v>
      </c>
      <c r="H91" s="179">
        <f t="shared" si="404"/>
        <v>1.6619718309859155</v>
      </c>
      <c r="I91" s="179">
        <f t="shared" si="404"/>
        <v>1.379746835443038</v>
      </c>
      <c r="J91" s="179">
        <f t="shared" si="404"/>
        <v>1.510204081632653</v>
      </c>
      <c r="K91" s="179">
        <f t="shared" si="404"/>
        <v>1.7698412698412698</v>
      </c>
      <c r="L91" s="179">
        <f t="shared" si="404"/>
        <v>1.5079365079365079</v>
      </c>
      <c r="M91" s="179">
        <f t="shared" si="404"/>
        <v>2.0625</v>
      </c>
      <c r="N91" s="180">
        <f t="shared" si="404"/>
        <v>2.044</v>
      </c>
      <c r="O91" s="1862">
        <v>1.6756756756756801</v>
      </c>
      <c r="P91" s="1862">
        <v>1.5</v>
      </c>
      <c r="Q91" s="1862">
        <v>2.125</v>
      </c>
      <c r="R91" s="1862">
        <v>1.72413793103448</v>
      </c>
      <c r="S91" s="1862">
        <v>1.6949152542372901</v>
      </c>
      <c r="T91" s="1862">
        <v>1.9485294117647101</v>
      </c>
      <c r="U91" s="1862">
        <v>1.5647058823529401</v>
      </c>
      <c r="V91" s="1862">
        <v>1.3571428571428601</v>
      </c>
      <c r="W91" s="1862">
        <v>2.1267605633802802</v>
      </c>
      <c r="X91" s="1862">
        <v>1.67676767676768</v>
      </c>
      <c r="Y91" s="1862">
        <v>2.1603773584905701</v>
      </c>
      <c r="Z91" s="1862">
        <v>1.7971698113207499</v>
      </c>
      <c r="AA91" s="1863">
        <v>1.509090909090909</v>
      </c>
      <c r="AB91" s="1860">
        <v>1.5</v>
      </c>
      <c r="AC91" s="1860">
        <v>2.11578947368421</v>
      </c>
      <c r="AD91" s="1860">
        <v>1.3783783783783801</v>
      </c>
      <c r="AE91" s="1860">
        <v>2.07894736842105</v>
      </c>
      <c r="AF91" s="1860">
        <v>1.6931818181818199</v>
      </c>
      <c r="AG91" s="1860">
        <v>1.92063492063492</v>
      </c>
      <c r="AH91" s="312">
        <f>AVERAGE(AD91:AG91)</f>
        <v>1.7677856214040426</v>
      </c>
      <c r="AI91" s="312">
        <f t="shared" si="371"/>
        <v>1.8651374321604581</v>
      </c>
      <c r="AJ91" s="312">
        <f t="shared" si="371"/>
        <v>1.8116849480953103</v>
      </c>
      <c r="AK91" s="312">
        <f t="shared" si="371"/>
        <v>1.8413107305736829</v>
      </c>
      <c r="AL91" s="312">
        <f t="shared" si="371"/>
        <v>1.8214796830583735</v>
      </c>
      <c r="AM91" s="317">
        <f t="shared" si="393"/>
        <v>1.5543636363636364</v>
      </c>
      <c r="AN91" s="318">
        <f t="shared" si="372"/>
        <v>1.53</v>
      </c>
      <c r="AO91" s="318">
        <f t="shared" si="394"/>
        <v>2.1581052631578941</v>
      </c>
      <c r="AP91" s="318">
        <f t="shared" si="373"/>
        <v>1.4059459459459478</v>
      </c>
      <c r="AQ91" s="318">
        <f t="shared" si="395"/>
        <v>2.1205263157894709</v>
      </c>
      <c r="AR91" s="318">
        <f t="shared" si="374"/>
        <v>1.7270454545454563</v>
      </c>
      <c r="AS91" s="318">
        <f t="shared" si="375"/>
        <v>1.9974603174603169</v>
      </c>
      <c r="AT91" s="318">
        <f t="shared" si="396"/>
        <v>1.8561749024742449</v>
      </c>
      <c r="AU91" s="318">
        <f t="shared" si="397"/>
        <v>1.9583943037684812</v>
      </c>
      <c r="AV91" s="318">
        <f t="shared" si="398"/>
        <v>1.9022691955000759</v>
      </c>
      <c r="AW91" s="318">
        <f t="shared" si="399"/>
        <v>1.9333762671023671</v>
      </c>
      <c r="AX91" s="313">
        <f t="shared" si="400"/>
        <v>1.9125536672112922</v>
      </c>
      <c r="AY91" s="317">
        <f t="shared" si="401"/>
        <v>1.6320818181818182</v>
      </c>
      <c r="AZ91" s="318">
        <f t="shared" si="377"/>
        <v>1.6065</v>
      </c>
      <c r="BA91" s="318">
        <f t="shared" si="378"/>
        <v>2.2660105263157888</v>
      </c>
      <c r="BB91" s="318">
        <f t="shared" si="379"/>
        <v>1.4762432432432453</v>
      </c>
      <c r="BC91" s="318">
        <f t="shared" si="380"/>
        <v>2.2265526315789446</v>
      </c>
      <c r="BD91" s="318">
        <f t="shared" si="381"/>
        <v>1.8133977272727293</v>
      </c>
      <c r="BE91" s="318">
        <f t="shared" si="382"/>
        <v>2.0973333333333328</v>
      </c>
      <c r="BF91" s="318">
        <f t="shared" si="383"/>
        <v>1.9489836475979572</v>
      </c>
      <c r="BG91" s="318">
        <f t="shared" si="384"/>
        <v>2.0563140189569054</v>
      </c>
      <c r="BH91" s="318">
        <f t="shared" si="385"/>
        <v>1.9973826552750797</v>
      </c>
      <c r="BI91" s="318">
        <f t="shared" si="386"/>
        <v>2.0300450804574854</v>
      </c>
      <c r="BJ91" s="318">
        <f t="shared" si="387"/>
        <v>2.0081813505718569</v>
      </c>
      <c r="BK91" s="317">
        <f t="shared" ref="BK91:BK95" si="405">AY91*1.03</f>
        <v>1.6810442727272727</v>
      </c>
      <c r="BL91" s="318">
        <f t="shared" ref="BL91:BL95" si="406">AZ91*1.03</f>
        <v>1.654695</v>
      </c>
      <c r="BM91" s="318">
        <f t="shared" si="388"/>
        <v>2.3339908421052624</v>
      </c>
      <c r="BN91" s="318">
        <f t="shared" si="388"/>
        <v>1.5205305405405427</v>
      </c>
      <c r="BO91" s="318">
        <f t="shared" si="388"/>
        <v>2.2933492105263129</v>
      </c>
      <c r="BP91" s="318">
        <f t="shared" si="388"/>
        <v>1.8677996590909112</v>
      </c>
      <c r="BQ91" s="318">
        <f t="shared" si="388"/>
        <v>2.1602533333333329</v>
      </c>
      <c r="BR91" s="318">
        <f t="shared" si="388"/>
        <v>2.0074531570258958</v>
      </c>
      <c r="BS91" s="318">
        <f t="shared" si="388"/>
        <v>2.1180034395256127</v>
      </c>
      <c r="BT91" s="318">
        <f t="shared" si="388"/>
        <v>2.0573041349333323</v>
      </c>
      <c r="BU91" s="318">
        <f t="shared" si="388"/>
        <v>2.0909464328712102</v>
      </c>
      <c r="BV91" s="318">
        <f t="shared" si="388"/>
        <v>2.0684267910890126</v>
      </c>
      <c r="BW91" s="317">
        <f t="shared" si="402"/>
        <v>1.7482860436363636</v>
      </c>
      <c r="BX91" s="318">
        <f t="shared" si="389"/>
        <v>1.7208828</v>
      </c>
      <c r="BY91" s="318">
        <f t="shared" si="389"/>
        <v>2.4273504757894728</v>
      </c>
      <c r="BZ91" s="318">
        <f t="shared" si="389"/>
        <v>1.5813517621621644</v>
      </c>
      <c r="CA91" s="318">
        <f t="shared" si="389"/>
        <v>2.3850831789473657</v>
      </c>
      <c r="CB91" s="318">
        <f t="shared" si="389"/>
        <v>1.9425116454545477</v>
      </c>
      <c r="CC91" s="318">
        <f t="shared" si="389"/>
        <v>2.2466634666666665</v>
      </c>
      <c r="CD91" s="318">
        <f t="shared" si="389"/>
        <v>2.0877512833069316</v>
      </c>
      <c r="CE91" s="318">
        <f t="shared" si="389"/>
        <v>2.2027235771066374</v>
      </c>
      <c r="CF91" s="318">
        <f t="shared" si="389"/>
        <v>2.1395963003306657</v>
      </c>
      <c r="CG91" s="318">
        <f t="shared" si="389"/>
        <v>2.1745842901860586</v>
      </c>
      <c r="CH91" s="313">
        <f t="shared" si="389"/>
        <v>2.1511638627325733</v>
      </c>
      <c r="CI91" s="317">
        <f t="shared" si="403"/>
        <v>1.835700345818182</v>
      </c>
      <c r="CJ91" s="318">
        <f t="shared" si="390"/>
        <v>1.8069269400000001</v>
      </c>
      <c r="CK91" s="318">
        <f t="shared" si="390"/>
        <v>2.5487179995789466</v>
      </c>
      <c r="CL91" s="318">
        <f t="shared" si="390"/>
        <v>1.6604193502702727</v>
      </c>
      <c r="CM91" s="318">
        <f t="shared" si="390"/>
        <v>2.504337337894734</v>
      </c>
      <c r="CN91" s="318">
        <f t="shared" si="390"/>
        <v>2.0396372277272752</v>
      </c>
      <c r="CO91" s="318">
        <f t="shared" si="390"/>
        <v>2.35899664</v>
      </c>
      <c r="CP91" s="318">
        <f t="shared" si="390"/>
        <v>2.1921388474722785</v>
      </c>
      <c r="CQ91" s="318">
        <f t="shared" si="390"/>
        <v>2.3128597559619695</v>
      </c>
      <c r="CR91" s="318">
        <f t="shared" si="390"/>
        <v>2.246576115347199</v>
      </c>
      <c r="CS91" s="318">
        <f t="shared" si="390"/>
        <v>2.2833135046953617</v>
      </c>
      <c r="CT91" s="313">
        <f t="shared" si="390"/>
        <v>2.2587220558692023</v>
      </c>
    </row>
    <row r="92" spans="1:98" s="154" customFormat="1" x14ac:dyDescent="0.25">
      <c r="A92" s="4" t="s">
        <v>186</v>
      </c>
      <c r="B92" s="15" t="s">
        <v>7</v>
      </c>
      <c r="C92" s="179">
        <f t="shared" ref="C92:N92" si="407">IFERROR(C80/C56,"")</f>
        <v>1.2833333333333334</v>
      </c>
      <c r="D92" s="179">
        <f t="shared" si="407"/>
        <v>1.3870967741935485</v>
      </c>
      <c r="E92" s="179">
        <f t="shared" si="407"/>
        <v>1.3695652173913044</v>
      </c>
      <c r="F92" s="179">
        <f t="shared" si="407"/>
        <v>1.6153846153846154</v>
      </c>
      <c r="G92" s="179">
        <f t="shared" si="407"/>
        <v>1.3125</v>
      </c>
      <c r="H92" s="179">
        <f t="shared" si="407"/>
        <v>1.3731884057971016</v>
      </c>
      <c r="I92" s="179">
        <f t="shared" si="407"/>
        <v>1.3089430894308942</v>
      </c>
      <c r="J92" s="179">
        <f t="shared" si="407"/>
        <v>1.2837837837837838</v>
      </c>
      <c r="K92" s="179">
        <f t="shared" si="407"/>
        <v>1.3272727272727274</v>
      </c>
      <c r="L92" s="179">
        <f t="shared" si="407"/>
        <v>1.4473684210526316</v>
      </c>
      <c r="M92" s="179">
        <f t="shared" si="407"/>
        <v>1.8411214953271029</v>
      </c>
      <c r="N92" s="180">
        <f t="shared" si="407"/>
        <v>1.8099173553719008</v>
      </c>
      <c r="O92" s="1862">
        <v>1.41</v>
      </c>
      <c r="P92" s="1862">
        <v>1.375</v>
      </c>
      <c r="Q92" s="1862">
        <v>2.07407407407407</v>
      </c>
      <c r="R92" s="1862">
        <v>2</v>
      </c>
      <c r="S92" s="1862">
        <v>1.675</v>
      </c>
      <c r="T92" s="1862">
        <v>1.9949494949494999</v>
      </c>
      <c r="U92" s="1862">
        <v>1.95890410958904</v>
      </c>
      <c r="V92" s="1862">
        <v>1.6973684210526301</v>
      </c>
      <c r="W92" s="1862">
        <v>1.81944444444444</v>
      </c>
      <c r="X92" s="1862">
        <v>1.375</v>
      </c>
      <c r="Y92" s="1862">
        <v>2.4953271028037398</v>
      </c>
      <c r="Z92" s="1862">
        <v>2.8313253012048198</v>
      </c>
      <c r="AA92" s="1863">
        <v>2.0595238095238093</v>
      </c>
      <c r="AB92" s="1860">
        <v>1.67741935483871</v>
      </c>
      <c r="AC92" s="1860">
        <v>1.71264367816092</v>
      </c>
      <c r="AD92" s="1860">
        <v>1.5074626865671601</v>
      </c>
      <c r="AE92" s="1860">
        <v>1.55555555555556</v>
      </c>
      <c r="AF92" s="1860">
        <v>2.0406976744185998</v>
      </c>
      <c r="AG92" s="1860">
        <v>1.88607594936709</v>
      </c>
      <c r="AH92" s="312">
        <f>AVERAGE(AD92:AG92)</f>
        <v>1.7474479664771025</v>
      </c>
      <c r="AI92" s="312">
        <f t="shared" si="371"/>
        <v>1.8074442864545879</v>
      </c>
      <c r="AJ92" s="312">
        <f t="shared" si="371"/>
        <v>1.8704164691793452</v>
      </c>
      <c r="AK92" s="312">
        <f t="shared" si="371"/>
        <v>1.8278461678695312</v>
      </c>
      <c r="AL92" s="312">
        <f t="shared" si="371"/>
        <v>1.8132887224951415</v>
      </c>
      <c r="AM92" s="317">
        <f t="shared" si="393"/>
        <v>2.1213095238095239</v>
      </c>
      <c r="AN92" s="318">
        <f t="shared" si="372"/>
        <v>1.7109677419354843</v>
      </c>
      <c r="AO92" s="318">
        <f t="shared" si="394"/>
        <v>1.7468965517241384</v>
      </c>
      <c r="AP92" s="318">
        <f t="shared" si="373"/>
        <v>1.5376119402985033</v>
      </c>
      <c r="AQ92" s="318">
        <f t="shared" si="395"/>
        <v>1.5866666666666713</v>
      </c>
      <c r="AR92" s="318">
        <f t="shared" si="374"/>
        <v>2.0815116279069721</v>
      </c>
      <c r="AS92" s="318">
        <f t="shared" si="375"/>
        <v>1.9615189873417738</v>
      </c>
      <c r="AT92" s="318">
        <f t="shared" si="396"/>
        <v>1.8348203648009578</v>
      </c>
      <c r="AU92" s="318">
        <f t="shared" si="397"/>
        <v>1.8978165007773173</v>
      </c>
      <c r="AV92" s="318">
        <f t="shared" si="398"/>
        <v>1.9639372926383125</v>
      </c>
      <c r="AW92" s="318">
        <f t="shared" si="399"/>
        <v>1.9192384762630079</v>
      </c>
      <c r="AX92" s="313">
        <f t="shared" si="400"/>
        <v>1.9039531586198986</v>
      </c>
      <c r="AY92" s="317">
        <f t="shared" si="401"/>
        <v>2.2273750000000003</v>
      </c>
      <c r="AZ92" s="318">
        <f t="shared" si="377"/>
        <v>1.7965161290322587</v>
      </c>
      <c r="BA92" s="318">
        <f t="shared" si="378"/>
        <v>1.8342413793103454</v>
      </c>
      <c r="BB92" s="318">
        <f t="shared" si="379"/>
        <v>1.6144925373134287</v>
      </c>
      <c r="BC92" s="318">
        <f t="shared" si="380"/>
        <v>1.666000000000005</v>
      </c>
      <c r="BD92" s="318">
        <f t="shared" si="381"/>
        <v>2.1855872093023208</v>
      </c>
      <c r="BE92" s="318">
        <f t="shared" si="382"/>
        <v>2.0595949367088626</v>
      </c>
      <c r="BF92" s="318">
        <f t="shared" si="383"/>
        <v>1.9265613830410058</v>
      </c>
      <c r="BG92" s="318">
        <f t="shared" si="384"/>
        <v>1.9927073258161834</v>
      </c>
      <c r="BH92" s="318">
        <f t="shared" si="385"/>
        <v>2.0621341572702283</v>
      </c>
      <c r="BI92" s="318">
        <f t="shared" si="386"/>
        <v>2.0152004000761585</v>
      </c>
      <c r="BJ92" s="318">
        <f t="shared" si="387"/>
        <v>1.9991508165508936</v>
      </c>
      <c r="BK92" s="317">
        <f t="shared" si="405"/>
        <v>2.2941962500000006</v>
      </c>
      <c r="BL92" s="318">
        <f t="shared" si="406"/>
        <v>1.8504116129032264</v>
      </c>
      <c r="BM92" s="318">
        <f t="shared" si="388"/>
        <v>1.8892686206896558</v>
      </c>
      <c r="BN92" s="318">
        <f t="shared" si="388"/>
        <v>1.6629273134328315</v>
      </c>
      <c r="BO92" s="318">
        <f t="shared" si="388"/>
        <v>1.7159800000000052</v>
      </c>
      <c r="BP92" s="318">
        <f t="shared" si="388"/>
        <v>2.2511548255813905</v>
      </c>
      <c r="BQ92" s="318">
        <f t="shared" si="388"/>
        <v>2.1213827848101285</v>
      </c>
      <c r="BR92" s="318">
        <f t="shared" si="388"/>
        <v>1.984358224532236</v>
      </c>
      <c r="BS92" s="318">
        <f t="shared" si="388"/>
        <v>2.052488545590669</v>
      </c>
      <c r="BT92" s="318">
        <f t="shared" si="388"/>
        <v>2.1239981819883353</v>
      </c>
      <c r="BU92" s="318">
        <f t="shared" si="388"/>
        <v>2.0756564120784433</v>
      </c>
      <c r="BV92" s="318">
        <f t="shared" si="388"/>
        <v>2.0591253410474204</v>
      </c>
      <c r="BW92" s="317">
        <f t="shared" si="402"/>
        <v>2.3859641000000007</v>
      </c>
      <c r="BX92" s="318">
        <f t="shared" si="389"/>
        <v>1.9244280774193556</v>
      </c>
      <c r="BY92" s="318">
        <f t="shared" si="389"/>
        <v>1.9648393655172423</v>
      </c>
      <c r="BZ92" s="318">
        <f t="shared" si="389"/>
        <v>1.7294444059701448</v>
      </c>
      <c r="CA92" s="318">
        <f t="shared" si="389"/>
        <v>1.7846192000000054</v>
      </c>
      <c r="CB92" s="318">
        <f t="shared" si="389"/>
        <v>2.3412010186046461</v>
      </c>
      <c r="CC92" s="318">
        <f t="shared" si="389"/>
        <v>2.2062380962025339</v>
      </c>
      <c r="CD92" s="318">
        <f t="shared" si="389"/>
        <v>2.0637325535135256</v>
      </c>
      <c r="CE92" s="318">
        <f t="shared" si="389"/>
        <v>2.1345880874142957</v>
      </c>
      <c r="CF92" s="318">
        <f t="shared" si="389"/>
        <v>2.208958109267869</v>
      </c>
      <c r="CG92" s="318">
        <f t="shared" si="389"/>
        <v>2.158682668561581</v>
      </c>
      <c r="CH92" s="313">
        <f t="shared" si="389"/>
        <v>2.1414903546893171</v>
      </c>
      <c r="CI92" s="317">
        <f t="shared" si="403"/>
        <v>2.5052623050000009</v>
      </c>
      <c r="CJ92" s="318">
        <f t="shared" si="390"/>
        <v>2.0206494812903233</v>
      </c>
      <c r="CK92" s="318">
        <f t="shared" si="390"/>
        <v>2.0630813337931047</v>
      </c>
      <c r="CL92" s="318">
        <f t="shared" si="390"/>
        <v>1.8159166262686521</v>
      </c>
      <c r="CM92" s="318">
        <f t="shared" si="390"/>
        <v>1.8738501600000057</v>
      </c>
      <c r="CN92" s="318">
        <f t="shared" si="390"/>
        <v>2.4582610695348786</v>
      </c>
      <c r="CO92" s="318">
        <f t="shared" si="390"/>
        <v>2.3165500010126605</v>
      </c>
      <c r="CP92" s="318">
        <f t="shared" si="390"/>
        <v>2.1669191811892019</v>
      </c>
      <c r="CQ92" s="318">
        <f t="shared" si="390"/>
        <v>2.2413174917850105</v>
      </c>
      <c r="CR92" s="318">
        <f t="shared" si="390"/>
        <v>2.3194060147312623</v>
      </c>
      <c r="CS92" s="318">
        <f t="shared" si="390"/>
        <v>2.26661680198966</v>
      </c>
      <c r="CT92" s="313">
        <f t="shared" si="390"/>
        <v>2.248564872423783</v>
      </c>
    </row>
    <row r="93" spans="1:98" s="154" customFormat="1" x14ac:dyDescent="0.25">
      <c r="A93" s="4" t="s">
        <v>187</v>
      </c>
      <c r="B93" s="15" t="s">
        <v>8</v>
      </c>
      <c r="C93" s="179">
        <f t="shared" ref="C93:N93" si="408">IFERROR(C81/C57,"")</f>
        <v>1.0392156862745099</v>
      </c>
      <c r="D93" s="179">
        <f t="shared" si="408"/>
        <v>1.2285714285714286</v>
      </c>
      <c r="E93" s="179">
        <f t="shared" si="408"/>
        <v>1.4310344827586208</v>
      </c>
      <c r="F93" s="179">
        <f t="shared" si="408"/>
        <v>1.325</v>
      </c>
      <c r="G93" s="179">
        <f t="shared" si="408"/>
        <v>1.1752577319587629</v>
      </c>
      <c r="H93" s="179">
        <f t="shared" si="408"/>
        <v>1.3142857142857143</v>
      </c>
      <c r="I93" s="179">
        <f t="shared" si="408"/>
        <v>1.2394366197183098</v>
      </c>
      <c r="J93" s="179">
        <f t="shared" si="408"/>
        <v>1.3975903614457832</v>
      </c>
      <c r="K93" s="179">
        <f t="shared" si="408"/>
        <v>1.3065693430656935</v>
      </c>
      <c r="L93" s="179">
        <f t="shared" si="408"/>
        <v>1.297979797979798</v>
      </c>
      <c r="M93" s="179">
        <f t="shared" si="408"/>
        <v>2.0109890109890109</v>
      </c>
      <c r="N93" s="180">
        <f t="shared" si="408"/>
        <v>1.544</v>
      </c>
      <c r="O93" s="1862">
        <v>1.375</v>
      </c>
      <c r="P93" s="1862">
        <v>1.3142857142857101</v>
      </c>
      <c r="Q93" s="1862">
        <v>1.75</v>
      </c>
      <c r="R93" s="1862">
        <v>2.1578947368421102</v>
      </c>
      <c r="S93" s="1862">
        <v>1.59183673469388</v>
      </c>
      <c r="T93" s="1862">
        <v>1.66</v>
      </c>
      <c r="U93" s="1862">
        <v>1.55737704918033</v>
      </c>
      <c r="V93" s="1862">
        <v>1.6</v>
      </c>
      <c r="W93" s="1862">
        <v>2.0113636363636398</v>
      </c>
      <c r="X93" s="1862">
        <v>2.31538461538462</v>
      </c>
      <c r="Y93" s="1862">
        <v>2.34375</v>
      </c>
      <c r="Z93" s="1862">
        <v>1.7197802197802201</v>
      </c>
      <c r="AA93" s="1863">
        <v>1.5121951219512195</v>
      </c>
      <c r="AB93" s="1860">
        <v>1.7471264367816099</v>
      </c>
      <c r="AC93" s="1860">
        <v>1.88513513513514</v>
      </c>
      <c r="AD93" s="1860">
        <v>1.59</v>
      </c>
      <c r="AE93" s="1860">
        <v>1.3589743589743599</v>
      </c>
      <c r="AF93" s="1860">
        <v>1.56756756756757</v>
      </c>
      <c r="AG93" s="1860">
        <v>1.37777777777778</v>
      </c>
      <c r="AH93" s="312">
        <f t="shared" si="392"/>
        <v>1.4735799260799276</v>
      </c>
      <c r="AI93" s="312">
        <f t="shared" si="371"/>
        <v>1.4444749075999093</v>
      </c>
      <c r="AJ93" s="312">
        <f t="shared" si="371"/>
        <v>1.4658500447562968</v>
      </c>
      <c r="AK93" s="312">
        <f t="shared" si="371"/>
        <v>1.4404206640534785</v>
      </c>
      <c r="AL93" s="312">
        <f t="shared" si="371"/>
        <v>1.4560813856224031</v>
      </c>
      <c r="AM93" s="317">
        <f t="shared" si="393"/>
        <v>1.5575609756097561</v>
      </c>
      <c r="AN93" s="318">
        <f t="shared" si="372"/>
        <v>1.7820689655172421</v>
      </c>
      <c r="AO93" s="318">
        <f t="shared" si="394"/>
        <v>1.9228378378378428</v>
      </c>
      <c r="AP93" s="318">
        <f t="shared" si="373"/>
        <v>1.6218000000000001</v>
      </c>
      <c r="AQ93" s="318">
        <f t="shared" si="395"/>
        <v>1.3861538461538472</v>
      </c>
      <c r="AR93" s="318">
        <f t="shared" si="374"/>
        <v>1.5989189189189215</v>
      </c>
      <c r="AS93" s="318">
        <f t="shared" si="375"/>
        <v>1.4328888888888913</v>
      </c>
      <c r="AT93" s="318">
        <f t="shared" si="396"/>
        <v>1.5472589223839242</v>
      </c>
      <c r="AU93" s="318">
        <f t="shared" si="397"/>
        <v>1.5166986529799047</v>
      </c>
      <c r="AV93" s="318">
        <f t="shared" si="398"/>
        <v>1.5391425469941116</v>
      </c>
      <c r="AW93" s="318">
        <f t="shared" si="399"/>
        <v>1.5124416972561525</v>
      </c>
      <c r="AX93" s="313">
        <f t="shared" si="400"/>
        <v>1.5288854549035233</v>
      </c>
      <c r="AY93" s="317">
        <f t="shared" si="401"/>
        <v>1.6354390243902441</v>
      </c>
      <c r="AZ93" s="318">
        <f t="shared" si="377"/>
        <v>1.8711724137931043</v>
      </c>
      <c r="BA93" s="318">
        <f t="shared" si="378"/>
        <v>2.0189797297297352</v>
      </c>
      <c r="BB93" s="318">
        <f t="shared" si="379"/>
        <v>1.7028900000000002</v>
      </c>
      <c r="BC93" s="318">
        <f t="shared" si="380"/>
        <v>1.4554615384615397</v>
      </c>
      <c r="BD93" s="318">
        <f t="shared" si="381"/>
        <v>1.6788648648648676</v>
      </c>
      <c r="BE93" s="318">
        <f t="shared" si="382"/>
        <v>1.5045333333333359</v>
      </c>
      <c r="BF93" s="318">
        <f t="shared" si="383"/>
        <v>1.6246218685031204</v>
      </c>
      <c r="BG93" s="318">
        <f t="shared" si="384"/>
        <v>1.5925335856289</v>
      </c>
      <c r="BH93" s="318">
        <f t="shared" si="385"/>
        <v>1.6160996743438172</v>
      </c>
      <c r="BI93" s="318">
        <f t="shared" si="386"/>
        <v>1.5880637821189603</v>
      </c>
      <c r="BJ93" s="318">
        <f t="shared" si="387"/>
        <v>1.6053297276486995</v>
      </c>
      <c r="BK93" s="317">
        <f t="shared" si="405"/>
        <v>1.6845021951219514</v>
      </c>
      <c r="BL93" s="318">
        <f t="shared" si="406"/>
        <v>1.9273075862068976</v>
      </c>
      <c r="BM93" s="318">
        <f t="shared" si="388"/>
        <v>2.0795491216216271</v>
      </c>
      <c r="BN93" s="318">
        <f t="shared" si="388"/>
        <v>1.7539767000000004</v>
      </c>
      <c r="BO93" s="318">
        <f t="shared" si="388"/>
        <v>1.499125384615386</v>
      </c>
      <c r="BP93" s="318">
        <f t="shared" si="388"/>
        <v>1.7292308108108136</v>
      </c>
      <c r="BQ93" s="318">
        <f t="shared" si="388"/>
        <v>1.549669333333336</v>
      </c>
      <c r="BR93" s="318">
        <f t="shared" si="388"/>
        <v>1.6733605245582142</v>
      </c>
      <c r="BS93" s="318">
        <f t="shared" si="388"/>
        <v>1.6403095931977671</v>
      </c>
      <c r="BT93" s="318">
        <f t="shared" si="388"/>
        <v>1.6645826645741317</v>
      </c>
      <c r="BU93" s="318">
        <f t="shared" si="388"/>
        <v>1.6357056955825291</v>
      </c>
      <c r="BV93" s="318">
        <f t="shared" si="388"/>
        <v>1.6534896194781605</v>
      </c>
      <c r="BW93" s="317">
        <f t="shared" si="402"/>
        <v>1.7518822829268295</v>
      </c>
      <c r="BX93" s="318">
        <f t="shared" si="389"/>
        <v>2.0043998896551734</v>
      </c>
      <c r="BY93" s="318">
        <f t="shared" si="389"/>
        <v>2.1627310864864921</v>
      </c>
      <c r="BZ93" s="318">
        <f t="shared" si="389"/>
        <v>1.8241357680000005</v>
      </c>
      <c r="CA93" s="318">
        <f t="shared" si="389"/>
        <v>1.5590904000000014</v>
      </c>
      <c r="CB93" s="318">
        <f t="shared" si="389"/>
        <v>1.7984000432432463</v>
      </c>
      <c r="CC93" s="318">
        <f t="shared" si="389"/>
        <v>1.6116561066666695</v>
      </c>
      <c r="CD93" s="318">
        <f t="shared" si="389"/>
        <v>1.7402949455405428</v>
      </c>
      <c r="CE93" s="318">
        <f t="shared" si="389"/>
        <v>1.7059219769256779</v>
      </c>
      <c r="CF93" s="318">
        <f t="shared" si="389"/>
        <v>1.731165971157097</v>
      </c>
      <c r="CG93" s="318">
        <f t="shared" si="389"/>
        <v>1.7011339234058303</v>
      </c>
      <c r="CH93" s="313">
        <f t="shared" si="389"/>
        <v>1.7196292042572869</v>
      </c>
      <c r="CI93" s="317">
        <f t="shared" si="403"/>
        <v>1.8394763970731711</v>
      </c>
      <c r="CJ93" s="318">
        <f t="shared" si="390"/>
        <v>2.1046198841379322</v>
      </c>
      <c r="CK93" s="318">
        <f t="shared" si="390"/>
        <v>2.2708676408108168</v>
      </c>
      <c r="CL93" s="318">
        <f t="shared" si="390"/>
        <v>1.9153425564000006</v>
      </c>
      <c r="CM93" s="318">
        <f t="shared" si="390"/>
        <v>1.6370449200000017</v>
      </c>
      <c r="CN93" s="318">
        <f t="shared" si="390"/>
        <v>1.8883200454054088</v>
      </c>
      <c r="CO93" s="318">
        <f t="shared" si="390"/>
        <v>1.692238912000003</v>
      </c>
      <c r="CP93" s="318">
        <f t="shared" si="390"/>
        <v>1.8273096928175701</v>
      </c>
      <c r="CQ93" s="318">
        <f t="shared" si="390"/>
        <v>1.7912180757719618</v>
      </c>
      <c r="CR93" s="318">
        <f t="shared" si="390"/>
        <v>1.817724269714952</v>
      </c>
      <c r="CS93" s="318">
        <f t="shared" si="390"/>
        <v>1.7861906195761219</v>
      </c>
      <c r="CT93" s="313">
        <f t="shared" si="390"/>
        <v>1.8056106644701513</v>
      </c>
    </row>
    <row r="94" spans="1:98" s="154" customFormat="1" x14ac:dyDescent="0.25">
      <c r="A94" s="4" t="s">
        <v>188</v>
      </c>
      <c r="B94" s="15" t="s">
        <v>1</v>
      </c>
      <c r="C94" s="179">
        <f t="shared" ref="C94:N94" si="409">IFERROR(C82/C58,"")</f>
        <v>0.967741935483871</v>
      </c>
      <c r="D94" s="179">
        <f t="shared" si="409"/>
        <v>1.21875</v>
      </c>
      <c r="E94" s="179">
        <f t="shared" si="409"/>
        <v>1.25</v>
      </c>
      <c r="F94" s="179">
        <f t="shared" si="409"/>
        <v>1.2833333333333334</v>
      </c>
      <c r="G94" s="179">
        <f t="shared" si="409"/>
        <v>1.32</v>
      </c>
      <c r="H94" s="179">
        <f t="shared" si="409"/>
        <v>1.2252747252747254</v>
      </c>
      <c r="I94" s="179">
        <f t="shared" si="409"/>
        <v>1.4883720930232558</v>
      </c>
      <c r="J94" s="179">
        <f t="shared" si="409"/>
        <v>1.2533333333333334</v>
      </c>
      <c r="K94" s="179">
        <f t="shared" si="409"/>
        <v>1.6831683168316831</v>
      </c>
      <c r="L94" s="179">
        <f t="shared" si="409"/>
        <v>1.3043478260869565</v>
      </c>
      <c r="M94" s="179">
        <f t="shared" si="409"/>
        <v>2.1221374045801529</v>
      </c>
      <c r="N94" s="180">
        <f t="shared" si="409"/>
        <v>1.9788732394366197</v>
      </c>
      <c r="O94" s="1862">
        <v>1.3333333333333299</v>
      </c>
      <c r="P94" s="1862">
        <v>1.27272727272727</v>
      </c>
      <c r="Q94" s="1862">
        <v>1.5185185185185199</v>
      </c>
      <c r="R94" s="1862">
        <v>1.38961038961039</v>
      </c>
      <c r="S94" s="1862">
        <v>1.3768115942029</v>
      </c>
      <c r="T94" s="1862">
        <v>1.7127659574468099</v>
      </c>
      <c r="U94" s="1862">
        <v>1.5679012345679</v>
      </c>
      <c r="V94" s="1862">
        <v>1.7770270270270301</v>
      </c>
      <c r="W94" s="1862">
        <v>2.3770491803278699</v>
      </c>
      <c r="X94" s="1862">
        <v>1.89230769230769</v>
      </c>
      <c r="Y94" s="1862">
        <v>2.6875</v>
      </c>
      <c r="Z94" s="1862">
        <v>2.7276785714285698</v>
      </c>
      <c r="AA94" s="1863">
        <v>1.2142857142857142</v>
      </c>
      <c r="AB94" s="1860">
        <v>1.0882352941176501</v>
      </c>
      <c r="AC94" s="1860">
        <v>1.4545454545454499</v>
      </c>
      <c r="AD94" s="1860">
        <v>2.3333333333333299</v>
      </c>
      <c r="AE94" s="1860">
        <v>14.660377358490599</v>
      </c>
      <c r="AF94" s="1860">
        <v>2.6454545454545499</v>
      </c>
      <c r="AG94" s="1860">
        <v>2.9487179487179498</v>
      </c>
      <c r="AH94" s="312">
        <f>AVERAGE(AD94:AG94)</f>
        <v>5.6469707964991063</v>
      </c>
      <c r="AI94" s="312">
        <f t="shared" si="371"/>
        <v>6.4753801622905502</v>
      </c>
      <c r="AJ94" s="312">
        <f t="shared" si="371"/>
        <v>4.4291308632405393</v>
      </c>
      <c r="AK94" s="312">
        <f t="shared" si="371"/>
        <v>4.8750499426870366</v>
      </c>
      <c r="AL94" s="312">
        <f t="shared" si="371"/>
        <v>5.3566329411793081</v>
      </c>
      <c r="AM94" s="317">
        <f t="shared" si="393"/>
        <v>1.2507142857142857</v>
      </c>
      <c r="AN94" s="318">
        <f t="shared" si="372"/>
        <v>1.1100000000000032</v>
      </c>
      <c r="AO94" s="318">
        <f t="shared" si="394"/>
        <v>1.483636363636359</v>
      </c>
      <c r="AP94" s="318">
        <f t="shared" si="373"/>
        <v>2.3799999999999968</v>
      </c>
      <c r="AQ94" s="318">
        <f t="shared" si="395"/>
        <v>14.953584905660412</v>
      </c>
      <c r="AR94" s="318">
        <f t="shared" si="374"/>
        <v>2.698363636363641</v>
      </c>
      <c r="AS94" s="318">
        <f>AG94*1.04</f>
        <v>3.0666666666666678</v>
      </c>
      <c r="AT94" s="318">
        <f>AH94*1.05</f>
        <v>5.9293193363240615</v>
      </c>
      <c r="AU94" s="318">
        <f t="shared" si="397"/>
        <v>6.7991491704050784</v>
      </c>
      <c r="AV94" s="318">
        <f t="shared" si="398"/>
        <v>4.6505874064025665</v>
      </c>
      <c r="AW94" s="318">
        <f t="shared" si="399"/>
        <v>5.1188024398213887</v>
      </c>
      <c r="AX94" s="313">
        <f t="shared" si="400"/>
        <v>5.6244645882382738</v>
      </c>
      <c r="AY94" s="317">
        <f t="shared" si="401"/>
        <v>1.31325</v>
      </c>
      <c r="AZ94" s="318">
        <f t="shared" si="377"/>
        <v>1.1655000000000033</v>
      </c>
      <c r="BA94" s="318">
        <f t="shared" si="378"/>
        <v>1.5578181818181769</v>
      </c>
      <c r="BB94" s="318">
        <f t="shared" si="379"/>
        <v>2.4989999999999966</v>
      </c>
      <c r="BC94" s="318">
        <f t="shared" si="380"/>
        <v>15.701264150943434</v>
      </c>
      <c r="BD94" s="318">
        <f t="shared" si="381"/>
        <v>2.8332818181818231</v>
      </c>
      <c r="BE94" s="318">
        <f t="shared" si="382"/>
        <v>3.2200000000000011</v>
      </c>
      <c r="BF94" s="318">
        <f t="shared" si="383"/>
        <v>6.225785303140265</v>
      </c>
      <c r="BG94" s="318">
        <f t="shared" si="384"/>
        <v>7.1391066289253322</v>
      </c>
      <c r="BH94" s="318">
        <f t="shared" si="385"/>
        <v>4.8831167767226953</v>
      </c>
      <c r="BI94" s="318">
        <f t="shared" si="386"/>
        <v>5.3747425618124582</v>
      </c>
      <c r="BJ94" s="318">
        <f t="shared" si="387"/>
        <v>5.9056878176501879</v>
      </c>
      <c r="BK94" s="317">
        <f t="shared" si="405"/>
        <v>1.3526475</v>
      </c>
      <c r="BL94" s="318">
        <f t="shared" si="406"/>
        <v>1.2004650000000034</v>
      </c>
      <c r="BM94" s="318">
        <f t="shared" si="388"/>
        <v>1.6045527272727222</v>
      </c>
      <c r="BN94" s="318">
        <f t="shared" si="388"/>
        <v>2.5739699999999965</v>
      </c>
      <c r="BO94" s="318">
        <f t="shared" si="388"/>
        <v>16.172302075471737</v>
      </c>
      <c r="BP94" s="318">
        <f t="shared" si="388"/>
        <v>2.9182802727272779</v>
      </c>
      <c r="BQ94" s="318">
        <f t="shared" si="388"/>
        <v>3.3166000000000011</v>
      </c>
      <c r="BR94" s="318">
        <f t="shared" si="388"/>
        <v>6.4125588622344729</v>
      </c>
      <c r="BS94" s="318">
        <f t="shared" si="388"/>
        <v>7.3532798277930924</v>
      </c>
      <c r="BT94" s="318">
        <f t="shared" si="388"/>
        <v>5.029610280024376</v>
      </c>
      <c r="BU94" s="318">
        <f t="shared" si="388"/>
        <v>5.535984838666832</v>
      </c>
      <c r="BV94" s="318">
        <f t="shared" si="388"/>
        <v>6.0828584521796936</v>
      </c>
      <c r="BW94" s="317">
        <f t="shared" si="402"/>
        <v>1.4067534000000002</v>
      </c>
      <c r="BX94" s="318">
        <f t="shared" si="389"/>
        <v>1.2484836000000037</v>
      </c>
      <c r="BY94" s="318">
        <f t="shared" si="389"/>
        <v>1.6687348363636312</v>
      </c>
      <c r="BZ94" s="318">
        <f t="shared" si="389"/>
        <v>2.6769287999999967</v>
      </c>
      <c r="CA94" s="318">
        <f t="shared" si="389"/>
        <v>16.819194158490607</v>
      </c>
      <c r="CB94" s="318">
        <f t="shared" si="389"/>
        <v>3.0350114836363691</v>
      </c>
      <c r="CC94" s="318">
        <f t="shared" si="389"/>
        <v>3.4492640000000012</v>
      </c>
      <c r="CD94" s="318">
        <f t="shared" si="389"/>
        <v>6.6690612167238523</v>
      </c>
      <c r="CE94" s="318">
        <f t="shared" si="389"/>
        <v>7.6474110209048165</v>
      </c>
      <c r="CF94" s="318">
        <f t="shared" si="389"/>
        <v>5.2307946912253511</v>
      </c>
      <c r="CG94" s="318">
        <f t="shared" si="389"/>
        <v>5.7574242322135056</v>
      </c>
      <c r="CH94" s="313">
        <f t="shared" si="389"/>
        <v>6.3261727902668818</v>
      </c>
      <c r="CI94" s="317">
        <f t="shared" si="403"/>
        <v>1.4770910700000002</v>
      </c>
      <c r="CJ94" s="318">
        <f t="shared" si="390"/>
        <v>1.310907780000004</v>
      </c>
      <c r="CK94" s="318">
        <f t="shared" si="390"/>
        <v>1.7521715781818128</v>
      </c>
      <c r="CL94" s="318">
        <f t="shared" si="390"/>
        <v>2.8107752399999968</v>
      </c>
      <c r="CM94" s="318">
        <f t="shared" si="390"/>
        <v>17.660153866415136</v>
      </c>
      <c r="CN94" s="318">
        <f t="shared" si="390"/>
        <v>3.1867620578181879</v>
      </c>
      <c r="CO94" s="318">
        <f t="shared" si="390"/>
        <v>3.6217272000000014</v>
      </c>
      <c r="CP94" s="318">
        <f t="shared" si="390"/>
        <v>7.0025142775600449</v>
      </c>
      <c r="CQ94" s="318">
        <f t="shared" si="390"/>
        <v>8.0297815719500569</v>
      </c>
      <c r="CR94" s="318">
        <f t="shared" si="390"/>
        <v>5.4923344257866189</v>
      </c>
      <c r="CS94" s="318">
        <f t="shared" si="390"/>
        <v>6.0452954438241813</v>
      </c>
      <c r="CT94" s="313">
        <f t="shared" si="390"/>
        <v>6.6424814297802266</v>
      </c>
    </row>
    <row r="95" spans="1:98" s="154" customFormat="1" x14ac:dyDescent="0.25">
      <c r="A95" s="4" t="s">
        <v>189</v>
      </c>
      <c r="B95" s="15" t="s">
        <v>2</v>
      </c>
      <c r="C95" s="179">
        <f t="shared" ref="C95:N95" si="410">IFERROR(C83/C59,"")</f>
        <v>1.1428571428571428</v>
      </c>
      <c r="D95" s="179">
        <f t="shared" si="410"/>
        <v>1.1818181818181819</v>
      </c>
      <c r="E95" s="179">
        <f t="shared" si="410"/>
        <v>1.375</v>
      </c>
      <c r="F95" s="179">
        <f t="shared" si="410"/>
        <v>1</v>
      </c>
      <c r="G95" s="179">
        <f t="shared" si="410"/>
        <v>1.0769230769230769</v>
      </c>
      <c r="H95" s="179">
        <f t="shared" si="410"/>
        <v>1.2407407407407407</v>
      </c>
      <c r="I95" s="179">
        <f t="shared" si="410"/>
        <v>1.375</v>
      </c>
      <c r="J95" s="179">
        <f t="shared" si="410"/>
        <v>1.3833333333333333</v>
      </c>
      <c r="K95" s="179">
        <f t="shared" si="410"/>
        <v>1.3114754098360655</v>
      </c>
      <c r="L95" s="179">
        <f t="shared" si="410"/>
        <v>1.3137254901960784</v>
      </c>
      <c r="M95" s="179">
        <f t="shared" si="410"/>
        <v>1.7746478873239437</v>
      </c>
      <c r="N95" s="180">
        <f t="shared" si="410"/>
        <v>2.1111111111111112</v>
      </c>
      <c r="O95" s="1862">
        <v>1.5185185185185199</v>
      </c>
      <c r="P95" s="1862">
        <v>1.5714285714285701</v>
      </c>
      <c r="Q95" s="1862">
        <v>1.6315789473684199</v>
      </c>
      <c r="R95" s="1862">
        <v>1.2962962962963001</v>
      </c>
      <c r="S95" s="1862">
        <v>1.31578947368421</v>
      </c>
      <c r="T95" s="1862">
        <v>1.4528301886792501</v>
      </c>
      <c r="U95" s="1862">
        <v>1.4347826086956501</v>
      </c>
      <c r="V95" s="1862">
        <v>1.3888888888888899</v>
      </c>
      <c r="W95" s="1862">
        <v>1.93243243243243</v>
      </c>
      <c r="X95" s="1862">
        <v>1.3571428571428601</v>
      </c>
      <c r="Y95" s="1862">
        <v>1.8</v>
      </c>
      <c r="Z95" s="1862">
        <v>2.11851851851852</v>
      </c>
      <c r="AA95" s="1863">
        <v>1.51</v>
      </c>
      <c r="AB95" s="1860">
        <v>1.4318181818181801</v>
      </c>
      <c r="AC95" s="1860">
        <v>1.98529411764706</v>
      </c>
      <c r="AD95" s="1860">
        <v>1.94827586206897</v>
      </c>
      <c r="AE95" s="1860">
        <v>2.2156862745098</v>
      </c>
      <c r="AF95" s="1860">
        <v>2.1595744680851099</v>
      </c>
      <c r="AG95" s="1860">
        <v>2.3666666666666698</v>
      </c>
      <c r="AH95" s="312">
        <f t="shared" si="392"/>
        <v>2.1725508178326374</v>
      </c>
      <c r="AI95" s="312">
        <f t="shared" si="371"/>
        <v>2.2286195567735545</v>
      </c>
      <c r="AJ95" s="312">
        <f t="shared" si="371"/>
        <v>2.231852877339493</v>
      </c>
      <c r="AK95" s="312">
        <f t="shared" si="371"/>
        <v>2.2499224796530886</v>
      </c>
      <c r="AL95" s="312">
        <f t="shared" si="371"/>
        <v>2.2207364328996935</v>
      </c>
      <c r="AM95" s="317">
        <f t="shared" si="393"/>
        <v>1.5553000000000001</v>
      </c>
      <c r="AN95" s="318">
        <f t="shared" si="372"/>
        <v>1.4604545454545437</v>
      </c>
      <c r="AO95" s="318">
        <f t="shared" si="394"/>
        <v>2.0250000000000012</v>
      </c>
      <c r="AP95" s="318">
        <f t="shared" si="373"/>
        <v>1.9872413793103494</v>
      </c>
      <c r="AQ95" s="318">
        <f t="shared" si="395"/>
        <v>2.2599999999999962</v>
      </c>
      <c r="AR95" s="318">
        <f t="shared" si="374"/>
        <v>2.2027659574468119</v>
      </c>
      <c r="AS95" s="318">
        <f t="shared" si="375"/>
        <v>2.4613333333333367</v>
      </c>
      <c r="AT95" s="318">
        <f t="shared" si="396"/>
        <v>2.2811783587242696</v>
      </c>
      <c r="AU95" s="318">
        <f t="shared" si="397"/>
        <v>2.3400505346122324</v>
      </c>
      <c r="AV95" s="318">
        <f t="shared" si="398"/>
        <v>2.3434455212064678</v>
      </c>
      <c r="AW95" s="318">
        <f t="shared" si="399"/>
        <v>2.3624186036357431</v>
      </c>
      <c r="AX95" s="313">
        <f t="shared" si="400"/>
        <v>2.3317732545446783</v>
      </c>
      <c r="AY95" s="317">
        <f t="shared" si="401"/>
        <v>1.6330650000000002</v>
      </c>
      <c r="AZ95" s="318">
        <f t="shared" si="377"/>
        <v>1.533477272727271</v>
      </c>
      <c r="BA95" s="318">
        <f t="shared" si="378"/>
        <v>2.1262500000000015</v>
      </c>
      <c r="BB95" s="318">
        <f t="shared" si="379"/>
        <v>2.0866034482758669</v>
      </c>
      <c r="BC95" s="318">
        <f t="shared" si="380"/>
        <v>2.3729999999999962</v>
      </c>
      <c r="BD95" s="318">
        <f t="shared" si="381"/>
        <v>2.3129042553191526</v>
      </c>
      <c r="BE95" s="318">
        <f t="shared" si="382"/>
        <v>2.5844000000000036</v>
      </c>
      <c r="BF95" s="318">
        <f t="shared" si="383"/>
        <v>2.3952372766604832</v>
      </c>
      <c r="BG95" s="318">
        <f t="shared" si="384"/>
        <v>2.4570530613428443</v>
      </c>
      <c r="BH95" s="318">
        <f t="shared" si="385"/>
        <v>2.4606177972667913</v>
      </c>
      <c r="BI95" s="318">
        <f t="shared" si="386"/>
        <v>2.4805395338175305</v>
      </c>
      <c r="BJ95" s="318">
        <f t="shared" si="387"/>
        <v>2.4483619172719124</v>
      </c>
      <c r="BK95" s="317">
        <f t="shared" si="405"/>
        <v>1.6820569500000002</v>
      </c>
      <c r="BL95" s="318">
        <f t="shared" si="406"/>
        <v>1.5794815909090891</v>
      </c>
      <c r="BM95" s="318">
        <f t="shared" si="388"/>
        <v>2.1900375000000016</v>
      </c>
      <c r="BN95" s="318">
        <f t="shared" si="388"/>
        <v>2.149201551724143</v>
      </c>
      <c r="BO95" s="318">
        <f t="shared" si="388"/>
        <v>2.4441899999999963</v>
      </c>
      <c r="BP95" s="318">
        <f t="shared" si="388"/>
        <v>2.3822913829787273</v>
      </c>
      <c r="BQ95" s="318">
        <f t="shared" si="388"/>
        <v>2.6619320000000037</v>
      </c>
      <c r="BR95" s="318">
        <f t="shared" si="388"/>
        <v>2.4670943949602977</v>
      </c>
      <c r="BS95" s="318">
        <f t="shared" si="388"/>
        <v>2.5307646531831298</v>
      </c>
      <c r="BT95" s="318">
        <f t="shared" si="388"/>
        <v>2.5344363311847951</v>
      </c>
      <c r="BU95" s="318">
        <f t="shared" si="388"/>
        <v>2.5549557198320563</v>
      </c>
      <c r="BV95" s="318">
        <f t="shared" si="388"/>
        <v>2.52181277479007</v>
      </c>
      <c r="BW95" s="317">
        <f t="shared" si="402"/>
        <v>1.7493392280000002</v>
      </c>
      <c r="BX95" s="318">
        <f t="shared" si="389"/>
        <v>1.6426608545454529</v>
      </c>
      <c r="BY95" s="318">
        <f t="shared" si="389"/>
        <v>2.277639000000002</v>
      </c>
      <c r="BZ95" s="318">
        <f t="shared" si="389"/>
        <v>2.2351696137931087</v>
      </c>
      <c r="CA95" s="318">
        <f t="shared" si="389"/>
        <v>2.5419575999999964</v>
      </c>
      <c r="CB95" s="318">
        <f t="shared" si="389"/>
        <v>2.4775830382978765</v>
      </c>
      <c r="CC95" s="318">
        <f t="shared" si="389"/>
        <v>2.7684092800000042</v>
      </c>
      <c r="CD95" s="318">
        <f t="shared" si="389"/>
        <v>2.5657781707587097</v>
      </c>
      <c r="CE95" s="318">
        <f t="shared" si="389"/>
        <v>2.6319952393104553</v>
      </c>
      <c r="CF95" s="318">
        <f t="shared" si="389"/>
        <v>2.6358137844321869</v>
      </c>
      <c r="CG95" s="318">
        <f t="shared" si="389"/>
        <v>2.6571539486253388</v>
      </c>
      <c r="CH95" s="313">
        <f t="shared" si="389"/>
        <v>2.6226852857816731</v>
      </c>
      <c r="CI95" s="317">
        <f t="shared" si="403"/>
        <v>1.8368061894000003</v>
      </c>
      <c r="CJ95" s="318">
        <f t="shared" si="390"/>
        <v>1.7247938972727255</v>
      </c>
      <c r="CK95" s="318">
        <f t="shared" si="390"/>
        <v>2.3915209500000021</v>
      </c>
      <c r="CL95" s="318">
        <f t="shared" si="390"/>
        <v>2.3469280944827644</v>
      </c>
      <c r="CM95" s="318">
        <f t="shared" si="390"/>
        <v>2.6690554799999964</v>
      </c>
      <c r="CN95" s="318">
        <f t="shared" si="390"/>
        <v>2.6014621902127706</v>
      </c>
      <c r="CO95" s="318">
        <f t="shared" si="390"/>
        <v>2.9068297440000044</v>
      </c>
      <c r="CP95" s="318">
        <f t="shared" si="390"/>
        <v>2.6940670792966452</v>
      </c>
      <c r="CQ95" s="318">
        <f t="shared" si="390"/>
        <v>2.763595001275978</v>
      </c>
      <c r="CR95" s="318">
        <f t="shared" si="390"/>
        <v>2.7676044736537966</v>
      </c>
      <c r="CS95" s="318">
        <f t="shared" si="390"/>
        <v>2.7900116460566058</v>
      </c>
      <c r="CT95" s="313">
        <f t="shared" si="390"/>
        <v>2.753819550070757</v>
      </c>
    </row>
    <row r="96" spans="1:98" s="154" customFormat="1" x14ac:dyDescent="0.25">
      <c r="A96" s="4" t="s">
        <v>190</v>
      </c>
      <c r="B96" s="15" t="s">
        <v>150</v>
      </c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80"/>
      <c r="O96" s="1862"/>
      <c r="P96" s="1862"/>
      <c r="Q96" s="1862"/>
      <c r="R96" s="1862"/>
      <c r="S96" s="1862"/>
      <c r="T96" s="1862"/>
      <c r="U96" s="1862"/>
      <c r="V96" s="1862"/>
      <c r="W96" s="1862"/>
      <c r="X96" s="1862"/>
      <c r="Y96" s="1862"/>
      <c r="Z96" s="1862"/>
      <c r="AA96" s="1862"/>
      <c r="AB96" s="1860">
        <v>1.17741935483871</v>
      </c>
      <c r="AC96" s="1860">
        <v>1.2741935483871001</v>
      </c>
      <c r="AD96" s="1860">
        <v>1.6142857142857101</v>
      </c>
      <c r="AE96" s="1860">
        <v>1.26086956521739</v>
      </c>
      <c r="AF96" s="1860">
        <v>1</v>
      </c>
      <c r="AG96" s="1860">
        <v>1.25</v>
      </c>
      <c r="AH96" s="312">
        <f>AVERAGE(AD96:AG96)</f>
        <v>1.281288819875775</v>
      </c>
      <c r="AI96" s="312">
        <f t="shared" ref="AI96:AL96" si="411">AVERAGE(AE96:AH96)</f>
        <v>1.1980395962732913</v>
      </c>
      <c r="AJ96" s="312">
        <f t="shared" si="411"/>
        <v>1.1823321040372665</v>
      </c>
      <c r="AK96" s="312">
        <f t="shared" si="411"/>
        <v>1.2279151300465831</v>
      </c>
      <c r="AL96" s="312">
        <f t="shared" si="411"/>
        <v>1.2223939125582288</v>
      </c>
      <c r="AM96" s="312">
        <f t="shared" ref="AM96" si="412">AVERAGE(AI96:AL96)</f>
        <v>1.2076701857288423</v>
      </c>
      <c r="AN96" s="312">
        <f t="shared" ref="AN96" si="413">AVERAGE(AJ96:AM96)</f>
        <v>1.2100778330927302</v>
      </c>
      <c r="AO96" s="312">
        <f t="shared" ref="AO96" si="414">AVERAGE(AK96:AN96)</f>
        <v>1.2170142653565961</v>
      </c>
      <c r="AP96" s="312">
        <f t="shared" ref="AP96" si="415">AVERAGE(AL96:AO96)</f>
        <v>1.2142890491840994</v>
      </c>
      <c r="AQ96" s="312">
        <f>AVERAGE(AM96:AP96)</f>
        <v>1.2122628333405669</v>
      </c>
      <c r="AR96" s="312">
        <f t="shared" ref="AR96" si="416">AVERAGE(AN96:AQ96)</f>
        <v>1.2134109952434982</v>
      </c>
      <c r="AS96" s="312">
        <f t="shared" ref="AS96" si="417">AVERAGE(AO96:AR96)</f>
        <v>1.2142442857811901</v>
      </c>
      <c r="AT96" s="312">
        <f t="shared" ref="AT96" si="418">AVERAGE(AP96:AS96)</f>
        <v>1.2135517908873386</v>
      </c>
      <c r="AU96" s="312">
        <f t="shared" ref="AU96" si="419">AVERAGE(AQ96:AT96)</f>
        <v>1.2133674763131483</v>
      </c>
      <c r="AV96" s="312">
        <f t="shared" ref="AV96" si="420">AVERAGE(AR96:AU96)</f>
        <v>1.2136436370562937</v>
      </c>
      <c r="AW96" s="312">
        <f t="shared" ref="AW96" si="421">AVERAGE(AS96:AV96)</f>
        <v>1.2137017975094926</v>
      </c>
      <c r="AX96" s="312">
        <f t="shared" ref="AX96" si="422">AVERAGE(AT96:AW96)</f>
        <v>1.2135661754415683</v>
      </c>
      <c r="AY96" s="318"/>
      <c r="AZ96" s="318"/>
      <c r="BA96" s="318"/>
      <c r="BB96" s="318"/>
      <c r="BC96" s="318"/>
      <c r="BD96" s="318"/>
      <c r="BE96" s="318"/>
      <c r="BF96" s="318"/>
      <c r="BG96" s="318"/>
      <c r="BH96" s="318"/>
      <c r="BI96" s="318"/>
      <c r="BJ96" s="318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3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3"/>
    </row>
    <row r="97" spans="1:98" s="181" customFormat="1" x14ac:dyDescent="0.25">
      <c r="A97" s="5"/>
      <c r="B97" s="16" t="s">
        <v>3</v>
      </c>
      <c r="C97" s="182">
        <f t="shared" ref="C97:BN97" si="423">IFERROR(C85/C61,"")</f>
        <v>1.264406779661017</v>
      </c>
      <c r="D97" s="182">
        <f t="shared" si="423"/>
        <v>1.3964757709251101</v>
      </c>
      <c r="E97" s="182">
        <f t="shared" si="423"/>
        <v>1.6830065359477124</v>
      </c>
      <c r="F97" s="182">
        <f t="shared" si="423"/>
        <v>1.645</v>
      </c>
      <c r="G97" s="182">
        <f t="shared" si="423"/>
        <v>1.3819742489270386</v>
      </c>
      <c r="H97" s="182">
        <f t="shared" si="423"/>
        <v>1.4788990825688073</v>
      </c>
      <c r="I97" s="182">
        <f t="shared" si="423"/>
        <v>1.5135658914728682</v>
      </c>
      <c r="J97" s="182">
        <f t="shared" si="423"/>
        <v>1.4085510688836105</v>
      </c>
      <c r="K97" s="182">
        <f t="shared" si="423"/>
        <v>1.5843071786310519</v>
      </c>
      <c r="L97" s="182">
        <f t="shared" si="423"/>
        <v>1.534412955465587</v>
      </c>
      <c r="M97" s="182">
        <f t="shared" si="423"/>
        <v>1.978688524590164</v>
      </c>
      <c r="N97" s="183">
        <f t="shared" si="423"/>
        <v>2.1157894736842104</v>
      </c>
      <c r="O97" s="182">
        <f t="shared" si="423"/>
        <v>1.4481327800829875</v>
      </c>
      <c r="P97" s="182">
        <f t="shared" si="423"/>
        <v>1.4334763948497855</v>
      </c>
      <c r="Q97" s="182">
        <f t="shared" si="423"/>
        <v>1.8980477223427332</v>
      </c>
      <c r="R97" s="182">
        <f t="shared" si="423"/>
        <v>1.8990610328638498</v>
      </c>
      <c r="S97" s="182">
        <f t="shared" si="423"/>
        <v>1.5811764705882352</v>
      </c>
      <c r="T97" s="182">
        <f t="shared" si="423"/>
        <v>1.7663230240549828</v>
      </c>
      <c r="U97" s="184">
        <f t="shared" si="423"/>
        <v>1.6555323590814197</v>
      </c>
      <c r="V97" s="184">
        <f t="shared" si="423"/>
        <v>1.6616379310344827</v>
      </c>
      <c r="W97" s="184">
        <f t="shared" si="423"/>
        <v>2.0998116760828625</v>
      </c>
      <c r="X97" s="184">
        <f t="shared" si="423"/>
        <v>1.7731092436974789</v>
      </c>
      <c r="Y97" s="184">
        <f t="shared" si="423"/>
        <v>2.2334494773519165</v>
      </c>
      <c r="Z97" s="185">
        <f t="shared" si="423"/>
        <v>2.3041362530413627</v>
      </c>
      <c r="AA97" s="186">
        <f t="shared" si="423"/>
        <v>1.9166666666666667</v>
      </c>
      <c r="AB97" s="186">
        <f t="shared" si="423"/>
        <v>1.6600361663652803</v>
      </c>
      <c r="AC97" s="186">
        <f t="shared" si="423"/>
        <v>2.04</v>
      </c>
      <c r="AD97" s="186">
        <f t="shared" si="423"/>
        <v>2.0306451612903227</v>
      </c>
      <c r="AE97" s="186">
        <f t="shared" si="423"/>
        <v>3.059105431309904</v>
      </c>
      <c r="AF97" s="186">
        <f t="shared" si="423"/>
        <v>2.4017725258493354</v>
      </c>
      <c r="AG97" s="186">
        <f t="shared" si="423"/>
        <v>2.0910714285714285</v>
      </c>
      <c r="AH97" s="186">
        <f t="shared" si="423"/>
        <v>2.5540060616431983</v>
      </c>
      <c r="AI97" s="186">
        <f t="shared" si="423"/>
        <v>2.6947509286695439</v>
      </c>
      <c r="AJ97" s="186">
        <f t="shared" si="423"/>
        <v>2.4303602088810323</v>
      </c>
      <c r="AK97" s="186">
        <f t="shared" si="423"/>
        <v>2.4270514565113532</v>
      </c>
      <c r="AL97" s="187">
        <f t="shared" si="423"/>
        <v>2.493749702335982</v>
      </c>
      <c r="AM97" s="186">
        <f t="shared" si="423"/>
        <v>2.1344773176855756</v>
      </c>
      <c r="AN97" s="186">
        <f t="shared" si="423"/>
        <v>1.8210163756499111</v>
      </c>
      <c r="AO97" s="186">
        <f t="shared" si="423"/>
        <v>2.0555813871355295</v>
      </c>
      <c r="AP97" s="186">
        <f t="shared" si="423"/>
        <v>1.904589656428328</v>
      </c>
      <c r="AQ97" s="186">
        <f t="shared" si="423"/>
        <v>3.7509998699223819</v>
      </c>
      <c r="AR97" s="186">
        <f t="shared" si="423"/>
        <v>2.2456917820983544</v>
      </c>
      <c r="AS97" s="186">
        <f t="shared" si="423"/>
        <v>2.1585172283265441</v>
      </c>
      <c r="AT97" s="186">
        <f t="shared" si="423"/>
        <v>2.5786539898063618</v>
      </c>
      <c r="AU97" s="186">
        <f t="shared" si="423"/>
        <v>2.7415940266924275</v>
      </c>
      <c r="AV97" s="186">
        <f t="shared" si="423"/>
        <v>2.4497799050573015</v>
      </c>
      <c r="AW97" s="186">
        <f t="shared" si="423"/>
        <v>2.4850964789866938</v>
      </c>
      <c r="AX97" s="187">
        <f t="shared" si="423"/>
        <v>2.5616020646350117</v>
      </c>
      <c r="AY97" s="186">
        <f t="shared" si="423"/>
        <v>1.8980782252017887</v>
      </c>
      <c r="AZ97" s="186">
        <f t="shared" si="423"/>
        <v>1.7122121218893152</v>
      </c>
      <c r="BA97" s="186">
        <f t="shared" si="423"/>
        <v>1.9040246521310547</v>
      </c>
      <c r="BB97" s="186">
        <f t="shared" si="423"/>
        <v>2.1682364802538316</v>
      </c>
      <c r="BC97" s="186">
        <f t="shared" si="423"/>
        <v>7.866555602079532</v>
      </c>
      <c r="BD97" s="186">
        <f t="shared" si="423"/>
        <v>2.41591774229861</v>
      </c>
      <c r="BE97" s="186">
        <f t="shared" si="423"/>
        <v>2.4665945748765914</v>
      </c>
      <c r="BF97" s="186">
        <f t="shared" si="423"/>
        <v>3.3027009321479439</v>
      </c>
      <c r="BG97" s="186">
        <f t="shared" si="423"/>
        <v>3.6303319438676529</v>
      </c>
      <c r="BH97" s="186">
        <f t="shared" si="423"/>
        <v>2.959027456888895</v>
      </c>
      <c r="BI97" s="186">
        <f t="shared" si="423"/>
        <v>3.124387881935105</v>
      </c>
      <c r="BJ97" s="187">
        <f t="shared" si="423"/>
        <v>3.3798037049178942</v>
      </c>
      <c r="BK97" s="186">
        <f t="shared" si="423"/>
        <v>1.9379188122298761</v>
      </c>
      <c r="BL97" s="186">
        <f t="shared" si="423"/>
        <v>1.761580558927309</v>
      </c>
      <c r="BM97" s="186">
        <f t="shared" si="423"/>
        <v>1.9537489579000096</v>
      </c>
      <c r="BN97" s="186">
        <f t="shared" si="423"/>
        <v>2.2109403881117293</v>
      </c>
      <c r="BO97" s="186">
        <f t="shared" ref="BO97:CT97" si="424">IFERROR(BO85/BO61,"")</f>
        <v>7.9872793310257464</v>
      </c>
      <c r="BP97" s="186">
        <f t="shared" si="424"/>
        <v>2.477603129860924</v>
      </c>
      <c r="BQ97" s="186">
        <f t="shared" si="424"/>
        <v>2.5290513659520486</v>
      </c>
      <c r="BR97" s="186">
        <f t="shared" si="424"/>
        <v>3.3888809829275672</v>
      </c>
      <c r="BS97" s="186">
        <f t="shared" si="424"/>
        <v>3.7221401147990609</v>
      </c>
      <c r="BT97" s="186">
        <f t="shared" si="424"/>
        <v>3.0426854970403143</v>
      </c>
      <c r="BU97" s="186">
        <f t="shared" si="424"/>
        <v>3.2125609316984503</v>
      </c>
      <c r="BV97" s="187">
        <f t="shared" si="424"/>
        <v>3.4646664471367887</v>
      </c>
      <c r="BW97" s="186">
        <f t="shared" si="424"/>
        <v>1.9978347218235983</v>
      </c>
      <c r="BX97" s="186">
        <f t="shared" si="424"/>
        <v>1.8168534214558156</v>
      </c>
      <c r="BY97" s="186">
        <f t="shared" si="424"/>
        <v>2.0363519629340487</v>
      </c>
      <c r="BZ97" s="186">
        <f t="shared" si="424"/>
        <v>2.2883310589758583</v>
      </c>
      <c r="CA97" s="186">
        <f t="shared" si="424"/>
        <v>7.9844812769157114</v>
      </c>
      <c r="CB97" s="186">
        <f t="shared" si="424"/>
        <v>2.5566769822798991</v>
      </c>
      <c r="CC97" s="186">
        <f t="shared" si="424"/>
        <v>2.604400880954719</v>
      </c>
      <c r="CD97" s="186">
        <f t="shared" si="424"/>
        <v>3.4349820662567367</v>
      </c>
      <c r="CE97" s="186">
        <f t="shared" si="424"/>
        <v>3.7727279858185185</v>
      </c>
      <c r="CF97" s="186">
        <f t="shared" si="424"/>
        <v>3.112167396513279</v>
      </c>
      <c r="CG97" s="186">
        <f t="shared" si="424"/>
        <v>3.2840285970937972</v>
      </c>
      <c r="CH97" s="187">
        <f t="shared" si="424"/>
        <v>3.5434713597645726</v>
      </c>
      <c r="CI97" s="186">
        <f t="shared" si="424"/>
        <v>2.0938163852340916</v>
      </c>
      <c r="CJ97" s="186">
        <f t="shared" si="424"/>
        <v>1.9064023830758474</v>
      </c>
      <c r="CK97" s="186">
        <f t="shared" si="424"/>
        <v>2.1384211527755719</v>
      </c>
      <c r="CL97" s="186">
        <f t="shared" si="424"/>
        <v>2.3926991286360439</v>
      </c>
      <c r="CM97" s="186">
        <f t="shared" si="424"/>
        <v>8.2842851789145477</v>
      </c>
      <c r="CN97" s="186">
        <f t="shared" si="424"/>
        <v>2.6730445427850476</v>
      </c>
      <c r="CO97" s="186">
        <f t="shared" si="424"/>
        <v>2.7239719802132552</v>
      </c>
      <c r="CP97" s="186">
        <f t="shared" si="424"/>
        <v>3.5817115209093644</v>
      </c>
      <c r="CQ97" s="186">
        <f t="shared" si="424"/>
        <v>3.9312539572520779</v>
      </c>
      <c r="CR97" s="186">
        <f t="shared" si="424"/>
        <v>3.2483840916813249</v>
      </c>
      <c r="CS97" s="186">
        <f t="shared" si="424"/>
        <v>3.4256630506203964</v>
      </c>
      <c r="CT97" s="187">
        <f t="shared" si="424"/>
        <v>3.6916115485480461</v>
      </c>
    </row>
    <row r="99" spans="1:98" s="4" customFormat="1" x14ac:dyDescent="0.25">
      <c r="A99" s="113"/>
      <c r="B99"/>
      <c r="C9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9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9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9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9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9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9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9"/>
    </row>
    <row r="100" spans="1:98" s="102" customFormat="1" x14ac:dyDescent="0.25">
      <c r="B100" s="102" t="s">
        <v>14</v>
      </c>
      <c r="C100" s="102">
        <f t="shared" ref="C100:BN100" si="425">C64</f>
        <v>42005</v>
      </c>
      <c r="D100" s="102">
        <f t="shared" si="425"/>
        <v>42036</v>
      </c>
      <c r="E100" s="102">
        <f t="shared" si="425"/>
        <v>42064</v>
      </c>
      <c r="F100" s="102">
        <f t="shared" si="425"/>
        <v>42095</v>
      </c>
      <c r="G100" s="102">
        <f t="shared" si="425"/>
        <v>42125</v>
      </c>
      <c r="H100" s="102">
        <f t="shared" si="425"/>
        <v>42156</v>
      </c>
      <c r="I100" s="102">
        <f t="shared" si="425"/>
        <v>42186</v>
      </c>
      <c r="J100" s="102">
        <f t="shared" si="425"/>
        <v>42217</v>
      </c>
      <c r="K100" s="102">
        <f t="shared" si="425"/>
        <v>42248</v>
      </c>
      <c r="L100" s="102">
        <f t="shared" si="425"/>
        <v>42278</v>
      </c>
      <c r="M100" s="102">
        <f t="shared" si="425"/>
        <v>42309</v>
      </c>
      <c r="N100" s="103">
        <f t="shared" si="425"/>
        <v>42339</v>
      </c>
      <c r="O100" s="102">
        <f t="shared" si="425"/>
        <v>42370</v>
      </c>
      <c r="P100" s="102">
        <f t="shared" si="425"/>
        <v>42401</v>
      </c>
      <c r="Q100" s="102">
        <f t="shared" si="425"/>
        <v>42430</v>
      </c>
      <c r="R100" s="102">
        <f t="shared" si="425"/>
        <v>42461</v>
      </c>
      <c r="S100" s="102">
        <f t="shared" si="425"/>
        <v>42491</v>
      </c>
      <c r="T100" s="102">
        <f t="shared" si="425"/>
        <v>42522</v>
      </c>
      <c r="U100" s="110">
        <f t="shared" si="425"/>
        <v>42552</v>
      </c>
      <c r="V100" s="110">
        <f t="shared" si="425"/>
        <v>42583</v>
      </c>
      <c r="W100" s="110">
        <f t="shared" si="425"/>
        <v>42614</v>
      </c>
      <c r="X100" s="110">
        <f t="shared" si="425"/>
        <v>42644</v>
      </c>
      <c r="Y100" s="110">
        <f t="shared" si="425"/>
        <v>42675</v>
      </c>
      <c r="Z100" s="114">
        <f t="shared" si="425"/>
        <v>42705</v>
      </c>
      <c r="AA100" s="102">
        <f t="shared" si="425"/>
        <v>42752</v>
      </c>
      <c r="AB100" s="102">
        <f t="shared" si="425"/>
        <v>42783</v>
      </c>
      <c r="AC100" s="102">
        <f t="shared" si="425"/>
        <v>42811</v>
      </c>
      <c r="AD100" s="102">
        <f t="shared" si="425"/>
        <v>42842</v>
      </c>
      <c r="AE100" s="102">
        <f t="shared" si="425"/>
        <v>42872</v>
      </c>
      <c r="AF100" s="102">
        <f t="shared" si="425"/>
        <v>42903</v>
      </c>
      <c r="AG100" s="102">
        <f t="shared" si="425"/>
        <v>42933</v>
      </c>
      <c r="AH100" s="1866">
        <f t="shared" si="425"/>
        <v>42964</v>
      </c>
      <c r="AI100" s="1866">
        <f t="shared" si="425"/>
        <v>42995</v>
      </c>
      <c r="AJ100" s="1866">
        <f t="shared" si="425"/>
        <v>43025</v>
      </c>
      <c r="AK100" s="1866">
        <f t="shared" si="425"/>
        <v>43056</v>
      </c>
      <c r="AL100" s="1867">
        <f t="shared" si="425"/>
        <v>43086</v>
      </c>
      <c r="AM100" s="102">
        <f t="shared" si="425"/>
        <v>43118</v>
      </c>
      <c r="AN100" s="102">
        <f t="shared" si="425"/>
        <v>43149</v>
      </c>
      <c r="AO100" s="102">
        <f t="shared" si="425"/>
        <v>43177</v>
      </c>
      <c r="AP100" s="102">
        <f t="shared" si="425"/>
        <v>43208</v>
      </c>
      <c r="AQ100" s="102">
        <f t="shared" si="425"/>
        <v>43238</v>
      </c>
      <c r="AR100" s="102">
        <f t="shared" si="425"/>
        <v>43269</v>
      </c>
      <c r="AS100" s="102">
        <f t="shared" si="425"/>
        <v>43299</v>
      </c>
      <c r="AT100" s="102">
        <f t="shared" si="425"/>
        <v>43330</v>
      </c>
      <c r="AU100" s="102">
        <f t="shared" si="425"/>
        <v>43361</v>
      </c>
      <c r="AV100" s="102">
        <f t="shared" si="425"/>
        <v>43391</v>
      </c>
      <c r="AW100" s="102">
        <f t="shared" si="425"/>
        <v>43422</v>
      </c>
      <c r="AX100" s="103">
        <f t="shared" si="425"/>
        <v>43452</v>
      </c>
      <c r="AY100" s="102">
        <f t="shared" si="425"/>
        <v>43483</v>
      </c>
      <c r="AZ100" s="102">
        <f t="shared" si="425"/>
        <v>43514</v>
      </c>
      <c r="BA100" s="102">
        <f t="shared" si="425"/>
        <v>43542</v>
      </c>
      <c r="BB100" s="102">
        <f t="shared" si="425"/>
        <v>43573</v>
      </c>
      <c r="BC100" s="102">
        <f t="shared" si="425"/>
        <v>43603</v>
      </c>
      <c r="BD100" s="102">
        <f t="shared" si="425"/>
        <v>43634</v>
      </c>
      <c r="BE100" s="102">
        <f t="shared" si="425"/>
        <v>43664</v>
      </c>
      <c r="BF100" s="102">
        <f t="shared" si="425"/>
        <v>43695</v>
      </c>
      <c r="BG100" s="102">
        <f t="shared" si="425"/>
        <v>43726</v>
      </c>
      <c r="BH100" s="102">
        <f t="shared" si="425"/>
        <v>43756</v>
      </c>
      <c r="BI100" s="102">
        <f t="shared" si="425"/>
        <v>43787</v>
      </c>
      <c r="BJ100" s="103">
        <f t="shared" si="425"/>
        <v>43817</v>
      </c>
      <c r="BK100" s="102">
        <f t="shared" si="425"/>
        <v>43848</v>
      </c>
      <c r="BL100" s="102">
        <f t="shared" si="425"/>
        <v>43879</v>
      </c>
      <c r="BM100" s="102">
        <f t="shared" si="425"/>
        <v>43908</v>
      </c>
      <c r="BN100" s="102">
        <f t="shared" si="425"/>
        <v>43939</v>
      </c>
      <c r="BO100" s="102">
        <f t="shared" ref="BO100:CT100" si="426">BO64</f>
        <v>43969</v>
      </c>
      <c r="BP100" s="102">
        <f t="shared" si="426"/>
        <v>44000</v>
      </c>
      <c r="BQ100" s="102">
        <f t="shared" si="426"/>
        <v>44030</v>
      </c>
      <c r="BR100" s="102">
        <f t="shared" si="426"/>
        <v>44061</v>
      </c>
      <c r="BS100" s="102">
        <f t="shared" si="426"/>
        <v>44092</v>
      </c>
      <c r="BT100" s="102">
        <f t="shared" si="426"/>
        <v>44122</v>
      </c>
      <c r="BU100" s="102">
        <f t="shared" si="426"/>
        <v>44153</v>
      </c>
      <c r="BV100" s="103">
        <f t="shared" si="426"/>
        <v>44183</v>
      </c>
      <c r="BW100" s="102">
        <f t="shared" si="426"/>
        <v>44214</v>
      </c>
      <c r="BX100" s="102">
        <f t="shared" si="426"/>
        <v>44245</v>
      </c>
      <c r="BY100" s="102">
        <f t="shared" si="426"/>
        <v>44273</v>
      </c>
      <c r="BZ100" s="102">
        <f t="shared" si="426"/>
        <v>44304</v>
      </c>
      <c r="CA100" s="102">
        <f t="shared" si="426"/>
        <v>44334</v>
      </c>
      <c r="CB100" s="102">
        <f t="shared" si="426"/>
        <v>44365</v>
      </c>
      <c r="CC100" s="102">
        <f t="shared" si="426"/>
        <v>44395</v>
      </c>
      <c r="CD100" s="102">
        <f t="shared" si="426"/>
        <v>44426</v>
      </c>
      <c r="CE100" s="102">
        <f t="shared" si="426"/>
        <v>44457</v>
      </c>
      <c r="CF100" s="102">
        <f t="shared" si="426"/>
        <v>44487</v>
      </c>
      <c r="CG100" s="102">
        <f t="shared" si="426"/>
        <v>44518</v>
      </c>
      <c r="CH100" s="103">
        <f t="shared" si="426"/>
        <v>44548</v>
      </c>
      <c r="CI100" s="102">
        <f t="shared" si="426"/>
        <v>44579</v>
      </c>
      <c r="CJ100" s="102">
        <f t="shared" si="426"/>
        <v>44610</v>
      </c>
      <c r="CK100" s="102">
        <f t="shared" si="426"/>
        <v>44638</v>
      </c>
      <c r="CL100" s="102">
        <f t="shared" si="426"/>
        <v>44669</v>
      </c>
      <c r="CM100" s="102">
        <f t="shared" si="426"/>
        <v>44699</v>
      </c>
      <c r="CN100" s="102">
        <f t="shared" si="426"/>
        <v>44730</v>
      </c>
      <c r="CO100" s="102">
        <f t="shared" si="426"/>
        <v>44760</v>
      </c>
      <c r="CP100" s="102">
        <f t="shared" si="426"/>
        <v>44791</v>
      </c>
      <c r="CQ100" s="102">
        <f t="shared" si="426"/>
        <v>44822</v>
      </c>
      <c r="CR100" s="102">
        <f t="shared" si="426"/>
        <v>44852</v>
      </c>
      <c r="CS100" s="102">
        <f t="shared" si="426"/>
        <v>44883</v>
      </c>
      <c r="CT100" s="103">
        <f t="shared" si="426"/>
        <v>44913</v>
      </c>
    </row>
    <row r="101" spans="1:98" s="161" customFormat="1" x14ac:dyDescent="0.25">
      <c r="A101" s="13" t="s">
        <v>191</v>
      </c>
      <c r="B101" s="15" t="s">
        <v>142</v>
      </c>
      <c r="C101" s="161">
        <f t="shared" ref="C101:N101" si="427">IFERROR(C22/C77,"")</f>
        <v>24.565066666666667</v>
      </c>
      <c r="D101" s="161">
        <f t="shared" si="427"/>
        <v>18.591706896551724</v>
      </c>
      <c r="E101" s="161">
        <f t="shared" si="427"/>
        <v>28.496982608695649</v>
      </c>
      <c r="F101" s="161">
        <f t="shared" si="427"/>
        <v>31.991796666666669</v>
      </c>
      <c r="G101" s="161">
        <f t="shared" si="427"/>
        <v>26.556025125628143</v>
      </c>
      <c r="H101" s="161">
        <f t="shared" si="427"/>
        <v>34.870864197530871</v>
      </c>
      <c r="I101" s="161">
        <f t="shared" si="427"/>
        <v>38.586123015873014</v>
      </c>
      <c r="J101" s="161">
        <f t="shared" si="427"/>
        <v>26.90604255319149</v>
      </c>
      <c r="K101" s="161">
        <f t="shared" si="427"/>
        <v>38.575805653710248</v>
      </c>
      <c r="L101" s="161">
        <f t="shared" si="427"/>
        <v>28.562226148409824</v>
      </c>
      <c r="M101" s="161">
        <f t="shared" si="427"/>
        <v>28.422995967741937</v>
      </c>
      <c r="N101" s="162">
        <f t="shared" si="427"/>
        <v>31.607015584415532</v>
      </c>
      <c r="O101" s="1861">
        <v>33.558744680851099</v>
      </c>
      <c r="P101" s="1861">
        <v>30.835545454544899</v>
      </c>
      <c r="Q101" s="1861">
        <v>30.458708333333298</v>
      </c>
      <c r="R101" s="1861">
        <v>36.273361842105302</v>
      </c>
      <c r="S101" s="1861">
        <v>28.141784090909098</v>
      </c>
      <c r="T101" s="1861">
        <v>23.807105</v>
      </c>
      <c r="U101" s="1861">
        <v>31.484828947368399</v>
      </c>
      <c r="V101" s="1861">
        <v>27.292442176870701</v>
      </c>
      <c r="W101" s="1861">
        <v>24.293641509434</v>
      </c>
      <c r="X101" s="1861">
        <v>28.68</v>
      </c>
      <c r="Y101" s="1861">
        <v>27.284814345991599</v>
      </c>
      <c r="Z101" s="1861">
        <v>30.402078549848898</v>
      </c>
      <c r="AA101" s="1860">
        <v>22.802869565217392</v>
      </c>
      <c r="AB101" s="1860">
        <v>37.392935732647899</v>
      </c>
      <c r="AC101" s="1860">
        <v>28.016168717047499</v>
      </c>
      <c r="AD101" s="1860">
        <v>23.830356347438801</v>
      </c>
      <c r="AE101" s="1860">
        <v>24.836662883087399</v>
      </c>
      <c r="AF101" s="1860">
        <v>22.0142591155935</v>
      </c>
      <c r="AG101" s="1860">
        <v>22.2673270013569</v>
      </c>
      <c r="AH101" s="290">
        <f>AG101*1.01</f>
        <v>22.490000271370469</v>
      </c>
      <c r="AI101" s="290">
        <f t="shared" ref="AI101:AL101" si="428">AH101*1.01</f>
        <v>22.714900274084176</v>
      </c>
      <c r="AJ101" s="290">
        <f t="shared" si="428"/>
        <v>22.942049276825017</v>
      </c>
      <c r="AK101" s="290">
        <f t="shared" si="428"/>
        <v>23.171469769593266</v>
      </c>
      <c r="AL101" s="290">
        <f t="shared" si="428"/>
        <v>23.403184467289197</v>
      </c>
      <c r="AM101" s="288">
        <f>AVERAGE(AA101:AL101)*1.05</f>
        <v>25.889691049385753</v>
      </c>
      <c r="AN101" s="319">
        <f>AM101</f>
        <v>25.889691049385753</v>
      </c>
      <c r="AO101" s="319">
        <f t="shared" ref="AO101:AX101" si="429">AN101</f>
        <v>25.889691049385753</v>
      </c>
      <c r="AP101" s="319">
        <f t="shared" si="429"/>
        <v>25.889691049385753</v>
      </c>
      <c r="AQ101" s="319">
        <f t="shared" si="429"/>
        <v>25.889691049385753</v>
      </c>
      <c r="AR101" s="319">
        <f t="shared" si="429"/>
        <v>25.889691049385753</v>
      </c>
      <c r="AS101" s="319">
        <f t="shared" si="429"/>
        <v>25.889691049385753</v>
      </c>
      <c r="AT101" s="319">
        <f t="shared" si="429"/>
        <v>25.889691049385753</v>
      </c>
      <c r="AU101" s="319">
        <f t="shared" si="429"/>
        <v>25.889691049385753</v>
      </c>
      <c r="AV101" s="319">
        <f t="shared" si="429"/>
        <v>25.889691049385753</v>
      </c>
      <c r="AW101" s="319">
        <f t="shared" si="429"/>
        <v>25.889691049385753</v>
      </c>
      <c r="AX101" s="320">
        <f t="shared" si="429"/>
        <v>25.889691049385753</v>
      </c>
      <c r="AY101" s="288">
        <f>AVERAGE(AM101:AX101)*1.07</f>
        <v>27.701969422842762</v>
      </c>
      <c r="AZ101" s="319">
        <f>AY101</f>
        <v>27.701969422842762</v>
      </c>
      <c r="BA101" s="319">
        <f t="shared" ref="BA101:BJ101" si="430">AZ101</f>
        <v>27.701969422842762</v>
      </c>
      <c r="BB101" s="319">
        <f t="shared" si="430"/>
        <v>27.701969422842762</v>
      </c>
      <c r="BC101" s="319">
        <f t="shared" si="430"/>
        <v>27.701969422842762</v>
      </c>
      <c r="BD101" s="319">
        <f t="shared" si="430"/>
        <v>27.701969422842762</v>
      </c>
      <c r="BE101" s="319">
        <f t="shared" si="430"/>
        <v>27.701969422842762</v>
      </c>
      <c r="BF101" s="319">
        <f t="shared" si="430"/>
        <v>27.701969422842762</v>
      </c>
      <c r="BG101" s="319">
        <f t="shared" si="430"/>
        <v>27.701969422842762</v>
      </c>
      <c r="BH101" s="319">
        <f t="shared" si="430"/>
        <v>27.701969422842762</v>
      </c>
      <c r="BI101" s="319">
        <f t="shared" si="430"/>
        <v>27.701969422842762</v>
      </c>
      <c r="BJ101" s="320">
        <f t="shared" si="430"/>
        <v>27.701969422842762</v>
      </c>
      <c r="BK101" s="288">
        <f>AVERAGE(AY101:BJ101)*1.06</f>
        <v>29.364087588213323</v>
      </c>
      <c r="BL101" s="319">
        <f>BK101</f>
        <v>29.364087588213323</v>
      </c>
      <c r="BM101" s="319">
        <f t="shared" ref="BM101:BV101" si="431">BL101</f>
        <v>29.364087588213323</v>
      </c>
      <c r="BN101" s="319">
        <f t="shared" si="431"/>
        <v>29.364087588213323</v>
      </c>
      <c r="BO101" s="319">
        <f t="shared" si="431"/>
        <v>29.364087588213323</v>
      </c>
      <c r="BP101" s="319">
        <f t="shared" si="431"/>
        <v>29.364087588213323</v>
      </c>
      <c r="BQ101" s="319">
        <f t="shared" si="431"/>
        <v>29.364087588213323</v>
      </c>
      <c r="BR101" s="319">
        <f t="shared" si="431"/>
        <v>29.364087588213323</v>
      </c>
      <c r="BS101" s="319">
        <f t="shared" si="431"/>
        <v>29.364087588213323</v>
      </c>
      <c r="BT101" s="319">
        <f t="shared" si="431"/>
        <v>29.364087588213323</v>
      </c>
      <c r="BU101" s="319">
        <f t="shared" si="431"/>
        <v>29.364087588213323</v>
      </c>
      <c r="BV101" s="320">
        <f t="shared" si="431"/>
        <v>29.364087588213323</v>
      </c>
      <c r="BW101" s="288">
        <f>AVERAGE(BK101:BV101)*1.08</f>
        <v>31.713214595270401</v>
      </c>
      <c r="BX101" s="319">
        <f>BW101</f>
        <v>31.713214595270401</v>
      </c>
      <c r="BY101" s="319">
        <f t="shared" ref="BY101:CH101" si="432">BX101</f>
        <v>31.713214595270401</v>
      </c>
      <c r="BZ101" s="319">
        <f t="shared" si="432"/>
        <v>31.713214595270401</v>
      </c>
      <c r="CA101" s="319">
        <f t="shared" si="432"/>
        <v>31.713214595270401</v>
      </c>
      <c r="CB101" s="319">
        <f t="shared" si="432"/>
        <v>31.713214595270401</v>
      </c>
      <c r="CC101" s="319">
        <f t="shared" si="432"/>
        <v>31.713214595270401</v>
      </c>
      <c r="CD101" s="319">
        <f t="shared" si="432"/>
        <v>31.713214595270401</v>
      </c>
      <c r="CE101" s="319">
        <f t="shared" si="432"/>
        <v>31.713214595270401</v>
      </c>
      <c r="CF101" s="319">
        <f t="shared" si="432"/>
        <v>31.713214595270401</v>
      </c>
      <c r="CG101" s="319">
        <f t="shared" si="432"/>
        <v>31.713214595270401</v>
      </c>
      <c r="CH101" s="320">
        <f t="shared" si="432"/>
        <v>31.713214595270401</v>
      </c>
      <c r="CI101" s="288">
        <f>AVERAGE(BW101:CH101)*1.09</f>
        <v>34.567403908844753</v>
      </c>
      <c r="CJ101" s="319">
        <f>CI101</f>
        <v>34.567403908844753</v>
      </c>
      <c r="CK101" s="319">
        <f t="shared" ref="CK101:CT101" si="433">CJ101</f>
        <v>34.567403908844753</v>
      </c>
      <c r="CL101" s="319">
        <f t="shared" si="433"/>
        <v>34.567403908844753</v>
      </c>
      <c r="CM101" s="319">
        <f t="shared" si="433"/>
        <v>34.567403908844753</v>
      </c>
      <c r="CN101" s="319">
        <f t="shared" si="433"/>
        <v>34.567403908844753</v>
      </c>
      <c r="CO101" s="319">
        <f t="shared" si="433"/>
        <v>34.567403908844753</v>
      </c>
      <c r="CP101" s="319">
        <f t="shared" si="433"/>
        <v>34.567403908844753</v>
      </c>
      <c r="CQ101" s="319">
        <f t="shared" si="433"/>
        <v>34.567403908844753</v>
      </c>
      <c r="CR101" s="319">
        <f t="shared" si="433"/>
        <v>34.567403908844753</v>
      </c>
      <c r="CS101" s="319">
        <f t="shared" si="433"/>
        <v>34.567403908844753</v>
      </c>
      <c r="CT101" s="320">
        <f t="shared" si="433"/>
        <v>34.567403908844753</v>
      </c>
    </row>
    <row r="102" spans="1:98" s="161" customFormat="1" x14ac:dyDescent="0.25">
      <c r="A102" s="13" t="s">
        <v>192</v>
      </c>
      <c r="B102" s="15" t="s">
        <v>5</v>
      </c>
      <c r="C102" s="161">
        <f t="shared" ref="C102:N102" si="434">IFERROR(C23/C78,"")</f>
        <v>14.558849056603774</v>
      </c>
      <c r="D102" s="161">
        <f t="shared" si="434"/>
        <v>16.146166666666666</v>
      </c>
      <c r="E102" s="161">
        <f t="shared" si="434"/>
        <v>15.453551546391752</v>
      </c>
      <c r="F102" s="161">
        <f t="shared" si="434"/>
        <v>22.525333333333332</v>
      </c>
      <c r="G102" s="161">
        <f t="shared" si="434"/>
        <v>16.342366666666667</v>
      </c>
      <c r="H102" s="161">
        <f t="shared" si="434"/>
        <v>15.472935714285713</v>
      </c>
      <c r="I102" s="161">
        <f t="shared" si="434"/>
        <v>14.155029411764707</v>
      </c>
      <c r="J102" s="161">
        <f t="shared" si="434"/>
        <v>13.641843137254902</v>
      </c>
      <c r="K102" s="161">
        <f t="shared" si="434"/>
        <v>17.285173553719009</v>
      </c>
      <c r="L102" s="161">
        <f t="shared" si="434"/>
        <v>16.173677083333335</v>
      </c>
      <c r="M102" s="161">
        <f t="shared" si="434"/>
        <v>14.853510000000002</v>
      </c>
      <c r="N102" s="162">
        <f t="shared" si="434"/>
        <v>20.768148014440435</v>
      </c>
      <c r="O102" s="1861">
        <v>16.394789473684199</v>
      </c>
      <c r="P102" s="1861">
        <v>14.1786285714286</v>
      </c>
      <c r="Q102" s="1861">
        <v>20.425480349345001</v>
      </c>
      <c r="R102" s="1861">
        <v>19.384232758620701</v>
      </c>
      <c r="S102" s="1861">
        <v>16.384107843137301</v>
      </c>
      <c r="T102" s="1861">
        <v>14.582045000000001</v>
      </c>
      <c r="U102" s="1861">
        <v>15.173216666666701</v>
      </c>
      <c r="V102" s="1861">
        <v>16.6016474820144</v>
      </c>
      <c r="W102" s="1861">
        <v>15.7471641221374</v>
      </c>
      <c r="X102" s="1861">
        <v>14.227647482014399</v>
      </c>
      <c r="Y102" s="1861">
        <v>17.628799999999998</v>
      </c>
      <c r="Z102" s="1861">
        <v>16.904307812500001</v>
      </c>
      <c r="AA102" s="1860">
        <v>14.049899999999999</v>
      </c>
      <c r="AB102" s="1860">
        <v>13.476670886075899</v>
      </c>
      <c r="AC102" s="1860">
        <v>16.668076923076899</v>
      </c>
      <c r="AD102" s="1860">
        <v>15.4845059288538</v>
      </c>
      <c r="AE102" s="1860">
        <v>15.096521739130401</v>
      </c>
      <c r="AF102" s="1860">
        <v>14.846646884273</v>
      </c>
      <c r="AG102" s="1860">
        <v>15.1626785714286</v>
      </c>
      <c r="AH102" s="290">
        <f t="shared" ref="AH102:AL108" si="435">AG102*1.01</f>
        <v>15.314305357142887</v>
      </c>
      <c r="AI102" s="290">
        <f t="shared" si="435"/>
        <v>15.467448410714315</v>
      </c>
      <c r="AJ102" s="290">
        <f t="shared" si="435"/>
        <v>15.622122894821459</v>
      </c>
      <c r="AK102" s="290">
        <f t="shared" si="435"/>
        <v>15.778344123769674</v>
      </c>
      <c r="AL102" s="290">
        <f t="shared" si="435"/>
        <v>15.936127565007371</v>
      </c>
      <c r="AM102" s="288">
        <f>AVERAGE(AA102:AL102)*1</f>
        <v>15.241945773691194</v>
      </c>
      <c r="AN102" s="290">
        <f t="shared" ref="AN102:AX107" si="436">AM102</f>
        <v>15.241945773691194</v>
      </c>
      <c r="AO102" s="290">
        <f t="shared" si="436"/>
        <v>15.241945773691194</v>
      </c>
      <c r="AP102" s="290">
        <f t="shared" si="436"/>
        <v>15.241945773691194</v>
      </c>
      <c r="AQ102" s="290">
        <f t="shared" si="436"/>
        <v>15.241945773691194</v>
      </c>
      <c r="AR102" s="290">
        <f t="shared" si="436"/>
        <v>15.241945773691194</v>
      </c>
      <c r="AS102" s="290">
        <f t="shared" si="436"/>
        <v>15.241945773691194</v>
      </c>
      <c r="AT102" s="290">
        <f t="shared" si="436"/>
        <v>15.241945773691194</v>
      </c>
      <c r="AU102" s="290">
        <f t="shared" si="436"/>
        <v>15.241945773691194</v>
      </c>
      <c r="AV102" s="290">
        <f t="shared" si="436"/>
        <v>15.241945773691194</v>
      </c>
      <c r="AW102" s="290">
        <f t="shared" si="436"/>
        <v>15.241945773691194</v>
      </c>
      <c r="AX102" s="289">
        <f t="shared" si="436"/>
        <v>15.241945773691194</v>
      </c>
      <c r="AY102" s="288">
        <f>AVERAGE(AM102:AX102)*1.05</f>
        <v>16.004043062375754</v>
      </c>
      <c r="AZ102" s="290">
        <f t="shared" ref="AZ102:BJ107" si="437">AY102</f>
        <v>16.004043062375754</v>
      </c>
      <c r="BA102" s="290">
        <f t="shared" si="437"/>
        <v>16.004043062375754</v>
      </c>
      <c r="BB102" s="290">
        <f t="shared" si="437"/>
        <v>16.004043062375754</v>
      </c>
      <c r="BC102" s="290">
        <f t="shared" si="437"/>
        <v>16.004043062375754</v>
      </c>
      <c r="BD102" s="290">
        <f t="shared" si="437"/>
        <v>16.004043062375754</v>
      </c>
      <c r="BE102" s="290">
        <f t="shared" si="437"/>
        <v>16.004043062375754</v>
      </c>
      <c r="BF102" s="290">
        <f t="shared" si="437"/>
        <v>16.004043062375754</v>
      </c>
      <c r="BG102" s="290">
        <f t="shared" si="437"/>
        <v>16.004043062375754</v>
      </c>
      <c r="BH102" s="290">
        <f t="shared" si="437"/>
        <v>16.004043062375754</v>
      </c>
      <c r="BI102" s="290">
        <f t="shared" si="437"/>
        <v>16.004043062375754</v>
      </c>
      <c r="BJ102" s="289">
        <f t="shared" si="437"/>
        <v>16.004043062375754</v>
      </c>
      <c r="BK102" s="288">
        <f t="shared" ref="BK102:BK107" si="438">AVERAGE(AY102:BJ102)*1.06</f>
        <v>16.964285646118299</v>
      </c>
      <c r="BL102" s="290">
        <f t="shared" ref="BL102:BV107" si="439">BK102</f>
        <v>16.964285646118299</v>
      </c>
      <c r="BM102" s="290">
        <f t="shared" si="439"/>
        <v>16.964285646118299</v>
      </c>
      <c r="BN102" s="290">
        <f t="shared" si="439"/>
        <v>16.964285646118299</v>
      </c>
      <c r="BO102" s="290">
        <f t="shared" si="439"/>
        <v>16.964285646118299</v>
      </c>
      <c r="BP102" s="290">
        <f t="shared" si="439"/>
        <v>16.964285646118299</v>
      </c>
      <c r="BQ102" s="290">
        <f t="shared" si="439"/>
        <v>16.964285646118299</v>
      </c>
      <c r="BR102" s="290">
        <f t="shared" si="439"/>
        <v>16.964285646118299</v>
      </c>
      <c r="BS102" s="290">
        <f t="shared" si="439"/>
        <v>16.964285646118299</v>
      </c>
      <c r="BT102" s="290">
        <f t="shared" si="439"/>
        <v>16.964285646118299</v>
      </c>
      <c r="BU102" s="290">
        <f t="shared" si="439"/>
        <v>16.964285646118299</v>
      </c>
      <c r="BV102" s="289">
        <f t="shared" si="439"/>
        <v>16.964285646118299</v>
      </c>
      <c r="BW102" s="288">
        <f t="shared" ref="BW102:BW107" si="440">AVERAGE(BK102:BV102)*1.08</f>
        <v>18.321428497807762</v>
      </c>
      <c r="BX102" s="290">
        <f t="shared" ref="BX102:CH107" si="441">BW102</f>
        <v>18.321428497807762</v>
      </c>
      <c r="BY102" s="290">
        <f t="shared" si="441"/>
        <v>18.321428497807762</v>
      </c>
      <c r="BZ102" s="290">
        <f t="shared" si="441"/>
        <v>18.321428497807762</v>
      </c>
      <c r="CA102" s="290">
        <f t="shared" si="441"/>
        <v>18.321428497807762</v>
      </c>
      <c r="CB102" s="290">
        <f t="shared" si="441"/>
        <v>18.321428497807762</v>
      </c>
      <c r="CC102" s="290">
        <f t="shared" si="441"/>
        <v>18.321428497807762</v>
      </c>
      <c r="CD102" s="290">
        <f t="shared" si="441"/>
        <v>18.321428497807762</v>
      </c>
      <c r="CE102" s="290">
        <f t="shared" si="441"/>
        <v>18.321428497807762</v>
      </c>
      <c r="CF102" s="290">
        <f t="shared" si="441"/>
        <v>18.321428497807762</v>
      </c>
      <c r="CG102" s="290">
        <f t="shared" si="441"/>
        <v>18.321428497807762</v>
      </c>
      <c r="CH102" s="289">
        <f t="shared" si="441"/>
        <v>18.321428497807762</v>
      </c>
      <c r="CI102" s="288">
        <f t="shared" ref="CI102:CI107" si="442">AVERAGE(BW102:CH102)*1.09</f>
        <v>19.970357062610468</v>
      </c>
      <c r="CJ102" s="290">
        <f t="shared" ref="CJ102:CT107" si="443">CI102</f>
        <v>19.970357062610468</v>
      </c>
      <c r="CK102" s="290">
        <f t="shared" si="443"/>
        <v>19.970357062610468</v>
      </c>
      <c r="CL102" s="290">
        <f t="shared" si="443"/>
        <v>19.970357062610468</v>
      </c>
      <c r="CM102" s="290">
        <f t="shared" si="443"/>
        <v>19.970357062610468</v>
      </c>
      <c r="CN102" s="290">
        <f t="shared" si="443"/>
        <v>19.970357062610468</v>
      </c>
      <c r="CO102" s="290">
        <f t="shared" si="443"/>
        <v>19.970357062610468</v>
      </c>
      <c r="CP102" s="290">
        <f t="shared" si="443"/>
        <v>19.970357062610468</v>
      </c>
      <c r="CQ102" s="290">
        <f t="shared" si="443"/>
        <v>19.970357062610468</v>
      </c>
      <c r="CR102" s="290">
        <f t="shared" si="443"/>
        <v>19.970357062610468</v>
      </c>
      <c r="CS102" s="290">
        <f t="shared" si="443"/>
        <v>19.970357062610468</v>
      </c>
      <c r="CT102" s="289">
        <f t="shared" si="443"/>
        <v>19.970357062610468</v>
      </c>
    </row>
    <row r="103" spans="1:98" s="161" customFormat="1" x14ac:dyDescent="0.25">
      <c r="A103" s="13" t="s">
        <v>193</v>
      </c>
      <c r="B103" s="15" t="s">
        <v>6</v>
      </c>
      <c r="C103" s="161">
        <f t="shared" ref="C103:N103" si="444">IFERROR(C24/C79,"")</f>
        <v>12.272657894736842</v>
      </c>
      <c r="D103" s="161">
        <f t="shared" si="444"/>
        <v>15.917481481481461</v>
      </c>
      <c r="E103" s="161">
        <f t="shared" si="444"/>
        <v>27.707135135135136</v>
      </c>
      <c r="F103" s="161">
        <f t="shared" si="444"/>
        <v>18.574408695652171</v>
      </c>
      <c r="G103" s="161">
        <f t="shared" si="444"/>
        <v>15.756512605042017</v>
      </c>
      <c r="H103" s="161">
        <f t="shared" si="444"/>
        <v>17.131508474576272</v>
      </c>
      <c r="I103" s="161">
        <f t="shared" si="444"/>
        <v>15.45922018348624</v>
      </c>
      <c r="J103" s="161">
        <f t="shared" si="444"/>
        <v>16.096270270270271</v>
      </c>
      <c r="K103" s="161">
        <f t="shared" si="444"/>
        <v>18.945461883408072</v>
      </c>
      <c r="L103" s="161">
        <f t="shared" si="444"/>
        <v>19.736463157894736</v>
      </c>
      <c r="M103" s="161">
        <f t="shared" si="444"/>
        <v>14.543616161616162</v>
      </c>
      <c r="N103" s="162">
        <f t="shared" si="444"/>
        <v>14.40014481408998</v>
      </c>
      <c r="O103" s="1861">
        <v>15.584983870967701</v>
      </c>
      <c r="P103" s="1861">
        <v>14.5372857142857</v>
      </c>
      <c r="Q103" s="1861">
        <v>21.218352941176502</v>
      </c>
      <c r="R103" s="1861">
        <v>16.361619999999998</v>
      </c>
      <c r="S103" s="1861">
        <v>19.507380000000001</v>
      </c>
      <c r="T103" s="1861">
        <v>16.5843094339623</v>
      </c>
      <c r="U103" s="1861">
        <v>14.3531503759398</v>
      </c>
      <c r="V103" s="1861">
        <v>12.644315789473699</v>
      </c>
      <c r="W103" s="1861">
        <v>15.878701986755001</v>
      </c>
      <c r="X103" s="1861">
        <v>24.152524096385498</v>
      </c>
      <c r="Y103" s="1861">
        <v>19.861672489082999</v>
      </c>
      <c r="Z103" s="1861">
        <v>17.097616797900201</v>
      </c>
      <c r="AA103" s="1860">
        <v>15.254915662650602</v>
      </c>
      <c r="AB103" s="1860">
        <v>15.424130434782599</v>
      </c>
      <c r="AC103" s="1860">
        <v>16.414825870646801</v>
      </c>
      <c r="AD103" s="1860">
        <v>15.5569607843137</v>
      </c>
      <c r="AE103" s="1860">
        <v>20.559493670886098</v>
      </c>
      <c r="AF103" s="1860">
        <v>14.4707382550336</v>
      </c>
      <c r="AG103" s="1860">
        <v>17.991487603305799</v>
      </c>
      <c r="AH103" s="290">
        <f t="shared" si="435"/>
        <v>18.171402479338859</v>
      </c>
      <c r="AI103" s="290">
        <f t="shared" si="435"/>
        <v>18.353116504132249</v>
      </c>
      <c r="AJ103" s="290">
        <f t="shared" si="435"/>
        <v>18.536647669173572</v>
      </c>
      <c r="AK103" s="290">
        <f t="shared" si="435"/>
        <v>18.722014145865309</v>
      </c>
      <c r="AL103" s="290">
        <f t="shared" si="435"/>
        <v>18.909234287323962</v>
      </c>
      <c r="AM103" s="288">
        <f>AVERAGE(AA103:AL103)*1</f>
        <v>17.363747280621094</v>
      </c>
      <c r="AN103" s="290">
        <f t="shared" si="436"/>
        <v>17.363747280621094</v>
      </c>
      <c r="AO103" s="290">
        <f t="shared" si="436"/>
        <v>17.363747280621094</v>
      </c>
      <c r="AP103" s="290">
        <f t="shared" si="436"/>
        <v>17.363747280621094</v>
      </c>
      <c r="AQ103" s="290">
        <f t="shared" si="436"/>
        <v>17.363747280621094</v>
      </c>
      <c r="AR103" s="290">
        <f t="shared" si="436"/>
        <v>17.363747280621094</v>
      </c>
      <c r="AS103" s="290">
        <f t="shared" si="436"/>
        <v>17.363747280621094</v>
      </c>
      <c r="AT103" s="290">
        <f t="shared" si="436"/>
        <v>17.363747280621094</v>
      </c>
      <c r="AU103" s="290">
        <f t="shared" si="436"/>
        <v>17.363747280621094</v>
      </c>
      <c r="AV103" s="290">
        <f t="shared" si="436"/>
        <v>17.363747280621094</v>
      </c>
      <c r="AW103" s="290">
        <f t="shared" si="436"/>
        <v>17.363747280621094</v>
      </c>
      <c r="AX103" s="289">
        <f t="shared" si="436"/>
        <v>17.363747280621094</v>
      </c>
      <c r="AY103" s="288">
        <f>AVERAGE(AM103:AX103)*1.05</f>
        <v>18.231934644652146</v>
      </c>
      <c r="AZ103" s="290">
        <f t="shared" si="437"/>
        <v>18.231934644652146</v>
      </c>
      <c r="BA103" s="290">
        <f t="shared" si="437"/>
        <v>18.231934644652146</v>
      </c>
      <c r="BB103" s="290">
        <f t="shared" si="437"/>
        <v>18.231934644652146</v>
      </c>
      <c r="BC103" s="290">
        <f t="shared" si="437"/>
        <v>18.231934644652146</v>
      </c>
      <c r="BD103" s="290">
        <f t="shared" si="437"/>
        <v>18.231934644652146</v>
      </c>
      <c r="BE103" s="290">
        <f t="shared" si="437"/>
        <v>18.231934644652146</v>
      </c>
      <c r="BF103" s="290">
        <f t="shared" si="437"/>
        <v>18.231934644652146</v>
      </c>
      <c r="BG103" s="290">
        <f t="shared" si="437"/>
        <v>18.231934644652146</v>
      </c>
      <c r="BH103" s="290">
        <f t="shared" si="437"/>
        <v>18.231934644652146</v>
      </c>
      <c r="BI103" s="290">
        <f t="shared" si="437"/>
        <v>18.231934644652146</v>
      </c>
      <c r="BJ103" s="289">
        <f t="shared" si="437"/>
        <v>18.231934644652146</v>
      </c>
      <c r="BK103" s="288">
        <f t="shared" si="438"/>
        <v>19.325850723331275</v>
      </c>
      <c r="BL103" s="290">
        <f t="shared" si="439"/>
        <v>19.325850723331275</v>
      </c>
      <c r="BM103" s="290">
        <f t="shared" si="439"/>
        <v>19.325850723331275</v>
      </c>
      <c r="BN103" s="290">
        <f t="shared" si="439"/>
        <v>19.325850723331275</v>
      </c>
      <c r="BO103" s="290">
        <f t="shared" si="439"/>
        <v>19.325850723331275</v>
      </c>
      <c r="BP103" s="290">
        <f t="shared" si="439"/>
        <v>19.325850723331275</v>
      </c>
      <c r="BQ103" s="290">
        <f t="shared" si="439"/>
        <v>19.325850723331275</v>
      </c>
      <c r="BR103" s="290">
        <f t="shared" si="439"/>
        <v>19.325850723331275</v>
      </c>
      <c r="BS103" s="290">
        <f t="shared" si="439"/>
        <v>19.325850723331275</v>
      </c>
      <c r="BT103" s="290">
        <f t="shared" si="439"/>
        <v>19.325850723331275</v>
      </c>
      <c r="BU103" s="290">
        <f t="shared" si="439"/>
        <v>19.325850723331275</v>
      </c>
      <c r="BV103" s="289">
        <f t="shared" si="439"/>
        <v>19.325850723331275</v>
      </c>
      <c r="BW103" s="288">
        <f t="shared" si="440"/>
        <v>20.871918781197781</v>
      </c>
      <c r="BX103" s="290">
        <f t="shared" si="441"/>
        <v>20.871918781197781</v>
      </c>
      <c r="BY103" s="290">
        <f t="shared" si="441"/>
        <v>20.871918781197781</v>
      </c>
      <c r="BZ103" s="290">
        <f t="shared" si="441"/>
        <v>20.871918781197781</v>
      </c>
      <c r="CA103" s="290">
        <f t="shared" si="441"/>
        <v>20.871918781197781</v>
      </c>
      <c r="CB103" s="290">
        <f t="shared" si="441"/>
        <v>20.871918781197781</v>
      </c>
      <c r="CC103" s="290">
        <f t="shared" si="441"/>
        <v>20.871918781197781</v>
      </c>
      <c r="CD103" s="290">
        <f t="shared" si="441"/>
        <v>20.871918781197781</v>
      </c>
      <c r="CE103" s="290">
        <f t="shared" si="441"/>
        <v>20.871918781197781</v>
      </c>
      <c r="CF103" s="290">
        <f t="shared" si="441"/>
        <v>20.871918781197781</v>
      </c>
      <c r="CG103" s="290">
        <f t="shared" si="441"/>
        <v>20.871918781197781</v>
      </c>
      <c r="CH103" s="289">
        <f t="shared" si="441"/>
        <v>20.871918781197781</v>
      </c>
      <c r="CI103" s="288">
        <f t="shared" si="442"/>
        <v>22.750391471505587</v>
      </c>
      <c r="CJ103" s="290">
        <f t="shared" si="443"/>
        <v>22.750391471505587</v>
      </c>
      <c r="CK103" s="290">
        <f t="shared" si="443"/>
        <v>22.750391471505587</v>
      </c>
      <c r="CL103" s="290">
        <f t="shared" si="443"/>
        <v>22.750391471505587</v>
      </c>
      <c r="CM103" s="290">
        <f t="shared" si="443"/>
        <v>22.750391471505587</v>
      </c>
      <c r="CN103" s="290">
        <f t="shared" si="443"/>
        <v>22.750391471505587</v>
      </c>
      <c r="CO103" s="290">
        <f t="shared" si="443"/>
        <v>22.750391471505587</v>
      </c>
      <c r="CP103" s="290">
        <f t="shared" si="443"/>
        <v>22.750391471505587</v>
      </c>
      <c r="CQ103" s="290">
        <f t="shared" si="443"/>
        <v>22.750391471505587</v>
      </c>
      <c r="CR103" s="290">
        <f t="shared" si="443"/>
        <v>22.750391471505587</v>
      </c>
      <c r="CS103" s="290">
        <f t="shared" si="443"/>
        <v>22.750391471505587</v>
      </c>
      <c r="CT103" s="289">
        <f t="shared" si="443"/>
        <v>22.750391471505587</v>
      </c>
    </row>
    <row r="104" spans="1:98" s="161" customFormat="1" x14ac:dyDescent="0.25">
      <c r="A104" s="13" t="s">
        <v>194</v>
      </c>
      <c r="B104" s="15" t="s">
        <v>7</v>
      </c>
      <c r="C104" s="161">
        <f t="shared" ref="C104:N104" si="445">IFERROR(C25/C80,"")</f>
        <v>13.188753246753247</v>
      </c>
      <c r="D104" s="161">
        <f t="shared" si="445"/>
        <v>13.030279069767442</v>
      </c>
      <c r="E104" s="161">
        <f t="shared" si="445"/>
        <v>18.94874603174603</v>
      </c>
      <c r="F104" s="161">
        <f t="shared" si="445"/>
        <v>15.064047619047621</v>
      </c>
      <c r="G104" s="161">
        <f t="shared" si="445"/>
        <v>16.235396825396823</v>
      </c>
      <c r="H104" s="161">
        <f t="shared" si="445"/>
        <v>18.597984168865384</v>
      </c>
      <c r="I104" s="161">
        <f t="shared" si="445"/>
        <v>15.567422360248447</v>
      </c>
      <c r="J104" s="161">
        <f t="shared" si="445"/>
        <v>14.518873684210526</v>
      </c>
      <c r="K104" s="161">
        <f t="shared" si="445"/>
        <v>15.355219178082192</v>
      </c>
      <c r="L104" s="161">
        <f t="shared" si="445"/>
        <v>19.448763636363637</v>
      </c>
      <c r="M104" s="161">
        <f t="shared" si="445"/>
        <v>16.079619289340101</v>
      </c>
      <c r="N104" s="162">
        <f t="shared" si="445"/>
        <v>16.162363013698631</v>
      </c>
      <c r="O104" s="1861">
        <v>15.0254893617021</v>
      </c>
      <c r="P104" s="1861">
        <v>20.085987012987001</v>
      </c>
      <c r="Q104" s="1861">
        <v>20.909401785714302</v>
      </c>
      <c r="R104" s="1861">
        <v>17.368819999999999</v>
      </c>
      <c r="S104" s="1861">
        <v>20.419537313432802</v>
      </c>
      <c r="T104" s="1861">
        <v>17.593969620253201</v>
      </c>
      <c r="U104" s="1861">
        <v>19.410223776223798</v>
      </c>
      <c r="V104" s="1861">
        <v>17.5893488372093</v>
      </c>
      <c r="W104" s="1861">
        <v>15.459732824427499</v>
      </c>
      <c r="X104" s="1861">
        <v>17.124852272727299</v>
      </c>
      <c r="Y104" s="1861">
        <v>26.332230337078698</v>
      </c>
      <c r="Z104" s="1861">
        <v>32.1834234042555</v>
      </c>
      <c r="AA104" s="1860">
        <v>17.411794797687861</v>
      </c>
      <c r="AB104" s="1860">
        <v>21.7984807692308</v>
      </c>
      <c r="AC104" s="1860">
        <v>15.661879194630901</v>
      </c>
      <c r="AD104" s="1860">
        <v>15.479603960396</v>
      </c>
      <c r="AE104" s="1860">
        <v>14.8028571428571</v>
      </c>
      <c r="AF104" s="1860">
        <v>19.178062678062702</v>
      </c>
      <c r="AG104" s="1860">
        <v>19.804832214765099</v>
      </c>
      <c r="AH104" s="290">
        <f t="shared" si="435"/>
        <v>20.002880536912752</v>
      </c>
      <c r="AI104" s="290">
        <f t="shared" si="435"/>
        <v>20.202909342281881</v>
      </c>
      <c r="AJ104" s="290">
        <f t="shared" si="435"/>
        <v>20.4049384357047</v>
      </c>
      <c r="AK104" s="290">
        <f t="shared" si="435"/>
        <v>20.608987820061749</v>
      </c>
      <c r="AL104" s="290">
        <f t="shared" si="435"/>
        <v>20.815077698262368</v>
      </c>
      <c r="AM104" s="288">
        <f>AVERAGE(AA104:AL104)*1.05</f>
        <v>19.790076651699717</v>
      </c>
      <c r="AN104" s="290">
        <f t="shared" si="436"/>
        <v>19.790076651699717</v>
      </c>
      <c r="AO104" s="290">
        <f t="shared" si="436"/>
        <v>19.790076651699717</v>
      </c>
      <c r="AP104" s="290">
        <f t="shared" si="436"/>
        <v>19.790076651699717</v>
      </c>
      <c r="AQ104" s="290">
        <f t="shared" si="436"/>
        <v>19.790076651699717</v>
      </c>
      <c r="AR104" s="290">
        <f t="shared" si="436"/>
        <v>19.790076651699717</v>
      </c>
      <c r="AS104" s="290">
        <f t="shared" si="436"/>
        <v>19.790076651699717</v>
      </c>
      <c r="AT104" s="290">
        <f t="shared" si="436"/>
        <v>19.790076651699717</v>
      </c>
      <c r="AU104" s="290">
        <f t="shared" si="436"/>
        <v>19.790076651699717</v>
      </c>
      <c r="AV104" s="290">
        <f t="shared" si="436"/>
        <v>19.790076651699717</v>
      </c>
      <c r="AW104" s="290">
        <f t="shared" si="436"/>
        <v>19.790076651699717</v>
      </c>
      <c r="AX104" s="289">
        <f t="shared" si="436"/>
        <v>19.790076651699717</v>
      </c>
      <c r="AY104" s="288">
        <f>AVERAGE(AM104:AX104)*1.05</f>
        <v>20.779580484284701</v>
      </c>
      <c r="AZ104" s="290">
        <f t="shared" si="437"/>
        <v>20.779580484284701</v>
      </c>
      <c r="BA104" s="290">
        <f t="shared" si="437"/>
        <v>20.779580484284701</v>
      </c>
      <c r="BB104" s="290">
        <f t="shared" si="437"/>
        <v>20.779580484284701</v>
      </c>
      <c r="BC104" s="290">
        <f t="shared" si="437"/>
        <v>20.779580484284701</v>
      </c>
      <c r="BD104" s="290">
        <f t="shared" si="437"/>
        <v>20.779580484284701</v>
      </c>
      <c r="BE104" s="290">
        <f t="shared" si="437"/>
        <v>20.779580484284701</v>
      </c>
      <c r="BF104" s="290">
        <f t="shared" si="437"/>
        <v>20.779580484284701</v>
      </c>
      <c r="BG104" s="290">
        <f t="shared" si="437"/>
        <v>20.779580484284701</v>
      </c>
      <c r="BH104" s="290">
        <f t="shared" si="437"/>
        <v>20.779580484284701</v>
      </c>
      <c r="BI104" s="290">
        <f t="shared" si="437"/>
        <v>20.779580484284701</v>
      </c>
      <c r="BJ104" s="289">
        <f t="shared" si="437"/>
        <v>20.779580484284701</v>
      </c>
      <c r="BK104" s="288">
        <f t="shared" si="438"/>
        <v>22.026355313341789</v>
      </c>
      <c r="BL104" s="290">
        <f t="shared" si="439"/>
        <v>22.026355313341789</v>
      </c>
      <c r="BM104" s="290">
        <f t="shared" si="439"/>
        <v>22.026355313341789</v>
      </c>
      <c r="BN104" s="290">
        <f t="shared" si="439"/>
        <v>22.026355313341789</v>
      </c>
      <c r="BO104" s="290">
        <f t="shared" si="439"/>
        <v>22.026355313341789</v>
      </c>
      <c r="BP104" s="290">
        <f t="shared" si="439"/>
        <v>22.026355313341789</v>
      </c>
      <c r="BQ104" s="290">
        <f t="shared" si="439"/>
        <v>22.026355313341789</v>
      </c>
      <c r="BR104" s="290">
        <f t="shared" si="439"/>
        <v>22.026355313341789</v>
      </c>
      <c r="BS104" s="290">
        <f t="shared" si="439"/>
        <v>22.026355313341789</v>
      </c>
      <c r="BT104" s="290">
        <f t="shared" si="439"/>
        <v>22.026355313341789</v>
      </c>
      <c r="BU104" s="290">
        <f t="shared" si="439"/>
        <v>22.026355313341789</v>
      </c>
      <c r="BV104" s="289">
        <f t="shared" si="439"/>
        <v>22.026355313341789</v>
      </c>
      <c r="BW104" s="288">
        <f t="shared" si="440"/>
        <v>23.788463738409128</v>
      </c>
      <c r="BX104" s="290">
        <f t="shared" si="441"/>
        <v>23.788463738409128</v>
      </c>
      <c r="BY104" s="290">
        <f t="shared" si="441"/>
        <v>23.788463738409128</v>
      </c>
      <c r="BZ104" s="290">
        <f t="shared" si="441"/>
        <v>23.788463738409128</v>
      </c>
      <c r="CA104" s="290">
        <f t="shared" si="441"/>
        <v>23.788463738409128</v>
      </c>
      <c r="CB104" s="290">
        <f t="shared" si="441"/>
        <v>23.788463738409128</v>
      </c>
      <c r="CC104" s="290">
        <f t="shared" si="441"/>
        <v>23.788463738409128</v>
      </c>
      <c r="CD104" s="290">
        <f t="shared" si="441"/>
        <v>23.788463738409128</v>
      </c>
      <c r="CE104" s="290">
        <f t="shared" si="441"/>
        <v>23.788463738409128</v>
      </c>
      <c r="CF104" s="290">
        <f t="shared" si="441"/>
        <v>23.788463738409128</v>
      </c>
      <c r="CG104" s="290">
        <f t="shared" si="441"/>
        <v>23.788463738409128</v>
      </c>
      <c r="CH104" s="289">
        <f t="shared" si="441"/>
        <v>23.788463738409128</v>
      </c>
      <c r="CI104" s="288">
        <f t="shared" si="442"/>
        <v>25.929425474865948</v>
      </c>
      <c r="CJ104" s="290">
        <f t="shared" si="443"/>
        <v>25.929425474865948</v>
      </c>
      <c r="CK104" s="290">
        <f t="shared" si="443"/>
        <v>25.929425474865948</v>
      </c>
      <c r="CL104" s="290">
        <f t="shared" si="443"/>
        <v>25.929425474865948</v>
      </c>
      <c r="CM104" s="290">
        <f t="shared" si="443"/>
        <v>25.929425474865948</v>
      </c>
      <c r="CN104" s="290">
        <f t="shared" si="443"/>
        <v>25.929425474865948</v>
      </c>
      <c r="CO104" s="290">
        <f t="shared" si="443"/>
        <v>25.929425474865948</v>
      </c>
      <c r="CP104" s="290">
        <f t="shared" si="443"/>
        <v>25.929425474865948</v>
      </c>
      <c r="CQ104" s="290">
        <f t="shared" si="443"/>
        <v>25.929425474865948</v>
      </c>
      <c r="CR104" s="290">
        <f t="shared" si="443"/>
        <v>25.929425474865948</v>
      </c>
      <c r="CS104" s="290">
        <f t="shared" si="443"/>
        <v>25.929425474865948</v>
      </c>
      <c r="CT104" s="289">
        <f t="shared" si="443"/>
        <v>25.929425474865948</v>
      </c>
    </row>
    <row r="105" spans="1:98" s="161" customFormat="1" x14ac:dyDescent="0.25">
      <c r="A105" s="13" t="s">
        <v>195</v>
      </c>
      <c r="B105" s="15" t="s">
        <v>8</v>
      </c>
      <c r="C105" s="161">
        <f t="shared" ref="C105:N105" si="446">IFERROR(C26/C81,"")</f>
        <v>6.8445471698113209</v>
      </c>
      <c r="D105" s="161">
        <f t="shared" si="446"/>
        <v>16.041604651162789</v>
      </c>
      <c r="E105" s="161">
        <f t="shared" si="446"/>
        <v>20.238</v>
      </c>
      <c r="F105" s="161">
        <f t="shared" si="446"/>
        <v>14.963740566037737</v>
      </c>
      <c r="G105" s="161">
        <f t="shared" si="446"/>
        <v>15.214456140350878</v>
      </c>
      <c r="H105" s="161">
        <f t="shared" si="446"/>
        <v>18.677173913043479</v>
      </c>
      <c r="I105" s="161">
        <f t="shared" si="446"/>
        <v>24.803630681818184</v>
      </c>
      <c r="J105" s="161">
        <f t="shared" si="446"/>
        <v>17.829767241379312</v>
      </c>
      <c r="K105" s="161">
        <f t="shared" si="446"/>
        <v>14.851494413407766</v>
      </c>
      <c r="L105" s="161">
        <f t="shared" si="446"/>
        <v>18.617431906614787</v>
      </c>
      <c r="M105" s="161">
        <f t="shared" si="446"/>
        <v>15.549158469945356</v>
      </c>
      <c r="N105" s="162">
        <f t="shared" si="446"/>
        <v>25.974134715025905</v>
      </c>
      <c r="O105" s="1861">
        <v>13.2145050505051</v>
      </c>
      <c r="P105" s="1861">
        <v>11.904695652173899</v>
      </c>
      <c r="Q105" s="1861">
        <v>16.117408163265299</v>
      </c>
      <c r="R105" s="1861">
        <v>26.573140243902401</v>
      </c>
      <c r="S105" s="1861">
        <v>20.156756410256399</v>
      </c>
      <c r="T105" s="1861">
        <v>17.996963855421701</v>
      </c>
      <c r="U105" s="1861">
        <v>16.161168421052601</v>
      </c>
      <c r="V105" s="1861">
        <v>19.8397734375</v>
      </c>
      <c r="W105" s="1861">
        <v>21.789536723163799</v>
      </c>
      <c r="X105" s="1861">
        <v>25.897059800664501</v>
      </c>
      <c r="Y105" s="1861">
        <v>17.710928888888901</v>
      </c>
      <c r="Z105" s="1861">
        <v>16.911466453674102</v>
      </c>
      <c r="AA105" s="1860">
        <v>20.015096774193548</v>
      </c>
      <c r="AB105" s="1860">
        <v>24.977717105263199</v>
      </c>
      <c r="AC105" s="1860">
        <v>19.6181003584229</v>
      </c>
      <c r="AD105" s="1860">
        <v>15.102138364779901</v>
      </c>
      <c r="AE105" s="1860">
        <v>19.2477358490566</v>
      </c>
      <c r="AF105" s="1860">
        <v>17.3224137931035</v>
      </c>
      <c r="AG105" s="1860">
        <v>16.5066129032258</v>
      </c>
      <c r="AH105" s="290">
        <f t="shared" si="435"/>
        <v>16.671679032258059</v>
      </c>
      <c r="AI105" s="290">
        <f t="shared" si="435"/>
        <v>16.83839582258064</v>
      </c>
      <c r="AJ105" s="290">
        <f t="shared" si="435"/>
        <v>17.006779780806447</v>
      </c>
      <c r="AK105" s="290">
        <f t="shared" si="435"/>
        <v>17.176847578614513</v>
      </c>
      <c r="AL105" s="290">
        <f t="shared" si="435"/>
        <v>17.348616054400658</v>
      </c>
      <c r="AM105" s="288">
        <f t="shared" ref="AM105:AM106" si="447">AVERAGE(AA105:AL105)*1.05</f>
        <v>19.060311673961756</v>
      </c>
      <c r="AN105" s="290">
        <f t="shared" si="436"/>
        <v>19.060311673961756</v>
      </c>
      <c r="AO105" s="290">
        <f t="shared" si="436"/>
        <v>19.060311673961756</v>
      </c>
      <c r="AP105" s="290">
        <f t="shared" si="436"/>
        <v>19.060311673961756</v>
      </c>
      <c r="AQ105" s="290">
        <f t="shared" si="436"/>
        <v>19.060311673961756</v>
      </c>
      <c r="AR105" s="290">
        <f t="shared" si="436"/>
        <v>19.060311673961756</v>
      </c>
      <c r="AS105" s="290">
        <f t="shared" si="436"/>
        <v>19.060311673961756</v>
      </c>
      <c r="AT105" s="290">
        <f t="shared" si="436"/>
        <v>19.060311673961756</v>
      </c>
      <c r="AU105" s="290">
        <f t="shared" si="436"/>
        <v>19.060311673961756</v>
      </c>
      <c r="AV105" s="290">
        <f t="shared" si="436"/>
        <v>19.060311673961756</v>
      </c>
      <c r="AW105" s="290">
        <f t="shared" si="436"/>
        <v>19.060311673961756</v>
      </c>
      <c r="AX105" s="289">
        <f t="shared" si="436"/>
        <v>19.060311673961756</v>
      </c>
      <c r="AY105" s="288">
        <f t="shared" ref="AY105:AY107" si="448">AVERAGE(AM105:AX105)*1.05</f>
        <v>20.013327257659849</v>
      </c>
      <c r="AZ105" s="290">
        <f t="shared" si="437"/>
        <v>20.013327257659849</v>
      </c>
      <c r="BA105" s="290">
        <f t="shared" si="437"/>
        <v>20.013327257659849</v>
      </c>
      <c r="BB105" s="290">
        <f t="shared" si="437"/>
        <v>20.013327257659849</v>
      </c>
      <c r="BC105" s="290">
        <f t="shared" si="437"/>
        <v>20.013327257659849</v>
      </c>
      <c r="BD105" s="290">
        <f t="shared" si="437"/>
        <v>20.013327257659849</v>
      </c>
      <c r="BE105" s="290">
        <f t="shared" si="437"/>
        <v>20.013327257659849</v>
      </c>
      <c r="BF105" s="290">
        <f t="shared" si="437"/>
        <v>20.013327257659849</v>
      </c>
      <c r="BG105" s="290">
        <f t="shared" si="437"/>
        <v>20.013327257659849</v>
      </c>
      <c r="BH105" s="290">
        <f t="shared" si="437"/>
        <v>20.013327257659849</v>
      </c>
      <c r="BI105" s="290">
        <f t="shared" si="437"/>
        <v>20.013327257659849</v>
      </c>
      <c r="BJ105" s="289">
        <f t="shared" si="437"/>
        <v>20.013327257659849</v>
      </c>
      <c r="BK105" s="288">
        <f t="shared" si="438"/>
        <v>21.214126893119442</v>
      </c>
      <c r="BL105" s="290">
        <f t="shared" si="439"/>
        <v>21.214126893119442</v>
      </c>
      <c r="BM105" s="290">
        <f t="shared" si="439"/>
        <v>21.214126893119442</v>
      </c>
      <c r="BN105" s="290">
        <f t="shared" si="439"/>
        <v>21.214126893119442</v>
      </c>
      <c r="BO105" s="290">
        <f t="shared" si="439"/>
        <v>21.214126893119442</v>
      </c>
      <c r="BP105" s="290">
        <f t="shared" si="439"/>
        <v>21.214126893119442</v>
      </c>
      <c r="BQ105" s="290">
        <f t="shared" si="439"/>
        <v>21.214126893119442</v>
      </c>
      <c r="BR105" s="290">
        <f t="shared" si="439"/>
        <v>21.214126893119442</v>
      </c>
      <c r="BS105" s="290">
        <f t="shared" si="439"/>
        <v>21.214126893119442</v>
      </c>
      <c r="BT105" s="290">
        <f t="shared" si="439"/>
        <v>21.214126893119442</v>
      </c>
      <c r="BU105" s="290">
        <f t="shared" si="439"/>
        <v>21.214126893119442</v>
      </c>
      <c r="BV105" s="289">
        <f t="shared" si="439"/>
        <v>21.214126893119442</v>
      </c>
      <c r="BW105" s="288">
        <f t="shared" si="440"/>
        <v>22.911257044568998</v>
      </c>
      <c r="BX105" s="290">
        <f t="shared" si="441"/>
        <v>22.911257044568998</v>
      </c>
      <c r="BY105" s="290">
        <f t="shared" si="441"/>
        <v>22.911257044568998</v>
      </c>
      <c r="BZ105" s="290">
        <f t="shared" si="441"/>
        <v>22.911257044568998</v>
      </c>
      <c r="CA105" s="290">
        <f t="shared" si="441"/>
        <v>22.911257044568998</v>
      </c>
      <c r="CB105" s="290">
        <f t="shared" si="441"/>
        <v>22.911257044568998</v>
      </c>
      <c r="CC105" s="290">
        <f t="shared" si="441"/>
        <v>22.911257044568998</v>
      </c>
      <c r="CD105" s="290">
        <f t="shared" si="441"/>
        <v>22.911257044568998</v>
      </c>
      <c r="CE105" s="290">
        <f t="shared" si="441"/>
        <v>22.911257044568998</v>
      </c>
      <c r="CF105" s="290">
        <f t="shared" si="441"/>
        <v>22.911257044568998</v>
      </c>
      <c r="CG105" s="290">
        <f t="shared" si="441"/>
        <v>22.911257044568998</v>
      </c>
      <c r="CH105" s="289">
        <f t="shared" si="441"/>
        <v>22.911257044568998</v>
      </c>
      <c r="CI105" s="288">
        <f t="shared" si="442"/>
        <v>24.973270178580211</v>
      </c>
      <c r="CJ105" s="290">
        <f t="shared" si="443"/>
        <v>24.973270178580211</v>
      </c>
      <c r="CK105" s="290">
        <f t="shared" si="443"/>
        <v>24.973270178580211</v>
      </c>
      <c r="CL105" s="290">
        <f t="shared" si="443"/>
        <v>24.973270178580211</v>
      </c>
      <c r="CM105" s="290">
        <f t="shared" si="443"/>
        <v>24.973270178580211</v>
      </c>
      <c r="CN105" s="290">
        <f t="shared" si="443"/>
        <v>24.973270178580211</v>
      </c>
      <c r="CO105" s="290">
        <f t="shared" si="443"/>
        <v>24.973270178580211</v>
      </c>
      <c r="CP105" s="290">
        <f t="shared" si="443"/>
        <v>24.973270178580211</v>
      </c>
      <c r="CQ105" s="290">
        <f t="shared" si="443"/>
        <v>24.973270178580211</v>
      </c>
      <c r="CR105" s="290">
        <f t="shared" si="443"/>
        <v>24.973270178580211</v>
      </c>
      <c r="CS105" s="290">
        <f t="shared" si="443"/>
        <v>24.973270178580211</v>
      </c>
      <c r="CT105" s="289">
        <f t="shared" si="443"/>
        <v>24.973270178580211</v>
      </c>
    </row>
    <row r="106" spans="1:98" s="161" customFormat="1" x14ac:dyDescent="0.25">
      <c r="A106" s="13" t="s">
        <v>196</v>
      </c>
      <c r="B106" s="15" t="s">
        <v>1</v>
      </c>
      <c r="C106" s="161">
        <f t="shared" ref="C106:N106" si="449">IFERROR(C27/C82,"")</f>
        <v>11.2874</v>
      </c>
      <c r="D106" s="161">
        <f t="shared" si="449"/>
        <v>14.020820512820514</v>
      </c>
      <c r="E106" s="161">
        <f t="shared" si="449"/>
        <v>12.777671428571429</v>
      </c>
      <c r="F106" s="161">
        <f t="shared" si="449"/>
        <v>18.312116883116882</v>
      </c>
      <c r="G106" s="161">
        <f t="shared" si="449"/>
        <v>15.928777777777778</v>
      </c>
      <c r="H106" s="161">
        <f t="shared" si="449"/>
        <v>39.556892376681617</v>
      </c>
      <c r="I106" s="161">
        <f t="shared" si="449"/>
        <v>21.7843203125</v>
      </c>
      <c r="J106" s="161">
        <f t="shared" si="449"/>
        <v>15.157414893617021</v>
      </c>
      <c r="K106" s="161">
        <f t="shared" si="449"/>
        <v>22.009</v>
      </c>
      <c r="L106" s="161">
        <f t="shared" si="449"/>
        <v>25.130366666666664</v>
      </c>
      <c r="M106" s="161">
        <f t="shared" si="449"/>
        <v>19.058154676259029</v>
      </c>
      <c r="N106" s="162">
        <f t="shared" si="449"/>
        <v>20.556903914590784</v>
      </c>
      <c r="O106" s="1861">
        <v>14.951499999999999</v>
      </c>
      <c r="P106" s="1861">
        <v>14.628892857142899</v>
      </c>
      <c r="Q106" s="1861">
        <v>17.621796747967501</v>
      </c>
      <c r="R106" s="1861">
        <v>15.3431214953271</v>
      </c>
      <c r="S106" s="1861">
        <v>19.045999999999999</v>
      </c>
      <c r="T106" s="1861">
        <v>16.033900621118001</v>
      </c>
      <c r="U106" s="1861">
        <v>16.937960629921299</v>
      </c>
      <c r="V106" s="1861">
        <v>18.394604562737602</v>
      </c>
      <c r="W106" s="1861">
        <v>19.751737931034501</v>
      </c>
      <c r="X106" s="1861">
        <v>20.9086260162602</v>
      </c>
      <c r="Y106" s="1861">
        <v>21.907093023255801</v>
      </c>
      <c r="Z106" s="1861">
        <v>23.347679214402699</v>
      </c>
      <c r="AA106" s="1860">
        <v>14.291323529411764</v>
      </c>
      <c r="AB106" s="1860">
        <v>14.49</v>
      </c>
      <c r="AC106" s="1860">
        <v>16.381875000000001</v>
      </c>
      <c r="AD106" s="1860">
        <v>23.490666666666701</v>
      </c>
      <c r="AE106" s="1860">
        <v>10.1235006435006</v>
      </c>
      <c r="AF106" s="1860">
        <v>17.829072164948499</v>
      </c>
      <c r="AG106" s="1860">
        <v>20.546434782608699</v>
      </c>
      <c r="AH106" s="290">
        <f t="shared" si="435"/>
        <v>20.751899130434786</v>
      </c>
      <c r="AI106" s="290">
        <f t="shared" si="435"/>
        <v>20.959418121739134</v>
      </c>
      <c r="AJ106" s="290">
        <f t="shared" si="435"/>
        <v>21.169012302956524</v>
      </c>
      <c r="AK106" s="290">
        <f t="shared" si="435"/>
        <v>21.38070242598609</v>
      </c>
      <c r="AL106" s="290">
        <f t="shared" si="435"/>
        <v>21.594509450245951</v>
      </c>
      <c r="AM106" s="288">
        <f t="shared" si="447"/>
        <v>19.513236244118644</v>
      </c>
      <c r="AN106" s="290">
        <f t="shared" si="436"/>
        <v>19.513236244118644</v>
      </c>
      <c r="AO106" s="290">
        <f t="shared" si="436"/>
        <v>19.513236244118644</v>
      </c>
      <c r="AP106" s="290">
        <f t="shared" si="436"/>
        <v>19.513236244118644</v>
      </c>
      <c r="AQ106" s="290">
        <f t="shared" si="436"/>
        <v>19.513236244118644</v>
      </c>
      <c r="AR106" s="290">
        <f t="shared" si="436"/>
        <v>19.513236244118644</v>
      </c>
      <c r="AS106" s="290">
        <f t="shared" si="436"/>
        <v>19.513236244118644</v>
      </c>
      <c r="AT106" s="290">
        <f t="shared" si="436"/>
        <v>19.513236244118644</v>
      </c>
      <c r="AU106" s="290">
        <f t="shared" si="436"/>
        <v>19.513236244118644</v>
      </c>
      <c r="AV106" s="290">
        <f t="shared" si="436"/>
        <v>19.513236244118644</v>
      </c>
      <c r="AW106" s="290">
        <f t="shared" si="436"/>
        <v>19.513236244118644</v>
      </c>
      <c r="AX106" s="289">
        <f t="shared" si="436"/>
        <v>19.513236244118644</v>
      </c>
      <c r="AY106" s="288">
        <f t="shared" si="448"/>
        <v>20.488898056324576</v>
      </c>
      <c r="AZ106" s="290">
        <f t="shared" si="437"/>
        <v>20.488898056324576</v>
      </c>
      <c r="BA106" s="290">
        <f t="shared" si="437"/>
        <v>20.488898056324576</v>
      </c>
      <c r="BB106" s="290">
        <f t="shared" si="437"/>
        <v>20.488898056324576</v>
      </c>
      <c r="BC106" s="290">
        <f t="shared" si="437"/>
        <v>20.488898056324576</v>
      </c>
      <c r="BD106" s="290">
        <f t="shared" si="437"/>
        <v>20.488898056324576</v>
      </c>
      <c r="BE106" s="290">
        <f t="shared" si="437"/>
        <v>20.488898056324576</v>
      </c>
      <c r="BF106" s="290">
        <f t="shared" si="437"/>
        <v>20.488898056324576</v>
      </c>
      <c r="BG106" s="290">
        <f t="shared" si="437"/>
        <v>20.488898056324576</v>
      </c>
      <c r="BH106" s="290">
        <f t="shared" si="437"/>
        <v>20.488898056324576</v>
      </c>
      <c r="BI106" s="290">
        <f t="shared" si="437"/>
        <v>20.488898056324576</v>
      </c>
      <c r="BJ106" s="289">
        <f t="shared" si="437"/>
        <v>20.488898056324576</v>
      </c>
      <c r="BK106" s="288">
        <f t="shared" si="438"/>
        <v>21.718231939704054</v>
      </c>
      <c r="BL106" s="290">
        <f t="shared" si="439"/>
        <v>21.718231939704054</v>
      </c>
      <c r="BM106" s="290">
        <f t="shared" si="439"/>
        <v>21.718231939704054</v>
      </c>
      <c r="BN106" s="290">
        <f t="shared" si="439"/>
        <v>21.718231939704054</v>
      </c>
      <c r="BO106" s="290">
        <f t="shared" si="439"/>
        <v>21.718231939704054</v>
      </c>
      <c r="BP106" s="290">
        <f t="shared" si="439"/>
        <v>21.718231939704054</v>
      </c>
      <c r="BQ106" s="290">
        <f t="shared" si="439"/>
        <v>21.718231939704054</v>
      </c>
      <c r="BR106" s="290">
        <f t="shared" si="439"/>
        <v>21.718231939704054</v>
      </c>
      <c r="BS106" s="290">
        <f t="shared" si="439"/>
        <v>21.718231939704054</v>
      </c>
      <c r="BT106" s="290">
        <f t="shared" si="439"/>
        <v>21.718231939704054</v>
      </c>
      <c r="BU106" s="290">
        <f t="shared" si="439"/>
        <v>21.718231939704054</v>
      </c>
      <c r="BV106" s="289">
        <f t="shared" si="439"/>
        <v>21.718231939704054</v>
      </c>
      <c r="BW106" s="288">
        <f t="shared" si="440"/>
        <v>23.455690494880379</v>
      </c>
      <c r="BX106" s="290">
        <f t="shared" si="441"/>
        <v>23.455690494880379</v>
      </c>
      <c r="BY106" s="290">
        <f t="shared" si="441"/>
        <v>23.455690494880379</v>
      </c>
      <c r="BZ106" s="290">
        <f t="shared" si="441"/>
        <v>23.455690494880379</v>
      </c>
      <c r="CA106" s="290">
        <f t="shared" si="441"/>
        <v>23.455690494880379</v>
      </c>
      <c r="CB106" s="290">
        <f t="shared" si="441"/>
        <v>23.455690494880379</v>
      </c>
      <c r="CC106" s="290">
        <f t="shared" si="441"/>
        <v>23.455690494880379</v>
      </c>
      <c r="CD106" s="290">
        <f t="shared" si="441"/>
        <v>23.455690494880379</v>
      </c>
      <c r="CE106" s="290">
        <f t="shared" si="441"/>
        <v>23.455690494880379</v>
      </c>
      <c r="CF106" s="290">
        <f t="shared" si="441"/>
        <v>23.455690494880379</v>
      </c>
      <c r="CG106" s="290">
        <f t="shared" si="441"/>
        <v>23.455690494880379</v>
      </c>
      <c r="CH106" s="289">
        <f t="shared" si="441"/>
        <v>23.455690494880379</v>
      </c>
      <c r="CI106" s="288">
        <f t="shared" si="442"/>
        <v>25.56670263941961</v>
      </c>
      <c r="CJ106" s="290">
        <f t="shared" si="443"/>
        <v>25.56670263941961</v>
      </c>
      <c r="CK106" s="290">
        <f t="shared" si="443"/>
        <v>25.56670263941961</v>
      </c>
      <c r="CL106" s="290">
        <f t="shared" si="443"/>
        <v>25.56670263941961</v>
      </c>
      <c r="CM106" s="290">
        <f t="shared" si="443"/>
        <v>25.56670263941961</v>
      </c>
      <c r="CN106" s="290">
        <f t="shared" si="443"/>
        <v>25.56670263941961</v>
      </c>
      <c r="CO106" s="290">
        <f t="shared" si="443"/>
        <v>25.56670263941961</v>
      </c>
      <c r="CP106" s="290">
        <f t="shared" si="443"/>
        <v>25.56670263941961</v>
      </c>
      <c r="CQ106" s="290">
        <f t="shared" si="443"/>
        <v>25.56670263941961</v>
      </c>
      <c r="CR106" s="290">
        <f t="shared" si="443"/>
        <v>25.56670263941961</v>
      </c>
      <c r="CS106" s="290">
        <f t="shared" si="443"/>
        <v>25.56670263941961</v>
      </c>
      <c r="CT106" s="289">
        <f t="shared" si="443"/>
        <v>25.56670263941961</v>
      </c>
    </row>
    <row r="107" spans="1:98" s="161" customFormat="1" x14ac:dyDescent="0.25">
      <c r="A107" s="13" t="s">
        <v>197</v>
      </c>
      <c r="B107" s="15" t="s">
        <v>2</v>
      </c>
      <c r="C107" s="161">
        <f t="shared" ref="C107:N107" si="450">IFERROR(C28/C83,"")</f>
        <v>13.929083333333333</v>
      </c>
      <c r="D107" s="161">
        <f t="shared" si="450"/>
        <v>20.834769230769229</v>
      </c>
      <c r="E107" s="161">
        <f t="shared" si="450"/>
        <v>25.093136363636361</v>
      </c>
      <c r="F107" s="161">
        <f t="shared" si="450"/>
        <v>21.55777777777778</v>
      </c>
      <c r="G107" s="161">
        <f t="shared" si="450"/>
        <v>18.706124999999997</v>
      </c>
      <c r="H107" s="161">
        <f t="shared" si="450"/>
        <v>23.125835820895524</v>
      </c>
      <c r="I107" s="161">
        <f t="shared" si="450"/>
        <v>19.168636363636367</v>
      </c>
      <c r="J107" s="161">
        <f t="shared" si="450"/>
        <v>17.002506024096387</v>
      </c>
      <c r="K107" s="161">
        <f t="shared" si="450"/>
        <v>45.677237500000004</v>
      </c>
      <c r="L107" s="161">
        <f t="shared" si="450"/>
        <v>-17.779970149253732</v>
      </c>
      <c r="M107" s="161">
        <f t="shared" si="450"/>
        <v>18.761503968253969</v>
      </c>
      <c r="N107" s="162">
        <f t="shared" si="450"/>
        <v>23.461231578947316</v>
      </c>
      <c r="O107" s="1861">
        <v>14.5606585365854</v>
      </c>
      <c r="P107" s="1861">
        <v>31.5565909090909</v>
      </c>
      <c r="Q107" s="1861">
        <v>16.501870967741901</v>
      </c>
      <c r="R107" s="1861">
        <v>17.242599999999999</v>
      </c>
      <c r="S107" s="1861">
        <v>19.434519999999999</v>
      </c>
      <c r="T107" s="1861">
        <v>15.770808441558399</v>
      </c>
      <c r="U107" s="1861">
        <v>16.020828282828301</v>
      </c>
      <c r="V107" s="1861">
        <v>17.4672533333333</v>
      </c>
      <c r="W107" s="1861">
        <v>16.641587412587398</v>
      </c>
      <c r="X107" s="1861">
        <v>20.574754385964901</v>
      </c>
      <c r="Y107" s="1861">
        <v>18.5574851851852</v>
      </c>
      <c r="Z107" s="1861">
        <v>22.357531468531501</v>
      </c>
      <c r="AA107" s="1860">
        <v>20.747410596026491</v>
      </c>
      <c r="AB107" s="1860">
        <v>17.3797777777778</v>
      </c>
      <c r="AC107" s="1860">
        <v>16.5224444444444</v>
      </c>
      <c r="AD107" s="1860">
        <v>19.449469026548702</v>
      </c>
      <c r="AE107" s="1860">
        <v>21.8247787610619</v>
      </c>
      <c r="AF107" s="1860">
        <v>21.633004926108399</v>
      </c>
      <c r="AG107" s="1860">
        <v>25.541596244131501</v>
      </c>
      <c r="AH107" s="290">
        <f t="shared" si="435"/>
        <v>25.797012206572816</v>
      </c>
      <c r="AI107" s="290">
        <f t="shared" si="435"/>
        <v>26.054982328638545</v>
      </c>
      <c r="AJ107" s="290">
        <f t="shared" si="435"/>
        <v>26.315532151924931</v>
      </c>
      <c r="AK107" s="290">
        <f t="shared" si="435"/>
        <v>26.57868747344418</v>
      </c>
      <c r="AL107" s="290">
        <f t="shared" si="435"/>
        <v>26.844474348178622</v>
      </c>
      <c r="AM107" s="288">
        <f>AVERAGE(AA107:AL107)*1.05</f>
        <v>24.035302399925101</v>
      </c>
      <c r="AN107" s="290">
        <f t="shared" si="436"/>
        <v>24.035302399925101</v>
      </c>
      <c r="AO107" s="290">
        <f t="shared" si="436"/>
        <v>24.035302399925101</v>
      </c>
      <c r="AP107" s="290">
        <f t="shared" si="436"/>
        <v>24.035302399925101</v>
      </c>
      <c r="AQ107" s="290">
        <f t="shared" si="436"/>
        <v>24.035302399925101</v>
      </c>
      <c r="AR107" s="290">
        <f t="shared" si="436"/>
        <v>24.035302399925101</v>
      </c>
      <c r="AS107" s="290">
        <f t="shared" si="436"/>
        <v>24.035302399925101</v>
      </c>
      <c r="AT107" s="290">
        <f t="shared" si="436"/>
        <v>24.035302399925101</v>
      </c>
      <c r="AU107" s="290">
        <f t="shared" si="436"/>
        <v>24.035302399925101</v>
      </c>
      <c r="AV107" s="290">
        <f t="shared" si="436"/>
        <v>24.035302399925101</v>
      </c>
      <c r="AW107" s="290">
        <f t="shared" si="436"/>
        <v>24.035302399925101</v>
      </c>
      <c r="AX107" s="289">
        <f t="shared" si="436"/>
        <v>24.035302399925101</v>
      </c>
      <c r="AY107" s="288">
        <f t="shared" si="448"/>
        <v>25.237067519921361</v>
      </c>
      <c r="AZ107" s="290">
        <f t="shared" si="437"/>
        <v>25.237067519921361</v>
      </c>
      <c r="BA107" s="290">
        <f t="shared" si="437"/>
        <v>25.237067519921361</v>
      </c>
      <c r="BB107" s="290">
        <f t="shared" si="437"/>
        <v>25.237067519921361</v>
      </c>
      <c r="BC107" s="290">
        <f t="shared" si="437"/>
        <v>25.237067519921361</v>
      </c>
      <c r="BD107" s="290">
        <f t="shared" si="437"/>
        <v>25.237067519921361</v>
      </c>
      <c r="BE107" s="290">
        <f t="shared" si="437"/>
        <v>25.237067519921361</v>
      </c>
      <c r="BF107" s="290">
        <f t="shared" si="437"/>
        <v>25.237067519921361</v>
      </c>
      <c r="BG107" s="290">
        <f t="shared" si="437"/>
        <v>25.237067519921361</v>
      </c>
      <c r="BH107" s="290">
        <f t="shared" si="437"/>
        <v>25.237067519921361</v>
      </c>
      <c r="BI107" s="290">
        <f t="shared" si="437"/>
        <v>25.237067519921361</v>
      </c>
      <c r="BJ107" s="289">
        <f t="shared" si="437"/>
        <v>25.237067519921361</v>
      </c>
      <c r="BK107" s="288">
        <f t="shared" si="438"/>
        <v>26.751291571116649</v>
      </c>
      <c r="BL107" s="290">
        <f t="shared" si="439"/>
        <v>26.751291571116649</v>
      </c>
      <c r="BM107" s="290">
        <f t="shared" si="439"/>
        <v>26.751291571116649</v>
      </c>
      <c r="BN107" s="290">
        <f t="shared" si="439"/>
        <v>26.751291571116649</v>
      </c>
      <c r="BO107" s="290">
        <f t="shared" si="439"/>
        <v>26.751291571116649</v>
      </c>
      <c r="BP107" s="290">
        <f t="shared" si="439"/>
        <v>26.751291571116649</v>
      </c>
      <c r="BQ107" s="290">
        <f t="shared" si="439"/>
        <v>26.751291571116649</v>
      </c>
      <c r="BR107" s="290">
        <f t="shared" si="439"/>
        <v>26.751291571116649</v>
      </c>
      <c r="BS107" s="290">
        <f t="shared" si="439"/>
        <v>26.751291571116649</v>
      </c>
      <c r="BT107" s="290">
        <f t="shared" si="439"/>
        <v>26.751291571116649</v>
      </c>
      <c r="BU107" s="290">
        <f t="shared" si="439"/>
        <v>26.751291571116649</v>
      </c>
      <c r="BV107" s="289">
        <f t="shared" si="439"/>
        <v>26.751291571116649</v>
      </c>
      <c r="BW107" s="288">
        <f t="shared" si="440"/>
        <v>28.891394896805984</v>
      </c>
      <c r="BX107" s="290">
        <f t="shared" si="441"/>
        <v>28.891394896805984</v>
      </c>
      <c r="BY107" s="290">
        <f t="shared" si="441"/>
        <v>28.891394896805984</v>
      </c>
      <c r="BZ107" s="290">
        <f t="shared" si="441"/>
        <v>28.891394896805984</v>
      </c>
      <c r="CA107" s="290">
        <f t="shared" si="441"/>
        <v>28.891394896805984</v>
      </c>
      <c r="CB107" s="290">
        <f t="shared" si="441"/>
        <v>28.891394896805984</v>
      </c>
      <c r="CC107" s="290">
        <f t="shared" si="441"/>
        <v>28.891394896805984</v>
      </c>
      <c r="CD107" s="290">
        <f t="shared" si="441"/>
        <v>28.891394896805984</v>
      </c>
      <c r="CE107" s="290">
        <f t="shared" si="441"/>
        <v>28.891394896805984</v>
      </c>
      <c r="CF107" s="290">
        <f t="shared" si="441"/>
        <v>28.891394896805984</v>
      </c>
      <c r="CG107" s="290">
        <f t="shared" si="441"/>
        <v>28.891394896805984</v>
      </c>
      <c r="CH107" s="289">
        <f t="shared" si="441"/>
        <v>28.891394896805984</v>
      </c>
      <c r="CI107" s="288">
        <f t="shared" si="442"/>
        <v>31.491620437518527</v>
      </c>
      <c r="CJ107" s="290">
        <f t="shared" si="443"/>
        <v>31.491620437518527</v>
      </c>
      <c r="CK107" s="290">
        <f t="shared" si="443"/>
        <v>31.491620437518527</v>
      </c>
      <c r="CL107" s="290">
        <f t="shared" si="443"/>
        <v>31.491620437518527</v>
      </c>
      <c r="CM107" s="290">
        <f t="shared" si="443"/>
        <v>31.491620437518527</v>
      </c>
      <c r="CN107" s="290">
        <f t="shared" si="443"/>
        <v>31.491620437518527</v>
      </c>
      <c r="CO107" s="290">
        <f t="shared" si="443"/>
        <v>31.491620437518527</v>
      </c>
      <c r="CP107" s="290">
        <f t="shared" si="443"/>
        <v>31.491620437518527</v>
      </c>
      <c r="CQ107" s="290">
        <f t="shared" si="443"/>
        <v>31.491620437518527</v>
      </c>
      <c r="CR107" s="290">
        <f t="shared" si="443"/>
        <v>31.491620437518527</v>
      </c>
      <c r="CS107" s="290">
        <f t="shared" si="443"/>
        <v>31.491620437518527</v>
      </c>
      <c r="CT107" s="289">
        <f t="shared" si="443"/>
        <v>31.491620437518527</v>
      </c>
    </row>
    <row r="108" spans="1:98" s="161" customFormat="1" x14ac:dyDescent="0.25">
      <c r="A108" s="13" t="s">
        <v>198</v>
      </c>
      <c r="B108" s="15" t="s">
        <v>150</v>
      </c>
      <c r="N108" s="162"/>
      <c r="O108" s="1861"/>
      <c r="P108" s="1861"/>
      <c r="Q108" s="1861"/>
      <c r="R108" s="1861"/>
      <c r="S108" s="1861"/>
      <c r="T108" s="1861"/>
      <c r="U108" s="1861"/>
      <c r="V108" s="1861"/>
      <c r="W108" s="1861"/>
      <c r="X108" s="1861"/>
      <c r="Y108" s="1861"/>
      <c r="Z108" s="1861"/>
      <c r="AA108" s="1861"/>
      <c r="AB108" s="1860">
        <v>14.834301369863001</v>
      </c>
      <c r="AC108" s="1860">
        <v>15.3987341772152</v>
      </c>
      <c r="AD108" s="1860">
        <v>14.6911504424779</v>
      </c>
      <c r="AE108" s="1860">
        <v>16.654137931034501</v>
      </c>
      <c r="AF108" s="1860">
        <v>16.957999999999998</v>
      </c>
      <c r="AG108" s="1860">
        <v>15.5076</v>
      </c>
      <c r="AH108" s="290">
        <f t="shared" si="435"/>
        <v>15.662675999999999</v>
      </c>
      <c r="AI108" s="290">
        <f t="shared" si="435"/>
        <v>15.819302759999999</v>
      </c>
      <c r="AJ108" s="290">
        <f t="shared" si="435"/>
        <v>15.977495787599999</v>
      </c>
      <c r="AK108" s="290">
        <f t="shared" si="435"/>
        <v>16.137270745475998</v>
      </c>
      <c r="AL108" s="290">
        <f t="shared" si="435"/>
        <v>16.298643452930758</v>
      </c>
      <c r="AM108" s="290">
        <f>AVERAGE(AI108:AL108)</f>
        <v>16.058178186501689</v>
      </c>
      <c r="AN108" s="290">
        <f t="shared" ref="AM108:AW108" si="451">AVERAGE(AJ108:AM108)</f>
        <v>16.117897043127112</v>
      </c>
      <c r="AO108" s="290">
        <f t="shared" si="451"/>
        <v>16.152997357008889</v>
      </c>
      <c r="AP108" s="290">
        <f t="shared" si="451"/>
        <v>16.15692900989211</v>
      </c>
      <c r="AQ108" s="290">
        <f t="shared" si="451"/>
        <v>16.121500399132451</v>
      </c>
      <c r="AR108" s="290">
        <f t="shared" si="451"/>
        <v>16.137330952290142</v>
      </c>
      <c r="AS108" s="290">
        <f t="shared" si="451"/>
        <v>16.142189429580895</v>
      </c>
      <c r="AT108" s="290">
        <f t="shared" si="451"/>
        <v>16.139487447723901</v>
      </c>
      <c r="AU108" s="290">
        <f t="shared" si="451"/>
        <v>16.135127057181847</v>
      </c>
      <c r="AV108" s="290">
        <f t="shared" si="451"/>
        <v>16.138533721694195</v>
      </c>
      <c r="AW108" s="290">
        <f t="shared" si="451"/>
        <v>16.13883441404521</v>
      </c>
      <c r="AX108" s="290">
        <f>AVERAGE(AT108:AW108)</f>
        <v>16.137995660161288</v>
      </c>
      <c r="AY108" s="290">
        <f t="shared" ref="AY108:CT108" si="452">AVERAGE(AU108:AX108)</f>
        <v>16.137622713270638</v>
      </c>
      <c r="AZ108" s="290">
        <f t="shared" si="452"/>
        <v>16.138246627292833</v>
      </c>
      <c r="BA108" s="290">
        <f t="shared" si="452"/>
        <v>16.138174853692494</v>
      </c>
      <c r="BB108" s="290">
        <f t="shared" si="452"/>
        <v>16.138009963604311</v>
      </c>
      <c r="BC108" s="290">
        <f t="shared" si="452"/>
        <v>16.138013539465071</v>
      </c>
      <c r="BD108" s="290">
        <f t="shared" si="452"/>
        <v>16.138111246013679</v>
      </c>
      <c r="BE108" s="290">
        <f t="shared" si="452"/>
        <v>16.138077400693888</v>
      </c>
      <c r="BF108" s="290">
        <f t="shared" si="452"/>
        <v>16.138053037444237</v>
      </c>
      <c r="BG108" s="290">
        <f t="shared" si="452"/>
        <v>16.138063805904217</v>
      </c>
      <c r="BH108" s="290">
        <f t="shared" si="452"/>
        <v>16.138076372514007</v>
      </c>
      <c r="BI108" s="290">
        <f t="shared" si="452"/>
        <v>16.138067654139086</v>
      </c>
      <c r="BJ108" s="290">
        <f t="shared" si="452"/>
        <v>16.138065217500387</v>
      </c>
      <c r="BK108" s="290">
        <f t="shared" si="452"/>
        <v>16.138068262514423</v>
      </c>
      <c r="BL108" s="290">
        <f t="shared" si="452"/>
        <v>16.138069376666976</v>
      </c>
      <c r="BM108" s="290">
        <f t="shared" si="452"/>
        <v>16.138067627705219</v>
      </c>
      <c r="BN108" s="290">
        <f t="shared" si="452"/>
        <v>16.138067621096752</v>
      </c>
      <c r="BO108" s="290">
        <f t="shared" si="452"/>
        <v>16.138068221995844</v>
      </c>
      <c r="BP108" s="290">
        <f t="shared" si="452"/>
        <v>16.138068211866198</v>
      </c>
      <c r="BQ108" s="290">
        <f t="shared" si="452"/>
        <v>16.138067920666003</v>
      </c>
      <c r="BR108" s="290">
        <f t="shared" si="452"/>
        <v>16.138067993906198</v>
      </c>
      <c r="BS108" s="290">
        <f t="shared" si="452"/>
        <v>16.138068087108561</v>
      </c>
      <c r="BT108" s="290">
        <f t="shared" si="452"/>
        <v>16.138068053386739</v>
      </c>
      <c r="BU108" s="290">
        <f t="shared" si="452"/>
        <v>16.138068013766876</v>
      </c>
      <c r="BV108" s="290">
        <f t="shared" si="452"/>
        <v>16.138068037042093</v>
      </c>
      <c r="BW108" s="290">
        <f t="shared" si="452"/>
        <v>16.138068047826067</v>
      </c>
      <c r="BX108" s="290">
        <f t="shared" si="452"/>
        <v>16.138068038005443</v>
      </c>
      <c r="BY108" s="290">
        <f t="shared" si="452"/>
        <v>16.138068034160121</v>
      </c>
      <c r="BZ108" s="290">
        <f t="shared" si="452"/>
        <v>16.138068039258428</v>
      </c>
      <c r="CA108" s="290">
        <f t="shared" si="452"/>
        <v>16.138068039812516</v>
      </c>
      <c r="CB108" s="290">
        <f t="shared" si="452"/>
        <v>16.138068037809127</v>
      </c>
      <c r="CC108" s="290">
        <f t="shared" si="452"/>
        <v>16.13806803776005</v>
      </c>
      <c r="CD108" s="290">
        <f t="shared" si="452"/>
        <v>16.13806803866003</v>
      </c>
      <c r="CE108" s="290">
        <f t="shared" si="452"/>
        <v>16.138068038510433</v>
      </c>
      <c r="CF108" s="290">
        <f t="shared" si="452"/>
        <v>16.138068038184912</v>
      </c>
      <c r="CG108" s="290">
        <f t="shared" si="452"/>
        <v>16.138068038278856</v>
      </c>
      <c r="CH108" s="290">
        <f t="shared" si="452"/>
        <v>16.138068038408559</v>
      </c>
      <c r="CI108" s="290">
        <f t="shared" si="452"/>
        <v>16.13806803834569</v>
      </c>
      <c r="CJ108" s="290">
        <f t="shared" si="452"/>
        <v>16.138068038304507</v>
      </c>
      <c r="CK108" s="290">
        <f t="shared" si="452"/>
        <v>16.138068038334403</v>
      </c>
      <c r="CL108" s="290">
        <f t="shared" si="452"/>
        <v>16.138068038348287</v>
      </c>
      <c r="CM108" s="290">
        <f t="shared" si="452"/>
        <v>16.138068038333223</v>
      </c>
      <c r="CN108" s="290">
        <f t="shared" si="452"/>
        <v>16.138068038330104</v>
      </c>
      <c r="CO108" s="290">
        <f t="shared" si="452"/>
        <v>16.138068038336506</v>
      </c>
      <c r="CP108" s="290">
        <f t="shared" si="452"/>
        <v>16.138068038337032</v>
      </c>
      <c r="CQ108" s="290">
        <f t="shared" si="452"/>
        <v>16.138068038334218</v>
      </c>
      <c r="CR108" s="290">
        <f t="shared" si="452"/>
        <v>16.138068038334467</v>
      </c>
      <c r="CS108" s="290">
        <f t="shared" si="452"/>
        <v>16.138068038335554</v>
      </c>
      <c r="CT108" s="290">
        <f t="shared" si="452"/>
        <v>16.138068038335319</v>
      </c>
    </row>
    <row r="109" spans="1:98" s="175" customFormat="1" x14ac:dyDescent="0.25">
      <c r="A109" s="14"/>
      <c r="B109" s="16" t="s">
        <v>3</v>
      </c>
      <c r="C109" s="175">
        <f t="shared" ref="C109:AG109" si="453">IFERROR(C30/C85,"")</f>
        <v>14.02</v>
      </c>
      <c r="D109" s="175">
        <f t="shared" si="453"/>
        <v>15.625955835962142</v>
      </c>
      <c r="E109" s="175">
        <f t="shared" si="453"/>
        <v>21.10266990291262</v>
      </c>
      <c r="F109" s="175">
        <f t="shared" si="453"/>
        <v>21.302693009118546</v>
      </c>
      <c r="G109" s="175">
        <f t="shared" si="453"/>
        <v>17.635987577639753</v>
      </c>
      <c r="H109" s="175">
        <f t="shared" si="453"/>
        <v>23.390156327543412</v>
      </c>
      <c r="I109" s="175">
        <f t="shared" si="453"/>
        <v>21.231783610755439</v>
      </c>
      <c r="J109" s="175">
        <f t="shared" si="453"/>
        <v>16.960227655986508</v>
      </c>
      <c r="K109" s="175">
        <f t="shared" si="453"/>
        <v>23.138451001053731</v>
      </c>
      <c r="L109" s="175">
        <f t="shared" si="453"/>
        <v>18.239158311345633</v>
      </c>
      <c r="M109" s="175">
        <f t="shared" si="453"/>
        <v>17.904116818558418</v>
      </c>
      <c r="N109" s="176">
        <f t="shared" si="453"/>
        <v>21.332745024875607</v>
      </c>
      <c r="O109" s="175">
        <f t="shared" si="453"/>
        <v>17.371126074498566</v>
      </c>
      <c r="P109" s="175">
        <f t="shared" si="453"/>
        <v>20.357589820359191</v>
      </c>
      <c r="Q109" s="175">
        <f t="shared" si="453"/>
        <v>20.374723428571418</v>
      </c>
      <c r="R109" s="175">
        <f t="shared" si="453"/>
        <v>22.610008652657601</v>
      </c>
      <c r="S109" s="175">
        <f t="shared" si="453"/>
        <v>20.347913690476194</v>
      </c>
      <c r="T109" s="175">
        <f t="shared" si="453"/>
        <v>16.997334630350196</v>
      </c>
      <c r="U109" s="177">
        <f t="shared" si="453"/>
        <v>17.869808322824717</v>
      </c>
      <c r="V109" s="177">
        <f t="shared" si="453"/>
        <v>18.226050583657589</v>
      </c>
      <c r="W109" s="177">
        <f t="shared" si="453"/>
        <v>18.138375784753361</v>
      </c>
      <c r="X109" s="177">
        <f t="shared" si="453"/>
        <v>21.754643364928906</v>
      </c>
      <c r="Y109" s="177">
        <f t="shared" si="453"/>
        <v>21.555341653666176</v>
      </c>
      <c r="Z109" s="178">
        <f t="shared" si="453"/>
        <v>23.758100316789921</v>
      </c>
      <c r="AA109" s="175">
        <f t="shared" si="453"/>
        <v>18.506746376811595</v>
      </c>
      <c r="AB109" s="175">
        <f t="shared" si="453"/>
        <v>22.842821350762541</v>
      </c>
      <c r="AC109" s="175">
        <f t="shared" si="453"/>
        <v>19.299775910364144</v>
      </c>
      <c r="AD109" s="175">
        <f t="shared" si="453"/>
        <v>19.430214455917394</v>
      </c>
      <c r="AE109" s="175">
        <f t="shared" si="453"/>
        <v>16.286140992167102</v>
      </c>
      <c r="AF109" s="175">
        <f t="shared" si="453"/>
        <v>18.919034440344404</v>
      </c>
      <c r="AG109" s="175">
        <f t="shared" si="453"/>
        <v>19.832587532023911</v>
      </c>
      <c r="AH109" s="175">
        <f>IFERROR(AH30/AH85,"")</f>
        <v>20.295530693162778</v>
      </c>
      <c r="AI109" s="175">
        <f t="shared" ref="AI109:BN109" si="454">IFERROR(AI30/AI85,"")</f>
        <v>20.554763434312534</v>
      </c>
      <c r="AJ109" s="175">
        <f t="shared" si="454"/>
        <v>20.661650699654444</v>
      </c>
      <c r="AK109" s="175">
        <f t="shared" si="454"/>
        <v>20.921435661282072</v>
      </c>
      <c r="AL109" s="176">
        <f t="shared" si="454"/>
        <v>21.159204685891826</v>
      </c>
      <c r="AM109" s="175">
        <f t="shared" si="454"/>
        <v>21.183445362630295</v>
      </c>
      <c r="AN109" s="175">
        <f t="shared" si="454"/>
        <v>20.965822210547451</v>
      </c>
      <c r="AO109" s="175">
        <f t="shared" si="454"/>
        <v>20.397587001194463</v>
      </c>
      <c r="AP109" s="175">
        <f t="shared" si="454"/>
        <v>20.242657762257558</v>
      </c>
      <c r="AQ109" s="175">
        <f t="shared" si="454"/>
        <v>19.92558681326469</v>
      </c>
      <c r="AR109" s="175">
        <f t="shared" si="454"/>
        <v>20.618073492010637</v>
      </c>
      <c r="AS109" s="175">
        <f t="shared" si="454"/>
        <v>20.337894964436469</v>
      </c>
      <c r="AT109" s="175">
        <f t="shared" si="454"/>
        <v>20.201348781943786</v>
      </c>
      <c r="AU109" s="175">
        <f t="shared" si="454"/>
        <v>20.188054431834544</v>
      </c>
      <c r="AV109" s="175">
        <f t="shared" si="454"/>
        <v>20.299602689059785</v>
      </c>
      <c r="AW109" s="175">
        <f t="shared" si="454"/>
        <v>20.243560329688837</v>
      </c>
      <c r="AX109" s="176">
        <f t="shared" si="454"/>
        <v>20.220657051413866</v>
      </c>
      <c r="AY109" s="175">
        <f t="shared" si="454"/>
        <v>22.189972426327373</v>
      </c>
      <c r="AZ109" s="175">
        <f t="shared" si="454"/>
        <v>22.015777631441139</v>
      </c>
      <c r="BA109" s="175">
        <f t="shared" si="454"/>
        <v>20.986219982555031</v>
      </c>
      <c r="BB109" s="175">
        <f t="shared" si="454"/>
        <v>20.742815916806222</v>
      </c>
      <c r="BC109" s="175">
        <f t="shared" si="454"/>
        <v>20.586455932024787</v>
      </c>
      <c r="BD109" s="175">
        <f t="shared" si="454"/>
        <v>20.874907259995062</v>
      </c>
      <c r="BE109" s="175">
        <f t="shared" si="454"/>
        <v>20.832692836781646</v>
      </c>
      <c r="BF109" s="175">
        <f t="shared" si="454"/>
        <v>20.703973803220016</v>
      </c>
      <c r="BG109" s="175">
        <f t="shared" si="454"/>
        <v>20.660614437036298</v>
      </c>
      <c r="BH109" s="175">
        <f t="shared" si="454"/>
        <v>20.729526195908321</v>
      </c>
      <c r="BI109" s="175">
        <f t="shared" si="454"/>
        <v>20.699248036365546</v>
      </c>
      <c r="BJ109" s="176">
        <f t="shared" si="454"/>
        <v>20.627689628128692</v>
      </c>
      <c r="BK109" s="175">
        <f t="shared" si="454"/>
        <v>23.082386044326626</v>
      </c>
      <c r="BL109" s="175">
        <f t="shared" si="454"/>
        <v>22.957472627429102</v>
      </c>
      <c r="BM109" s="175">
        <f t="shared" si="454"/>
        <v>21.959030473723754</v>
      </c>
      <c r="BN109" s="175">
        <f t="shared" si="454"/>
        <v>21.797868957009605</v>
      </c>
      <c r="BO109" s="175">
        <f t="shared" ref="BO109:CT109" si="455">IFERROR(BO30/BO85,"")</f>
        <v>21.77901821619097</v>
      </c>
      <c r="BP109" s="175">
        <f t="shared" si="455"/>
        <v>22.051411235474127</v>
      </c>
      <c r="BQ109" s="175">
        <f t="shared" si="455"/>
        <v>22.029519735605049</v>
      </c>
      <c r="BR109" s="175">
        <f t="shared" si="455"/>
        <v>21.962925592418326</v>
      </c>
      <c r="BS109" s="175">
        <f t="shared" si="455"/>
        <v>21.99791184682725</v>
      </c>
      <c r="BT109" s="175">
        <f t="shared" si="455"/>
        <v>22.09559095921697</v>
      </c>
      <c r="BU109" s="175">
        <f t="shared" si="455"/>
        <v>22.066281304620343</v>
      </c>
      <c r="BV109" s="176">
        <f t="shared" si="455"/>
        <v>22.015929850629412</v>
      </c>
      <c r="BW109" s="175">
        <f t="shared" si="455"/>
        <v>24.962598970285427</v>
      </c>
      <c r="BX109" s="175">
        <f t="shared" si="455"/>
        <v>24.79587690088216</v>
      </c>
      <c r="BY109" s="175">
        <f t="shared" si="455"/>
        <v>23.831523521562993</v>
      </c>
      <c r="BZ109" s="175">
        <f t="shared" si="455"/>
        <v>23.614069464783054</v>
      </c>
      <c r="CA109" s="175">
        <f t="shared" si="455"/>
        <v>23.549848186496849</v>
      </c>
      <c r="CB109" s="175">
        <f t="shared" si="455"/>
        <v>23.865366019868315</v>
      </c>
      <c r="CC109" s="175">
        <f t="shared" si="455"/>
        <v>23.814083360771367</v>
      </c>
      <c r="CD109" s="175">
        <f t="shared" si="455"/>
        <v>23.731181855156734</v>
      </c>
      <c r="CE109" s="175">
        <f t="shared" si="455"/>
        <v>23.763359341110348</v>
      </c>
      <c r="CF109" s="175">
        <f t="shared" si="455"/>
        <v>23.847932519948195</v>
      </c>
      <c r="CG109" s="175">
        <f t="shared" si="455"/>
        <v>23.807191344661483</v>
      </c>
      <c r="CH109" s="176">
        <f t="shared" si="455"/>
        <v>23.743958684719896</v>
      </c>
      <c r="CI109" s="175">
        <f t="shared" si="455"/>
        <v>27.084818115938777</v>
      </c>
      <c r="CJ109" s="175">
        <f t="shared" si="455"/>
        <v>26.919677462095763</v>
      </c>
      <c r="CK109" s="175">
        <f t="shared" si="455"/>
        <v>25.895091153700047</v>
      </c>
      <c r="CL109" s="175">
        <f t="shared" si="455"/>
        <v>25.686664425283627</v>
      </c>
      <c r="CM109" s="175">
        <f t="shared" si="455"/>
        <v>25.657863399746699</v>
      </c>
      <c r="CN109" s="175">
        <f t="shared" si="455"/>
        <v>25.973269455438746</v>
      </c>
      <c r="CO109" s="175">
        <f t="shared" si="455"/>
        <v>25.941150963811801</v>
      </c>
      <c r="CP109" s="175">
        <f t="shared" si="455"/>
        <v>25.856641935214672</v>
      </c>
      <c r="CQ109" s="175">
        <f t="shared" si="455"/>
        <v>25.896701595518881</v>
      </c>
      <c r="CR109" s="175">
        <f t="shared" si="455"/>
        <v>25.992037012813313</v>
      </c>
      <c r="CS109" s="175">
        <f t="shared" si="455"/>
        <v>25.952189617957785</v>
      </c>
      <c r="CT109" s="176">
        <f t="shared" si="455"/>
        <v>25.885446758380304</v>
      </c>
    </row>
    <row r="111" spans="1:98" s="4" customFormat="1" x14ac:dyDescent="0.25">
      <c r="A111" s="113"/>
      <c r="B111"/>
      <c r="C1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9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9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9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9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9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9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9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9"/>
    </row>
    <row r="112" spans="1:98" s="102" customFormat="1" x14ac:dyDescent="0.25">
      <c r="B112" s="102" t="s">
        <v>15</v>
      </c>
      <c r="C112" s="102">
        <f t="shared" ref="C112:BN112" si="456">C52</f>
        <v>42005</v>
      </c>
      <c r="D112" s="102">
        <f t="shared" si="456"/>
        <v>42036</v>
      </c>
      <c r="E112" s="102">
        <f t="shared" si="456"/>
        <v>42064</v>
      </c>
      <c r="F112" s="102">
        <f t="shared" si="456"/>
        <v>42095</v>
      </c>
      <c r="G112" s="102">
        <f t="shared" si="456"/>
        <v>42125</v>
      </c>
      <c r="H112" s="102">
        <f t="shared" si="456"/>
        <v>42156</v>
      </c>
      <c r="I112" s="102">
        <f t="shared" si="456"/>
        <v>42186</v>
      </c>
      <c r="J112" s="102">
        <f t="shared" si="456"/>
        <v>42217</v>
      </c>
      <c r="K112" s="102">
        <f t="shared" si="456"/>
        <v>42248</v>
      </c>
      <c r="L112" s="102">
        <f t="shared" si="456"/>
        <v>42278</v>
      </c>
      <c r="M112" s="102">
        <f t="shared" si="456"/>
        <v>42309</v>
      </c>
      <c r="N112" s="103">
        <f t="shared" si="456"/>
        <v>42339</v>
      </c>
      <c r="O112" s="102">
        <f t="shared" si="456"/>
        <v>42370</v>
      </c>
      <c r="P112" s="102">
        <f t="shared" si="456"/>
        <v>42401</v>
      </c>
      <c r="Q112" s="102">
        <f t="shared" si="456"/>
        <v>42430</v>
      </c>
      <c r="R112" s="102">
        <f t="shared" si="456"/>
        <v>42461</v>
      </c>
      <c r="S112" s="102">
        <f t="shared" si="456"/>
        <v>42491</v>
      </c>
      <c r="T112" s="102">
        <f t="shared" si="456"/>
        <v>42522</v>
      </c>
      <c r="U112" s="110">
        <f t="shared" si="456"/>
        <v>42552</v>
      </c>
      <c r="V112" s="110">
        <f t="shared" si="456"/>
        <v>42583</v>
      </c>
      <c r="W112" s="110">
        <f t="shared" si="456"/>
        <v>42614</v>
      </c>
      <c r="X112" s="110">
        <f t="shared" si="456"/>
        <v>42644</v>
      </c>
      <c r="Y112" s="110">
        <f t="shared" si="456"/>
        <v>42675</v>
      </c>
      <c r="Z112" s="114">
        <f t="shared" si="456"/>
        <v>42705</v>
      </c>
      <c r="AA112" s="102">
        <f t="shared" si="456"/>
        <v>42752</v>
      </c>
      <c r="AB112" s="102">
        <f t="shared" si="456"/>
        <v>42783</v>
      </c>
      <c r="AC112" s="102">
        <f t="shared" si="456"/>
        <v>42811</v>
      </c>
      <c r="AD112" s="102">
        <f t="shared" si="456"/>
        <v>42842</v>
      </c>
      <c r="AE112" s="102">
        <f t="shared" si="456"/>
        <v>42872</v>
      </c>
      <c r="AF112" s="102">
        <f t="shared" si="456"/>
        <v>42903</v>
      </c>
      <c r="AG112" s="102">
        <f t="shared" si="456"/>
        <v>42933</v>
      </c>
      <c r="AH112" s="102">
        <f t="shared" si="456"/>
        <v>42964</v>
      </c>
      <c r="AI112" s="102">
        <f t="shared" si="456"/>
        <v>42995</v>
      </c>
      <c r="AJ112" s="102">
        <f t="shared" si="456"/>
        <v>43025</v>
      </c>
      <c r="AK112" s="102">
        <f t="shared" si="456"/>
        <v>43056</v>
      </c>
      <c r="AL112" s="103">
        <f t="shared" si="456"/>
        <v>43086</v>
      </c>
      <c r="AM112" s="102">
        <f t="shared" si="456"/>
        <v>43118</v>
      </c>
      <c r="AN112" s="102">
        <f t="shared" si="456"/>
        <v>43149</v>
      </c>
      <c r="AO112" s="102">
        <f t="shared" si="456"/>
        <v>43177</v>
      </c>
      <c r="AP112" s="102">
        <f t="shared" si="456"/>
        <v>43208</v>
      </c>
      <c r="AQ112" s="102">
        <f t="shared" si="456"/>
        <v>43238</v>
      </c>
      <c r="AR112" s="102">
        <f t="shared" si="456"/>
        <v>43269</v>
      </c>
      <c r="AS112" s="102">
        <f t="shared" si="456"/>
        <v>43299</v>
      </c>
      <c r="AT112" s="102">
        <f t="shared" si="456"/>
        <v>43330</v>
      </c>
      <c r="AU112" s="102">
        <f t="shared" si="456"/>
        <v>43361</v>
      </c>
      <c r="AV112" s="102">
        <f t="shared" si="456"/>
        <v>43391</v>
      </c>
      <c r="AW112" s="102">
        <f t="shared" si="456"/>
        <v>43422</v>
      </c>
      <c r="AX112" s="103">
        <f t="shared" si="456"/>
        <v>43452</v>
      </c>
      <c r="AY112" s="102">
        <f t="shared" si="456"/>
        <v>43483</v>
      </c>
      <c r="AZ112" s="102">
        <f t="shared" si="456"/>
        <v>43514</v>
      </c>
      <c r="BA112" s="102">
        <f t="shared" si="456"/>
        <v>43542</v>
      </c>
      <c r="BB112" s="102">
        <f t="shared" si="456"/>
        <v>43573</v>
      </c>
      <c r="BC112" s="102">
        <f t="shared" si="456"/>
        <v>43603</v>
      </c>
      <c r="BD112" s="102">
        <f t="shared" si="456"/>
        <v>43634</v>
      </c>
      <c r="BE112" s="102">
        <f t="shared" si="456"/>
        <v>43664</v>
      </c>
      <c r="BF112" s="102">
        <f t="shared" si="456"/>
        <v>43695</v>
      </c>
      <c r="BG112" s="102">
        <f t="shared" si="456"/>
        <v>43726</v>
      </c>
      <c r="BH112" s="102">
        <f t="shared" si="456"/>
        <v>43756</v>
      </c>
      <c r="BI112" s="102">
        <f t="shared" si="456"/>
        <v>43787</v>
      </c>
      <c r="BJ112" s="103">
        <f t="shared" si="456"/>
        <v>43817</v>
      </c>
      <c r="BK112" s="102">
        <f t="shared" si="456"/>
        <v>43848</v>
      </c>
      <c r="BL112" s="102">
        <f t="shared" si="456"/>
        <v>43879</v>
      </c>
      <c r="BM112" s="102">
        <f t="shared" si="456"/>
        <v>43908</v>
      </c>
      <c r="BN112" s="102">
        <f t="shared" si="456"/>
        <v>43939</v>
      </c>
      <c r="BO112" s="102">
        <f t="shared" ref="BO112:CT112" si="457">BO52</f>
        <v>43969</v>
      </c>
      <c r="BP112" s="102">
        <f t="shared" si="457"/>
        <v>44000</v>
      </c>
      <c r="BQ112" s="102">
        <f t="shared" si="457"/>
        <v>44030</v>
      </c>
      <c r="BR112" s="102">
        <f t="shared" si="457"/>
        <v>44061</v>
      </c>
      <c r="BS112" s="102">
        <f t="shared" si="457"/>
        <v>44092</v>
      </c>
      <c r="BT112" s="102">
        <f t="shared" si="457"/>
        <v>44122</v>
      </c>
      <c r="BU112" s="102">
        <f t="shared" si="457"/>
        <v>44153</v>
      </c>
      <c r="BV112" s="103">
        <f t="shared" si="457"/>
        <v>44183</v>
      </c>
      <c r="BW112" s="102">
        <f t="shared" si="457"/>
        <v>44214</v>
      </c>
      <c r="BX112" s="102">
        <f t="shared" si="457"/>
        <v>44245</v>
      </c>
      <c r="BY112" s="102">
        <f t="shared" si="457"/>
        <v>44273</v>
      </c>
      <c r="BZ112" s="102">
        <f t="shared" si="457"/>
        <v>44304</v>
      </c>
      <c r="CA112" s="102">
        <f t="shared" si="457"/>
        <v>44334</v>
      </c>
      <c r="CB112" s="102">
        <f t="shared" si="457"/>
        <v>44365</v>
      </c>
      <c r="CC112" s="102">
        <f t="shared" si="457"/>
        <v>44395</v>
      </c>
      <c r="CD112" s="102">
        <f t="shared" si="457"/>
        <v>44426</v>
      </c>
      <c r="CE112" s="102">
        <f t="shared" si="457"/>
        <v>44457</v>
      </c>
      <c r="CF112" s="102">
        <f t="shared" si="457"/>
        <v>44487</v>
      </c>
      <c r="CG112" s="102">
        <f t="shared" si="457"/>
        <v>44518</v>
      </c>
      <c r="CH112" s="103">
        <f t="shared" si="457"/>
        <v>44548</v>
      </c>
      <c r="CI112" s="102">
        <f t="shared" si="457"/>
        <v>44579</v>
      </c>
      <c r="CJ112" s="102">
        <f t="shared" si="457"/>
        <v>44610</v>
      </c>
      <c r="CK112" s="102">
        <f t="shared" si="457"/>
        <v>44638</v>
      </c>
      <c r="CL112" s="102">
        <f t="shared" si="457"/>
        <v>44669</v>
      </c>
      <c r="CM112" s="102">
        <f t="shared" si="457"/>
        <v>44699</v>
      </c>
      <c r="CN112" s="102">
        <f t="shared" si="457"/>
        <v>44730</v>
      </c>
      <c r="CO112" s="102">
        <f t="shared" si="457"/>
        <v>44760</v>
      </c>
      <c r="CP112" s="102">
        <f t="shared" si="457"/>
        <v>44791</v>
      </c>
      <c r="CQ112" s="102">
        <f t="shared" si="457"/>
        <v>44822</v>
      </c>
      <c r="CR112" s="102">
        <f t="shared" si="457"/>
        <v>44852</v>
      </c>
      <c r="CS112" s="102">
        <f t="shared" si="457"/>
        <v>44883</v>
      </c>
      <c r="CT112" s="103">
        <f t="shared" si="457"/>
        <v>44913</v>
      </c>
    </row>
    <row r="113" spans="1:98" s="4" customFormat="1" x14ac:dyDescent="0.25">
      <c r="B113" t="s">
        <v>142</v>
      </c>
      <c r="C113" s="6">
        <f t="shared" ref="C113:AH113" si="458">IFERROR(C22/C53,"")</f>
        <v>54.589037037037038</v>
      </c>
      <c r="D113" s="6">
        <f t="shared" si="458"/>
        <v>43.132759999999998</v>
      </c>
      <c r="E113" s="6">
        <f t="shared" si="458"/>
        <v>109.23843333333333</v>
      </c>
      <c r="F113" s="6">
        <f t="shared" si="458"/>
        <v>114.25641666666668</v>
      </c>
      <c r="G113" s="6">
        <f t="shared" si="458"/>
        <v>61.449406976744193</v>
      </c>
      <c r="H113" s="6">
        <f t="shared" si="458"/>
        <v>103.33682926829269</v>
      </c>
      <c r="I113" s="6">
        <f t="shared" si="458"/>
        <v>127.94346052631579</v>
      </c>
      <c r="J113" s="6">
        <f t="shared" si="458"/>
        <v>55.790470588235294</v>
      </c>
      <c r="K113" s="6">
        <f t="shared" si="458"/>
        <v>113.71826041666667</v>
      </c>
      <c r="L113" s="6">
        <f t="shared" si="458"/>
        <v>96.227499999999765</v>
      </c>
      <c r="M113" s="6">
        <f t="shared" si="458"/>
        <v>83.915511904761914</v>
      </c>
      <c r="N113" s="100">
        <f t="shared" si="458"/>
        <v>144.86548809523785</v>
      </c>
      <c r="O113" s="6">
        <f t="shared" si="458"/>
        <v>47.795787878787877</v>
      </c>
      <c r="P113" s="6">
        <f t="shared" si="458"/>
        <v>51.392575757574846</v>
      </c>
      <c r="Q113" s="6">
        <f t="shared" si="458"/>
        <v>77.766914893616814</v>
      </c>
      <c r="R113" s="6">
        <f t="shared" si="458"/>
        <v>145.09344736842107</v>
      </c>
      <c r="S113" s="6">
        <f t="shared" si="458"/>
        <v>66.931810810810802</v>
      </c>
      <c r="T113" s="6">
        <f t="shared" si="458"/>
        <v>48.585928571428575</v>
      </c>
      <c r="U113" s="6">
        <f t="shared" si="458"/>
        <v>77.188612903225817</v>
      </c>
      <c r="V113" s="6">
        <f t="shared" si="458"/>
        <v>57.314128571428569</v>
      </c>
      <c r="W113" s="168">
        <f t="shared" si="458"/>
        <v>67.766473684210538</v>
      </c>
      <c r="X113" s="168">
        <f t="shared" si="458"/>
        <v>85.114838709677414</v>
      </c>
      <c r="Y113" s="168">
        <f t="shared" si="458"/>
        <v>104.29840322580645</v>
      </c>
      <c r="Z113" s="169">
        <f t="shared" si="458"/>
        <v>132.40905263157893</v>
      </c>
      <c r="AA113" s="4">
        <f t="shared" si="458"/>
        <v>71.518090909090901</v>
      </c>
      <c r="AB113" s="4">
        <f t="shared" si="458"/>
        <v>111.89116923076939</v>
      </c>
      <c r="AC113" s="4">
        <f t="shared" si="458"/>
        <v>109.18630136986302</v>
      </c>
      <c r="AD113" s="4">
        <f t="shared" si="458"/>
        <v>72.296148648648654</v>
      </c>
      <c r="AE113" s="4">
        <f t="shared" si="458"/>
        <v>73.426510067114094</v>
      </c>
      <c r="AF113" s="4">
        <f t="shared" si="458"/>
        <v>100.6254609929078</v>
      </c>
      <c r="AG113" s="4">
        <f t="shared" si="458"/>
        <v>71.978157894736839</v>
      </c>
      <c r="AH113" s="4">
        <f t="shared" si="458"/>
        <v>77.554166928847437</v>
      </c>
      <c r="AI113" s="4">
        <f t="shared" ref="AI113:BN113" si="459">IFERROR(AI22/AI53,"")</f>
        <v>80.684111722224301</v>
      </c>
      <c r="AJ113" s="4">
        <f t="shared" si="459"/>
        <v>84.907361004943411</v>
      </c>
      <c r="AK113" s="4">
        <f t="shared" si="459"/>
        <v>80.716798115367212</v>
      </c>
      <c r="AL113" s="106">
        <f t="shared" si="459"/>
        <v>82.992515786887779</v>
      </c>
      <c r="AM113" s="4">
        <f t="shared" si="459"/>
        <v>83.635470130902078</v>
      </c>
      <c r="AN113" s="4">
        <f t="shared" si="459"/>
        <v>79.019320112117484</v>
      </c>
      <c r="AO113" s="4">
        <f t="shared" si="459"/>
        <v>102.91684172083899</v>
      </c>
      <c r="AP113" s="4">
        <f t="shared" si="459"/>
        <v>80.114599370254552</v>
      </c>
      <c r="AQ113" s="4">
        <f t="shared" si="459"/>
        <v>78.070450237580488</v>
      </c>
      <c r="AR113" s="4">
        <f t="shared" si="459"/>
        <v>120.70655318408291</v>
      </c>
      <c r="AS113" s="4">
        <f t="shared" si="459"/>
        <v>87.034782436549165</v>
      </c>
      <c r="AT113" s="4">
        <f t="shared" si="459"/>
        <v>93.741488084068294</v>
      </c>
      <c r="AU113" s="4">
        <f t="shared" si="459"/>
        <v>96.559132325975725</v>
      </c>
      <c r="AV113" s="4">
        <f t="shared" si="459"/>
        <v>100.60725541985704</v>
      </c>
      <c r="AW113" s="4">
        <f t="shared" si="459"/>
        <v>94.694882793623506</v>
      </c>
      <c r="AX113" s="106">
        <f t="shared" si="459"/>
        <v>96.400689655881152</v>
      </c>
      <c r="AY113" s="4">
        <f t="shared" si="459"/>
        <v>93.964450692068496</v>
      </c>
      <c r="AZ113" s="4">
        <f t="shared" si="459"/>
        <v>88.778206145963992</v>
      </c>
      <c r="BA113" s="4">
        <f t="shared" si="459"/>
        <v>115.62707167336265</v>
      </c>
      <c r="BB113" s="4">
        <f t="shared" si="459"/>
        <v>90.008752392481014</v>
      </c>
      <c r="BC113" s="4">
        <f t="shared" si="459"/>
        <v>87.712150841921712</v>
      </c>
      <c r="BD113" s="4">
        <f t="shared" si="459"/>
        <v>135.61381250231716</v>
      </c>
      <c r="BE113" s="4">
        <f t="shared" si="459"/>
        <v>97.783578067463012</v>
      </c>
      <c r="BF113" s="4">
        <f t="shared" si="459"/>
        <v>105.31856186245075</v>
      </c>
      <c r="BG113" s="4">
        <f t="shared" si="459"/>
        <v>108.48418516823376</v>
      </c>
      <c r="BH113" s="4">
        <f t="shared" si="459"/>
        <v>113.03225146420941</v>
      </c>
      <c r="BI113" s="4">
        <f t="shared" si="459"/>
        <v>106.38970081863602</v>
      </c>
      <c r="BJ113" s="106">
        <f t="shared" si="459"/>
        <v>108.3061748283825</v>
      </c>
      <c r="BK113" s="4">
        <f t="shared" si="459"/>
        <v>102.59038726560038</v>
      </c>
      <c r="BL113" s="4">
        <f t="shared" si="459"/>
        <v>96.928045470163497</v>
      </c>
      <c r="BM113" s="4">
        <f t="shared" si="459"/>
        <v>126.24163685297731</v>
      </c>
      <c r="BN113" s="4">
        <f t="shared" si="459"/>
        <v>98.271555862110759</v>
      </c>
      <c r="BO113" s="4">
        <f t="shared" ref="BO113:CT113" si="460">IFERROR(BO22/BO53,"")</f>
        <v>95.764126289210125</v>
      </c>
      <c r="BP113" s="4">
        <f t="shared" si="460"/>
        <v>148.0631604900299</v>
      </c>
      <c r="BQ113" s="4">
        <f t="shared" si="460"/>
        <v>106.7601105340561</v>
      </c>
      <c r="BR113" s="4">
        <f t="shared" si="460"/>
        <v>114.98680584142372</v>
      </c>
      <c r="BS113" s="4">
        <f t="shared" si="460"/>
        <v>118.44303336667761</v>
      </c>
      <c r="BT113" s="4">
        <f t="shared" si="460"/>
        <v>123.40861214862383</v>
      </c>
      <c r="BU113" s="4">
        <f t="shared" si="460"/>
        <v>116.15627535378682</v>
      </c>
      <c r="BV113" s="106">
        <f t="shared" si="460"/>
        <v>118.248681677628</v>
      </c>
      <c r="BW113" s="4">
        <f t="shared" si="460"/>
        <v>115.22952297672239</v>
      </c>
      <c r="BX113" s="4">
        <f t="shared" si="460"/>
        <v>108.86958067208768</v>
      </c>
      <c r="BY113" s="4">
        <f t="shared" si="460"/>
        <v>141.79460651326417</v>
      </c>
      <c r="BZ113" s="4">
        <f t="shared" si="460"/>
        <v>110.37861154432284</v>
      </c>
      <c r="CA113" s="4">
        <f t="shared" si="460"/>
        <v>107.56226664804083</v>
      </c>
      <c r="CB113" s="4">
        <f t="shared" si="460"/>
        <v>166.30454186240163</v>
      </c>
      <c r="CC113" s="4">
        <f t="shared" si="460"/>
        <v>119.91295615185184</v>
      </c>
      <c r="CD113" s="4">
        <f t="shared" si="460"/>
        <v>129.15318032108718</v>
      </c>
      <c r="CE113" s="4">
        <f t="shared" si="460"/>
        <v>133.03521507745234</v>
      </c>
      <c r="CF113" s="4">
        <f t="shared" si="460"/>
        <v>138.61255316533433</v>
      </c>
      <c r="CG113" s="4">
        <f t="shared" si="460"/>
        <v>130.46672847737341</v>
      </c>
      <c r="CH113" s="106">
        <f t="shared" si="460"/>
        <v>132.81691926031181</v>
      </c>
      <c r="CI113" s="4">
        <f t="shared" si="460"/>
        <v>131.88018904685882</v>
      </c>
      <c r="CJ113" s="4">
        <f t="shared" si="460"/>
        <v>124.6012350792044</v>
      </c>
      <c r="CK113" s="4">
        <f t="shared" si="460"/>
        <v>162.28392715443093</v>
      </c>
      <c r="CL113" s="4">
        <f t="shared" si="460"/>
        <v>126.32832091247754</v>
      </c>
      <c r="CM113" s="4">
        <f t="shared" si="460"/>
        <v>123.10501417868278</v>
      </c>
      <c r="CN113" s="4">
        <f t="shared" si="460"/>
        <v>190.33554816151877</v>
      </c>
      <c r="CO113" s="4">
        <f t="shared" si="460"/>
        <v>137.24037831579452</v>
      </c>
      <c r="CP113" s="4">
        <f t="shared" si="460"/>
        <v>147.81581487748434</v>
      </c>
      <c r="CQ113" s="4">
        <f t="shared" si="460"/>
        <v>152.25880365614429</v>
      </c>
      <c r="CR113" s="4">
        <f t="shared" si="460"/>
        <v>158.6420670977252</v>
      </c>
      <c r="CS113" s="4">
        <f t="shared" si="460"/>
        <v>149.31917074235395</v>
      </c>
      <c r="CT113" s="106">
        <f t="shared" si="460"/>
        <v>152.00896409342695</v>
      </c>
    </row>
    <row r="114" spans="1:98" s="4" customFormat="1" x14ac:dyDescent="0.25">
      <c r="B114" t="s">
        <v>5</v>
      </c>
      <c r="C114" s="6">
        <f t="shared" ref="C114:AH114" si="461">IFERROR(C23/C54,"")</f>
        <v>17.147088888888888</v>
      </c>
      <c r="D114" s="6">
        <f t="shared" si="461"/>
        <v>19.375399999999999</v>
      </c>
      <c r="E114" s="6">
        <f t="shared" si="461"/>
        <v>24.573680327868853</v>
      </c>
      <c r="F114" s="6">
        <f t="shared" si="461"/>
        <v>32.009684210526316</v>
      </c>
      <c r="G114" s="6">
        <f t="shared" si="461"/>
        <v>20.148123287671233</v>
      </c>
      <c r="H114" s="6">
        <f t="shared" si="461"/>
        <v>20.244962616822427</v>
      </c>
      <c r="I114" s="6">
        <f t="shared" si="461"/>
        <v>20.264042105263158</v>
      </c>
      <c r="J114" s="6">
        <f t="shared" si="461"/>
        <v>18.308789473684211</v>
      </c>
      <c r="K114" s="6">
        <f t="shared" si="461"/>
        <v>26.474759493670884</v>
      </c>
      <c r="L114" s="6">
        <f t="shared" si="461"/>
        <v>21.868633802816902</v>
      </c>
      <c r="M114" s="6">
        <f t="shared" si="461"/>
        <v>24.755850000000002</v>
      </c>
      <c r="N114" s="100">
        <f t="shared" si="461"/>
        <v>50.02414782608696</v>
      </c>
      <c r="O114" s="6">
        <f t="shared" si="461"/>
        <v>23.961615384615381</v>
      </c>
      <c r="P114" s="6">
        <f t="shared" si="461"/>
        <v>21.57617391304348</v>
      </c>
      <c r="Q114" s="6">
        <f t="shared" si="461"/>
        <v>41.030131578947369</v>
      </c>
      <c r="R114" s="6">
        <f t="shared" si="461"/>
        <v>32.587985507246373</v>
      </c>
      <c r="S114" s="6">
        <f t="shared" si="461"/>
        <v>22.583500000000001</v>
      </c>
      <c r="T114" s="6">
        <f t="shared" si="461"/>
        <v>25.141456896551723</v>
      </c>
      <c r="U114" s="6">
        <f t="shared" si="461"/>
        <v>23.047924050632911</v>
      </c>
      <c r="V114" s="6">
        <f t="shared" si="461"/>
        <v>30.768386666666665</v>
      </c>
      <c r="W114" s="168">
        <f t="shared" si="461"/>
        <v>32.48627559055118</v>
      </c>
      <c r="X114" s="168">
        <f t="shared" si="461"/>
        <v>22.220707865168539</v>
      </c>
      <c r="Y114" s="168">
        <f t="shared" si="461"/>
        <v>28.455937007874017</v>
      </c>
      <c r="Z114" s="169">
        <f t="shared" si="461"/>
        <v>31.088382183908102</v>
      </c>
      <c r="AA114" s="4">
        <f t="shared" si="461"/>
        <v>26.904063829787233</v>
      </c>
      <c r="AB114" s="4">
        <f t="shared" si="461"/>
        <v>17.45339344262295</v>
      </c>
      <c r="AC114" s="4">
        <f t="shared" si="461"/>
        <v>30.305594405594405</v>
      </c>
      <c r="AD114" s="4">
        <f t="shared" si="461"/>
        <v>27.395664335664335</v>
      </c>
      <c r="AE114" s="4">
        <f t="shared" si="461"/>
        <v>21.419415584415585</v>
      </c>
      <c r="AF114" s="4">
        <f t="shared" si="461"/>
        <v>24.054423076923076</v>
      </c>
      <c r="AG114" s="4">
        <f t="shared" si="461"/>
        <v>21.912516129032259</v>
      </c>
      <c r="AH114" s="4">
        <f t="shared" si="461"/>
        <v>23.941678761145493</v>
      </c>
      <c r="AI114" s="4">
        <f t="shared" ref="AI114:BN114" si="462">IFERROR(AI23/AI54,"")</f>
        <v>23.384998023514836</v>
      </c>
      <c r="AJ114" s="4">
        <f t="shared" si="462"/>
        <v>23.982271283066563</v>
      </c>
      <c r="AK114" s="4">
        <f t="shared" si="462"/>
        <v>23.886629550508093</v>
      </c>
      <c r="AL114" s="106">
        <f t="shared" si="462"/>
        <v>24.399301138868644</v>
      </c>
      <c r="AM114" s="4">
        <f t="shared" si="462"/>
        <v>30.062305813216462</v>
      </c>
      <c r="AN114" s="4">
        <f t="shared" si="462"/>
        <v>20.134360499082486</v>
      </c>
      <c r="AO114" s="4">
        <f t="shared" si="462"/>
        <v>28.266881253027332</v>
      </c>
      <c r="AP114" s="4">
        <f t="shared" si="462"/>
        <v>27.505849834676582</v>
      </c>
      <c r="AQ114" s="4">
        <f t="shared" si="462"/>
        <v>22.058262692094544</v>
      </c>
      <c r="AR114" s="4">
        <f t="shared" si="462"/>
        <v>25.188780962733741</v>
      </c>
      <c r="AS114" s="4">
        <f t="shared" si="462"/>
        <v>22.908152822187734</v>
      </c>
      <c r="AT114" s="4">
        <f t="shared" si="462"/>
        <v>25.019982881575785</v>
      </c>
      <c r="AU114" s="4">
        <f t="shared" si="462"/>
        <v>24.196267247457378</v>
      </c>
      <c r="AV114" s="4">
        <f t="shared" si="462"/>
        <v>24.568575278267978</v>
      </c>
      <c r="AW114" s="4">
        <f t="shared" si="462"/>
        <v>24.228312232425555</v>
      </c>
      <c r="AX114" s="106">
        <f t="shared" si="462"/>
        <v>24.503284409931677</v>
      </c>
      <c r="AY114" s="4">
        <f t="shared" si="462"/>
        <v>33.143692159071158</v>
      </c>
      <c r="AZ114" s="4">
        <f t="shared" si="462"/>
        <v>22.198132450238447</v>
      </c>
      <c r="BA114" s="4">
        <f t="shared" si="462"/>
        <v>31.164236581462635</v>
      </c>
      <c r="BB114" s="4">
        <f t="shared" si="462"/>
        <v>30.325199442730938</v>
      </c>
      <c r="BC114" s="4">
        <f t="shared" si="462"/>
        <v>24.319234618034237</v>
      </c>
      <c r="BD114" s="4">
        <f t="shared" si="462"/>
        <v>27.770631011413954</v>
      </c>
      <c r="BE114" s="4">
        <f t="shared" si="462"/>
        <v>25.256238486461982</v>
      </c>
      <c r="BF114" s="4">
        <f t="shared" si="462"/>
        <v>27.584531126937307</v>
      </c>
      <c r="BG114" s="4">
        <f t="shared" si="462"/>
        <v>26.676384640321761</v>
      </c>
      <c r="BH114" s="4">
        <f t="shared" si="462"/>
        <v>27.086854244290446</v>
      </c>
      <c r="BI114" s="4">
        <f t="shared" si="462"/>
        <v>26.711714236249176</v>
      </c>
      <c r="BJ114" s="106">
        <f t="shared" si="462"/>
        <v>27.01487106194967</v>
      </c>
      <c r="BK114" s="4">
        <f t="shared" si="462"/>
        <v>36.186283099273894</v>
      </c>
      <c r="BL114" s="4">
        <f t="shared" si="462"/>
        <v>24.23592100917033</v>
      </c>
      <c r="BM114" s="4">
        <f t="shared" si="462"/>
        <v>34.025113499640909</v>
      </c>
      <c r="BN114" s="4">
        <f t="shared" si="462"/>
        <v>33.109052751573635</v>
      </c>
      <c r="BO114" s="4">
        <f t="shared" ref="BO114:CT114" si="463">IFERROR(BO23/BO54,"")</f>
        <v>26.551740355969773</v>
      </c>
      <c r="BP114" s="4">
        <f t="shared" si="463"/>
        <v>30.319974938261751</v>
      </c>
      <c r="BQ114" s="4">
        <f t="shared" si="463"/>
        <v>27.574761179519189</v>
      </c>
      <c r="BR114" s="4">
        <f t="shared" si="463"/>
        <v>30.116791084390151</v>
      </c>
      <c r="BS114" s="4">
        <f t="shared" si="463"/>
        <v>29.125276750303296</v>
      </c>
      <c r="BT114" s="4">
        <f t="shared" si="463"/>
        <v>29.573427463916317</v>
      </c>
      <c r="BU114" s="4">
        <f t="shared" si="463"/>
        <v>29.163849603136853</v>
      </c>
      <c r="BV114" s="106">
        <f t="shared" si="463"/>
        <v>29.49483622543665</v>
      </c>
      <c r="BW114" s="4">
        <f t="shared" si="463"/>
        <v>40.644433177104439</v>
      </c>
      <c r="BX114" s="4">
        <f t="shared" si="463"/>
        <v>27.221786477500117</v>
      </c>
      <c r="BY114" s="4">
        <f t="shared" si="463"/>
        <v>38.217007482796674</v>
      </c>
      <c r="BZ114" s="4">
        <f t="shared" si="463"/>
        <v>37.188088050567508</v>
      </c>
      <c r="CA114" s="4">
        <f t="shared" si="463"/>
        <v>29.822914767825253</v>
      </c>
      <c r="CB114" s="4">
        <f t="shared" si="463"/>
        <v>34.0553958506556</v>
      </c>
      <c r="CC114" s="4">
        <f t="shared" si="463"/>
        <v>30.971971756835952</v>
      </c>
      <c r="CD114" s="4">
        <f t="shared" si="463"/>
        <v>33.827179745987017</v>
      </c>
      <c r="CE114" s="4">
        <f t="shared" si="463"/>
        <v>32.713510845940661</v>
      </c>
      <c r="CF114" s="4">
        <f t="shared" si="463"/>
        <v>33.216873727470805</v>
      </c>
      <c r="CG114" s="4">
        <f t="shared" si="463"/>
        <v>32.756835874243315</v>
      </c>
      <c r="CH114" s="106">
        <f t="shared" si="463"/>
        <v>33.128600048410441</v>
      </c>
      <c r="CI114" s="4">
        <f t="shared" si="463"/>
        <v>46.517553771196049</v>
      </c>
      <c r="CJ114" s="4">
        <f t="shared" si="463"/>
        <v>31.155334623498899</v>
      </c>
      <c r="CK114" s="4">
        <f t="shared" si="463"/>
        <v>43.739365064060806</v>
      </c>
      <c r="CL114" s="4">
        <f t="shared" si="463"/>
        <v>42.561766773874517</v>
      </c>
      <c r="CM114" s="4">
        <f t="shared" si="463"/>
        <v>34.132325951776018</v>
      </c>
      <c r="CN114" s="4">
        <f t="shared" si="463"/>
        <v>38.976400551075351</v>
      </c>
      <c r="CO114" s="4">
        <f t="shared" si="463"/>
        <v>35.447421675698763</v>
      </c>
      <c r="CP114" s="4">
        <f t="shared" si="463"/>
        <v>38.715207219282156</v>
      </c>
      <c r="CQ114" s="4">
        <f t="shared" si="463"/>
        <v>37.440613163179101</v>
      </c>
      <c r="CR114" s="4">
        <f t="shared" si="463"/>
        <v>38.016711981090353</v>
      </c>
      <c r="CS114" s="4">
        <f t="shared" si="463"/>
        <v>37.490198658071485</v>
      </c>
      <c r="CT114" s="106">
        <f t="shared" si="463"/>
        <v>37.915682755405768</v>
      </c>
    </row>
    <row r="115" spans="1:98" s="4" customFormat="1" x14ac:dyDescent="0.25">
      <c r="B115" t="s">
        <v>6</v>
      </c>
      <c r="C115" s="6">
        <f t="shared" ref="C115:AH115" si="464">IFERROR(C24/C55,"")</f>
        <v>15.545366666666666</v>
      </c>
      <c r="D115" s="6">
        <f t="shared" si="464"/>
        <v>20.465333333333309</v>
      </c>
      <c r="E115" s="6">
        <f t="shared" si="464"/>
        <v>48.81733333333333</v>
      </c>
      <c r="F115" s="6">
        <f t="shared" si="464"/>
        <v>29.667458333333329</v>
      </c>
      <c r="G115" s="6">
        <f t="shared" si="464"/>
        <v>23.4378125</v>
      </c>
      <c r="H115" s="6">
        <f t="shared" si="464"/>
        <v>28.472084507042254</v>
      </c>
      <c r="I115" s="6">
        <f t="shared" si="464"/>
        <v>21.329810126582281</v>
      </c>
      <c r="J115" s="6">
        <f t="shared" si="464"/>
        <v>24.30865306122449</v>
      </c>
      <c r="K115" s="6">
        <f t="shared" si="464"/>
        <v>33.530460317460317</v>
      </c>
      <c r="L115" s="6">
        <f t="shared" si="464"/>
        <v>29.761333333333333</v>
      </c>
      <c r="M115" s="6">
        <f t="shared" si="464"/>
        <v>29.996208333333332</v>
      </c>
      <c r="N115" s="100">
        <f t="shared" si="464"/>
        <v>29.433895999999919</v>
      </c>
      <c r="O115" s="6">
        <f t="shared" si="464"/>
        <v>26.115378378378352</v>
      </c>
      <c r="P115" s="6">
        <f t="shared" si="464"/>
        <v>21.805928571428574</v>
      </c>
      <c r="Q115" s="6">
        <f t="shared" si="464"/>
        <v>45.088999999999999</v>
      </c>
      <c r="R115" s="6">
        <f t="shared" si="464"/>
        <v>28.209689655172411</v>
      </c>
      <c r="S115" s="6">
        <f t="shared" si="464"/>
        <v>33.063355932203393</v>
      </c>
      <c r="T115" s="6">
        <f t="shared" si="464"/>
        <v>32.315014705882348</v>
      </c>
      <c r="U115" s="6">
        <f t="shared" si="464"/>
        <v>22.458458823529412</v>
      </c>
      <c r="V115" s="6">
        <f t="shared" si="464"/>
        <v>17.160142857142858</v>
      </c>
      <c r="W115" s="168">
        <f t="shared" si="464"/>
        <v>33.770197183098595</v>
      </c>
      <c r="X115" s="168">
        <f t="shared" si="464"/>
        <v>40.498171717171715</v>
      </c>
      <c r="Y115" s="168">
        <f t="shared" si="464"/>
        <v>42.908707547169911</v>
      </c>
      <c r="Z115" s="169">
        <f t="shared" si="464"/>
        <v>30.727320754716885</v>
      </c>
      <c r="AA115" s="4">
        <f t="shared" si="464"/>
        <v>23.021054545454543</v>
      </c>
      <c r="AB115" s="4">
        <f t="shared" si="464"/>
        <v>23.136195652173914</v>
      </c>
      <c r="AC115" s="4">
        <f t="shared" si="464"/>
        <v>34.730315789473686</v>
      </c>
      <c r="AD115" s="4">
        <f t="shared" si="464"/>
        <v>21.443378378378377</v>
      </c>
      <c r="AE115" s="4">
        <f t="shared" si="464"/>
        <v>42.742105263157896</v>
      </c>
      <c r="AF115" s="4">
        <f t="shared" si="464"/>
        <v>24.501590909090908</v>
      </c>
      <c r="AG115" s="4">
        <f t="shared" si="464"/>
        <v>34.555079365079365</v>
      </c>
      <c r="AH115" s="4">
        <f t="shared" si="464"/>
        <v>32.123144023721004</v>
      </c>
      <c r="AI115" s="4">
        <f t="shared" ref="AI115:BN115" si="465">IFERROR(AI24/AI55,"")</f>
        <v>34.231084588658952</v>
      </c>
      <c r="AJ115" s="4">
        <f t="shared" si="465"/>
        <v>33.582565570387779</v>
      </c>
      <c r="AK115" s="4">
        <f t="shared" si="465"/>
        <v>34.473045544734077</v>
      </c>
      <c r="AL115" s="106">
        <f t="shared" si="465"/>
        <v>34.442786076551371</v>
      </c>
      <c r="AM115" s="4">
        <f t="shared" si="465"/>
        <v>26.98957736400541</v>
      </c>
      <c r="AN115" s="4">
        <f t="shared" si="465"/>
        <v>26.566533339350276</v>
      </c>
      <c r="AO115" s="4">
        <f t="shared" si="465"/>
        <v>37.472794394451952</v>
      </c>
      <c r="AP115" s="4">
        <f t="shared" si="465"/>
        <v>24.412490095619201</v>
      </c>
      <c r="AQ115" s="4">
        <f t="shared" si="465"/>
        <v>36.820283049274892</v>
      </c>
      <c r="AR115" s="4">
        <f t="shared" si="465"/>
        <v>29.987980814872685</v>
      </c>
      <c r="AS115" s="4">
        <f t="shared" si="465"/>
        <v>34.683396155450126</v>
      </c>
      <c r="AT115" s="4">
        <f t="shared" si="465"/>
        <v>32.230151915194298</v>
      </c>
      <c r="AU115" s="4">
        <f t="shared" si="465"/>
        <v>34.005063766443811</v>
      </c>
      <c r="AV115" s="4">
        <f t="shared" si="465"/>
        <v>33.030521570373722</v>
      </c>
      <c r="AW115" s="4">
        <f t="shared" si="465"/>
        <v>33.570656900316088</v>
      </c>
      <c r="AX115" s="106">
        <f t="shared" si="465"/>
        <v>33.209098538081975</v>
      </c>
      <c r="AY115" s="4">
        <f t="shared" si="465"/>
        <v>29.756009043815954</v>
      </c>
      <c r="AZ115" s="4">
        <f t="shared" si="465"/>
        <v>29.289603006633673</v>
      </c>
      <c r="BA115" s="4">
        <f t="shared" si="465"/>
        <v>41.313755819883276</v>
      </c>
      <c r="BB115" s="4">
        <f t="shared" si="465"/>
        <v>26.914770330420168</v>
      </c>
      <c r="BC115" s="4">
        <f t="shared" si="465"/>
        <v>40.594362061825564</v>
      </c>
      <c r="BD115" s="4">
        <f t="shared" si="465"/>
        <v>33.061748848397137</v>
      </c>
      <c r="BE115" s="4">
        <f t="shared" si="465"/>
        <v>38.238444261383755</v>
      </c>
      <c r="BF115" s="4">
        <f t="shared" si="465"/>
        <v>35.533742486501708</v>
      </c>
      <c r="BG115" s="4">
        <f t="shared" si="465"/>
        <v>37.490582802504292</v>
      </c>
      <c r="BH115" s="4">
        <f t="shared" si="465"/>
        <v>36.416150031337018</v>
      </c>
      <c r="BI115" s="4">
        <f t="shared" si="465"/>
        <v>37.011649232598479</v>
      </c>
      <c r="BJ115" s="106">
        <f t="shared" si="465"/>
        <v>36.613031138235378</v>
      </c>
      <c r="BK115" s="4">
        <f t="shared" si="465"/>
        <v>32.487610674038258</v>
      </c>
      <c r="BL115" s="4">
        <f t="shared" si="465"/>
        <v>31.97838856264265</v>
      </c>
      <c r="BM115" s="4">
        <f t="shared" si="465"/>
        <v>45.106358604148554</v>
      </c>
      <c r="BN115" s="4">
        <f t="shared" si="465"/>
        <v>29.385546246752742</v>
      </c>
      <c r="BO115" s="4">
        <f t="shared" ref="BO115:CT115" si="466">IFERROR(BO24/BO55,"")</f>
        <v>44.320924499101153</v>
      </c>
      <c r="BP115" s="4">
        <f t="shared" si="466"/>
        <v>36.096817392679995</v>
      </c>
      <c r="BQ115" s="4">
        <f t="shared" si="466"/>
        <v>41.748733444578789</v>
      </c>
      <c r="BR115" s="4">
        <f t="shared" si="466"/>
        <v>38.79574004676256</v>
      </c>
      <c r="BS115" s="4">
        <f t="shared" si="466"/>
        <v>40.932218303774192</v>
      </c>
      <c r="BT115" s="4">
        <f t="shared" si="466"/>
        <v>39.759152604213767</v>
      </c>
      <c r="BU115" s="4">
        <f t="shared" si="466"/>
        <v>40.409318632151027</v>
      </c>
      <c r="BV115" s="106">
        <f t="shared" si="466"/>
        <v>39.97410739672538</v>
      </c>
      <c r="BW115" s="4">
        <f t="shared" si="466"/>
        <v>36.490084309079784</v>
      </c>
      <c r="BX115" s="4">
        <f t="shared" si="466"/>
        <v>35.918126033560227</v>
      </c>
      <c r="BY115" s="4">
        <f t="shared" si="466"/>
        <v>50.663461984179662</v>
      </c>
      <c r="BZ115" s="4">
        <f t="shared" si="466"/>
        <v>33.005845544352681</v>
      </c>
      <c r="CA115" s="4">
        <f t="shared" si="466"/>
        <v>49.781262397390435</v>
      </c>
      <c r="CB115" s="4">
        <f t="shared" si="466"/>
        <v>40.54394529545818</v>
      </c>
      <c r="CC115" s="4">
        <f t="shared" si="466"/>
        <v>46.892177404950907</v>
      </c>
      <c r="CD115" s="4">
        <f t="shared" si="466"/>
        <v>43.575375220523718</v>
      </c>
      <c r="CE115" s="4">
        <f t="shared" si="466"/>
        <v>45.975067598799178</v>
      </c>
      <c r="CF115" s="4">
        <f t="shared" si="466"/>
        <v>44.657480205052906</v>
      </c>
      <c r="CG115" s="4">
        <f t="shared" si="466"/>
        <v>45.387746687632045</v>
      </c>
      <c r="CH115" s="106">
        <f t="shared" si="466"/>
        <v>44.898917428001965</v>
      </c>
      <c r="CI115" s="4">
        <f t="shared" si="466"/>
        <v>41.762901491741822</v>
      </c>
      <c r="CJ115" s="4">
        <f t="shared" si="466"/>
        <v>41.108295245409693</v>
      </c>
      <c r="CK115" s="4">
        <f t="shared" si="466"/>
        <v>57.98433224089365</v>
      </c>
      <c r="CL115" s="4">
        <f t="shared" si="466"/>
        <v>37.775190225511658</v>
      </c>
      <c r="CM115" s="4">
        <f t="shared" si="466"/>
        <v>56.974654813813366</v>
      </c>
      <c r="CN115" s="4">
        <f t="shared" si="466"/>
        <v>46.402545390651902</v>
      </c>
      <c r="CO115" s="4">
        <f t="shared" si="466"/>
        <v>53.668097039966334</v>
      </c>
      <c r="CP115" s="4">
        <f t="shared" si="466"/>
        <v>49.872016939889413</v>
      </c>
      <c r="CQ115" s="4">
        <f t="shared" si="466"/>
        <v>52.618464866825683</v>
      </c>
      <c r="CR115" s="4">
        <f t="shared" si="466"/>
        <v>51.110486094683061</v>
      </c>
      <c r="CS115" s="4">
        <f t="shared" si="466"/>
        <v>51.946276083994888</v>
      </c>
      <c r="CT115" s="106">
        <f t="shared" si="466"/>
        <v>51.386810996348267</v>
      </c>
    </row>
    <row r="116" spans="1:98" s="4" customFormat="1" x14ac:dyDescent="0.25">
      <c r="B116" t="s">
        <v>7</v>
      </c>
      <c r="C116" s="6">
        <f t="shared" ref="C116:AH116" si="467">IFERROR(C25/C56,"")</f>
        <v>16.925566666666665</v>
      </c>
      <c r="D116" s="6">
        <f t="shared" si="467"/>
        <v>18.07425806451613</v>
      </c>
      <c r="E116" s="6">
        <f t="shared" si="467"/>
        <v>25.95154347826087</v>
      </c>
      <c r="F116" s="6">
        <f t="shared" si="467"/>
        <v>24.334230769230771</v>
      </c>
      <c r="G116" s="6">
        <f t="shared" si="467"/>
        <v>21.308958333333333</v>
      </c>
      <c r="H116" s="6">
        <f t="shared" si="467"/>
        <v>25.538536231883988</v>
      </c>
      <c r="I116" s="6">
        <f t="shared" si="467"/>
        <v>20.376869918699189</v>
      </c>
      <c r="J116" s="6">
        <f t="shared" si="467"/>
        <v>18.639094594594592</v>
      </c>
      <c r="K116" s="6">
        <f t="shared" si="467"/>
        <v>20.380563636363636</v>
      </c>
      <c r="L116" s="6">
        <f t="shared" si="467"/>
        <v>28.149526315789473</v>
      </c>
      <c r="M116" s="6">
        <f t="shared" si="467"/>
        <v>29.604532710280374</v>
      </c>
      <c r="N116" s="100">
        <f t="shared" si="467"/>
        <v>29.252541322314048</v>
      </c>
      <c r="O116" s="6">
        <f t="shared" si="467"/>
        <v>21.185940000000002</v>
      </c>
      <c r="P116" s="6">
        <f t="shared" si="467"/>
        <v>27.618232142857146</v>
      </c>
      <c r="Q116" s="6">
        <f t="shared" si="467"/>
        <v>43.367648148148149</v>
      </c>
      <c r="R116" s="6">
        <f t="shared" si="467"/>
        <v>34.737639999999963</v>
      </c>
      <c r="S116" s="6">
        <f t="shared" si="467"/>
        <v>34.202725000000001</v>
      </c>
      <c r="T116" s="6">
        <f t="shared" si="467"/>
        <v>35.099080808080807</v>
      </c>
      <c r="U116" s="6">
        <f t="shared" si="467"/>
        <v>38.022767123287672</v>
      </c>
      <c r="V116" s="6">
        <f t="shared" si="467"/>
        <v>29.855605263157894</v>
      </c>
      <c r="W116" s="168">
        <f t="shared" si="467"/>
        <v>28.128124999999997</v>
      </c>
      <c r="X116" s="168">
        <f t="shared" si="467"/>
        <v>23.546671875000001</v>
      </c>
      <c r="Y116" s="168">
        <f t="shared" si="467"/>
        <v>65.707528037383369</v>
      </c>
      <c r="Z116" s="169">
        <f t="shared" si="467"/>
        <v>91.121740963856027</v>
      </c>
      <c r="AA116" s="4">
        <f t="shared" si="467"/>
        <v>35.860005952380952</v>
      </c>
      <c r="AB116" s="4">
        <f t="shared" si="467"/>
        <v>36.565193548387093</v>
      </c>
      <c r="AC116" s="4">
        <f t="shared" si="467"/>
        <v>26.823218390804595</v>
      </c>
      <c r="AD116" s="4">
        <f t="shared" si="467"/>
        <v>23.334925373134329</v>
      </c>
      <c r="AE116" s="4">
        <f t="shared" si="467"/>
        <v>23.026666666666667</v>
      </c>
      <c r="AF116" s="4">
        <f t="shared" si="467"/>
        <v>39.136627906976742</v>
      </c>
      <c r="AG116" s="4">
        <f t="shared" si="467"/>
        <v>37.353417721518987</v>
      </c>
      <c r="AH116" s="4">
        <f t="shared" si="467"/>
        <v>34.953992917912608</v>
      </c>
      <c r="AI116" s="4">
        <f t="shared" ref="AI116:BN116" si="468">IFERROR(AI25/AI56,"")</f>
        <v>36.515633060467401</v>
      </c>
      <c r="AJ116" s="4">
        <f t="shared" si="468"/>
        <v>38.165732902732699</v>
      </c>
      <c r="AK116" s="4">
        <f t="shared" si="468"/>
        <v>37.670059410569714</v>
      </c>
      <c r="AL116" s="106">
        <f t="shared" si="468"/>
        <v>37.743745648119273</v>
      </c>
      <c r="AM116" s="4">
        <f t="shared" si="468"/>
        <v>41.980878078171102</v>
      </c>
      <c r="AN116" s="4">
        <f t="shared" si="468"/>
        <v>33.860182761488815</v>
      </c>
      <c r="AO116" s="4">
        <f t="shared" si="468"/>
        <v>34.571216661210613</v>
      </c>
      <c r="AP116" s="4">
        <f t="shared" si="468"/>
        <v>30.429458159076106</v>
      </c>
      <c r="AQ116" s="4">
        <f t="shared" si="468"/>
        <v>31.400254954030313</v>
      </c>
      <c r="AR116" s="4">
        <f t="shared" si="468"/>
        <v>41.193274667683234</v>
      </c>
      <c r="AS116" s="4">
        <f t="shared" si="468"/>
        <v>38.818611113258115</v>
      </c>
      <c r="AT116" s="4">
        <f t="shared" si="468"/>
        <v>36.311235661510594</v>
      </c>
      <c r="AU116" s="4">
        <f t="shared" si="468"/>
        <v>37.557934021243646</v>
      </c>
      <c r="AV116" s="4">
        <f t="shared" si="468"/>
        <v>38.866469560443825</v>
      </c>
      <c r="AW116" s="4">
        <f t="shared" si="468"/>
        <v>37.9818765581363</v>
      </c>
      <c r="AX116" s="106">
        <f t="shared" si="468"/>
        <v>37.679378950333586</v>
      </c>
      <c r="AY116" s="4">
        <f t="shared" si="468"/>
        <v>46.283918081183636</v>
      </c>
      <c r="AZ116" s="4">
        <f t="shared" si="468"/>
        <v>37.33085149454142</v>
      </c>
      <c r="BA116" s="4">
        <f t="shared" si="468"/>
        <v>38.114766368984704</v>
      </c>
      <c r="BB116" s="4">
        <f t="shared" si="468"/>
        <v>33.548477620381412</v>
      </c>
      <c r="BC116" s="4">
        <f t="shared" si="468"/>
        <v>34.618781086818409</v>
      </c>
      <c r="BD116" s="4">
        <f t="shared" si="468"/>
        <v>45.415585321120773</v>
      </c>
      <c r="BE116" s="4">
        <f t="shared" si="468"/>
        <v>42.797518752367068</v>
      </c>
      <c r="BF116" s="4">
        <f t="shared" si="468"/>
        <v>40.03313731681542</v>
      </c>
      <c r="BG116" s="4">
        <f t="shared" si="468"/>
        <v>41.407622258421121</v>
      </c>
      <c r="BH116" s="4">
        <f t="shared" si="468"/>
        <v>42.850282690389307</v>
      </c>
      <c r="BI116" s="4">
        <f t="shared" si="468"/>
        <v>41.875018905345264</v>
      </c>
      <c r="BJ116" s="106">
        <f t="shared" si="468"/>
        <v>41.541515292742773</v>
      </c>
      <c r="BK116" s="4">
        <f t="shared" si="468"/>
        <v>50.532781761036318</v>
      </c>
      <c r="BL116" s="4">
        <f t="shared" si="468"/>
        <v>40.757823661740325</v>
      </c>
      <c r="BM116" s="4">
        <f t="shared" si="468"/>
        <v>41.613701921657515</v>
      </c>
      <c r="BN116" s="4">
        <f t="shared" si="468"/>
        <v>36.628227865932431</v>
      </c>
      <c r="BO116" s="4">
        <f t="shared" ref="BO116:CT116" si="469">IFERROR(BO25/BO56,"")</f>
        <v>37.796785190588359</v>
      </c>
      <c r="BP116" s="4">
        <f t="shared" si="469"/>
        <v>49.58473605359967</v>
      </c>
      <c r="BQ116" s="4">
        <f t="shared" si="469"/>
        <v>46.726330973834372</v>
      </c>
      <c r="BR116" s="4">
        <f t="shared" si="469"/>
        <v>43.708179322499099</v>
      </c>
      <c r="BS116" s="4">
        <f t="shared" si="469"/>
        <v>45.208841981744186</v>
      </c>
      <c r="BT116" s="4">
        <f t="shared" si="469"/>
        <v>46.783938641367072</v>
      </c>
      <c r="BU116" s="4">
        <f t="shared" si="469"/>
        <v>45.71914564085597</v>
      </c>
      <c r="BV116" s="106">
        <f t="shared" si="469"/>
        <v>45.355026396616573</v>
      </c>
      <c r="BW116" s="4">
        <f t="shared" si="469"/>
        <v>56.758420473995983</v>
      </c>
      <c r="BX116" s="4">
        <f t="shared" si="469"/>
        <v>45.779187536866736</v>
      </c>
      <c r="BY116" s="4">
        <f t="shared" si="469"/>
        <v>46.740509998405713</v>
      </c>
      <c r="BZ116" s="4">
        <f t="shared" si="469"/>
        <v>41.14082553901531</v>
      </c>
      <c r="CA116" s="4">
        <f t="shared" si="469"/>
        <v>42.453349126068844</v>
      </c>
      <c r="CB116" s="4">
        <f t="shared" si="469"/>
        <v>55.693575535403134</v>
      </c>
      <c r="CC116" s="4">
        <f t="shared" si="469"/>
        <v>52.483014949810766</v>
      </c>
      <c r="CD116" s="4">
        <f t="shared" si="469"/>
        <v>49.093027015030984</v>
      </c>
      <c r="CE116" s="4">
        <f t="shared" si="469"/>
        <v>50.778571313895064</v>
      </c>
      <c r="CF116" s="4">
        <f t="shared" si="469"/>
        <v>52.54771988198349</v>
      </c>
      <c r="CG116" s="4">
        <f t="shared" si="469"/>
        <v>51.351744383809411</v>
      </c>
      <c r="CH116" s="106">
        <f t="shared" si="469"/>
        <v>50.942765648679725</v>
      </c>
      <c r="CI116" s="4">
        <f t="shared" si="469"/>
        <v>64.96001223248841</v>
      </c>
      <c r="CJ116" s="4">
        <f t="shared" si="469"/>
        <v>52.394280135943966</v>
      </c>
      <c r="CK116" s="4">
        <f t="shared" si="469"/>
        <v>53.49451369317535</v>
      </c>
      <c r="CL116" s="4">
        <f t="shared" si="469"/>
        <v>47.085674829403018</v>
      </c>
      <c r="CM116" s="4">
        <f t="shared" si="469"/>
        <v>48.587858074785778</v>
      </c>
      <c r="CN116" s="4">
        <f t="shared" si="469"/>
        <v>63.741297200268882</v>
      </c>
      <c r="CO116" s="4">
        <f t="shared" si="469"/>
        <v>60.066810610058418</v>
      </c>
      <c r="CP116" s="4">
        <f t="shared" si="469"/>
        <v>56.186969418702958</v>
      </c>
      <c r="CQ116" s="4">
        <f t="shared" si="469"/>
        <v>58.116074868752911</v>
      </c>
      <c r="CR116" s="4">
        <f t="shared" si="469"/>
        <v>60.140865404930096</v>
      </c>
      <c r="CS116" s="4">
        <f t="shared" si="469"/>
        <v>58.772071447269887</v>
      </c>
      <c r="CT116" s="106">
        <f t="shared" si="469"/>
        <v>58.303995284913938</v>
      </c>
    </row>
    <row r="117" spans="1:98" s="4" customFormat="1" x14ac:dyDescent="0.25">
      <c r="B117" t="s">
        <v>8</v>
      </c>
      <c r="C117" s="6">
        <f t="shared" ref="C117:AH117" si="470">IFERROR(C26/C57,"")</f>
        <v>7.1129607843137261</v>
      </c>
      <c r="D117" s="6">
        <f t="shared" si="470"/>
        <v>19.708257142857143</v>
      </c>
      <c r="E117" s="6">
        <f t="shared" si="470"/>
        <v>28.961275862068963</v>
      </c>
      <c r="F117" s="6">
        <f t="shared" si="470"/>
        <v>19.826956250000002</v>
      </c>
      <c r="G117" s="6">
        <f t="shared" si="470"/>
        <v>17.880907216494847</v>
      </c>
      <c r="H117" s="6">
        <f t="shared" si="470"/>
        <v>24.547142857142855</v>
      </c>
      <c r="I117" s="6">
        <f t="shared" si="470"/>
        <v>30.742528169014086</v>
      </c>
      <c r="J117" s="6">
        <f t="shared" si="470"/>
        <v>24.918710843373496</v>
      </c>
      <c r="K117" s="6">
        <f t="shared" si="470"/>
        <v>19.404507299270001</v>
      </c>
      <c r="L117" s="6">
        <f t="shared" si="470"/>
        <v>24.165050505050505</v>
      </c>
      <c r="M117" s="6">
        <f t="shared" si="470"/>
        <v>31.269186813186813</v>
      </c>
      <c r="N117" s="100">
        <f t="shared" si="470"/>
        <v>40.104064000000001</v>
      </c>
      <c r="O117" s="6">
        <f t="shared" si="470"/>
        <v>18.169944444444447</v>
      </c>
      <c r="P117" s="6">
        <f t="shared" si="470"/>
        <v>15.646171428571428</v>
      </c>
      <c r="Q117" s="6">
        <f t="shared" si="470"/>
        <v>28.205464285714285</v>
      </c>
      <c r="R117" s="6">
        <f t="shared" si="470"/>
        <v>57.34203947368421</v>
      </c>
      <c r="S117" s="6">
        <f t="shared" si="470"/>
        <v>32.086265306122449</v>
      </c>
      <c r="T117" s="6">
        <f t="shared" si="470"/>
        <v>29.874960000000002</v>
      </c>
      <c r="U117" s="6">
        <f t="shared" si="470"/>
        <v>25.169032786885246</v>
      </c>
      <c r="V117" s="6">
        <f t="shared" si="470"/>
        <v>31.743637499999998</v>
      </c>
      <c r="W117" s="168">
        <f t="shared" si="470"/>
        <v>43.826681818181818</v>
      </c>
      <c r="X117" s="168">
        <f t="shared" si="470"/>
        <v>59.961653846153851</v>
      </c>
      <c r="Y117" s="168">
        <f t="shared" si="470"/>
        <v>41.509989583333329</v>
      </c>
      <c r="Z117" s="169">
        <f t="shared" si="470"/>
        <v>29.084005494505494</v>
      </c>
      <c r="AA117" s="4">
        <f t="shared" si="470"/>
        <v>30.266731707317071</v>
      </c>
      <c r="AB117" s="4">
        <f t="shared" si="470"/>
        <v>43.639229885057468</v>
      </c>
      <c r="AC117" s="4">
        <f t="shared" si="470"/>
        <v>36.982770270270272</v>
      </c>
      <c r="AD117" s="4">
        <f t="shared" si="470"/>
        <v>24.0124</v>
      </c>
      <c r="AE117" s="4">
        <f t="shared" si="470"/>
        <v>26.157179487179487</v>
      </c>
      <c r="AF117" s="4">
        <f t="shared" si="470"/>
        <v>27.154054054054054</v>
      </c>
      <c r="AG117" s="4">
        <f t="shared" si="470"/>
        <v>22.742444444444445</v>
      </c>
      <c r="AH117" s="4">
        <f t="shared" si="470"/>
        <v>24.56705155598311</v>
      </c>
      <c r="AI117" s="4">
        <f t="shared" ref="AI117:BN117" si="471">IFERROR(AI26/AI57,"")</f>
        <v>24.322640249952869</v>
      </c>
      <c r="AJ117" s="4">
        <f t="shared" si="471"/>
        <v>24.929388902855614</v>
      </c>
      <c r="AK117" s="4">
        <f t="shared" si="471"/>
        <v>24.741886195533297</v>
      </c>
      <c r="AL117" s="106">
        <f t="shared" si="471"/>
        <v>25.260996903122773</v>
      </c>
      <c r="AM117" s="4">
        <f t="shared" si="471"/>
        <v>29.687597646321898</v>
      </c>
      <c r="AN117" s="4">
        <f t="shared" si="471"/>
        <v>33.966789907253236</v>
      </c>
      <c r="AO117" s="4">
        <f t="shared" si="471"/>
        <v>36.649888487676016</v>
      </c>
      <c r="AP117" s="4">
        <f t="shared" si="471"/>
        <v>30.91201347283118</v>
      </c>
      <c r="AQ117" s="4">
        <f t="shared" si="471"/>
        <v>26.420524335753164</v>
      </c>
      <c r="AR117" s="4">
        <f t="shared" si="471"/>
        <v>30.475892935988632</v>
      </c>
      <c r="AS117" s="4">
        <f t="shared" si="471"/>
        <v>27.311308816379022</v>
      </c>
      <c r="AT117" s="4">
        <f t="shared" si="471"/>
        <v>29.491237300955795</v>
      </c>
      <c r="AU117" s="4">
        <f t="shared" si="471"/>
        <v>28.908749041274948</v>
      </c>
      <c r="AV117" s="4">
        <f t="shared" si="471"/>
        <v>29.336536656363098</v>
      </c>
      <c r="AW117" s="4">
        <f t="shared" si="471"/>
        <v>28.827610138397976</v>
      </c>
      <c r="AX117" s="106">
        <f t="shared" si="471"/>
        <v>29.141033284247957</v>
      </c>
      <c r="AY117" s="4">
        <f t="shared" si="471"/>
        <v>32.730576405069904</v>
      </c>
      <c r="AZ117" s="4">
        <f t="shared" si="471"/>
        <v>37.448385872746712</v>
      </c>
      <c r="BA117" s="4">
        <f t="shared" si="471"/>
        <v>40.406502057662827</v>
      </c>
      <c r="BB117" s="4">
        <f t="shared" si="471"/>
        <v>34.080494853796388</v>
      </c>
      <c r="BC117" s="4">
        <f t="shared" si="471"/>
        <v>29.128628080167875</v>
      </c>
      <c r="BD117" s="4">
        <f t="shared" si="471"/>
        <v>33.59967196192747</v>
      </c>
      <c r="BE117" s="4">
        <f t="shared" si="471"/>
        <v>30.110717970057884</v>
      </c>
      <c r="BF117" s="4">
        <f t="shared" si="471"/>
        <v>32.51408912430378</v>
      </c>
      <c r="BG117" s="4">
        <f t="shared" si="471"/>
        <v>31.87189581800564</v>
      </c>
      <c r="BH117" s="4">
        <f t="shared" si="471"/>
        <v>32.34353166364032</v>
      </c>
      <c r="BI117" s="4">
        <f t="shared" si="471"/>
        <v>31.78244017758378</v>
      </c>
      <c r="BJ117" s="106">
        <f t="shared" si="471"/>
        <v>32.12798919588338</v>
      </c>
      <c r="BK117" s="4">
        <f t="shared" si="471"/>
        <v>35.735243319055321</v>
      </c>
      <c r="BL117" s="4">
        <f t="shared" si="471"/>
        <v>40.886147695864864</v>
      </c>
      <c r="BM117" s="4">
        <f t="shared" si="471"/>
        <v>44.115818946556267</v>
      </c>
      <c r="BN117" s="4">
        <f t="shared" si="471"/>
        <v>37.209084281374899</v>
      </c>
      <c r="BO117" s="4">
        <f t="shared" ref="BO117:CT117" si="472">IFERROR(BO26/BO57,"")</f>
        <v>31.802636137927287</v>
      </c>
      <c r="BP117" s="4">
        <f t="shared" si="472"/>
        <v>36.684121848032426</v>
      </c>
      <c r="BQ117" s="4">
        <f t="shared" si="472"/>
        <v>32.8748818797092</v>
      </c>
      <c r="BR117" s="4">
        <f t="shared" si="472"/>
        <v>35.498882505914871</v>
      </c>
      <c r="BS117" s="4">
        <f t="shared" si="472"/>
        <v>34.797735854098562</v>
      </c>
      <c r="BT117" s="4">
        <f t="shared" si="472"/>
        <v>35.31266787036251</v>
      </c>
      <c r="BU117" s="4">
        <f t="shared" si="472"/>
        <v>34.700068185885975</v>
      </c>
      <c r="BV117" s="106">
        <f t="shared" si="472"/>
        <v>35.077338604065481</v>
      </c>
      <c r="BW117" s="4">
        <f t="shared" si="472"/>
        <v>40.137825295962941</v>
      </c>
      <c r="BX117" s="4">
        <f t="shared" si="472"/>
        <v>45.923321091995412</v>
      </c>
      <c r="BY117" s="4">
        <f t="shared" si="472"/>
        <v>49.550887840772006</v>
      </c>
      <c r="BZ117" s="4">
        <f t="shared" si="472"/>
        <v>41.793243464840295</v>
      </c>
      <c r="CA117" s="4">
        <f t="shared" si="472"/>
        <v>35.72072091011993</v>
      </c>
      <c r="CB117" s="4">
        <f t="shared" si="472"/>
        <v>41.203605659710021</v>
      </c>
      <c r="CC117" s="4">
        <f t="shared" si="472"/>
        <v>36.925067327289376</v>
      </c>
      <c r="CD117" s="4">
        <f t="shared" si="472"/>
        <v>39.872344830643584</v>
      </c>
      <c r="CE117" s="4">
        <f t="shared" si="472"/>
        <v>39.084816911323514</v>
      </c>
      <c r="CF117" s="4">
        <f t="shared" si="472"/>
        <v>39.663188551991176</v>
      </c>
      <c r="CG117" s="4">
        <f t="shared" si="472"/>
        <v>38.975116586387124</v>
      </c>
      <c r="CH117" s="106">
        <f t="shared" si="472"/>
        <v>39.398866720086339</v>
      </c>
      <c r="CI117" s="4">
        <f t="shared" si="472"/>
        <v>45.937741051229594</v>
      </c>
      <c r="CJ117" s="4">
        <f t="shared" si="472"/>
        <v>52.559240989788762</v>
      </c>
      <c r="CK117" s="4">
        <f t="shared" si="472"/>
        <v>56.710991133763571</v>
      </c>
      <c r="CL117" s="4">
        <f t="shared" si="472"/>
        <v>47.832367145509721</v>
      </c>
      <c r="CM117" s="4">
        <f t="shared" si="472"/>
        <v>40.882365081632273</v>
      </c>
      <c r="CN117" s="4">
        <f t="shared" si="472"/>
        <v>47.157526677538122</v>
      </c>
      <c r="CO117" s="4">
        <f t="shared" si="472"/>
        <v>42.260739556082697</v>
      </c>
      <c r="CP117" s="4">
        <f t="shared" si="472"/>
        <v>45.63389865867159</v>
      </c>
      <c r="CQ117" s="4">
        <f t="shared" si="472"/>
        <v>44.732572955009765</v>
      </c>
      <c r="CR117" s="4">
        <f t="shared" si="472"/>
        <v>45.394519297753909</v>
      </c>
      <c r="CS117" s="4">
        <f t="shared" si="472"/>
        <v>44.607020933120076</v>
      </c>
      <c r="CT117" s="106">
        <f t="shared" si="472"/>
        <v>45.092002961138824</v>
      </c>
    </row>
    <row r="118" spans="1:98" s="4" customFormat="1" x14ac:dyDescent="0.25">
      <c r="B118" t="s">
        <v>1</v>
      </c>
      <c r="C118" s="6">
        <f t="shared" ref="C118:AH118" si="473">IFERROR(C27/C58,"")</f>
        <v>10.923290322580646</v>
      </c>
      <c r="D118" s="6">
        <f t="shared" si="473"/>
        <v>17.087875</v>
      </c>
      <c r="E118" s="6">
        <f t="shared" si="473"/>
        <v>15.972089285714286</v>
      </c>
      <c r="F118" s="6">
        <f t="shared" si="473"/>
        <v>23.500549999999997</v>
      </c>
      <c r="G118" s="6">
        <f t="shared" si="473"/>
        <v>21.025986666666668</v>
      </c>
      <c r="H118" s="6">
        <f t="shared" si="473"/>
        <v>48.468060439560439</v>
      </c>
      <c r="I118" s="6">
        <f t="shared" si="473"/>
        <v>32.423174418604653</v>
      </c>
      <c r="J118" s="6">
        <f t="shared" si="473"/>
        <v>18.997293333333335</v>
      </c>
      <c r="K118" s="6">
        <f t="shared" si="473"/>
        <v>37.04485148514852</v>
      </c>
      <c r="L118" s="6">
        <f t="shared" si="473"/>
        <v>32.778739130434779</v>
      </c>
      <c r="M118" s="6">
        <f t="shared" si="473"/>
        <v>40.444022900763436</v>
      </c>
      <c r="N118" s="100">
        <f t="shared" si="473"/>
        <v>40.67950704225359</v>
      </c>
      <c r="O118" s="6">
        <f t="shared" si="473"/>
        <v>19.935333333333332</v>
      </c>
      <c r="P118" s="6">
        <f t="shared" si="473"/>
        <v>18.618590909090909</v>
      </c>
      <c r="Q118" s="6">
        <f t="shared" si="473"/>
        <v>26.759024691358029</v>
      </c>
      <c r="R118" s="6">
        <f t="shared" si="473"/>
        <v>21.320961038961038</v>
      </c>
      <c r="S118" s="6">
        <f t="shared" si="473"/>
        <v>26.222753623188403</v>
      </c>
      <c r="T118" s="6">
        <f t="shared" si="473"/>
        <v>27.462319148936171</v>
      </c>
      <c r="U118" s="6">
        <f t="shared" si="473"/>
        <v>26.557049382716052</v>
      </c>
      <c r="V118" s="6">
        <f t="shared" si="473"/>
        <v>32.687709459459462</v>
      </c>
      <c r="W118" s="168">
        <f t="shared" si="473"/>
        <v>46.950852459016396</v>
      </c>
      <c r="X118" s="168">
        <f t="shared" si="473"/>
        <v>39.565553846153847</v>
      </c>
      <c r="Y118" s="168">
        <f t="shared" si="473"/>
        <v>58.875312499999993</v>
      </c>
      <c r="Z118" s="169">
        <f t="shared" si="473"/>
        <v>63.684964285714379</v>
      </c>
      <c r="AA118" s="4">
        <f t="shared" si="473"/>
        <v>17.353749999999998</v>
      </c>
      <c r="AB118" s="4">
        <f t="shared" si="473"/>
        <v>15.768529411764705</v>
      </c>
      <c r="AC118" s="4">
        <f t="shared" si="473"/>
        <v>23.828181818181818</v>
      </c>
      <c r="AD118" s="4">
        <f t="shared" si="473"/>
        <v>54.811555555555557</v>
      </c>
      <c r="AE118" s="4">
        <f t="shared" si="473"/>
        <v>148.41433962264151</v>
      </c>
      <c r="AF118" s="4">
        <f t="shared" si="473"/>
        <v>47.166000000000004</v>
      </c>
      <c r="AG118" s="4">
        <f t="shared" si="473"/>
        <v>60.585641025641031</v>
      </c>
      <c r="AH118" s="4">
        <f t="shared" si="473"/>
        <v>117.18536836146043</v>
      </c>
      <c r="AI118" s="4">
        <f t="shared" ref="AI118:BN118" si="474">IFERROR(AI27/AI58,"")</f>
        <v>135.72020031866265</v>
      </c>
      <c r="AJ118" s="4">
        <f t="shared" si="474"/>
        <v>93.760325735343415</v>
      </c>
      <c r="AK118" s="4">
        <f t="shared" si="474"/>
        <v>104.23199213641209</v>
      </c>
      <c r="AL118" s="106">
        <f t="shared" si="474"/>
        <v>115.67386066979532</v>
      </c>
      <c r="AM118" s="4">
        <f t="shared" si="474"/>
        <v>24.405483331036958</v>
      </c>
      <c r="AN118" s="4">
        <f t="shared" si="474"/>
        <v>21.659692230971761</v>
      </c>
      <c r="AO118" s="4">
        <f t="shared" si="474"/>
        <v>28.950546864001389</v>
      </c>
      <c r="AP118" s="4">
        <f t="shared" si="474"/>
        <v>46.441502261002306</v>
      </c>
      <c r="AQ118" s="4">
        <f t="shared" si="474"/>
        <v>291.79283496063823</v>
      </c>
      <c r="AR118" s="4">
        <f t="shared" si="474"/>
        <v>52.653807108902789</v>
      </c>
      <c r="AS118" s="4">
        <f t="shared" si="474"/>
        <v>59.84059114863053</v>
      </c>
      <c r="AT118" s="4">
        <f t="shared" si="474"/>
        <v>115.70020897651219</v>
      </c>
      <c r="AU118" s="4">
        <f t="shared" si="474"/>
        <v>132.67340402111759</v>
      </c>
      <c r="AV118" s="4">
        <f t="shared" si="474"/>
        <v>90.748010735056283</v>
      </c>
      <c r="AW118" s="4">
        <f t="shared" si="474"/>
        <v>99.884401295205663</v>
      </c>
      <c r="AX118" s="106">
        <f t="shared" si="474"/>
        <v>109.75150625697293</v>
      </c>
      <c r="AY118" s="4">
        <f t="shared" si="474"/>
        <v>26.90704537246825</v>
      </c>
      <c r="AZ118" s="4">
        <f t="shared" si="474"/>
        <v>23.879810684646365</v>
      </c>
      <c r="BA118" s="4">
        <f t="shared" si="474"/>
        <v>31.917977917561526</v>
      </c>
      <c r="BB118" s="4">
        <f t="shared" si="474"/>
        <v>51.201756242755053</v>
      </c>
      <c r="BC118" s="4">
        <f t="shared" si="474"/>
        <v>321.70160054410366</v>
      </c>
      <c r="BD118" s="4">
        <f t="shared" si="474"/>
        <v>58.050822337565315</v>
      </c>
      <c r="BE118" s="4">
        <f t="shared" si="474"/>
        <v>65.974251741365151</v>
      </c>
      <c r="BF118" s="4">
        <f t="shared" si="474"/>
        <v>127.5594803966047</v>
      </c>
      <c r="BG118" s="4">
        <f t="shared" si="474"/>
        <v>146.27242793328213</v>
      </c>
      <c r="BH118" s="4">
        <f t="shared" si="474"/>
        <v>100.04968183539957</v>
      </c>
      <c r="BI118" s="4">
        <f t="shared" si="474"/>
        <v>110.12255242796425</v>
      </c>
      <c r="BJ118" s="106">
        <f t="shared" si="474"/>
        <v>121.00103564831267</v>
      </c>
      <c r="BK118" s="4">
        <f t="shared" si="474"/>
        <v>29.377112137660841</v>
      </c>
      <c r="BL118" s="4">
        <f t="shared" si="474"/>
        <v>26.071977305496905</v>
      </c>
      <c r="BM118" s="4">
        <f t="shared" si="474"/>
        <v>34.848048290393685</v>
      </c>
      <c r="BN118" s="4">
        <f t="shared" si="474"/>
        <v>55.902077465839973</v>
      </c>
      <c r="BO118" s="4">
        <f t="shared" ref="BO118:CT118" si="475">IFERROR(BO27/BO58,"")</f>
        <v>351.23380747405241</v>
      </c>
      <c r="BP118" s="4">
        <f t="shared" si="475"/>
        <v>63.379887828153826</v>
      </c>
      <c r="BQ118" s="4">
        <f t="shared" si="475"/>
        <v>72.030688051222498</v>
      </c>
      <c r="BR118" s="4">
        <f t="shared" si="475"/>
        <v>139.26944069701304</v>
      </c>
      <c r="BS118" s="4">
        <f t="shared" si="475"/>
        <v>159.70023681755748</v>
      </c>
      <c r="BT118" s="4">
        <f t="shared" si="475"/>
        <v>109.23424262788926</v>
      </c>
      <c r="BU118" s="4">
        <f t="shared" si="475"/>
        <v>120.23180274085138</v>
      </c>
      <c r="BV118" s="106">
        <f t="shared" si="475"/>
        <v>132.1089307208278</v>
      </c>
      <c r="BW118" s="4">
        <f t="shared" si="475"/>
        <v>32.996372353020654</v>
      </c>
      <c r="BX118" s="4">
        <f t="shared" si="475"/>
        <v>29.284044909534124</v>
      </c>
      <c r="BY118" s="4">
        <f t="shared" si="475"/>
        <v>39.141327839770184</v>
      </c>
      <c r="BZ118" s="4">
        <f t="shared" si="475"/>
        <v>62.789213409631465</v>
      </c>
      <c r="CA118" s="4">
        <f t="shared" si="475"/>
        <v>394.50581255485577</v>
      </c>
      <c r="CB118" s="4">
        <f t="shared" si="475"/>
        <v>71.188290008582385</v>
      </c>
      <c r="CC118" s="4">
        <f t="shared" si="475"/>
        <v>80.9048688191331</v>
      </c>
      <c r="CD118" s="4">
        <f t="shared" si="475"/>
        <v>156.42743579088503</v>
      </c>
      <c r="CE118" s="4">
        <f t="shared" si="475"/>
        <v>179.37530599348057</v>
      </c>
      <c r="CF118" s="4">
        <f t="shared" si="475"/>
        <v>122.69190131964521</v>
      </c>
      <c r="CG118" s="4">
        <f t="shared" si="475"/>
        <v>135.04436083852428</v>
      </c>
      <c r="CH118" s="106">
        <f t="shared" si="475"/>
        <v>148.38475098563381</v>
      </c>
      <c r="CI118" s="4">
        <f t="shared" si="475"/>
        <v>37.764348158032142</v>
      </c>
      <c r="CJ118" s="4">
        <f t="shared" si="475"/>
        <v>33.515589398961801</v>
      </c>
      <c r="CK118" s="4">
        <f t="shared" si="475"/>
        <v>44.797249712616974</v>
      </c>
      <c r="CL118" s="4">
        <f t="shared" si="475"/>
        <v>71.862254747323206</v>
      </c>
      <c r="CM118" s="4">
        <f t="shared" si="475"/>
        <v>451.51190246903229</v>
      </c>
      <c r="CN118" s="4">
        <f t="shared" si="475"/>
        <v>81.474997914822538</v>
      </c>
      <c r="CO118" s="4">
        <f t="shared" si="475"/>
        <v>92.595622363497839</v>
      </c>
      <c r="CP118" s="4">
        <f t="shared" si="475"/>
        <v>179.03120026266791</v>
      </c>
      <c r="CQ118" s="4">
        <f t="shared" si="475"/>
        <v>205.29503770953846</v>
      </c>
      <c r="CR118" s="4">
        <f t="shared" si="475"/>
        <v>140.42088106033393</v>
      </c>
      <c r="CS118" s="4">
        <f t="shared" si="475"/>
        <v>154.55827097969103</v>
      </c>
      <c r="CT118" s="106">
        <f t="shared" si="475"/>
        <v>169.82634750305783</v>
      </c>
    </row>
    <row r="119" spans="1:98" s="4" customFormat="1" x14ac:dyDescent="0.25">
      <c r="B119" t="s">
        <v>2</v>
      </c>
      <c r="C119" s="6">
        <f t="shared" ref="C119:AH119" si="476">IFERROR(C28/C59,"")</f>
        <v>15.918952380952382</v>
      </c>
      <c r="D119" s="6">
        <f t="shared" si="476"/>
        <v>24.62290909090909</v>
      </c>
      <c r="E119" s="6">
        <f t="shared" si="476"/>
        <v>34.503062499999999</v>
      </c>
      <c r="F119" s="6">
        <f t="shared" si="476"/>
        <v>21.55777777777778</v>
      </c>
      <c r="G119" s="6">
        <f t="shared" si="476"/>
        <v>20.145057692307692</v>
      </c>
      <c r="H119" s="6">
        <f t="shared" si="476"/>
        <v>28.693166666666666</v>
      </c>
      <c r="I119" s="6">
        <f t="shared" si="476"/>
        <v>26.356875000000002</v>
      </c>
      <c r="J119" s="6">
        <f t="shared" si="476"/>
        <v>23.520133333333334</v>
      </c>
      <c r="K119" s="6">
        <f t="shared" si="476"/>
        <v>59.904573770491808</v>
      </c>
      <c r="L119" s="6">
        <f t="shared" si="476"/>
        <v>-23.358000000000001</v>
      </c>
      <c r="M119" s="6">
        <f t="shared" si="476"/>
        <v>33.29506338028169</v>
      </c>
      <c r="N119" s="100">
        <f t="shared" si="476"/>
        <v>49.529266666666558</v>
      </c>
      <c r="O119" s="6">
        <f t="shared" si="476"/>
        <v>22.110629629629628</v>
      </c>
      <c r="P119" s="6">
        <f t="shared" si="476"/>
        <v>49.588928571428575</v>
      </c>
      <c r="Q119" s="6">
        <f t="shared" si="476"/>
        <v>26.924105263157895</v>
      </c>
      <c r="R119" s="6">
        <f t="shared" si="476"/>
        <v>22.351518518518517</v>
      </c>
      <c r="S119" s="6">
        <f t="shared" si="476"/>
        <v>25.571736842105263</v>
      </c>
      <c r="T119" s="6">
        <f t="shared" si="476"/>
        <v>22.912306603773583</v>
      </c>
      <c r="U119" s="6">
        <f t="shared" si="476"/>
        <v>22.986405797101447</v>
      </c>
      <c r="V119" s="6">
        <f t="shared" si="476"/>
        <v>24.260074074074076</v>
      </c>
      <c r="W119" s="168">
        <f t="shared" si="476"/>
        <v>32.158743243243244</v>
      </c>
      <c r="X119" s="168">
        <f t="shared" si="476"/>
        <v>27.92288095238095</v>
      </c>
      <c r="Y119" s="168">
        <f t="shared" si="476"/>
        <v>33.403473333333331</v>
      </c>
      <c r="Z119" s="169">
        <f t="shared" si="476"/>
        <v>47.364844444444444</v>
      </c>
      <c r="AA119" s="4">
        <f t="shared" si="476"/>
        <v>31.328589999999998</v>
      </c>
      <c r="AB119" s="4">
        <f t="shared" si="476"/>
        <v>24.884681818181818</v>
      </c>
      <c r="AC119" s="4">
        <f t="shared" si="476"/>
        <v>32.801911764705885</v>
      </c>
      <c r="AD119" s="4">
        <f t="shared" si="476"/>
        <v>37.892931034482757</v>
      </c>
      <c r="AE119" s="4">
        <f t="shared" si="476"/>
        <v>48.356862745098034</v>
      </c>
      <c r="AF119" s="4">
        <f t="shared" si="476"/>
        <v>46.718085106382979</v>
      </c>
      <c r="AG119" s="4">
        <f t="shared" si="476"/>
        <v>60.448444444444441</v>
      </c>
      <c r="AH119" s="4">
        <f t="shared" si="476"/>
        <v>56.045319967028291</v>
      </c>
      <c r="AI119" s="4">
        <f t="shared" ref="AI119:BN119" si="477">IFERROR(AI28/AI59,"")</f>
        <v>58.066643168993231</v>
      </c>
      <c r="AJ119" s="4">
        <f t="shared" si="477"/>
        <v>58.732396151993598</v>
      </c>
      <c r="AK119" s="4">
        <f t="shared" si="477"/>
        <v>59.799986426176019</v>
      </c>
      <c r="AL119" s="106">
        <f t="shared" si="477"/>
        <v>59.614502207041518</v>
      </c>
      <c r="AM119" s="4">
        <f t="shared" si="477"/>
        <v>37.382105822603513</v>
      </c>
      <c r="AN119" s="4">
        <f t="shared" si="477"/>
        <v>35.102466641345117</v>
      </c>
      <c r="AO119" s="4">
        <f t="shared" si="477"/>
        <v>48.671487359848356</v>
      </c>
      <c r="AP119" s="4">
        <f t="shared" si="477"/>
        <v>47.763947493368512</v>
      </c>
      <c r="AQ119" s="4">
        <f t="shared" si="477"/>
        <v>54.319783423830636</v>
      </c>
      <c r="AR119" s="4">
        <f t="shared" si="477"/>
        <v>52.944145903494672</v>
      </c>
      <c r="AS119" s="4">
        <f t="shared" si="477"/>
        <v>59.158890973682396</v>
      </c>
      <c r="AT119" s="4">
        <f t="shared" si="477"/>
        <v>54.828811680102639</v>
      </c>
      <c r="AU119" s="4">
        <f t="shared" si="477"/>
        <v>56.243822230511405</v>
      </c>
      <c r="AV119" s="4">
        <f t="shared" si="477"/>
        <v>56.325421759947545</v>
      </c>
      <c r="AW119" s="4">
        <f t="shared" si="477"/>
        <v>56.781445533593889</v>
      </c>
      <c r="AX119" s="106">
        <f t="shared" si="477"/>
        <v>56.044875301038871</v>
      </c>
      <c r="AY119" s="4">
        <f t="shared" si="477"/>
        <v>41.213771669420382</v>
      </c>
      <c r="AZ119" s="4">
        <f t="shared" si="477"/>
        <v>38.700469472083</v>
      </c>
      <c r="BA119" s="4">
        <f t="shared" si="477"/>
        <v>53.660314814232834</v>
      </c>
      <c r="BB119" s="4">
        <f t="shared" si="477"/>
        <v>52.659752111438792</v>
      </c>
      <c r="BC119" s="4">
        <f t="shared" si="477"/>
        <v>59.887561224773293</v>
      </c>
      <c r="BD119" s="4">
        <f t="shared" si="477"/>
        <v>58.370920858602886</v>
      </c>
      <c r="BE119" s="4">
        <f t="shared" si="477"/>
        <v>65.222677298484854</v>
      </c>
      <c r="BF119" s="4">
        <f t="shared" si="477"/>
        <v>60.448764877313167</v>
      </c>
      <c r="BG119" s="4">
        <f t="shared" si="477"/>
        <v>62.008814009138838</v>
      </c>
      <c r="BH119" s="4">
        <f t="shared" si="477"/>
        <v>62.098777490342179</v>
      </c>
      <c r="BI119" s="4">
        <f t="shared" si="477"/>
        <v>62.601543700787268</v>
      </c>
      <c r="BJ119" s="106">
        <f t="shared" si="477"/>
        <v>61.789475019395375</v>
      </c>
      <c r="BK119" s="4">
        <f t="shared" si="477"/>
        <v>44.997195908673184</v>
      </c>
      <c r="BL119" s="4">
        <f t="shared" si="477"/>
        <v>42.253172569620226</v>
      </c>
      <c r="BM119" s="4">
        <f t="shared" si="477"/>
        <v>58.586331714179416</v>
      </c>
      <c r="BN119" s="4">
        <f t="shared" si="477"/>
        <v>57.493917355268898</v>
      </c>
      <c r="BO119" s="4">
        <f t="shared" ref="BO119:CT119" si="478">IFERROR(BO28/BO59,"")</f>
        <v>65.385239345207509</v>
      </c>
      <c r="BP119" s="4">
        <f t="shared" si="478"/>
        <v>63.729371393422653</v>
      </c>
      <c r="BQ119" s="4">
        <f t="shared" si="478"/>
        <v>71.210119074485789</v>
      </c>
      <c r="BR119" s="4">
        <f t="shared" si="478"/>
        <v>65.997961493050539</v>
      </c>
      <c r="BS119" s="4">
        <f t="shared" si="478"/>
        <v>67.701223135177813</v>
      </c>
      <c r="BT119" s="4">
        <f t="shared" si="478"/>
        <v>67.799445263955619</v>
      </c>
      <c r="BU119" s="4">
        <f t="shared" si="478"/>
        <v>68.348365412519556</v>
      </c>
      <c r="BV119" s="106">
        <f t="shared" si="478"/>
        <v>67.461748826175892</v>
      </c>
      <c r="BW119" s="4">
        <f t="shared" si="478"/>
        <v>50.540850444621718</v>
      </c>
      <c r="BX119" s="4">
        <f t="shared" si="478"/>
        <v>47.458763430197457</v>
      </c>
      <c r="BY119" s="4">
        <f t="shared" si="478"/>
        <v>65.804167781366331</v>
      </c>
      <c r="BZ119" s="4">
        <f t="shared" si="478"/>
        <v>64.577167973438037</v>
      </c>
      <c r="CA119" s="4">
        <f t="shared" si="478"/>
        <v>73.44070083253709</v>
      </c>
      <c r="CB119" s="4">
        <f t="shared" si="478"/>
        <v>71.580829949092333</v>
      </c>
      <c r="CC119" s="4">
        <f t="shared" si="478"/>
        <v>79.983205744462438</v>
      </c>
      <c r="CD119" s="4">
        <f t="shared" si="478"/>
        <v>74.128910348994381</v>
      </c>
      <c r="CE119" s="4">
        <f t="shared" si="478"/>
        <v>76.042013825431738</v>
      </c>
      <c r="CF119" s="4">
        <f t="shared" si="478"/>
        <v>76.152336920474951</v>
      </c>
      <c r="CG119" s="4">
        <f t="shared" si="478"/>
        <v>76.768884031341997</v>
      </c>
      <c r="CH119" s="106">
        <f t="shared" si="478"/>
        <v>75.773036281560778</v>
      </c>
      <c r="CI119" s="4">
        <f t="shared" si="478"/>
        <v>57.844003333869573</v>
      </c>
      <c r="CJ119" s="4">
        <f t="shared" si="478"/>
        <v>54.316554745860998</v>
      </c>
      <c r="CK119" s="4">
        <f t="shared" si="478"/>
        <v>75.31287002577379</v>
      </c>
      <c r="CL119" s="4">
        <f t="shared" si="478"/>
        <v>73.908568745599837</v>
      </c>
      <c r="CM119" s="4">
        <f t="shared" si="478"/>
        <v>84.052882102838709</v>
      </c>
      <c r="CN119" s="4">
        <f t="shared" si="478"/>
        <v>81.924259876736201</v>
      </c>
      <c r="CO119" s="4">
        <f t="shared" si="478"/>
        <v>91.54077897453729</v>
      </c>
      <c r="CP119" s="4">
        <f t="shared" si="478"/>
        <v>84.840537894424074</v>
      </c>
      <c r="CQ119" s="4">
        <f t="shared" si="478"/>
        <v>87.030084823206636</v>
      </c>
      <c r="CR119" s="4">
        <f t="shared" si="478"/>
        <v>87.156349605483598</v>
      </c>
      <c r="CS119" s="4">
        <f t="shared" si="478"/>
        <v>87.861987773870922</v>
      </c>
      <c r="CT119" s="106">
        <f t="shared" si="478"/>
        <v>86.722240024246318</v>
      </c>
    </row>
    <row r="120" spans="1:98" s="4" customFormat="1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168"/>
      <c r="X120" s="168"/>
      <c r="Y120" s="168"/>
      <c r="Z120" s="169"/>
      <c r="AL120" s="106"/>
      <c r="AX120" s="106"/>
      <c r="BJ120" s="106"/>
      <c r="BV120" s="106"/>
      <c r="CH120" s="106"/>
      <c r="CT120" s="106"/>
    </row>
    <row r="121" spans="1:98" s="5" customFormat="1" x14ac:dyDescent="0.25">
      <c r="B121" s="1" t="s">
        <v>3</v>
      </c>
      <c r="C121" s="7">
        <f t="shared" ref="C121:S121" si="479">IFERROR(C30/C61,"")</f>
        <v>17.726983050847458</v>
      </c>
      <c r="D121" s="7">
        <f t="shared" si="479"/>
        <v>21.821268722466957</v>
      </c>
      <c r="E121" s="7">
        <f t="shared" si="479"/>
        <v>35.515931372549019</v>
      </c>
      <c r="F121" s="7">
        <f t="shared" si="479"/>
        <v>35.042930000000005</v>
      </c>
      <c r="G121" s="7">
        <f t="shared" si="479"/>
        <v>24.37248068669528</v>
      </c>
      <c r="H121" s="7">
        <f t="shared" si="479"/>
        <v>34.591680733944933</v>
      </c>
      <c r="I121" s="7">
        <f t="shared" si="479"/>
        <v>32.135703488372087</v>
      </c>
      <c r="J121" s="7">
        <f t="shared" si="479"/>
        <v>23.889346793349166</v>
      </c>
      <c r="K121" s="7">
        <f t="shared" si="479"/>
        <v>36.658414023372274</v>
      </c>
      <c r="L121" s="7">
        <f t="shared" si="479"/>
        <v>27.986400809716578</v>
      </c>
      <c r="M121" s="7">
        <f t="shared" si="479"/>
        <v>35.4266704918033</v>
      </c>
      <c r="N121" s="101">
        <f t="shared" si="479"/>
        <v>45.135597368421017</v>
      </c>
      <c r="O121" s="7">
        <f t="shared" si="479"/>
        <v>25.155697095435681</v>
      </c>
      <c r="P121" s="7">
        <f t="shared" si="479"/>
        <v>29.182124463519184</v>
      </c>
      <c r="Q121" s="7">
        <f t="shared" si="479"/>
        <v>38.672197396963107</v>
      </c>
      <c r="R121" s="7">
        <f t="shared" si="479"/>
        <v>42.937786384976526</v>
      </c>
      <c r="S121" s="7">
        <f t="shared" si="479"/>
        <v>32.173642352941179</v>
      </c>
      <c r="T121" s="7">
        <f>IFERROR(T42/T97,"")</f>
        <v>1298.1770428015564</v>
      </c>
      <c r="U121" s="170">
        <f t="shared" ref="U121:AZ121" si="480">IFERROR(U30/U61,"")</f>
        <v>29.584045929018789</v>
      </c>
      <c r="V121" s="170">
        <f t="shared" si="480"/>
        <v>30.28509698275862</v>
      </c>
      <c r="W121" s="170">
        <f t="shared" si="480"/>
        <v>38.087173258003759</v>
      </c>
      <c r="X121" s="170">
        <f t="shared" si="480"/>
        <v>38.573359243697475</v>
      </c>
      <c r="Y121" s="170">
        <f t="shared" si="480"/>
        <v>48.142766550522715</v>
      </c>
      <c r="Z121" s="171">
        <f t="shared" si="480"/>
        <v>54.741900243309139</v>
      </c>
      <c r="AA121" s="5">
        <f t="shared" si="480"/>
        <v>35.471263888888892</v>
      </c>
      <c r="AB121" s="5">
        <f t="shared" si="480"/>
        <v>37.919909584086824</v>
      </c>
      <c r="AC121" s="5">
        <f t="shared" si="480"/>
        <v>39.371542857142856</v>
      </c>
      <c r="AD121" s="5">
        <f t="shared" si="480"/>
        <v>39.455870967741937</v>
      </c>
      <c r="AE121" s="5">
        <f t="shared" si="480"/>
        <v>49.821022364217256</v>
      </c>
      <c r="AF121" s="5">
        <f t="shared" si="480"/>
        <v>45.439217134416545</v>
      </c>
      <c r="AG121" s="5">
        <f t="shared" si="480"/>
        <v>41.471357142857144</v>
      </c>
      <c r="AH121" s="5">
        <f t="shared" si="480"/>
        <v>51.834908414603319</v>
      </c>
      <c r="AI121" s="5">
        <f t="shared" si="480"/>
        <v>55.389967853196481</v>
      </c>
      <c r="AJ121" s="5">
        <f t="shared" si="480"/>
        <v>50.215253710239104</v>
      </c>
      <c r="AK121" s="5">
        <f t="shared" si="480"/>
        <v>50.777400894023224</v>
      </c>
      <c r="AL121" s="107">
        <f t="shared" si="480"/>
        <v>52.765760387108855</v>
      </c>
      <c r="AM121" s="5">
        <f t="shared" si="480"/>
        <v>45.215583636966059</v>
      </c>
      <c r="AN121" s="5">
        <f t="shared" si="480"/>
        <v>38.179105574371526</v>
      </c>
      <c r="AO121" s="5">
        <f t="shared" si="480"/>
        <v>41.928900182132963</v>
      </c>
      <c r="AP121" s="5">
        <f t="shared" si="480"/>
        <v>38.553956592614348</v>
      </c>
      <c r="AQ121" s="5">
        <f t="shared" si="480"/>
        <v>74.74087354468297</v>
      </c>
      <c r="AR121" s="5">
        <f t="shared" si="480"/>
        <v>46.301838203708208</v>
      </c>
      <c r="AS121" s="5">
        <f t="shared" si="480"/>
        <v>43.89969666863179</v>
      </c>
      <c r="AT121" s="5">
        <f t="shared" si="480"/>
        <v>52.092288636029224</v>
      </c>
      <c r="AU121" s="5">
        <f t="shared" si="480"/>
        <v>55.347449440859172</v>
      </c>
      <c r="AV121" s="5">
        <f t="shared" si="480"/>
        <v>49.729558748305827</v>
      </c>
      <c r="AW121" s="5">
        <f t="shared" si="480"/>
        <v>50.307200497464443</v>
      </c>
      <c r="AX121" s="107">
        <f t="shared" si="480"/>
        <v>51.797276851178268</v>
      </c>
      <c r="AY121" s="5">
        <f t="shared" si="480"/>
        <v>42.118303480240087</v>
      </c>
      <c r="AZ121" s="5">
        <f t="shared" si="480"/>
        <v>37.695681333373152</v>
      </c>
      <c r="BA121" s="5">
        <f t="shared" ref="BA121:CF121" si="481">IFERROR(BA30/BA61,"")</f>
        <v>39.958280201830128</v>
      </c>
      <c r="BB121" s="5">
        <f t="shared" si="481"/>
        <v>44.975330174009073</v>
      </c>
      <c r="BC121" s="5">
        <f t="shared" si="481"/>
        <v>161.944500239033</v>
      </c>
      <c r="BD121" s="5">
        <f t="shared" si="481"/>
        <v>50.432058818260138</v>
      </c>
      <c r="BE121" s="5">
        <f t="shared" si="481"/>
        <v>51.385807131276032</v>
      </c>
      <c r="BF121" s="5">
        <f t="shared" si="481"/>
        <v>68.379033579061357</v>
      </c>
      <c r="BG121" s="5">
        <f t="shared" si="481"/>
        <v>75.004888570706086</v>
      </c>
      <c r="BH121" s="5">
        <f t="shared" si="481"/>
        <v>61.339237181990327</v>
      </c>
      <c r="BI121" s="5">
        <f t="shared" si="481"/>
        <v>64.672479729989533</v>
      </c>
      <c r="BJ121" s="107">
        <f t="shared" si="481"/>
        <v>69.717541829045771</v>
      </c>
      <c r="BK121" s="5">
        <f t="shared" si="481"/>
        <v>44.73179014645293</v>
      </c>
      <c r="BL121" s="5">
        <f t="shared" si="481"/>
        <v>40.441437462584958</v>
      </c>
      <c r="BM121" s="5">
        <f t="shared" si="481"/>
        <v>42.90243290453234</v>
      </c>
      <c r="BN121" s="5">
        <f t="shared" si="481"/>
        <v>48.193788851819427</v>
      </c>
      <c r="BO121" s="5">
        <f t="shared" si="481"/>
        <v>173.95510204821534</v>
      </c>
      <c r="BP121" s="5">
        <f t="shared" si="481"/>
        <v>54.634645494861047</v>
      </c>
      <c r="BQ121" s="5">
        <f t="shared" si="481"/>
        <v>55.713786978599558</v>
      </c>
      <c r="BR121" s="5">
        <f t="shared" si="481"/>
        <v>74.429740869599641</v>
      </c>
      <c r="BS121" s="5">
        <f t="shared" si="481"/>
        <v>81.879310126889209</v>
      </c>
      <c r="BT121" s="5">
        <f t="shared" si="481"/>
        <v>67.229934160144566</v>
      </c>
      <c r="BU121" s="5">
        <f t="shared" si="481"/>
        <v>70.889273227091223</v>
      </c>
      <c r="BV121" s="107">
        <f t="shared" si="481"/>
        <v>76.277853455992982</v>
      </c>
      <c r="BW121" s="5">
        <f t="shared" si="481"/>
        <v>49.871146969794232</v>
      </c>
      <c r="BX121" s="5">
        <f t="shared" si="481"/>
        <v>45.050473785364971</v>
      </c>
      <c r="BY121" s="5">
        <f t="shared" si="481"/>
        <v>48.529369702843752</v>
      </c>
      <c r="BZ121" s="5">
        <f t="shared" si="481"/>
        <v>54.036808585076486</v>
      </c>
      <c r="CA121" s="5">
        <f t="shared" si="481"/>
        <v>188.03332191929152</v>
      </c>
      <c r="CB121" s="5">
        <f t="shared" si="481"/>
        <v>61.016031976682171</v>
      </c>
      <c r="CC121" s="5">
        <f t="shared" si="481"/>
        <v>62.021419683922069</v>
      </c>
      <c r="CD121" s="5">
        <f t="shared" si="481"/>
        <v>81.516184083540651</v>
      </c>
      <c r="CE121" s="5">
        <f t="shared" si="481"/>
        <v>89.652690823268927</v>
      </c>
      <c r="CF121" s="5">
        <f t="shared" si="481"/>
        <v>74.218758062831526</v>
      </c>
      <c r="CG121" s="5">
        <f t="shared" ref="CG121:CT121" si="482">IFERROR(CG30/CG61,"")</f>
        <v>78.183497192352249</v>
      </c>
      <c r="CH121" s="107">
        <f t="shared" si="482"/>
        <v>84.136037566738253</v>
      </c>
      <c r="CI121" s="5">
        <f t="shared" si="482"/>
        <v>56.710635962237774</v>
      </c>
      <c r="CJ121" s="5">
        <f t="shared" si="482"/>
        <v>51.319737265372538</v>
      </c>
      <c r="CK121" s="5">
        <f t="shared" si="482"/>
        <v>55.374610676123766</v>
      </c>
      <c r="CL121" s="5">
        <f t="shared" si="482"/>
        <v>61.460459587942601</v>
      </c>
      <c r="CM121" s="5">
        <f t="shared" si="482"/>
        <v>212.5570574851356</v>
      </c>
      <c r="CN121" s="5">
        <f t="shared" si="482"/>
        <v>69.427706176146103</v>
      </c>
      <c r="CO121" s="5">
        <f t="shared" si="482"/>
        <v>70.66296835990542</v>
      </c>
      <c r="CP121" s="5">
        <f t="shared" si="482"/>
        <v>92.611032311386595</v>
      </c>
      <c r="CQ121" s="5">
        <f t="shared" si="482"/>
        <v>101.8065106271598</v>
      </c>
      <c r="CR121" s="5">
        <f t="shared" si="482"/>
        <v>84.432119542814959</v>
      </c>
      <c r="CS121" s="5">
        <f t="shared" si="482"/>
        <v>88.90345705693224</v>
      </c>
      <c r="CT121" s="107">
        <f t="shared" si="482"/>
        <v>95.559014192562316</v>
      </c>
    </row>
    <row r="123" spans="1:98" x14ac:dyDescent="0.25">
      <c r="A123" s="113"/>
    </row>
    <row r="124" spans="1:98" x14ac:dyDescent="0.25">
      <c r="A124" s="10"/>
      <c r="B124" s="2" t="s">
        <v>66</v>
      </c>
      <c r="C124" s="102">
        <f t="shared" ref="C124:N124" si="483">C64</f>
        <v>42005</v>
      </c>
      <c r="D124" s="102">
        <f t="shared" si="483"/>
        <v>42036</v>
      </c>
      <c r="E124" s="102">
        <f t="shared" si="483"/>
        <v>42064</v>
      </c>
      <c r="F124" s="102">
        <f t="shared" si="483"/>
        <v>42095</v>
      </c>
      <c r="G124" s="102">
        <f t="shared" si="483"/>
        <v>42125</v>
      </c>
      <c r="H124" s="102">
        <f t="shared" si="483"/>
        <v>42156</v>
      </c>
      <c r="I124" s="102">
        <f t="shared" si="483"/>
        <v>42186</v>
      </c>
      <c r="J124" s="102">
        <f t="shared" si="483"/>
        <v>42217</v>
      </c>
      <c r="K124" s="102">
        <f t="shared" si="483"/>
        <v>42248</v>
      </c>
      <c r="L124" s="102">
        <f t="shared" si="483"/>
        <v>42278</v>
      </c>
      <c r="M124" s="102">
        <f t="shared" si="483"/>
        <v>42309</v>
      </c>
      <c r="N124" s="103">
        <f t="shared" si="483"/>
        <v>42339</v>
      </c>
      <c r="O124" s="102">
        <f t="shared" ref="O124:BZ124" si="484">O64</f>
        <v>42370</v>
      </c>
      <c r="P124" s="102">
        <f t="shared" si="484"/>
        <v>42401</v>
      </c>
      <c r="Q124" s="102">
        <f t="shared" si="484"/>
        <v>42430</v>
      </c>
      <c r="R124" s="102">
        <f t="shared" si="484"/>
        <v>42461</v>
      </c>
      <c r="S124" s="102">
        <f t="shared" si="484"/>
        <v>42491</v>
      </c>
      <c r="T124" s="102">
        <f t="shared" si="484"/>
        <v>42522</v>
      </c>
      <c r="U124" s="110">
        <f t="shared" si="484"/>
        <v>42552</v>
      </c>
      <c r="V124" s="110">
        <f t="shared" si="484"/>
        <v>42583</v>
      </c>
      <c r="W124" s="110">
        <f t="shared" si="484"/>
        <v>42614</v>
      </c>
      <c r="X124" s="110">
        <f t="shared" si="484"/>
        <v>42644</v>
      </c>
      <c r="Y124" s="110">
        <f t="shared" si="484"/>
        <v>42675</v>
      </c>
      <c r="Z124" s="114">
        <f t="shared" si="484"/>
        <v>42705</v>
      </c>
      <c r="AA124" s="102">
        <f t="shared" si="484"/>
        <v>42752</v>
      </c>
      <c r="AB124" s="102">
        <f t="shared" si="484"/>
        <v>42783</v>
      </c>
      <c r="AC124" s="102">
        <f t="shared" si="484"/>
        <v>42811</v>
      </c>
      <c r="AD124" s="102">
        <f t="shared" si="484"/>
        <v>42842</v>
      </c>
      <c r="AE124" s="102">
        <f t="shared" si="484"/>
        <v>42872</v>
      </c>
      <c r="AF124" s="102">
        <f t="shared" si="484"/>
        <v>42903</v>
      </c>
      <c r="AG124" s="102">
        <f t="shared" si="484"/>
        <v>42933</v>
      </c>
      <c r="AH124" s="102">
        <f t="shared" si="484"/>
        <v>42964</v>
      </c>
      <c r="AI124" s="102">
        <f t="shared" si="484"/>
        <v>42995</v>
      </c>
      <c r="AJ124" s="102">
        <f t="shared" si="484"/>
        <v>43025</v>
      </c>
      <c r="AK124" s="102">
        <f t="shared" si="484"/>
        <v>43056</v>
      </c>
      <c r="AL124" s="103">
        <f t="shared" si="484"/>
        <v>43086</v>
      </c>
      <c r="AM124" s="102">
        <f t="shared" si="484"/>
        <v>43118</v>
      </c>
      <c r="AN124" s="102">
        <f t="shared" si="484"/>
        <v>43149</v>
      </c>
      <c r="AO124" s="102">
        <f t="shared" si="484"/>
        <v>43177</v>
      </c>
      <c r="AP124" s="102">
        <f t="shared" si="484"/>
        <v>43208</v>
      </c>
      <c r="AQ124" s="102">
        <f t="shared" si="484"/>
        <v>43238</v>
      </c>
      <c r="AR124" s="102">
        <f t="shared" si="484"/>
        <v>43269</v>
      </c>
      <c r="AS124" s="102">
        <f t="shared" si="484"/>
        <v>43299</v>
      </c>
      <c r="AT124" s="102">
        <f t="shared" si="484"/>
        <v>43330</v>
      </c>
      <c r="AU124" s="102">
        <f t="shared" si="484"/>
        <v>43361</v>
      </c>
      <c r="AV124" s="102">
        <f t="shared" si="484"/>
        <v>43391</v>
      </c>
      <c r="AW124" s="102">
        <f t="shared" si="484"/>
        <v>43422</v>
      </c>
      <c r="AX124" s="103">
        <f t="shared" si="484"/>
        <v>43452</v>
      </c>
      <c r="AY124" s="102">
        <f t="shared" si="484"/>
        <v>43483</v>
      </c>
      <c r="AZ124" s="102">
        <f t="shared" si="484"/>
        <v>43514</v>
      </c>
      <c r="BA124" s="102">
        <f t="shared" si="484"/>
        <v>43542</v>
      </c>
      <c r="BB124" s="102">
        <f t="shared" si="484"/>
        <v>43573</v>
      </c>
      <c r="BC124" s="102">
        <f t="shared" si="484"/>
        <v>43603</v>
      </c>
      <c r="BD124" s="102">
        <f t="shared" si="484"/>
        <v>43634</v>
      </c>
      <c r="BE124" s="102">
        <f t="shared" si="484"/>
        <v>43664</v>
      </c>
      <c r="BF124" s="102">
        <f t="shared" si="484"/>
        <v>43695</v>
      </c>
      <c r="BG124" s="102">
        <f t="shared" si="484"/>
        <v>43726</v>
      </c>
      <c r="BH124" s="102">
        <f t="shared" si="484"/>
        <v>43756</v>
      </c>
      <c r="BI124" s="102">
        <f t="shared" si="484"/>
        <v>43787</v>
      </c>
      <c r="BJ124" s="103">
        <f t="shared" si="484"/>
        <v>43817</v>
      </c>
      <c r="BK124" s="102">
        <f t="shared" si="484"/>
        <v>43848</v>
      </c>
      <c r="BL124" s="102">
        <f t="shared" si="484"/>
        <v>43879</v>
      </c>
      <c r="BM124" s="102">
        <f t="shared" si="484"/>
        <v>43908</v>
      </c>
      <c r="BN124" s="102">
        <f t="shared" si="484"/>
        <v>43939</v>
      </c>
      <c r="BO124" s="102">
        <f t="shared" si="484"/>
        <v>43969</v>
      </c>
      <c r="BP124" s="102">
        <f t="shared" si="484"/>
        <v>44000</v>
      </c>
      <c r="BQ124" s="102">
        <f t="shared" si="484"/>
        <v>44030</v>
      </c>
      <c r="BR124" s="102">
        <f t="shared" si="484"/>
        <v>44061</v>
      </c>
      <c r="BS124" s="102">
        <f t="shared" si="484"/>
        <v>44092</v>
      </c>
      <c r="BT124" s="102">
        <f t="shared" si="484"/>
        <v>44122</v>
      </c>
      <c r="BU124" s="102">
        <f t="shared" si="484"/>
        <v>44153</v>
      </c>
      <c r="BV124" s="103">
        <f t="shared" si="484"/>
        <v>44183</v>
      </c>
      <c r="BW124" s="102">
        <f t="shared" si="484"/>
        <v>44214</v>
      </c>
      <c r="BX124" s="102">
        <f t="shared" si="484"/>
        <v>44245</v>
      </c>
      <c r="BY124" s="102">
        <f t="shared" si="484"/>
        <v>44273</v>
      </c>
      <c r="BZ124" s="102">
        <f t="shared" si="484"/>
        <v>44304</v>
      </c>
      <c r="CA124" s="102">
        <f t="shared" ref="CA124:CT124" si="485">CA64</f>
        <v>44334</v>
      </c>
      <c r="CB124" s="102">
        <f t="shared" si="485"/>
        <v>44365</v>
      </c>
      <c r="CC124" s="102">
        <f t="shared" si="485"/>
        <v>44395</v>
      </c>
      <c r="CD124" s="102">
        <f t="shared" si="485"/>
        <v>44426</v>
      </c>
      <c r="CE124" s="102">
        <f t="shared" si="485"/>
        <v>44457</v>
      </c>
      <c r="CF124" s="102">
        <f t="shared" si="485"/>
        <v>44487</v>
      </c>
      <c r="CG124" s="102">
        <f t="shared" si="485"/>
        <v>44518</v>
      </c>
      <c r="CH124" s="103">
        <f t="shared" si="485"/>
        <v>44548</v>
      </c>
      <c r="CI124" s="102">
        <f t="shared" si="485"/>
        <v>44579</v>
      </c>
      <c r="CJ124" s="102">
        <f t="shared" si="485"/>
        <v>44610</v>
      </c>
      <c r="CK124" s="102">
        <f t="shared" si="485"/>
        <v>44638</v>
      </c>
      <c r="CL124" s="102">
        <f t="shared" si="485"/>
        <v>44669</v>
      </c>
      <c r="CM124" s="102">
        <f t="shared" si="485"/>
        <v>44699</v>
      </c>
      <c r="CN124" s="102">
        <f t="shared" si="485"/>
        <v>44730</v>
      </c>
      <c r="CO124" s="102">
        <f t="shared" si="485"/>
        <v>44760</v>
      </c>
      <c r="CP124" s="102">
        <f t="shared" si="485"/>
        <v>44791</v>
      </c>
      <c r="CQ124" s="102">
        <f t="shared" si="485"/>
        <v>44822</v>
      </c>
      <c r="CR124" s="102">
        <f t="shared" si="485"/>
        <v>44852</v>
      </c>
      <c r="CS124" s="102">
        <f t="shared" si="485"/>
        <v>44883</v>
      </c>
      <c r="CT124" s="103">
        <f t="shared" si="485"/>
        <v>44913</v>
      </c>
    </row>
    <row r="125" spans="1:98" x14ac:dyDescent="0.25">
      <c r="B125" s="1117" t="s">
        <v>142</v>
      </c>
      <c r="C125" s="6">
        <f t="shared" ref="C125:R133" si="486">IFERROR(C22/C34,"")</f>
        <v>43.350117647058823</v>
      </c>
      <c r="D125" s="6">
        <f t="shared" si="486"/>
        <v>27.649205128205129</v>
      </c>
      <c r="E125" s="6">
        <f t="shared" si="486"/>
        <v>76.212860465116279</v>
      </c>
      <c r="F125" s="6">
        <f t="shared" si="486"/>
        <v>95.975390000000004</v>
      </c>
      <c r="G125" s="6">
        <f t="shared" si="486"/>
        <v>50.813932692307695</v>
      </c>
      <c r="H125" s="6">
        <f t="shared" si="486"/>
        <v>79.939811320754728</v>
      </c>
      <c r="I125" s="6">
        <f t="shared" si="486"/>
        <v>91.733047169811314</v>
      </c>
      <c r="J125" s="6">
        <f t="shared" si="486"/>
        <v>35.790113207547172</v>
      </c>
      <c r="K125" s="6">
        <f t="shared" si="486"/>
        <v>102.99012264150943</v>
      </c>
      <c r="L125" s="6">
        <f t="shared" si="486"/>
        <v>76.255754716980945</v>
      </c>
      <c r="M125" s="6">
        <f t="shared" si="486"/>
        <v>70.48903</v>
      </c>
      <c r="N125" s="6">
        <f t="shared" si="486"/>
        <v>119.30099019607823</v>
      </c>
      <c r="O125" s="6">
        <f t="shared" si="486"/>
        <v>19.7157625</v>
      </c>
      <c r="P125" s="6">
        <f t="shared" si="486"/>
        <v>21.199437499999625</v>
      </c>
      <c r="Q125" s="6">
        <f t="shared" si="486"/>
        <v>45.124012345678892</v>
      </c>
      <c r="R125" s="6">
        <f t="shared" si="486"/>
        <v>68.068530864197541</v>
      </c>
      <c r="S125" s="6">
        <f t="shared" ref="S125:CD128" si="487">IFERROR(S22/S34,"")</f>
        <v>30.955962499999998</v>
      </c>
      <c r="T125" s="6">
        <f t="shared" si="487"/>
        <v>30.918318181818183</v>
      </c>
      <c r="U125" s="6">
        <f t="shared" si="487"/>
        <v>34.183528571428575</v>
      </c>
      <c r="V125" s="6">
        <f t="shared" si="487"/>
        <v>28.657064285714284</v>
      </c>
      <c r="W125" s="6">
        <f t="shared" si="487"/>
        <v>37.869500000000002</v>
      </c>
      <c r="X125" s="6">
        <f t="shared" si="487"/>
        <v>39.381492537313434</v>
      </c>
      <c r="Y125" s="6">
        <f t="shared" si="487"/>
        <v>49.742315384615388</v>
      </c>
      <c r="Z125" s="6">
        <f t="shared" si="487"/>
        <v>82.484327868852461</v>
      </c>
      <c r="AA125" s="6">
        <f t="shared" si="487"/>
        <v>40.551494845360821</v>
      </c>
      <c r="AB125" s="6">
        <f t="shared" si="487"/>
        <v>76.557115789473798</v>
      </c>
      <c r="AC125" s="6">
        <f t="shared" si="487"/>
        <v>83.901052631578949</v>
      </c>
      <c r="AD125" s="6">
        <f t="shared" si="487"/>
        <v>42.971204819277105</v>
      </c>
      <c r="AE125" s="6">
        <f t="shared" si="487"/>
        <v>45.396473029045637</v>
      </c>
      <c r="AF125" s="6">
        <f t="shared" si="487"/>
        <v>60.6332905982906</v>
      </c>
      <c r="AG125" s="6">
        <f t="shared" si="487"/>
        <v>37.988472222222221</v>
      </c>
      <c r="AH125" s="6">
        <f t="shared" si="487"/>
        <v>50.306849183687405</v>
      </c>
      <c r="AI125" s="6">
        <f t="shared" si="487"/>
        <v>52.86051332470867</v>
      </c>
      <c r="AJ125" s="6">
        <f t="shared" si="487"/>
        <v>56.183665629880061</v>
      </c>
      <c r="AK125" s="6">
        <f t="shared" si="487"/>
        <v>53.944854695483194</v>
      </c>
      <c r="AL125" s="6">
        <f t="shared" si="487"/>
        <v>56.020425767170536</v>
      </c>
      <c r="AM125" s="6">
        <f t="shared" si="487"/>
        <v>48.37061726127429</v>
      </c>
      <c r="AN125" s="6">
        <f t="shared" si="487"/>
        <v>54.572717952431113</v>
      </c>
      <c r="AO125" s="6">
        <f t="shared" si="487"/>
        <v>41.166736688335597</v>
      </c>
      <c r="AP125" s="6">
        <f t="shared" si="487"/>
        <v>31.404922953139781</v>
      </c>
      <c r="AQ125" s="6">
        <f t="shared" si="487"/>
        <v>30.603616493131554</v>
      </c>
      <c r="AR125" s="6">
        <f t="shared" si="487"/>
        <v>47.316968848160506</v>
      </c>
      <c r="AS125" s="6">
        <f t="shared" si="487"/>
        <v>34.117634715127274</v>
      </c>
      <c r="AT125" s="6">
        <f t="shared" si="487"/>
        <v>36.746663328954774</v>
      </c>
      <c r="AU125" s="6">
        <f t="shared" si="487"/>
        <v>38.229691670500308</v>
      </c>
      <c r="AV125" s="6">
        <f t="shared" si="487"/>
        <v>39.832424565829797</v>
      </c>
      <c r="AW125" s="6">
        <f t="shared" si="487"/>
        <v>37.86651397560793</v>
      </c>
      <c r="AX125" s="6">
        <f t="shared" si="487"/>
        <v>38.934116965632455</v>
      </c>
      <c r="AY125" s="6">
        <f t="shared" si="487"/>
        <v>57.061607917693763</v>
      </c>
      <c r="AZ125" s="6">
        <f t="shared" si="487"/>
        <v>64.378071050534174</v>
      </c>
      <c r="BA125" s="6">
        <f t="shared" si="487"/>
        <v>49.950894962892669</v>
      </c>
      <c r="BB125" s="6">
        <f t="shared" si="487"/>
        <v>36.694768175366661</v>
      </c>
      <c r="BC125" s="6">
        <f t="shared" si="487"/>
        <v>35.758489655234641</v>
      </c>
      <c r="BD125" s="6">
        <f t="shared" si="487"/>
        <v>55.287039080944666</v>
      </c>
      <c r="BE125" s="6">
        <f t="shared" si="487"/>
        <v>39.86440910654332</v>
      </c>
      <c r="BF125" s="6">
        <f t="shared" si="487"/>
        <v>42.936271300083931</v>
      </c>
      <c r="BG125" s="6">
        <f t="shared" si="487"/>
        <v>44.669100935479399</v>
      </c>
      <c r="BH125" s="6">
        <f t="shared" si="487"/>
        <v>46.541798159698182</v>
      </c>
      <c r="BI125" s="6">
        <f t="shared" si="487"/>
        <v>44.244749589659335</v>
      </c>
      <c r="BJ125" s="6">
        <f t="shared" si="487"/>
        <v>45.492179627323594</v>
      </c>
      <c r="BK125" s="6">
        <f t="shared" si="487"/>
        <v>62.299863524538047</v>
      </c>
      <c r="BL125" s="6">
        <f t="shared" si="487"/>
        <v>70.287977972973209</v>
      </c>
      <c r="BM125" s="6">
        <f t="shared" si="487"/>
        <v>54.536387120486211</v>
      </c>
      <c r="BN125" s="6">
        <f t="shared" si="487"/>
        <v>40.86461485174263</v>
      </c>
      <c r="BO125" s="6">
        <f t="shared" si="487"/>
        <v>39.821941385696888</v>
      </c>
      <c r="BP125" s="6">
        <f t="shared" si="487"/>
        <v>61.569637053946899</v>
      </c>
      <c r="BQ125" s="6">
        <f t="shared" si="487"/>
        <v>44.829680718399715</v>
      </c>
      <c r="BR125" s="6">
        <f t="shared" si="487"/>
        <v>48.28415563559458</v>
      </c>
      <c r="BS125" s="6">
        <f t="shared" si="487"/>
        <v>51.208210621424222</v>
      </c>
      <c r="BT125" s="6">
        <f t="shared" si="487"/>
        <v>53.355051992296403</v>
      </c>
      <c r="BU125" s="6">
        <f t="shared" si="487"/>
        <v>50.72173848208957</v>
      </c>
      <c r="BV125" s="6">
        <f t="shared" si="487"/>
        <v>52.151779802967489</v>
      </c>
      <c r="BW125" s="6">
        <f t="shared" si="487"/>
        <v>69.975206710761157</v>
      </c>
      <c r="BX125" s="6">
        <f t="shared" si="487"/>
        <v>78.947456859243545</v>
      </c>
      <c r="BY125" s="6">
        <f t="shared" si="487"/>
        <v>61.255270013730133</v>
      </c>
      <c r="BZ125" s="6">
        <f t="shared" si="487"/>
        <v>45.899135401477331</v>
      </c>
      <c r="CA125" s="6">
        <f t="shared" si="487"/>
        <v>46.964404792635499</v>
      </c>
      <c r="CB125" s="6">
        <f t="shared" si="487"/>
        <v>72.612767155942848</v>
      </c>
      <c r="CC125" s="6">
        <f t="shared" si="487"/>
        <v>52.870332252051917</v>
      </c>
      <c r="CD125" s="6">
        <f t="shared" si="487"/>
        <v>56.944401790394849</v>
      </c>
      <c r="CE125" s="6">
        <f t="shared" ref="CE125:CT128" si="488">IFERROR(CE22/CE34,"")</f>
        <v>60.392915278482903</v>
      </c>
      <c r="CF125" s="6">
        <f t="shared" si="488"/>
        <v>62.924814117634718</v>
      </c>
      <c r="CG125" s="6">
        <f t="shared" si="488"/>
        <v>59.819189496237179</v>
      </c>
      <c r="CH125" s="6">
        <f t="shared" si="488"/>
        <v>61.505723028427759</v>
      </c>
      <c r="CI125" s="6">
        <f t="shared" si="488"/>
        <v>80.08662408046618</v>
      </c>
      <c r="CJ125" s="6">
        <f t="shared" si="488"/>
        <v>90.355364375404278</v>
      </c>
      <c r="CK125" s="6">
        <f t="shared" si="488"/>
        <v>70.106656530714176</v>
      </c>
      <c r="CL125" s="6">
        <f t="shared" si="488"/>
        <v>52.531560466990825</v>
      </c>
      <c r="CM125" s="6">
        <f t="shared" si="488"/>
        <v>53.750761285171343</v>
      </c>
      <c r="CN125" s="6">
        <f t="shared" si="488"/>
        <v>83.105312009976629</v>
      </c>
      <c r="CO125" s="6">
        <f t="shared" si="488"/>
        <v>60.510095262473449</v>
      </c>
      <c r="CP125" s="6">
        <f t="shared" si="488"/>
        <v>65.17286784910695</v>
      </c>
      <c r="CQ125" s="6">
        <f t="shared" si="488"/>
        <v>69.119691536223726</v>
      </c>
      <c r="CR125" s="6">
        <f t="shared" si="488"/>
        <v>72.01744975763296</v>
      </c>
      <c r="CS125" s="6">
        <f t="shared" si="488"/>
        <v>69.832323626012368</v>
      </c>
      <c r="CT125" s="6">
        <f t="shared" si="488"/>
        <v>71.801166006156336</v>
      </c>
    </row>
    <row r="126" spans="1:98" x14ac:dyDescent="0.25">
      <c r="B126" s="1117" t="s">
        <v>5</v>
      </c>
      <c r="C126" s="6">
        <f t="shared" si="486"/>
        <v>3.5889255813953489</v>
      </c>
      <c r="D126" s="6">
        <f t="shared" ref="D126:BO129" si="489">IFERROR(D23/D35,"")</f>
        <v>5.6986470588235294</v>
      </c>
      <c r="E126" s="6">
        <f t="shared" si="489"/>
        <v>6.6919397321428571</v>
      </c>
      <c r="F126" s="6">
        <f t="shared" si="489"/>
        <v>8.0821794019933559</v>
      </c>
      <c r="G126" s="6">
        <f t="shared" si="489"/>
        <v>6.6552624434389145</v>
      </c>
      <c r="H126" s="6">
        <f t="shared" si="489"/>
        <v>8.4617617187499992</v>
      </c>
      <c r="I126" s="6">
        <f t="shared" si="489"/>
        <v>8.406480349344978</v>
      </c>
      <c r="J126" s="6">
        <f t="shared" si="489"/>
        <v>6.1298149779735684</v>
      </c>
      <c r="K126" s="6">
        <f t="shared" si="489"/>
        <v>9.337080357142856</v>
      </c>
      <c r="L126" s="6">
        <f t="shared" si="489"/>
        <v>8.3928270270270264</v>
      </c>
      <c r="M126" s="6">
        <f t="shared" si="489"/>
        <v>9.552096463022508</v>
      </c>
      <c r="N126" s="6">
        <f t="shared" si="489"/>
        <v>23.196681451612903</v>
      </c>
      <c r="O126" s="6">
        <f t="shared" si="489"/>
        <v>4.3873380281690135</v>
      </c>
      <c r="P126" s="6">
        <f t="shared" si="489"/>
        <v>6.7061081081081086</v>
      </c>
      <c r="Q126" s="6">
        <f t="shared" si="489"/>
        <v>14.616984375000001</v>
      </c>
      <c r="R126" s="6">
        <f t="shared" si="489"/>
        <v>10.915393203883495</v>
      </c>
      <c r="S126" s="6">
        <f t="shared" si="489"/>
        <v>7.8459107981220662</v>
      </c>
      <c r="T126" s="6">
        <f t="shared" si="489"/>
        <v>9.2584412698412706</v>
      </c>
      <c r="U126" s="6">
        <f t="shared" si="489"/>
        <v>7.4015691056910571</v>
      </c>
      <c r="V126" s="6">
        <f t="shared" si="489"/>
        <v>9.6959201680672269</v>
      </c>
      <c r="W126" s="6">
        <f t="shared" si="489"/>
        <v>12.502293939393939</v>
      </c>
      <c r="X126" s="6">
        <f t="shared" si="489"/>
        <v>6.4840754098360653</v>
      </c>
      <c r="Y126" s="6">
        <f t="shared" si="489"/>
        <v>9.58595225464191</v>
      </c>
      <c r="Z126" s="6">
        <f t="shared" si="489"/>
        <v>14.197843832021023</v>
      </c>
      <c r="AA126" s="6">
        <f t="shared" si="489"/>
        <v>6.6904285714285709</v>
      </c>
      <c r="AB126" s="6">
        <f t="shared" si="489"/>
        <v>5.6182427440633242</v>
      </c>
      <c r="AC126" s="6">
        <f t="shared" si="489"/>
        <v>12.52514450867052</v>
      </c>
      <c r="AD126" s="6">
        <f t="shared" si="489"/>
        <v>13.555640138408304</v>
      </c>
      <c r="AE126" s="6">
        <f t="shared" si="489"/>
        <v>9.5060230547550439</v>
      </c>
      <c r="AF126" s="6">
        <f t="shared" si="489"/>
        <v>12.353876543209875</v>
      </c>
      <c r="AG126" s="6">
        <f t="shared" si="489"/>
        <v>10.048639053254439</v>
      </c>
      <c r="AH126" s="6">
        <f t="shared" si="489"/>
        <v>11.51678705729654</v>
      </c>
      <c r="AI126" s="6">
        <f t="shared" si="489"/>
        <v>11.429932546482345</v>
      </c>
      <c r="AJ126" s="6">
        <f t="shared" si="489"/>
        <v>11.749084291107833</v>
      </c>
      <c r="AK126" s="6">
        <f t="shared" si="489"/>
        <v>11.320536739665238</v>
      </c>
      <c r="AL126" s="6">
        <f t="shared" si="489"/>
        <v>11.912826575886935</v>
      </c>
      <c r="AM126" s="6">
        <f t="shared" si="489"/>
        <v>7.6253277284952228</v>
      </c>
      <c r="AN126" s="6">
        <f t="shared" si="489"/>
        <v>8.8222528891050089</v>
      </c>
      <c r="AO126" s="6">
        <f t="shared" si="489"/>
        <v>9.8934084385595664</v>
      </c>
      <c r="AP126" s="6">
        <f t="shared" si="489"/>
        <v>9.4345064932940677</v>
      </c>
      <c r="AQ126" s="6">
        <f t="shared" si="489"/>
        <v>7.5659841033884279</v>
      </c>
      <c r="AR126" s="6">
        <f t="shared" si="489"/>
        <v>8.7261493889198505</v>
      </c>
      <c r="AS126" s="6">
        <f t="shared" si="489"/>
        <v>7.9360713821904962</v>
      </c>
      <c r="AT126" s="6">
        <f t="shared" si="489"/>
        <v>8.7543493963609418</v>
      </c>
      <c r="AU126" s="6">
        <f t="shared" si="489"/>
        <v>8.5507973510736441</v>
      </c>
      <c r="AV126" s="6">
        <f t="shared" si="489"/>
        <v>8.6823684934767442</v>
      </c>
      <c r="AW126" s="6">
        <f t="shared" si="489"/>
        <v>8.6477430505557695</v>
      </c>
      <c r="AX126" s="6">
        <f t="shared" si="489"/>
        <v>8.8333469741268136</v>
      </c>
      <c r="AY126" s="6">
        <f t="shared" si="489"/>
        <v>8.8272700116992837</v>
      </c>
      <c r="AZ126" s="6">
        <f t="shared" si="489"/>
        <v>10.212860500750189</v>
      </c>
      <c r="BA126" s="6">
        <f t="shared" si="489"/>
        <v>11.780081427792876</v>
      </c>
      <c r="BB126" s="6">
        <f t="shared" si="489"/>
        <v>10.81760514521098</v>
      </c>
      <c r="BC126" s="6">
        <f t="shared" si="489"/>
        <v>8.6751573729451721</v>
      </c>
      <c r="BD126" s="6">
        <f t="shared" si="489"/>
        <v>10.005402889335501</v>
      </c>
      <c r="BE126" s="6">
        <f t="shared" si="489"/>
        <v>9.0994994468196246</v>
      </c>
      <c r="BF126" s="6">
        <f t="shared" si="489"/>
        <v>10.037737017867457</v>
      </c>
      <c r="BG126" s="6">
        <f t="shared" si="489"/>
        <v>9.8043442427410401</v>
      </c>
      <c r="BH126" s="6">
        <f t="shared" si="489"/>
        <v>9.9552037146204366</v>
      </c>
      <c r="BI126" s="6">
        <f t="shared" si="489"/>
        <v>9.9155021817672448</v>
      </c>
      <c r="BJ126" s="6">
        <f t="shared" si="489"/>
        <v>10.128315640533803</v>
      </c>
      <c r="BK126" s="6">
        <f t="shared" si="489"/>
        <v>9.6376133987732793</v>
      </c>
      <c r="BL126" s="6">
        <f t="shared" si="489"/>
        <v>11.150401094719053</v>
      </c>
      <c r="BM126" s="6">
        <f t="shared" si="489"/>
        <v>12.861492902864263</v>
      </c>
      <c r="BN126" s="6">
        <f t="shared" si="489"/>
        <v>12.046874523492173</v>
      </c>
      <c r="BO126" s="6">
        <f t="shared" si="489"/>
        <v>9.6609675561771677</v>
      </c>
      <c r="BP126" s="6">
        <f t="shared" si="487"/>
        <v>11.142376852068031</v>
      </c>
      <c r="BQ126" s="6">
        <f t="shared" si="487"/>
        <v>10.232878500918796</v>
      </c>
      <c r="BR126" s="6">
        <f t="shared" si="487"/>
        <v>11.287977314390922</v>
      </c>
      <c r="BS126" s="6">
        <f t="shared" si="487"/>
        <v>11.239602196435902</v>
      </c>
      <c r="BT126" s="6">
        <f t="shared" si="487"/>
        <v>11.412545986403726</v>
      </c>
      <c r="BU126" s="6">
        <f t="shared" si="487"/>
        <v>11.367032546156153</v>
      </c>
      <c r="BV126" s="6">
        <f t="shared" si="487"/>
        <v>11.610999767151549</v>
      </c>
      <c r="BW126" s="6">
        <f t="shared" si="487"/>
        <v>11.366215737977257</v>
      </c>
      <c r="BX126" s="6">
        <f t="shared" si="487"/>
        <v>13.150337035067865</v>
      </c>
      <c r="BY126" s="6">
        <f t="shared" si="487"/>
        <v>15.168330269922</v>
      </c>
      <c r="BZ126" s="6">
        <f t="shared" si="487"/>
        <v>14.20760193802573</v>
      </c>
      <c r="CA126" s="6">
        <f t="shared" si="487"/>
        <v>11.393758697053105</v>
      </c>
      <c r="CB126" s="6">
        <f t="shared" si="487"/>
        <v>13.140873564254951</v>
      </c>
      <c r="CC126" s="6">
        <f t="shared" si="487"/>
        <v>12.06824758884359</v>
      </c>
      <c r="CD126" s="6">
        <f t="shared" si="487"/>
        <v>13.312588925500076</v>
      </c>
      <c r="CE126" s="6">
        <f t="shared" si="488"/>
        <v>13.255537246388645</v>
      </c>
      <c r="CF126" s="6">
        <f t="shared" si="488"/>
        <v>13.459500234525096</v>
      </c>
      <c r="CG126" s="6">
        <f t="shared" si="488"/>
        <v>13.405823503634723</v>
      </c>
      <c r="CH126" s="6">
        <f t="shared" si="488"/>
        <v>13.693548685387848</v>
      </c>
      <c r="CI126" s="6">
        <f t="shared" si="488"/>
        <v>13.008633912114973</v>
      </c>
      <c r="CJ126" s="6">
        <f t="shared" si="488"/>
        <v>15.050560736635177</v>
      </c>
      <c r="CK126" s="6">
        <f t="shared" si="488"/>
        <v>17.360153993925739</v>
      </c>
      <c r="CL126" s="6">
        <f t="shared" si="488"/>
        <v>16.26060041807045</v>
      </c>
      <c r="CM126" s="6">
        <f t="shared" si="488"/>
        <v>13.040156828777285</v>
      </c>
      <c r="CN126" s="6">
        <f t="shared" si="488"/>
        <v>15.0397297942898</v>
      </c>
      <c r="CO126" s="6">
        <f t="shared" si="488"/>
        <v>13.812109365431494</v>
      </c>
      <c r="CP126" s="6">
        <f t="shared" si="488"/>
        <v>15.236258025234843</v>
      </c>
      <c r="CQ126" s="6">
        <f t="shared" si="488"/>
        <v>15.17096237849181</v>
      </c>
      <c r="CR126" s="6">
        <f t="shared" si="488"/>
        <v>15.404398018413982</v>
      </c>
      <c r="CS126" s="6">
        <f t="shared" si="488"/>
        <v>15.649824299908145</v>
      </c>
      <c r="CT126" s="6">
        <f t="shared" si="488"/>
        <v>15.985711799834927</v>
      </c>
    </row>
    <row r="127" spans="1:98" x14ac:dyDescent="0.25">
      <c r="B127" s="1117" t="s">
        <v>6</v>
      </c>
      <c r="C127" s="6">
        <f t="shared" si="486"/>
        <v>3.935535864978903</v>
      </c>
      <c r="D127" s="6">
        <f t="shared" si="489"/>
        <v>4.0165607476635463</v>
      </c>
      <c r="E127" s="6">
        <f t="shared" si="489"/>
        <v>15.075941176470588</v>
      </c>
      <c r="F127" s="6">
        <f t="shared" si="489"/>
        <v>9.5787309417040341</v>
      </c>
      <c r="G127" s="6">
        <f t="shared" si="489"/>
        <v>6.3132154882154889</v>
      </c>
      <c r="H127" s="6">
        <f t="shared" si="489"/>
        <v>9.4024093023255819</v>
      </c>
      <c r="I127" s="6">
        <f t="shared" si="489"/>
        <v>6.7672891566265063</v>
      </c>
      <c r="J127" s="6">
        <f t="shared" si="489"/>
        <v>5.2242280701754389</v>
      </c>
      <c r="K127" s="6">
        <f t="shared" si="489"/>
        <v>9.8252046511627906</v>
      </c>
      <c r="L127" s="6">
        <f t="shared" si="489"/>
        <v>8.4457837837837832</v>
      </c>
      <c r="M127" s="6">
        <f t="shared" si="489"/>
        <v>7.9547955801104973</v>
      </c>
      <c r="N127" s="6">
        <f t="shared" si="489"/>
        <v>12.063072131147509</v>
      </c>
      <c r="O127" s="6">
        <f t="shared" si="489"/>
        <v>3.9279227642276382</v>
      </c>
      <c r="P127" s="6">
        <f t="shared" si="489"/>
        <v>4.299760563380282</v>
      </c>
      <c r="Q127" s="6">
        <f t="shared" si="489"/>
        <v>15.029666666666666</v>
      </c>
      <c r="R127" s="6">
        <f t="shared" si="489"/>
        <v>7.6935517241379312</v>
      </c>
      <c r="S127" s="6">
        <f t="shared" si="489"/>
        <v>9.4696019417475732</v>
      </c>
      <c r="T127" s="6">
        <f t="shared" si="489"/>
        <v>10.316530516431923</v>
      </c>
      <c r="U127" s="6">
        <f t="shared" si="489"/>
        <v>6.0795191082802553</v>
      </c>
      <c r="V127" s="6">
        <f t="shared" si="489"/>
        <v>4.9028979591836732</v>
      </c>
      <c r="W127" s="6">
        <f t="shared" si="489"/>
        <v>10.246512820512821</v>
      </c>
      <c r="X127" s="6">
        <f t="shared" si="489"/>
        <v>12.186379939209726</v>
      </c>
      <c r="Y127" s="6">
        <f t="shared" si="489"/>
        <v>14.961588815789508</v>
      </c>
      <c r="Z127" s="6">
        <f t="shared" si="489"/>
        <v>8.6395119363394954</v>
      </c>
      <c r="AA127" s="6">
        <f t="shared" si="489"/>
        <v>3.3407862796833769</v>
      </c>
      <c r="AB127" s="6">
        <f t="shared" si="489"/>
        <v>5.6310317460317467</v>
      </c>
      <c r="AC127" s="6">
        <f t="shared" si="489"/>
        <v>8.705488126649076</v>
      </c>
      <c r="AD127" s="6">
        <f t="shared" si="489"/>
        <v>4.9433333333333334</v>
      </c>
      <c r="AE127" s="6">
        <f t="shared" si="489"/>
        <v>11.358041958041959</v>
      </c>
      <c r="AF127" s="6">
        <f t="shared" si="489"/>
        <v>6.6547530864197526</v>
      </c>
      <c r="AG127" s="6">
        <f t="shared" si="489"/>
        <v>5.4560651629072678</v>
      </c>
      <c r="AH127" s="6">
        <f t="shared" si="489"/>
        <v>7.4998327650851966</v>
      </c>
      <c r="AI127" s="6">
        <f t="shared" si="489"/>
        <v>8.1824995726425946</v>
      </c>
      <c r="AJ127" s="6">
        <f t="shared" si="489"/>
        <v>7.9310261511382452</v>
      </c>
      <c r="AK127" s="6">
        <f t="shared" si="489"/>
        <v>7.6855651061787436</v>
      </c>
      <c r="AL127" s="6">
        <f t="shared" si="489"/>
        <v>8.1020952109049968</v>
      </c>
      <c r="AM127" s="6">
        <f t="shared" si="489"/>
        <v>3.9950271507142565</v>
      </c>
      <c r="AN127" s="6">
        <f t="shared" si="489"/>
        <v>4.3890906488813775</v>
      </c>
      <c r="AO127" s="6">
        <f t="shared" si="489"/>
        <v>9.3681985986129881</v>
      </c>
      <c r="AP127" s="6">
        <f t="shared" si="489"/>
        <v>5.981060073426705</v>
      </c>
      <c r="AQ127" s="6">
        <f t="shared" si="489"/>
        <v>9.0209693470723487</v>
      </c>
      <c r="AR127" s="6">
        <f t="shared" si="489"/>
        <v>7.420525852640246</v>
      </c>
      <c r="AS127" s="6">
        <f t="shared" si="489"/>
        <v>8.5824063786661338</v>
      </c>
      <c r="AT127" s="6">
        <f t="shared" si="489"/>
        <v>8.0551046023289761</v>
      </c>
      <c r="AU127" s="6">
        <f t="shared" si="489"/>
        <v>8.5836855448895513</v>
      </c>
      <c r="AV127" s="6">
        <f t="shared" si="489"/>
        <v>8.3376879540970155</v>
      </c>
      <c r="AW127" s="6">
        <f t="shared" si="489"/>
        <v>8.5587712462567573</v>
      </c>
      <c r="AX127" s="6">
        <f t="shared" si="489"/>
        <v>8.5512585979799169</v>
      </c>
      <c r="AY127" s="6">
        <f t="shared" si="489"/>
        <v>4.6247433053455902</v>
      </c>
      <c r="AZ127" s="6">
        <f t="shared" si="489"/>
        <v>5.0809210624113037</v>
      </c>
      <c r="BA127" s="6">
        <f t="shared" si="489"/>
        <v>11.154714071368485</v>
      </c>
      <c r="BB127" s="6">
        <f t="shared" si="489"/>
        <v>6.8578834801910595</v>
      </c>
      <c r="BC127" s="6">
        <f t="shared" si="489"/>
        <v>10.343443453353155</v>
      </c>
      <c r="BD127" s="6">
        <f t="shared" si="489"/>
        <v>8.5083749426373085</v>
      </c>
      <c r="BE127" s="6">
        <f t="shared" si="489"/>
        <v>9.8405871537785874</v>
      </c>
      <c r="BF127" s="6">
        <f t="shared" si="489"/>
        <v>9.2359829370304034</v>
      </c>
      <c r="BG127" s="6">
        <f t="shared" si="489"/>
        <v>9.8420538457703586</v>
      </c>
      <c r="BH127" s="6">
        <f t="shared" si="489"/>
        <v>9.5599930081676359</v>
      </c>
      <c r="BI127" s="6">
        <f t="shared" si="489"/>
        <v>9.8134871109579969</v>
      </c>
      <c r="BJ127" s="6">
        <f t="shared" si="489"/>
        <v>9.8048731084437719</v>
      </c>
      <c r="BK127" s="6">
        <f t="shared" si="489"/>
        <v>5.0492947407763156</v>
      </c>
      <c r="BL127" s="6">
        <f t="shared" si="489"/>
        <v>5.5473496159406626</v>
      </c>
      <c r="BM127" s="6">
        <f t="shared" si="489"/>
        <v>12.178716823120112</v>
      </c>
      <c r="BN127" s="6">
        <f t="shared" si="489"/>
        <v>7.6371859273460512</v>
      </c>
      <c r="BO127" s="6">
        <f t="shared" si="489"/>
        <v>11.518830993618394</v>
      </c>
      <c r="BP127" s="6">
        <f t="shared" si="487"/>
        <v>9.4752326376188396</v>
      </c>
      <c r="BQ127" s="6">
        <f t="shared" si="487"/>
        <v>11.066271646130328</v>
      </c>
      <c r="BR127" s="6">
        <f t="shared" si="487"/>
        <v>10.386361555769287</v>
      </c>
      <c r="BS127" s="6">
        <f t="shared" si="487"/>
        <v>11.282832108252682</v>
      </c>
      <c r="BT127" s="6">
        <f t="shared" si="487"/>
        <v>10.959480384633299</v>
      </c>
      <c r="BU127" s="6">
        <f t="shared" si="487"/>
        <v>11.250083489131139</v>
      </c>
      <c r="BV127" s="6">
        <f t="shared" si="487"/>
        <v>11.240208482788855</v>
      </c>
      <c r="BW127" s="6">
        <f t="shared" si="487"/>
        <v>5.9549362454819574</v>
      </c>
      <c r="BX127" s="6">
        <f t="shared" si="487"/>
        <v>6.5423222430557795</v>
      </c>
      <c r="BY127" s="6">
        <f t="shared" si="487"/>
        <v>14.363091472514936</v>
      </c>
      <c r="BZ127" s="6">
        <f t="shared" si="487"/>
        <v>9.0069915952748403</v>
      </c>
      <c r="CA127" s="6">
        <f t="shared" si="487"/>
        <v>13.584848520633797</v>
      </c>
      <c r="CB127" s="6">
        <f t="shared" si="487"/>
        <v>11.174710363502157</v>
      </c>
      <c r="CC127" s="6">
        <f t="shared" si="487"/>
        <v>13.051118128580267</v>
      </c>
      <c r="CD127" s="6">
        <f t="shared" si="487"/>
        <v>12.249259364412071</v>
      </c>
      <c r="CE127" s="6">
        <f t="shared" si="488"/>
        <v>13.306520875188887</v>
      </c>
      <c r="CF127" s="6">
        <f t="shared" si="488"/>
        <v>12.925172786421129</v>
      </c>
      <c r="CG127" s="6">
        <f t="shared" si="488"/>
        <v>13.267898463741705</v>
      </c>
      <c r="CH127" s="6">
        <f t="shared" si="488"/>
        <v>13.25625227626187</v>
      </c>
      <c r="CI127" s="6">
        <f t="shared" si="488"/>
        <v>6.8154245329541032</v>
      </c>
      <c r="CJ127" s="6">
        <f t="shared" si="488"/>
        <v>7.4876878071773429</v>
      </c>
      <c r="CK127" s="6">
        <f t="shared" si="488"/>
        <v>16.438558190293353</v>
      </c>
      <c r="CL127" s="6">
        <f t="shared" si="488"/>
        <v>10.308501880792059</v>
      </c>
      <c r="CM127" s="6">
        <f t="shared" si="488"/>
        <v>15.547859131865382</v>
      </c>
      <c r="CN127" s="6">
        <f t="shared" si="488"/>
        <v>12.789456011028223</v>
      </c>
      <c r="CO127" s="6">
        <f t="shared" si="488"/>
        <v>14.937004698160118</v>
      </c>
      <c r="CP127" s="6">
        <f t="shared" si="488"/>
        <v>14.019277342569618</v>
      </c>
      <c r="CQ127" s="6">
        <f t="shared" si="488"/>
        <v>15.229313141653686</v>
      </c>
      <c r="CR127" s="6">
        <f t="shared" si="488"/>
        <v>14.792860254058985</v>
      </c>
      <c r="CS127" s="6">
        <f t="shared" si="488"/>
        <v>15.488811987587436</v>
      </c>
      <c r="CT127" s="6">
        <f t="shared" si="488"/>
        <v>15.47521634478535</v>
      </c>
    </row>
    <row r="128" spans="1:98" x14ac:dyDescent="0.25">
      <c r="B128" s="1117" t="s">
        <v>7</v>
      </c>
      <c r="C128" s="6">
        <f t="shared" si="486"/>
        <v>3.430858108108108</v>
      </c>
      <c r="D128" s="6">
        <f t="shared" si="489"/>
        <v>2.6060558139534886</v>
      </c>
      <c r="E128" s="6">
        <f t="shared" si="489"/>
        <v>5.4385922551252843</v>
      </c>
      <c r="F128" s="6">
        <f t="shared" si="489"/>
        <v>4.6865925925925929</v>
      </c>
      <c r="G128" s="6">
        <f t="shared" si="489"/>
        <v>5.9931445312499996</v>
      </c>
      <c r="H128" s="6">
        <f t="shared" si="489"/>
        <v>8.1018804597700917</v>
      </c>
      <c r="I128" s="6">
        <f t="shared" si="489"/>
        <v>5.8287325581395351</v>
      </c>
      <c r="J128" s="6">
        <f t="shared" si="489"/>
        <v>3.2076581395348835</v>
      </c>
      <c r="K128" s="6">
        <f t="shared" si="489"/>
        <v>5.4151256038647348</v>
      </c>
      <c r="L128" s="6">
        <f t="shared" si="489"/>
        <v>5.388826196473552</v>
      </c>
      <c r="M128" s="6">
        <f t="shared" si="489"/>
        <v>7.9590075376884419</v>
      </c>
      <c r="N128" s="6">
        <f t="shared" si="489"/>
        <v>10.113021428571429</v>
      </c>
      <c r="O128" s="6">
        <f t="shared" si="489"/>
        <v>2.2829676724137933</v>
      </c>
      <c r="P128" s="6">
        <f t="shared" si="489"/>
        <v>2.9181528301886792</v>
      </c>
      <c r="Q128" s="6">
        <f t="shared" si="489"/>
        <v>8.0200445205479447</v>
      </c>
      <c r="R128" s="6">
        <f t="shared" si="489"/>
        <v>6.2031499999999928</v>
      </c>
      <c r="S128" s="6">
        <f t="shared" si="489"/>
        <v>7.1255677083333326</v>
      </c>
      <c r="T128" s="6">
        <f t="shared" si="489"/>
        <v>7.0626199186991876</v>
      </c>
      <c r="U128" s="6">
        <f t="shared" si="489"/>
        <v>6.9391549999999995</v>
      </c>
      <c r="V128" s="6">
        <f t="shared" si="489"/>
        <v>4.54714629258517</v>
      </c>
      <c r="W128" s="6">
        <f t="shared" si="489"/>
        <v>3.8575714285714282</v>
      </c>
      <c r="X128" s="6">
        <f t="shared" si="489"/>
        <v>3.2618766233766237</v>
      </c>
      <c r="Y128" s="6">
        <f t="shared" si="489"/>
        <v>13.068225836431264</v>
      </c>
      <c r="Z128" s="6">
        <f t="shared" si="489"/>
        <v>25.084923714759704</v>
      </c>
      <c r="AA128" s="6">
        <f t="shared" si="489"/>
        <v>4.5778731003039512</v>
      </c>
      <c r="AB128" s="6">
        <f t="shared" si="489"/>
        <v>6.0454453333333333</v>
      </c>
      <c r="AC128" s="6">
        <f t="shared" si="489"/>
        <v>4.1597504456327981</v>
      </c>
      <c r="AD128" s="6">
        <f t="shared" si="489"/>
        <v>3.0299224806201552</v>
      </c>
      <c r="AE128" s="6">
        <f t="shared" si="489"/>
        <v>2.7838208955223882</v>
      </c>
      <c r="AF128" s="6">
        <f t="shared" si="489"/>
        <v>5.8130397236614852</v>
      </c>
      <c r="AG128" s="6">
        <f t="shared" si="489"/>
        <v>5.2228672566371683</v>
      </c>
      <c r="AH128" s="6">
        <f t="shared" si="489"/>
        <v>4.7380459482472403</v>
      </c>
      <c r="AI128" s="6">
        <f t="shared" si="489"/>
        <v>5.0523599116745661</v>
      </c>
      <c r="AJ128" s="6">
        <f t="shared" si="489"/>
        <v>5.2977079257408475</v>
      </c>
      <c r="AK128" s="6">
        <f t="shared" si="489"/>
        <v>5.2393464497786182</v>
      </c>
      <c r="AL128" s="6">
        <f t="shared" si="489"/>
        <v>5.2588707342816026</v>
      </c>
      <c r="AM128" s="6">
        <f t="shared" si="489"/>
        <v>5.4664462518810026</v>
      </c>
      <c r="AN128" s="6">
        <f t="shared" si="489"/>
        <v>6.0832896529447646</v>
      </c>
      <c r="AO128" s="6">
        <f t="shared" si="489"/>
        <v>7.6056676654663358</v>
      </c>
      <c r="AP128" s="6">
        <f t="shared" si="489"/>
        <v>6.5605911790968081</v>
      </c>
      <c r="AQ128" s="6">
        <f t="shared" si="489"/>
        <v>6.7698949680889342</v>
      </c>
      <c r="AR128" s="6">
        <f t="shared" si="489"/>
        <v>8.9700827185360286</v>
      </c>
      <c r="AS128" s="6">
        <f t="shared" si="489"/>
        <v>8.4529854815786329</v>
      </c>
      <c r="AT128" s="6">
        <f t="shared" si="489"/>
        <v>7.9860593270349796</v>
      </c>
      <c r="AU128" s="6">
        <f t="shared" si="489"/>
        <v>8.3428526368926015</v>
      </c>
      <c r="AV128" s="6">
        <f t="shared" si="489"/>
        <v>8.6335214252106454</v>
      </c>
      <c r="AW128" s="6">
        <f t="shared" si="489"/>
        <v>8.5213944623823803</v>
      </c>
      <c r="AX128" s="6">
        <f t="shared" si="489"/>
        <v>8.5380631246152969</v>
      </c>
      <c r="AY128" s="6">
        <f t="shared" si="489"/>
        <v>6.328094842333746</v>
      </c>
      <c r="AZ128" s="6">
        <f t="shared" si="489"/>
        <v>7.0421681844901833</v>
      </c>
      <c r="BA128" s="6">
        <f t="shared" si="489"/>
        <v>9.0560684892707659</v>
      </c>
      <c r="BB128" s="6">
        <f t="shared" si="489"/>
        <v>7.5223738459524014</v>
      </c>
      <c r="BC128" s="6">
        <f t="shared" si="489"/>
        <v>7.7623615704107713</v>
      </c>
      <c r="BD128" s="6">
        <f t="shared" si="489"/>
        <v>10.285096845073413</v>
      </c>
      <c r="BE128" s="6">
        <f t="shared" si="489"/>
        <v>9.6921931531780601</v>
      </c>
      <c r="BF128" s="6">
        <f t="shared" si="489"/>
        <v>9.1568156243783054</v>
      </c>
      <c r="BG128" s="6">
        <f t="shared" si="489"/>
        <v>9.5659148334610578</v>
      </c>
      <c r="BH128" s="6">
        <f t="shared" si="489"/>
        <v>9.8991956661465235</v>
      </c>
      <c r="BI128" s="6">
        <f t="shared" si="489"/>
        <v>9.770630890567638</v>
      </c>
      <c r="BJ128" s="6">
        <f t="shared" si="489"/>
        <v>9.7897431786838975</v>
      </c>
      <c r="BK128" s="6">
        <f t="shared" si="489"/>
        <v>6.9090139488599869</v>
      </c>
      <c r="BL128" s="6">
        <f t="shared" si="489"/>
        <v>7.6886392238263843</v>
      </c>
      <c r="BM128" s="6">
        <f t="shared" si="489"/>
        <v>9.8874155765858269</v>
      </c>
      <c r="BN128" s="6">
        <f t="shared" si="489"/>
        <v>8.3771863203110506</v>
      </c>
      <c r="BO128" s="6">
        <f t="shared" si="489"/>
        <v>8.6444452898259758</v>
      </c>
      <c r="BP128" s="6">
        <f t="shared" si="487"/>
        <v>11.453854110160179</v>
      </c>
      <c r="BQ128" s="6">
        <f t="shared" si="487"/>
        <v>10.899394579179004</v>
      </c>
      <c r="BR128" s="6">
        <f t="shared" si="487"/>
        <v>10.297333637657125</v>
      </c>
      <c r="BS128" s="6">
        <f t="shared" si="487"/>
        <v>10.966269105931424</v>
      </c>
      <c r="BT128" s="6">
        <f t="shared" si="487"/>
        <v>11.34833891971372</v>
      </c>
      <c r="BU128" s="6">
        <f t="shared" si="487"/>
        <v>11.200953546637839</v>
      </c>
      <c r="BV128" s="6">
        <f t="shared" si="487"/>
        <v>11.222863682611438</v>
      </c>
      <c r="BW128" s="6">
        <f t="shared" si="487"/>
        <v>8.1482146907275137</v>
      </c>
      <c r="BX128" s="6">
        <f t="shared" si="487"/>
        <v>9.0676735550118863</v>
      </c>
      <c r="BY128" s="6">
        <f t="shared" si="487"/>
        <v>11.660822434402258</v>
      </c>
      <c r="BZ128" s="6">
        <f t="shared" si="487"/>
        <v>9.8797184587220404</v>
      </c>
      <c r="CA128" s="6">
        <f t="shared" si="487"/>
        <v>10.19491299700916</v>
      </c>
      <c r="CB128" s="6">
        <f t="shared" si="487"/>
        <v>13.508217383358504</v>
      </c>
      <c r="CC128" s="6">
        <f t="shared" si="487"/>
        <v>12.854309990900548</v>
      </c>
      <c r="CD128" s="6">
        <f t="shared" si="487"/>
        <v>12.144263398907308</v>
      </c>
      <c r="CE128" s="6">
        <f t="shared" si="488"/>
        <v>12.933179132771283</v>
      </c>
      <c r="CF128" s="6">
        <f t="shared" si="488"/>
        <v>13.383776988353569</v>
      </c>
      <c r="CG128" s="6">
        <f t="shared" si="488"/>
        <v>13.209956574762799</v>
      </c>
      <c r="CH128" s="6">
        <f t="shared" si="488"/>
        <v>13.235796512724624</v>
      </c>
      <c r="CI128" s="6">
        <f t="shared" si="488"/>
        <v>9.3256317135376392</v>
      </c>
      <c r="CJ128" s="6">
        <f t="shared" si="488"/>
        <v>10.377952383711101</v>
      </c>
      <c r="CK128" s="6">
        <f t="shared" si="488"/>
        <v>13.345811276173388</v>
      </c>
      <c r="CL128" s="6">
        <f t="shared" si="488"/>
        <v>11.307337776007374</v>
      </c>
      <c r="CM128" s="6">
        <f t="shared" si="488"/>
        <v>11.668077925076982</v>
      </c>
      <c r="CN128" s="6">
        <f t="shared" si="488"/>
        <v>15.460154795253809</v>
      </c>
      <c r="CO128" s="6">
        <f t="shared" si="488"/>
        <v>14.711757784585677</v>
      </c>
      <c r="CP128" s="6">
        <f t="shared" si="488"/>
        <v>13.899109460049415</v>
      </c>
      <c r="CQ128" s="6">
        <f t="shared" si="488"/>
        <v>14.802023517456734</v>
      </c>
      <c r="CR128" s="6">
        <f t="shared" si="488"/>
        <v>15.31773276317066</v>
      </c>
      <c r="CS128" s="6">
        <f t="shared" si="488"/>
        <v>15.421171205812348</v>
      </c>
      <c r="CT128" s="6">
        <f t="shared" si="488"/>
        <v>15.4513364909896</v>
      </c>
    </row>
    <row r="129" spans="1:98" x14ac:dyDescent="0.25">
      <c r="B129" s="1117" t="s">
        <v>8</v>
      </c>
      <c r="C129" s="6">
        <f t="shared" si="486"/>
        <v>1.2595868055555557</v>
      </c>
      <c r="D129" s="6">
        <f t="shared" si="489"/>
        <v>2.3868131487889275</v>
      </c>
      <c r="E129" s="6">
        <f t="shared" si="489"/>
        <v>5.3666261980830665</v>
      </c>
      <c r="F129" s="6">
        <f t="shared" si="489"/>
        <v>4.4430154061624654</v>
      </c>
      <c r="G129" s="6">
        <f t="shared" si="489"/>
        <v>4.9840459770114949</v>
      </c>
      <c r="H129" s="6">
        <f t="shared" si="489"/>
        <v>6.9566801619433196</v>
      </c>
      <c r="I129" s="6">
        <f t="shared" si="489"/>
        <v>8.8369210526315793</v>
      </c>
      <c r="J129" s="6">
        <f t="shared" si="489"/>
        <v>5.8924586894586897</v>
      </c>
      <c r="K129" s="6">
        <f t="shared" si="489"/>
        <v>6.8164551282051029</v>
      </c>
      <c r="L129" s="6">
        <f t="shared" si="489"/>
        <v>5.7096420047732703</v>
      </c>
      <c r="M129" s="6">
        <f t="shared" si="489"/>
        <v>8.2002766570605186</v>
      </c>
      <c r="N129" s="6">
        <f t="shared" si="489"/>
        <v>14.700903225806451</v>
      </c>
      <c r="O129" s="6">
        <f t="shared" si="489"/>
        <v>1.7631212938005392</v>
      </c>
      <c r="P129" s="6">
        <f t="shared" si="489"/>
        <v>1.4150284237726098</v>
      </c>
      <c r="Q129" s="6">
        <f t="shared" si="489"/>
        <v>4.9462609603340288</v>
      </c>
      <c r="R129" s="6">
        <f t="shared" si="489"/>
        <v>8.8938673469387748</v>
      </c>
      <c r="S129" s="6">
        <f t="shared" si="489"/>
        <v>3.8440757946210273</v>
      </c>
      <c r="T129" s="6">
        <f t="shared" si="489"/>
        <v>6.2762521008403365</v>
      </c>
      <c r="U129" s="6">
        <f t="shared" si="489"/>
        <v>4.3370367231638411</v>
      </c>
      <c r="V129" s="6">
        <f t="shared" si="489"/>
        <v>5.5086572668112801</v>
      </c>
      <c r="W129" s="6">
        <f t="shared" si="489"/>
        <v>7.5771080550098233</v>
      </c>
      <c r="X129" s="6">
        <f t="shared" si="489"/>
        <v>6.8257574430823116</v>
      </c>
      <c r="Y129" s="6">
        <f t="shared" si="489"/>
        <v>3.3263430717863103</v>
      </c>
      <c r="Z129" s="6">
        <f t="shared" si="489"/>
        <v>4.901193518518518</v>
      </c>
      <c r="AA129" s="6">
        <f t="shared" si="489"/>
        <v>2.2041492007104795</v>
      </c>
      <c r="AB129" s="6">
        <f t="shared" si="489"/>
        <v>8.5509301801801794</v>
      </c>
      <c r="AC129" s="6">
        <f t="shared" si="489"/>
        <v>11.379313929313929</v>
      </c>
      <c r="AD129" s="6">
        <f t="shared" si="489"/>
        <v>3.1023772609819118</v>
      </c>
      <c r="AE129" s="6">
        <f t="shared" si="489"/>
        <v>3.4816723549488056</v>
      </c>
      <c r="AF129" s="6">
        <f t="shared" si="489"/>
        <v>3.452577319587629</v>
      </c>
      <c r="AG129" s="6">
        <f t="shared" si="489"/>
        <v>3.9211111111111108</v>
      </c>
      <c r="AH129" s="6">
        <f t="shared" si="489"/>
        <v>3.2236010051959338</v>
      </c>
      <c r="AI129" s="6">
        <f t="shared" si="489"/>
        <v>3.2898493634331318</v>
      </c>
      <c r="AJ129" s="6">
        <f t="shared" si="489"/>
        <v>3.5012908044805324</v>
      </c>
      <c r="AK129" s="6">
        <f t="shared" si="489"/>
        <v>3.5607695865499673</v>
      </c>
      <c r="AL129" s="6">
        <f t="shared" si="489"/>
        <v>3.5134797250385312</v>
      </c>
      <c r="AM129" s="6">
        <f t="shared" si="489"/>
        <v>2.2052137363573392</v>
      </c>
      <c r="AN129" s="6">
        <f t="shared" si="489"/>
        <v>5.9865202311214567</v>
      </c>
      <c r="AO129" s="6">
        <f t="shared" si="489"/>
        <v>6.5969799277816827</v>
      </c>
      <c r="AP129" s="6">
        <f t="shared" si="489"/>
        <v>5.4528791766074205</v>
      </c>
      <c r="AQ129" s="6">
        <f t="shared" si="489"/>
        <v>4.6605804928268579</v>
      </c>
      <c r="AR129" s="6">
        <f t="shared" si="489"/>
        <v>5.4297069890474781</v>
      </c>
      <c r="AS129" s="6">
        <f t="shared" si="489"/>
        <v>4.8658920239613517</v>
      </c>
      <c r="AT129" s="6">
        <f t="shared" si="489"/>
        <v>5.3068195705123626</v>
      </c>
      <c r="AU129" s="6">
        <f t="shared" si="489"/>
        <v>5.2540233813099224</v>
      </c>
      <c r="AV129" s="6">
        <f t="shared" si="489"/>
        <v>5.3317716826528443</v>
      </c>
      <c r="AW129" s="6">
        <f t="shared" si="489"/>
        <v>5.291669551420604</v>
      </c>
      <c r="AX129" s="6">
        <f t="shared" si="489"/>
        <v>5.4026943255004225</v>
      </c>
      <c r="AY129" s="6">
        <f t="shared" si="489"/>
        <v>2.5528105515506656</v>
      </c>
      <c r="AZ129" s="6">
        <f t="shared" si="489"/>
        <v>6.9301454825519802</v>
      </c>
      <c r="BA129" s="6">
        <f t="shared" si="489"/>
        <v>7.8550240000096538</v>
      </c>
      <c r="BB129" s="6">
        <f t="shared" si="489"/>
        <v>6.25227126389807</v>
      </c>
      <c r="BC129" s="6">
        <f t="shared" si="489"/>
        <v>5.3438215930752779</v>
      </c>
      <c r="BD129" s="6">
        <f t="shared" si="489"/>
        <v>6.2257020336418396</v>
      </c>
      <c r="BE129" s="6">
        <f t="shared" si="489"/>
        <v>5.5792317946740884</v>
      </c>
      <c r="BF129" s="6">
        <f t="shared" si="489"/>
        <v>6.0847993195494787</v>
      </c>
      <c r="BG129" s="6">
        <f t="shared" si="489"/>
        <v>6.0242632090099599</v>
      </c>
      <c r="BH129" s="6">
        <f t="shared" si="489"/>
        <v>6.1134094113297532</v>
      </c>
      <c r="BI129" s="6">
        <f t="shared" si="489"/>
        <v>6.0674283076588678</v>
      </c>
      <c r="BJ129" s="6">
        <f t="shared" si="489"/>
        <v>6.1947293136187858</v>
      </c>
      <c r="BK129" s="6">
        <f t="shared" si="489"/>
        <v>2.7871585601830167</v>
      </c>
      <c r="BL129" s="6">
        <f t="shared" si="489"/>
        <v>7.5663328378502515</v>
      </c>
      <c r="BM129" s="6">
        <f t="shared" si="489"/>
        <v>8.5761152032105397</v>
      </c>
      <c r="BN129" s="6">
        <f t="shared" si="489"/>
        <v>6.9627543612423919</v>
      </c>
      <c r="BO129" s="6">
        <f t="shared" ref="BO129:CT132" si="490">IFERROR(BO26/BO38,"")</f>
        <v>5.9510721036259797</v>
      </c>
      <c r="BP129" s="6">
        <f t="shared" si="490"/>
        <v>6.9331659099367648</v>
      </c>
      <c r="BQ129" s="6">
        <f t="shared" si="490"/>
        <v>6.2741474316279255</v>
      </c>
      <c r="BR129" s="6">
        <f t="shared" si="490"/>
        <v>6.8426854139966444</v>
      </c>
      <c r="BS129" s="6">
        <f t="shared" si="490"/>
        <v>6.9061551001769299</v>
      </c>
      <c r="BT129" s="6">
        <f t="shared" si="490"/>
        <v>7.0083514150543174</v>
      </c>
      <c r="BU129" s="6">
        <f t="shared" si="490"/>
        <v>6.9556391376170508</v>
      </c>
      <c r="BV129" s="6">
        <f t="shared" si="490"/>
        <v>7.1015757378394406</v>
      </c>
      <c r="BW129" s="6">
        <f t="shared" si="490"/>
        <v>3.2870633195374435</v>
      </c>
      <c r="BX129" s="6">
        <f t="shared" si="490"/>
        <v>8.9234302956470746</v>
      </c>
      <c r="BY129" s="6">
        <f t="shared" si="490"/>
        <v>10.114327226058384</v>
      </c>
      <c r="BZ129" s="6">
        <f t="shared" si="490"/>
        <v>8.2115939834748293</v>
      </c>
      <c r="CA129" s="6">
        <f t="shared" si="490"/>
        <v>7.0184563961323363</v>
      </c>
      <c r="CB129" s="6">
        <f t="shared" si="490"/>
        <v>8.1766985475430243</v>
      </c>
      <c r="CC129" s="6">
        <f t="shared" si="490"/>
        <v>7.3994785149647111</v>
      </c>
      <c r="CD129" s="6">
        <f t="shared" si="490"/>
        <v>8.0699894698510839</v>
      </c>
      <c r="CE129" s="6">
        <f t="shared" si="490"/>
        <v>8.1448430789446657</v>
      </c>
      <c r="CF129" s="6">
        <f t="shared" si="490"/>
        <v>8.2653693248584599</v>
      </c>
      <c r="CG129" s="6">
        <f t="shared" si="490"/>
        <v>8.2032025733400449</v>
      </c>
      <c r="CH129" s="6">
        <f t="shared" si="490"/>
        <v>8.3753143621783224</v>
      </c>
      <c r="CI129" s="6">
        <f t="shared" si="490"/>
        <v>3.7620439692106049</v>
      </c>
      <c r="CJ129" s="6">
        <f t="shared" si="490"/>
        <v>10.212865973368078</v>
      </c>
      <c r="CK129" s="6">
        <f t="shared" si="490"/>
        <v>11.575847510223822</v>
      </c>
      <c r="CL129" s="6">
        <f t="shared" si="490"/>
        <v>9.3981693140869424</v>
      </c>
      <c r="CM129" s="6">
        <f t="shared" si="490"/>
        <v>8.0326233453734623</v>
      </c>
      <c r="CN129" s="6">
        <f t="shared" si="490"/>
        <v>9.3582314876629926</v>
      </c>
      <c r="CO129" s="6">
        <f t="shared" si="490"/>
        <v>8.4687031603771121</v>
      </c>
      <c r="CP129" s="6">
        <f t="shared" si="490"/>
        <v>9.2361029482445662</v>
      </c>
      <c r="CQ129" s="6">
        <f t="shared" si="490"/>
        <v>9.3217729038521693</v>
      </c>
      <c r="CR129" s="6">
        <f t="shared" si="490"/>
        <v>9.4597151923005107</v>
      </c>
      <c r="CS129" s="6">
        <f t="shared" si="490"/>
        <v>9.5763366520914364</v>
      </c>
      <c r="CT129" s="6">
        <f t="shared" si="490"/>
        <v>9.7772582332633551</v>
      </c>
    </row>
    <row r="130" spans="1:98" x14ac:dyDescent="0.25">
      <c r="B130" s="1117" t="s">
        <v>1</v>
      </c>
      <c r="C130" s="6">
        <f t="shared" si="486"/>
        <v>1.7102121212121213</v>
      </c>
      <c r="D130" s="6">
        <f t="shared" ref="D130:BO133" si="491">IFERROR(D27/D39,"")</f>
        <v>2.1613122529644269</v>
      </c>
      <c r="E130" s="6">
        <f t="shared" si="491"/>
        <v>1.4957140468227426</v>
      </c>
      <c r="F130" s="6">
        <f t="shared" si="491"/>
        <v>4.1349941348973607</v>
      </c>
      <c r="G130" s="6">
        <f t="shared" si="491"/>
        <v>4.9279656250000006</v>
      </c>
      <c r="H130" s="6">
        <f t="shared" si="491"/>
        <v>14.951164406779661</v>
      </c>
      <c r="I130" s="6">
        <f t="shared" si="491"/>
        <v>9.1123954248366008</v>
      </c>
      <c r="J130" s="6">
        <f t="shared" si="491"/>
        <v>4.6259642857142858</v>
      </c>
      <c r="K130" s="6">
        <f t="shared" si="491"/>
        <v>13.909033457249071</v>
      </c>
      <c r="L130" s="6">
        <f t="shared" si="491"/>
        <v>8.8957050147492627</v>
      </c>
      <c r="M130" s="6">
        <f t="shared" si="491"/>
        <v>12.890917274939198</v>
      </c>
      <c r="N130" s="6">
        <f t="shared" si="491"/>
        <v>13.98665859564167</v>
      </c>
      <c r="O130" s="6">
        <f t="shared" si="491"/>
        <v>2.0765972222222224</v>
      </c>
      <c r="P130" s="6">
        <f t="shared" si="491"/>
        <v>1.7067041666666667</v>
      </c>
      <c r="Q130" s="6">
        <f t="shared" si="491"/>
        <v>4.30055753968254</v>
      </c>
      <c r="R130" s="6">
        <f t="shared" si="491"/>
        <v>3.1754622823984526</v>
      </c>
      <c r="S130" s="6">
        <f t="shared" si="491"/>
        <v>3.8827682403433474</v>
      </c>
      <c r="T130" s="6">
        <f t="shared" si="491"/>
        <v>5.071626719056975</v>
      </c>
      <c r="U130" s="6">
        <f t="shared" si="491"/>
        <v>4.2014082031250002</v>
      </c>
      <c r="V130" s="6">
        <f t="shared" si="491"/>
        <v>5.1356486199575375</v>
      </c>
      <c r="W130" s="6">
        <f t="shared" si="491"/>
        <v>6.8681103117505993</v>
      </c>
      <c r="X130" s="6">
        <f t="shared" si="491"/>
        <v>5.1850020161290322</v>
      </c>
      <c r="Y130" s="6">
        <f t="shared" si="491"/>
        <v>8.5481397459165152</v>
      </c>
      <c r="Z130" s="6">
        <f t="shared" si="491"/>
        <v>13.382206378986886</v>
      </c>
      <c r="AA130" s="6">
        <f t="shared" si="491"/>
        <v>0.79787356321839076</v>
      </c>
      <c r="AB130" s="6">
        <f t="shared" si="491"/>
        <v>1.6395412844036696</v>
      </c>
      <c r="AC130" s="6">
        <f t="shared" si="491"/>
        <v>4.2275806451612903</v>
      </c>
      <c r="AD130" s="6">
        <f t="shared" si="491"/>
        <v>10.150288065843622</v>
      </c>
      <c r="AE130" s="6">
        <f t="shared" si="491"/>
        <v>27.992740213523131</v>
      </c>
      <c r="AF130" s="6">
        <f t="shared" si="491"/>
        <v>7.6523008849557526</v>
      </c>
      <c r="AG130" s="6">
        <f t="shared" si="491"/>
        <v>7.6715584415584424</v>
      </c>
      <c r="AH130" s="6">
        <f t="shared" si="491"/>
        <v>19.618138278015856</v>
      </c>
      <c r="AI130" s="6">
        <f t="shared" si="491"/>
        <v>22.880857321360271</v>
      </c>
      <c r="AJ130" s="6">
        <f t="shared" si="491"/>
        <v>15.009038667847909</v>
      </c>
      <c r="AK130" s="6">
        <f t="shared" si="491"/>
        <v>16.228951022031975</v>
      </c>
      <c r="AL130" s="6">
        <f t="shared" si="491"/>
        <v>19.036923139364298</v>
      </c>
      <c r="AM130" s="6">
        <f t="shared" si="491"/>
        <v>1.1445330113865608</v>
      </c>
      <c r="AN130" s="6">
        <f t="shared" si="491"/>
        <v>1.6050387319873956</v>
      </c>
      <c r="AO130" s="6">
        <f t="shared" si="491"/>
        <v>5.2110984355202499</v>
      </c>
      <c r="AP130" s="6">
        <f t="shared" si="491"/>
        <v>8.1922809988408076</v>
      </c>
      <c r="AQ130" s="6">
        <f t="shared" si="491"/>
        <v>51.472256087056579</v>
      </c>
      <c r="AR130" s="6">
        <f t="shared" si="491"/>
        <v>9.381012889750556</v>
      </c>
      <c r="AS130" s="6">
        <f t="shared" si="491"/>
        <v>10.661439081404609</v>
      </c>
      <c r="AT130" s="6">
        <f t="shared" si="491"/>
        <v>20.819748152412227</v>
      </c>
      <c r="AU130" s="6">
        <f t="shared" si="491"/>
        <v>24.11274060353416</v>
      </c>
      <c r="AV130" s="6">
        <f t="shared" si="491"/>
        <v>16.493005959151041</v>
      </c>
      <c r="AW130" s="6">
        <f t="shared" si="491"/>
        <v>18.33503514367597</v>
      </c>
      <c r="AX130" s="6">
        <f t="shared" si="491"/>
        <v>20.347728726221593</v>
      </c>
      <c r="AY130" s="6">
        <f t="shared" si="491"/>
        <v>1.3249400273063678</v>
      </c>
      <c r="AZ130" s="6">
        <f t="shared" si="491"/>
        <v>1.8580329621169085</v>
      </c>
      <c r="BA130" s="6">
        <f t="shared" si="491"/>
        <v>6.2048549071739609</v>
      </c>
      <c r="BB130" s="6">
        <f t="shared" si="491"/>
        <v>9.3932693932708702</v>
      </c>
      <c r="BC130" s="6">
        <f t="shared" si="491"/>
        <v>59.018088829419078</v>
      </c>
      <c r="BD130" s="6">
        <f t="shared" si="491"/>
        <v>10.756269379387986</v>
      </c>
      <c r="BE130" s="6">
        <f t="shared" si="491"/>
        <v>12.224406050738525</v>
      </c>
      <c r="BF130" s="6">
        <f t="shared" si="491"/>
        <v>23.871923231555868</v>
      </c>
      <c r="BG130" s="6">
        <f t="shared" si="491"/>
        <v>27.64766837601227</v>
      </c>
      <c r="BH130" s="6">
        <f t="shared" si="491"/>
        <v>18.910880632762584</v>
      </c>
      <c r="BI130" s="6">
        <f t="shared" si="491"/>
        <v>21.022951295738874</v>
      </c>
      <c r="BJ130" s="6">
        <f t="shared" si="491"/>
        <v>23.330705757485678</v>
      </c>
      <c r="BK130" s="6">
        <f t="shared" si="491"/>
        <v>1.4465695218130923</v>
      </c>
      <c r="BL130" s="6">
        <f t="shared" si="491"/>
        <v>2.0286003880392411</v>
      </c>
      <c r="BM130" s="6">
        <f t="shared" si="491"/>
        <v>6.7744605876525323</v>
      </c>
      <c r="BN130" s="6">
        <f t="shared" si="491"/>
        <v>10.460682954044602</v>
      </c>
      <c r="BO130" s="6">
        <f t="shared" si="491"/>
        <v>65.724668371638955</v>
      </c>
      <c r="BP130" s="6">
        <f t="shared" si="490"/>
        <v>11.978568806584121</v>
      </c>
      <c r="BQ130" s="6">
        <f t="shared" si="490"/>
        <v>13.747004721982215</v>
      </c>
      <c r="BR130" s="6">
        <f t="shared" si="490"/>
        <v>26.845266757739079</v>
      </c>
      <c r="BS130" s="6">
        <f t="shared" si="490"/>
        <v>31.695010549576722</v>
      </c>
      <c r="BT130" s="6">
        <f t="shared" si="490"/>
        <v>21.679244448592701</v>
      </c>
      <c r="BU130" s="6">
        <f t="shared" si="490"/>
        <v>24.100501135922087</v>
      </c>
      <c r="BV130" s="6">
        <f t="shared" si="490"/>
        <v>26.746087773324017</v>
      </c>
      <c r="BW130" s="6">
        <f t="shared" si="490"/>
        <v>1.7060262312454888</v>
      </c>
      <c r="BX130" s="6">
        <f t="shared" si="490"/>
        <v>2.3924501536379594</v>
      </c>
      <c r="BY130" s="6">
        <f t="shared" si="490"/>
        <v>7.989527838653891</v>
      </c>
      <c r="BZ130" s="6">
        <f t="shared" si="490"/>
        <v>12.336911048682042</v>
      </c>
      <c r="CA130" s="6">
        <f t="shared" si="490"/>
        <v>77.513044890776143</v>
      </c>
      <c r="CB130" s="6">
        <f t="shared" si="490"/>
        <v>14.127044907733053</v>
      </c>
      <c r="CC130" s="6">
        <f t="shared" si="490"/>
        <v>16.212667488916946</v>
      </c>
      <c r="CD130" s="6">
        <f t="shared" si="490"/>
        <v>31.660233803407159</v>
      </c>
      <c r="CE130" s="6">
        <f t="shared" si="490"/>
        <v>37.379827641748804</v>
      </c>
      <c r="CF130" s="6">
        <f t="shared" si="490"/>
        <v>25.567633732892293</v>
      </c>
      <c r="CG130" s="6">
        <f t="shared" si="490"/>
        <v>28.423167019661079</v>
      </c>
      <c r="CH130" s="6">
        <f t="shared" si="490"/>
        <v>31.543266076347418</v>
      </c>
      <c r="CI130" s="6">
        <f t="shared" si="490"/>
        <v>1.9525470216604617</v>
      </c>
      <c r="CJ130" s="6">
        <f t="shared" si="490"/>
        <v>2.7381592008386444</v>
      </c>
      <c r="CK130" s="6">
        <f t="shared" si="490"/>
        <v>9.1440146113393777</v>
      </c>
      <c r="CL130" s="6">
        <f t="shared" si="490"/>
        <v>14.119594695216598</v>
      </c>
      <c r="CM130" s="6">
        <f t="shared" si="490"/>
        <v>88.713679877493277</v>
      </c>
      <c r="CN130" s="6">
        <f t="shared" si="490"/>
        <v>16.168402896900478</v>
      </c>
      <c r="CO130" s="6">
        <f t="shared" si="490"/>
        <v>18.555397941065443</v>
      </c>
      <c r="CP130" s="6">
        <f t="shared" si="490"/>
        <v>36.235137587999496</v>
      </c>
      <c r="CQ130" s="6">
        <f t="shared" si="490"/>
        <v>42.781212735981498</v>
      </c>
      <c r="CR130" s="6">
        <f t="shared" si="490"/>
        <v>29.262156807295224</v>
      </c>
      <c r="CS130" s="6">
        <f t="shared" si="490"/>
        <v>33.180920947082143</v>
      </c>
      <c r="CT130" s="6">
        <f t="shared" si="490"/>
        <v>36.823293384867206</v>
      </c>
    </row>
    <row r="131" spans="1:98" x14ac:dyDescent="0.25">
      <c r="B131" s="1117" t="s">
        <v>2</v>
      </c>
      <c r="C131" s="6">
        <f t="shared" si="486"/>
        <v>3.8871860465116281</v>
      </c>
      <c r="D131" s="6">
        <f t="shared" si="491"/>
        <v>3.0094666666666665</v>
      </c>
      <c r="E131" s="6">
        <f t="shared" si="491"/>
        <v>6.2732840909090903</v>
      </c>
      <c r="F131" s="6">
        <f t="shared" si="491"/>
        <v>4.4095454545454551</v>
      </c>
      <c r="G131" s="6">
        <f t="shared" si="491"/>
        <v>5.631951612903225</v>
      </c>
      <c r="H131" s="6">
        <f t="shared" si="491"/>
        <v>6.736656521739131</v>
      </c>
      <c r="I131" s="6">
        <f t="shared" si="491"/>
        <v>4.9419140625000004</v>
      </c>
      <c r="J131" s="6">
        <f t="shared" si="491"/>
        <v>4.832904109589041</v>
      </c>
      <c r="K131" s="6">
        <f t="shared" si="491"/>
        <v>22.281579268292685</v>
      </c>
      <c r="L131" s="6">
        <f t="shared" si="491"/>
        <v>-6.5096065573770492</v>
      </c>
      <c r="M131" s="6">
        <f t="shared" si="491"/>
        <v>12.185306701030928</v>
      </c>
      <c r="N131" s="6">
        <f t="shared" si="491"/>
        <v>20.54209216589857</v>
      </c>
      <c r="O131" s="6">
        <f t="shared" si="491"/>
        <v>2.1867655677655677</v>
      </c>
      <c r="P131" s="6">
        <f t="shared" si="491"/>
        <v>4.4079047619047618</v>
      </c>
      <c r="Q131" s="6">
        <f t="shared" si="491"/>
        <v>4.8108902821316617</v>
      </c>
      <c r="R131" s="6">
        <f t="shared" si="491"/>
        <v>3.2887792915531335</v>
      </c>
      <c r="S131" s="6">
        <f t="shared" si="491"/>
        <v>3.3202482915717537</v>
      </c>
      <c r="T131" s="6">
        <f t="shared" si="491"/>
        <v>5.4091414253897545</v>
      </c>
      <c r="U131" s="6">
        <f t="shared" si="491"/>
        <v>3.2905850622406638</v>
      </c>
      <c r="V131" s="6">
        <f t="shared" si="491"/>
        <v>2.5388449612403101</v>
      </c>
      <c r="W131" s="6">
        <f t="shared" si="491"/>
        <v>4.3987929759704247</v>
      </c>
      <c r="X131" s="6">
        <f t="shared" si="491"/>
        <v>3.0225798969072164</v>
      </c>
      <c r="Y131" s="6">
        <f t="shared" si="491"/>
        <v>4.1964162479061971</v>
      </c>
      <c r="Z131" s="6">
        <f t="shared" si="491"/>
        <v>9.8524714946070873</v>
      </c>
      <c r="AA131" s="6">
        <f t="shared" si="491"/>
        <v>2.1605924137931032</v>
      </c>
      <c r="AB131" s="6">
        <f t="shared" si="491"/>
        <v>2.8813842105263157</v>
      </c>
      <c r="AC131" s="6">
        <f t="shared" si="491"/>
        <v>6.1616850828729284</v>
      </c>
      <c r="AD131" s="6">
        <f t="shared" si="491"/>
        <v>6.8254347826086956</v>
      </c>
      <c r="AE131" s="6">
        <f t="shared" si="491"/>
        <v>7.7553459119496848</v>
      </c>
      <c r="AF131" s="6">
        <f t="shared" si="491"/>
        <v>6.8832288401253923</v>
      </c>
      <c r="AG131" s="6">
        <f t="shared" si="491"/>
        <v>8.4216099071207431</v>
      </c>
      <c r="AH131" s="6">
        <f t="shared" si="491"/>
        <v>8.7274678917353743</v>
      </c>
      <c r="AI131" s="6">
        <f t="shared" si="491"/>
        <v>8.838886352034967</v>
      </c>
      <c r="AJ131" s="6">
        <f t="shared" si="491"/>
        <v>8.8341142992815698</v>
      </c>
      <c r="AK131" s="6">
        <f t="shared" si="491"/>
        <v>9.0376707241792715</v>
      </c>
      <c r="AL131" s="6">
        <f t="shared" si="491"/>
        <v>9.1743855955104383</v>
      </c>
      <c r="AM131" s="6">
        <f t="shared" si="491"/>
        <v>2.6296377889003852</v>
      </c>
      <c r="AN131" s="6">
        <f t="shared" si="491"/>
        <v>2.8514003671738819</v>
      </c>
      <c r="AO131" s="6">
        <f t="shared" si="491"/>
        <v>8.7608677247727034</v>
      </c>
      <c r="AP131" s="6">
        <f t="shared" si="491"/>
        <v>8.4255603378302055</v>
      </c>
      <c r="AQ131" s="6">
        <f t="shared" si="491"/>
        <v>9.5820097959637245</v>
      </c>
      <c r="AR131" s="6">
        <f t="shared" si="491"/>
        <v>9.4327408107502233</v>
      </c>
      <c r="AS131" s="6">
        <f t="shared" si="491"/>
        <v>10.53998465143515</v>
      </c>
      <c r="AT131" s="6">
        <f t="shared" si="491"/>
        <v>9.8662056082155427</v>
      </c>
      <c r="AU131" s="6">
        <f t="shared" si="491"/>
        <v>10.222038893188758</v>
      </c>
      <c r="AV131" s="6">
        <f t="shared" si="491"/>
        <v>10.236869207532324</v>
      </c>
      <c r="AW131" s="6">
        <f t="shared" si="491"/>
        <v>10.422946785156714</v>
      </c>
      <c r="AX131" s="6">
        <f t="shared" si="491"/>
        <v>10.390617477725986</v>
      </c>
      <c r="AY131" s="6">
        <f t="shared" si="491"/>
        <v>3.0441344453758092</v>
      </c>
      <c r="AZ131" s="6">
        <f t="shared" si="491"/>
        <v>3.3008523500496665</v>
      </c>
      <c r="BA131" s="6">
        <f t="shared" si="491"/>
        <v>10.431565199886863</v>
      </c>
      <c r="BB131" s="6">
        <f t="shared" si="491"/>
        <v>9.6607474833561149</v>
      </c>
      <c r="BC131" s="6">
        <f t="shared" si="491"/>
        <v>10.986732432052008</v>
      </c>
      <c r="BD131" s="6">
        <f t="shared" si="491"/>
        <v>10.815580613606208</v>
      </c>
      <c r="BE131" s="6">
        <f t="shared" si="491"/>
        <v>12.085146401335544</v>
      </c>
      <c r="BF131" s="6">
        <f t="shared" si="491"/>
        <v>11.312591350379947</v>
      </c>
      <c r="BG131" s="6">
        <f t="shared" si="491"/>
        <v>11.720589794930234</v>
      </c>
      <c r="BH131" s="6">
        <f t="shared" si="491"/>
        <v>11.737594233356566</v>
      </c>
      <c r="BI131" s="6">
        <f t="shared" si="491"/>
        <v>11.950950783860691</v>
      </c>
      <c r="BJ131" s="6">
        <f t="shared" si="491"/>
        <v>11.913881999960619</v>
      </c>
      <c r="BK131" s="6">
        <f t="shared" si="491"/>
        <v>3.3235859874613096</v>
      </c>
      <c r="BL131" s="6">
        <f t="shared" si="491"/>
        <v>3.6038705957842265</v>
      </c>
      <c r="BM131" s="6">
        <f t="shared" si="491"/>
        <v>11.38918288523648</v>
      </c>
      <c r="BN131" s="6">
        <f t="shared" si="491"/>
        <v>10.758556184374774</v>
      </c>
      <c r="BO131" s="6">
        <f t="shared" si="491"/>
        <v>12.235220758700676</v>
      </c>
      <c r="BP131" s="6">
        <f t="shared" si="490"/>
        <v>12.044619932213967</v>
      </c>
      <c r="BQ131" s="6">
        <f t="shared" si="490"/>
        <v>13.590399726207499</v>
      </c>
      <c r="BR131" s="6">
        <f t="shared" si="490"/>
        <v>12.721619853435172</v>
      </c>
      <c r="BS131" s="6">
        <f t="shared" si="490"/>
        <v>13.43636693501008</v>
      </c>
      <c r="BT131" s="6">
        <f t="shared" si="490"/>
        <v>13.455860653177639</v>
      </c>
      <c r="BU131" s="6">
        <f t="shared" si="490"/>
        <v>13.700450469110059</v>
      </c>
      <c r="BV131" s="6">
        <f t="shared" si="490"/>
        <v>13.657955185934856</v>
      </c>
      <c r="BW131" s="6">
        <f t="shared" si="490"/>
        <v>3.9197043701723699</v>
      </c>
      <c r="BX131" s="6">
        <f t="shared" si="490"/>
        <v>4.2502608258440864</v>
      </c>
      <c r="BY131" s="6">
        <f t="shared" si="490"/>
        <v>13.4319467275325</v>
      </c>
      <c r="BZ131" s="6">
        <f t="shared" si="490"/>
        <v>12.688210821604237</v>
      </c>
      <c r="CA131" s="6">
        <f t="shared" si="490"/>
        <v>14.429729953981232</v>
      </c>
      <c r="CB131" s="6">
        <f t="shared" si="490"/>
        <v>14.204942963255871</v>
      </c>
      <c r="CC131" s="6">
        <f t="shared" si="490"/>
        <v>16.027973821100076</v>
      </c>
      <c r="CD131" s="6">
        <f t="shared" si="490"/>
        <v>15.003369590347308</v>
      </c>
      <c r="CE131" s="6">
        <f t="shared" si="490"/>
        <v>15.846313708473488</v>
      </c>
      <c r="CF131" s="6">
        <f t="shared" si="490"/>
        <v>15.869303819931583</v>
      </c>
      <c r="CG131" s="6">
        <f t="shared" si="490"/>
        <v>16.157763265249649</v>
      </c>
      <c r="CH131" s="6">
        <f t="shared" si="490"/>
        <v>16.10764602808414</v>
      </c>
      <c r="CI131" s="6">
        <f t="shared" si="490"/>
        <v>4.4861016516622785</v>
      </c>
      <c r="CJ131" s="6">
        <f t="shared" si="490"/>
        <v>4.864423515178558</v>
      </c>
      <c r="CK131" s="6">
        <f t="shared" si="490"/>
        <v>15.372863029660946</v>
      </c>
      <c r="CL131" s="6">
        <f t="shared" si="490"/>
        <v>14.52165728532605</v>
      </c>
      <c r="CM131" s="6">
        <f t="shared" si="490"/>
        <v>16.514825932331526</v>
      </c>
      <c r="CN131" s="6">
        <f t="shared" si="490"/>
        <v>16.257557221446344</v>
      </c>
      <c r="CO131" s="6">
        <f t="shared" si="490"/>
        <v>18.344016038249041</v>
      </c>
      <c r="CP131" s="6">
        <f t="shared" si="490"/>
        <v>17.171356496152498</v>
      </c>
      <c r="CQ131" s="6">
        <f t="shared" si="490"/>
        <v>18.136106039347911</v>
      </c>
      <c r="CR131" s="6">
        <f t="shared" si="490"/>
        <v>18.162418221911697</v>
      </c>
      <c r="CS131" s="6">
        <f t="shared" si="490"/>
        <v>18.862411258219787</v>
      </c>
      <c r="CT131" s="6">
        <f t="shared" si="490"/>
        <v>18.803904896725143</v>
      </c>
    </row>
    <row r="132" spans="1:98" x14ac:dyDescent="0.25">
      <c r="B132" s="1117" t="s">
        <v>150</v>
      </c>
      <c r="C132" s="6" t="str">
        <f t="shared" si="486"/>
        <v/>
      </c>
      <c r="D132" s="6" t="str">
        <f t="shared" si="491"/>
        <v/>
      </c>
      <c r="E132" s="6" t="str">
        <f t="shared" si="491"/>
        <v/>
      </c>
      <c r="F132" s="6" t="str">
        <f t="shared" si="491"/>
        <v/>
      </c>
      <c r="G132" s="6" t="str">
        <f t="shared" si="491"/>
        <v/>
      </c>
      <c r="H132" s="6" t="str">
        <f t="shared" si="491"/>
        <v/>
      </c>
      <c r="I132" s="6" t="str">
        <f t="shared" si="491"/>
        <v/>
      </c>
      <c r="J132" s="6" t="str">
        <f t="shared" si="491"/>
        <v/>
      </c>
      <c r="K132" s="6" t="str">
        <f t="shared" si="491"/>
        <v/>
      </c>
      <c r="L132" s="6" t="str">
        <f t="shared" si="491"/>
        <v/>
      </c>
      <c r="M132" s="6" t="str">
        <f t="shared" si="491"/>
        <v/>
      </c>
      <c r="N132" s="6" t="str">
        <f t="shared" si="491"/>
        <v/>
      </c>
      <c r="O132" s="6" t="str">
        <f t="shared" si="491"/>
        <v/>
      </c>
      <c r="P132" s="6" t="str">
        <f t="shared" si="491"/>
        <v/>
      </c>
      <c r="Q132" s="6" t="str">
        <f t="shared" si="491"/>
        <v/>
      </c>
      <c r="R132" s="6" t="str">
        <f t="shared" si="491"/>
        <v/>
      </c>
      <c r="S132" s="6" t="str">
        <f t="shared" si="491"/>
        <v/>
      </c>
      <c r="T132" s="6" t="str">
        <f t="shared" si="491"/>
        <v/>
      </c>
      <c r="U132" s="6" t="str">
        <f t="shared" si="491"/>
        <v/>
      </c>
      <c r="V132" s="6" t="str">
        <f t="shared" si="491"/>
        <v/>
      </c>
      <c r="W132" s="6" t="str">
        <f t="shared" si="491"/>
        <v/>
      </c>
      <c r="X132" s="6" t="str">
        <f t="shared" si="491"/>
        <v/>
      </c>
      <c r="Y132" s="6" t="str">
        <f t="shared" si="491"/>
        <v/>
      </c>
      <c r="Z132" s="6" t="str">
        <f t="shared" si="491"/>
        <v/>
      </c>
      <c r="AA132" s="6" t="str">
        <f t="shared" si="491"/>
        <v/>
      </c>
      <c r="AB132" s="6">
        <f t="shared" si="491"/>
        <v>0.67766207759699626</v>
      </c>
      <c r="AC132" s="6">
        <f t="shared" si="491"/>
        <v>0.67433481152993346</v>
      </c>
      <c r="AD132" s="6">
        <f t="shared" si="491"/>
        <v>0.7345575221238938</v>
      </c>
      <c r="AE132" s="6">
        <f t="shared" si="491"/>
        <v>0.37122982321291315</v>
      </c>
      <c r="AF132" s="6">
        <f t="shared" si="491"/>
        <v>0.16410967741935484</v>
      </c>
      <c r="AG132" s="6">
        <f t="shared" si="491"/>
        <v>0.22015332197614992</v>
      </c>
      <c r="AH132" s="6">
        <f t="shared" si="491"/>
        <v>0.32503697026762557</v>
      </c>
      <c r="AI132" s="6">
        <f t="shared" si="491"/>
        <v>0.25462790842796579</v>
      </c>
      <c r="AJ132" s="6">
        <f t="shared" si="491"/>
        <v>0.23713841161076343</v>
      </c>
      <c r="AK132" s="6">
        <f t="shared" si="491"/>
        <v>0.26282395739307929</v>
      </c>
      <c r="AL132" s="6">
        <f t="shared" si="491"/>
        <v>0.27526023293986529</v>
      </c>
      <c r="AM132" s="6">
        <f t="shared" si="491"/>
        <v>0.25718277936227418</v>
      </c>
      <c r="AN132" s="6">
        <f t="shared" si="491"/>
        <v>0.25782711452225959</v>
      </c>
      <c r="AO132" s="6">
        <f t="shared" si="491"/>
        <v>0.26318580732068336</v>
      </c>
      <c r="AP132" s="6">
        <f t="shared" si="491"/>
        <v>0.26328121522131531</v>
      </c>
      <c r="AQ132" s="6">
        <f t="shared" si="491"/>
        <v>0.26035796122914601</v>
      </c>
      <c r="AR132" s="6">
        <f t="shared" si="491"/>
        <v>0.26115532738335279</v>
      </c>
      <c r="AS132" s="6">
        <f t="shared" si="491"/>
        <v>0.26199275287810642</v>
      </c>
      <c r="AT132" s="6">
        <f t="shared" si="491"/>
        <v>0.26169482977499542</v>
      </c>
      <c r="AU132" s="6">
        <f t="shared" si="491"/>
        <v>0.26129968115461827</v>
      </c>
      <c r="AV132" s="6">
        <f t="shared" si="491"/>
        <v>0.26153547402507482</v>
      </c>
      <c r="AW132" s="6">
        <f t="shared" si="491"/>
        <v>0.26163059699164948</v>
      </c>
      <c r="AX132" s="6">
        <f t="shared" si="491"/>
        <v>0.26154010573135705</v>
      </c>
      <c r="AY132" s="6" t="str">
        <f t="shared" si="491"/>
        <v/>
      </c>
      <c r="AZ132" s="6" t="str">
        <f t="shared" si="491"/>
        <v/>
      </c>
      <c r="BA132" s="6" t="str">
        <f t="shared" si="491"/>
        <v/>
      </c>
      <c r="BB132" s="6" t="str">
        <f t="shared" si="491"/>
        <v/>
      </c>
      <c r="BC132" s="6" t="str">
        <f t="shared" si="491"/>
        <v/>
      </c>
      <c r="BD132" s="6" t="str">
        <f t="shared" si="491"/>
        <v/>
      </c>
      <c r="BE132" s="6" t="str">
        <f t="shared" si="491"/>
        <v/>
      </c>
      <c r="BF132" s="6" t="str">
        <f t="shared" si="491"/>
        <v/>
      </c>
      <c r="BG132" s="6" t="str">
        <f t="shared" si="491"/>
        <v/>
      </c>
      <c r="BH132" s="6" t="str">
        <f t="shared" si="491"/>
        <v/>
      </c>
      <c r="BI132" s="6" t="str">
        <f t="shared" si="491"/>
        <v/>
      </c>
      <c r="BJ132" s="6" t="str">
        <f t="shared" si="491"/>
        <v/>
      </c>
      <c r="BK132" s="6" t="str">
        <f t="shared" si="491"/>
        <v/>
      </c>
      <c r="BL132" s="6" t="str">
        <f t="shared" si="491"/>
        <v/>
      </c>
      <c r="BM132" s="6" t="str">
        <f t="shared" si="491"/>
        <v/>
      </c>
      <c r="BN132" s="6" t="str">
        <f t="shared" si="491"/>
        <v/>
      </c>
      <c r="BO132" s="6" t="str">
        <f t="shared" si="491"/>
        <v/>
      </c>
      <c r="BP132" s="6" t="str">
        <f t="shared" si="490"/>
        <v/>
      </c>
      <c r="BQ132" s="6" t="str">
        <f t="shared" si="490"/>
        <v/>
      </c>
      <c r="BR132" s="6" t="str">
        <f t="shared" si="490"/>
        <v/>
      </c>
      <c r="BS132" s="6" t="str">
        <f t="shared" si="490"/>
        <v/>
      </c>
      <c r="BT132" s="6" t="str">
        <f t="shared" si="490"/>
        <v/>
      </c>
      <c r="BU132" s="6" t="str">
        <f t="shared" si="490"/>
        <v/>
      </c>
      <c r="BV132" s="6" t="str">
        <f t="shared" si="490"/>
        <v/>
      </c>
      <c r="BW132" s="6" t="str">
        <f t="shared" si="490"/>
        <v/>
      </c>
      <c r="BX132" s="6" t="str">
        <f t="shared" si="490"/>
        <v/>
      </c>
      <c r="BY132" s="6" t="str">
        <f t="shared" si="490"/>
        <v/>
      </c>
      <c r="BZ132" s="6" t="str">
        <f t="shared" si="490"/>
        <v/>
      </c>
      <c r="CA132" s="6" t="str">
        <f t="shared" si="490"/>
        <v/>
      </c>
      <c r="CB132" s="6" t="str">
        <f t="shared" si="490"/>
        <v/>
      </c>
      <c r="CC132" s="6" t="str">
        <f t="shared" si="490"/>
        <v/>
      </c>
      <c r="CD132" s="6" t="str">
        <f t="shared" si="490"/>
        <v/>
      </c>
      <c r="CE132" s="6" t="str">
        <f t="shared" si="490"/>
        <v/>
      </c>
      <c r="CF132" s="6" t="str">
        <f t="shared" si="490"/>
        <v/>
      </c>
      <c r="CG132" s="6" t="str">
        <f t="shared" si="490"/>
        <v/>
      </c>
      <c r="CH132" s="6" t="str">
        <f t="shared" si="490"/>
        <v/>
      </c>
      <c r="CI132" s="6" t="str">
        <f t="shared" si="490"/>
        <v/>
      </c>
      <c r="CJ132" s="6" t="str">
        <f t="shared" si="490"/>
        <v/>
      </c>
      <c r="CK132" s="6" t="str">
        <f t="shared" si="490"/>
        <v/>
      </c>
      <c r="CL132" s="6" t="str">
        <f t="shared" si="490"/>
        <v/>
      </c>
      <c r="CM132" s="6" t="str">
        <f t="shared" si="490"/>
        <v/>
      </c>
      <c r="CN132" s="6" t="str">
        <f t="shared" si="490"/>
        <v/>
      </c>
      <c r="CO132" s="6" t="str">
        <f t="shared" si="490"/>
        <v/>
      </c>
      <c r="CP132" s="6" t="str">
        <f t="shared" si="490"/>
        <v/>
      </c>
      <c r="CQ132" s="6" t="str">
        <f t="shared" si="490"/>
        <v/>
      </c>
      <c r="CR132" s="6" t="str">
        <f t="shared" si="490"/>
        <v/>
      </c>
      <c r="CS132" s="6" t="str">
        <f t="shared" si="490"/>
        <v/>
      </c>
      <c r="CT132" s="6" t="str">
        <f t="shared" si="490"/>
        <v/>
      </c>
    </row>
    <row r="133" spans="1:98" x14ac:dyDescent="0.25">
      <c r="A133" s="5"/>
      <c r="B133" s="1" t="s">
        <v>3</v>
      </c>
      <c r="C133" s="7">
        <f t="shared" si="486"/>
        <v>3.8622304283604136</v>
      </c>
      <c r="D133" s="7">
        <f t="shared" si="491"/>
        <v>3.5816543745480831</v>
      </c>
      <c r="E133" s="7">
        <f t="shared" si="491"/>
        <v>7.3730495251017638</v>
      </c>
      <c r="F133" s="7">
        <f t="shared" si="491"/>
        <v>8.5994920245398792</v>
      </c>
      <c r="G133" s="7">
        <f t="shared" si="491"/>
        <v>7.1566326402016385</v>
      </c>
      <c r="H133" s="7">
        <f t="shared" si="491"/>
        <v>11.666129950495042</v>
      </c>
      <c r="I133" s="7">
        <f t="shared" si="491"/>
        <v>10.09867417783191</v>
      </c>
      <c r="J133" s="7">
        <f t="shared" si="491"/>
        <v>5.7701749856569124</v>
      </c>
      <c r="K133" s="7">
        <f t="shared" si="491"/>
        <v>12.700052053209943</v>
      </c>
      <c r="L133" s="7">
        <f t="shared" si="491"/>
        <v>7.6892558398220192</v>
      </c>
      <c r="M133" s="7">
        <f t="shared" si="491"/>
        <v>11.421918076109943</v>
      </c>
      <c r="N133" s="7">
        <f t="shared" si="491"/>
        <v>17.8197683116883</v>
      </c>
      <c r="O133" s="7">
        <f t="shared" si="491"/>
        <v>3.1298518327310272</v>
      </c>
      <c r="P133" s="7">
        <f t="shared" si="491"/>
        <v>3.5102916881775785</v>
      </c>
      <c r="Q133" s="7">
        <f t="shared" si="491"/>
        <v>8.6250038703434893</v>
      </c>
      <c r="R133" s="7">
        <f t="shared" si="491"/>
        <v>8.6280646226415083</v>
      </c>
      <c r="S133" s="7">
        <f t="shared" si="491"/>
        <v>6.2238497951752398</v>
      </c>
      <c r="T133" s="7">
        <f t="shared" si="491"/>
        <v>7.6202616659398181</v>
      </c>
      <c r="U133" s="7">
        <f t="shared" si="491"/>
        <v>5.959107653490328</v>
      </c>
      <c r="V133" s="7">
        <f t="shared" si="491"/>
        <v>5.620914</v>
      </c>
      <c r="W133" s="7">
        <f t="shared" si="491"/>
        <v>7.7074272103658528</v>
      </c>
      <c r="X133" s="7">
        <f t="shared" si="491"/>
        <v>6.5294875533428156</v>
      </c>
      <c r="Y133" s="7">
        <f t="shared" si="491"/>
        <v>9.117105905641715</v>
      </c>
      <c r="Z133" s="7">
        <f t="shared" si="491"/>
        <v>14.312290712468229</v>
      </c>
      <c r="AA133" s="7">
        <f t="shared" si="491"/>
        <v>3.9657313664596274</v>
      </c>
      <c r="AB133" s="7">
        <f t="shared" si="491"/>
        <v>6.2354177817424956</v>
      </c>
      <c r="AC133" s="7">
        <f t="shared" si="491"/>
        <v>8.0209778812572754</v>
      </c>
      <c r="AD133" s="7">
        <f t="shared" si="491"/>
        <v>7.0762626554816315</v>
      </c>
      <c r="AE133" s="7">
        <f t="shared" si="491"/>
        <v>8.3457211667112663</v>
      </c>
      <c r="AF133" s="7">
        <f t="shared" si="491"/>
        <v>7.6125587725810444</v>
      </c>
      <c r="AG133" s="7">
        <f t="shared" si="491"/>
        <v>5.5679597218892347</v>
      </c>
      <c r="AH133" s="7">
        <f t="shared" si="491"/>
        <v>8.4716403357153283</v>
      </c>
      <c r="AI133" s="7">
        <f t="shared" si="491"/>
        <v>9.0988559028580891</v>
      </c>
      <c r="AJ133" s="7">
        <f t="shared" si="491"/>
        <v>8.1860249009734858</v>
      </c>
      <c r="AK133" s="7">
        <f t="shared" si="491"/>
        <v>8.1407780886814205</v>
      </c>
      <c r="AL133" s="7">
        <f t="shared" si="491"/>
        <v>8.7512005875873342</v>
      </c>
      <c r="AM133" s="7">
        <f t="shared" si="491"/>
        <v>4.6610958186894713</v>
      </c>
      <c r="AN133" s="7">
        <f t="shared" si="491"/>
        <v>5.6153486726048465</v>
      </c>
      <c r="AO133" s="7">
        <f t="shared" si="491"/>
        <v>6.9411418971160819</v>
      </c>
      <c r="AP133" s="7">
        <f t="shared" si="491"/>
        <v>6.280348416835543</v>
      </c>
      <c r="AQ133" s="7">
        <f t="shared" si="491"/>
        <v>12.202317383575519</v>
      </c>
      <c r="AR133" s="7">
        <f t="shared" si="491"/>
        <v>7.647812709946983</v>
      </c>
      <c r="AS133" s="7">
        <f t="shared" si="491"/>
        <v>7.2713546024611491</v>
      </c>
      <c r="AT133" s="7">
        <f t="shared" si="491"/>
        <v>8.7370580131003965</v>
      </c>
      <c r="AU133" s="7">
        <f t="shared" si="491"/>
        <v>9.398870970437148</v>
      </c>
      <c r="AV133" s="7">
        <f t="shared" si="491"/>
        <v>8.4678615327866247</v>
      </c>
      <c r="AW133" s="7">
        <f t="shared" si="491"/>
        <v>8.674446877406222</v>
      </c>
      <c r="AX133" s="7">
        <f t="shared" si="491"/>
        <v>9.0418056139637741</v>
      </c>
      <c r="AY133" s="7">
        <f t="shared" si="491"/>
        <v>3.766904212561073</v>
      </c>
      <c r="AZ133" s="7">
        <f t="shared" si="491"/>
        <v>4.9926033826978617</v>
      </c>
      <c r="BA133" s="7">
        <f t="shared" si="491"/>
        <v>8.7830757338848109</v>
      </c>
      <c r="BB133" s="7">
        <f t="shared" si="491"/>
        <v>9.4716809409560039</v>
      </c>
      <c r="BC133" s="7">
        <f t="shared" si="491"/>
        <v>34.408895227901724</v>
      </c>
      <c r="BD133" s="7">
        <f t="shared" si="491"/>
        <v>10.84606424744009</v>
      </c>
      <c r="BE133" s="7">
        <f t="shared" si="491"/>
        <v>11.075558303076299</v>
      </c>
      <c r="BF133" s="7">
        <f t="shared" si="491"/>
        <v>14.980530389340533</v>
      </c>
      <c r="BG133" s="7">
        <f t="shared" si="491"/>
        <v>16.623385887659182</v>
      </c>
      <c r="BH133" s="7">
        <f t="shared" si="491"/>
        <v>13.503891837017029</v>
      </c>
      <c r="BI133" s="7">
        <f t="shared" si="491"/>
        <v>14.358370958668075</v>
      </c>
      <c r="BJ133" s="7">
        <f t="shared" si="491"/>
        <v>15.612587020452725</v>
      </c>
      <c r="BK133" s="7">
        <f t="shared" si="491"/>
        <v>4.1060474696677982</v>
      </c>
      <c r="BL133" s="7">
        <f t="shared" si="491"/>
        <v>5.560387634363436</v>
      </c>
      <c r="BM133" s="7">
        <f t="shared" si="491"/>
        <v>9.4552667244082116</v>
      </c>
      <c r="BN133" s="7">
        <f t="shared" si="491"/>
        <v>10.380788646639587</v>
      </c>
      <c r="BO133" s="7">
        <f t="shared" ref="BO133:CT133" si="492">IFERROR(BO30/BO42,"")</f>
        <v>37.798582771453631</v>
      </c>
      <c r="BP133" s="7">
        <f t="shared" si="492"/>
        <v>11.975546896745053</v>
      </c>
      <c r="BQ133" s="7">
        <f t="shared" si="492"/>
        <v>12.348925435710076</v>
      </c>
      <c r="BR133" s="7">
        <f t="shared" si="492"/>
        <v>16.712659384921576</v>
      </c>
      <c r="BS133" s="7">
        <f t="shared" si="492"/>
        <v>18.86405198093933</v>
      </c>
      <c r="BT133" s="7">
        <f t="shared" si="492"/>
        <v>15.409216799079324</v>
      </c>
      <c r="BU133" s="7">
        <f t="shared" si="492"/>
        <v>16.389951011002303</v>
      </c>
      <c r="BV133" s="7">
        <f t="shared" si="492"/>
        <v>17.753749092136825</v>
      </c>
      <c r="BW133" s="7">
        <f t="shared" si="492"/>
        <v>4.7253619673230087</v>
      </c>
      <c r="BX133" s="7">
        <f t="shared" si="492"/>
        <v>6.3801602598095126</v>
      </c>
      <c r="BY133" s="7">
        <f t="shared" si="492"/>
        <v>11.200378272130674</v>
      </c>
      <c r="BZ133" s="7">
        <f t="shared" si="492"/>
        <v>12.215825588509409</v>
      </c>
      <c r="CA133" s="7">
        <f t="shared" si="492"/>
        <v>42.996441223820916</v>
      </c>
      <c r="CB133" s="7">
        <f t="shared" si="492"/>
        <v>14.078835844178958</v>
      </c>
      <c r="CC133" s="7">
        <f t="shared" si="492"/>
        <v>14.486411394210405</v>
      </c>
      <c r="CD133" s="7">
        <f t="shared" si="492"/>
        <v>19.281970727433677</v>
      </c>
      <c r="CE133" s="7">
        <f t="shared" si="492"/>
        <v>21.754311887598952</v>
      </c>
      <c r="CF133" s="7">
        <f t="shared" si="492"/>
        <v>17.928924070219352</v>
      </c>
      <c r="CG133" s="7">
        <f t="shared" si="492"/>
        <v>19.054602905944563</v>
      </c>
      <c r="CH133" s="7">
        <f t="shared" si="492"/>
        <v>20.644726655522192</v>
      </c>
      <c r="CI133" s="7">
        <f t="shared" si="492"/>
        <v>5.4106404297831947</v>
      </c>
      <c r="CJ133" s="7">
        <f t="shared" si="492"/>
        <v>7.3316915829445737</v>
      </c>
      <c r="CK133" s="7">
        <f t="shared" si="492"/>
        <v>12.806265494758808</v>
      </c>
      <c r="CL133" s="7">
        <f t="shared" si="492"/>
        <v>13.919559073420441</v>
      </c>
      <c r="CM133" s="7">
        <f t="shared" si="492"/>
        <v>48.675187014354172</v>
      </c>
      <c r="CN133" s="7">
        <f t="shared" si="492"/>
        <v>16.036719648574977</v>
      </c>
      <c r="CO133" s="7">
        <f t="shared" si="492"/>
        <v>16.507377997208028</v>
      </c>
      <c r="CP133" s="7">
        <f t="shared" si="492"/>
        <v>21.899079223282012</v>
      </c>
      <c r="CQ133" s="7">
        <f t="shared" si="492"/>
        <v>24.695674102333019</v>
      </c>
      <c r="CR133" s="7">
        <f t="shared" si="492"/>
        <v>20.388461191097431</v>
      </c>
      <c r="CS133" s="7">
        <f t="shared" si="492"/>
        <v>22.092670225403129</v>
      </c>
      <c r="CT133" s="7">
        <f t="shared" si="492"/>
        <v>23.912036020820594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19" t="s">
        <v>16</v>
      </c>
    </row>
    <row r="4" spans="2:13" x14ac:dyDescent="0.25">
      <c r="B4" s="20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</row>
    <row r="5" spans="2:13" s="17" customFormat="1" x14ac:dyDescent="0.25">
      <c r="B5" s="21">
        <v>1</v>
      </c>
      <c r="C5" s="21">
        <v>1</v>
      </c>
      <c r="D5" s="21">
        <v>0.95</v>
      </c>
      <c r="E5" s="21">
        <v>0.8</v>
      </c>
      <c r="F5" s="21">
        <v>0.7</v>
      </c>
      <c r="G5" s="21">
        <v>0.6</v>
      </c>
      <c r="H5" s="21">
        <v>0.55000000000000004</v>
      </c>
      <c r="I5" s="21">
        <v>0.5</v>
      </c>
      <c r="J5" s="21">
        <v>0.45</v>
      </c>
      <c r="K5" s="21">
        <v>0.4</v>
      </c>
      <c r="L5" s="21">
        <v>0.35</v>
      </c>
      <c r="M5" s="21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375" customWidth="1" collapsed="1"/>
    <col min="2" max="2" width="27.375" bestFit="1" customWidth="1" collapsed="1"/>
    <col min="3" max="5" width="10.625" style="20" customWidth="1" collapsed="1"/>
    <col min="6" max="8" width="10.625" style="20" hidden="1" customWidth="1" collapsed="1"/>
    <col min="9" max="9" width="10.625" customWidth="1" collapsed="1"/>
    <col min="10" max="10" width="2.125" style="23" customWidth="1" collapsed="1"/>
    <col min="11" max="11" width="10.625" style="77" customWidth="1" collapsed="1"/>
    <col min="12" max="12" width="27.625" style="77" customWidth="1" collapsed="1"/>
    <col min="13" max="13" width="10.625" style="77" customWidth="1" collapsed="1"/>
    <col min="14" max="14" width="10.625" customWidth="1" collapsed="1"/>
    <col min="16" max="18" width="0" hidden="1" customWidth="1" collapsed="1"/>
  </cols>
  <sheetData>
    <row r="2" spans="2:16" x14ac:dyDescent="0.25">
      <c r="B2" s="47" t="s">
        <v>52</v>
      </c>
      <c r="C2" s="48" t="s">
        <v>29</v>
      </c>
      <c r="D2" s="48" t="s">
        <v>30</v>
      </c>
      <c r="E2" s="48" t="s">
        <v>31</v>
      </c>
      <c r="F2" s="48" t="s">
        <v>32</v>
      </c>
      <c r="G2" s="48" t="s">
        <v>33</v>
      </c>
      <c r="H2" s="48" t="s">
        <v>34</v>
      </c>
      <c r="I2" s="49" t="s">
        <v>37</v>
      </c>
      <c r="J2" s="62"/>
      <c r="K2" s="67"/>
      <c r="L2" s="68"/>
      <c r="M2" s="68"/>
    </row>
    <row r="3" spans="2:16" x14ac:dyDescent="0.25">
      <c r="B3" s="29"/>
      <c r="C3" s="30"/>
      <c r="D3" s="30"/>
      <c r="E3" s="30"/>
      <c r="F3" s="30"/>
      <c r="G3" s="30"/>
      <c r="H3" s="30"/>
      <c r="I3" s="31"/>
      <c r="J3" s="63"/>
      <c r="K3" s="69"/>
      <c r="L3" s="69"/>
      <c r="M3" s="69"/>
    </row>
    <row r="4" spans="2:16" x14ac:dyDescent="0.25">
      <c r="B4" s="29" t="s">
        <v>36</v>
      </c>
      <c r="C4" s="32">
        <f t="shared" ref="C4:H5" si="0">C20+M20</f>
        <v>23431.534</v>
      </c>
      <c r="D4" s="32">
        <f t="shared" si="0"/>
        <v>23874.145000000011</v>
      </c>
      <c r="E4" s="32">
        <f t="shared" si="0"/>
        <v>35439.430500000017</v>
      </c>
      <c r="F4" s="32">
        <f t="shared" si="0"/>
        <v>31620.945</v>
      </c>
      <c r="G4" s="32">
        <f t="shared" si="0"/>
        <v>39791.301000000036</v>
      </c>
      <c r="H4" s="32">
        <f t="shared" si="0"/>
        <v>75761.658000000214</v>
      </c>
      <c r="I4" s="33">
        <f>SUM(C4:E4)</f>
        <v>82745.10950000002</v>
      </c>
      <c r="J4" s="64"/>
      <c r="K4" s="70"/>
      <c r="L4" s="83"/>
      <c r="M4" s="70"/>
    </row>
    <row r="5" spans="2:16" x14ac:dyDescent="0.25">
      <c r="B5" s="29" t="s">
        <v>39</v>
      </c>
      <c r="C5" s="32">
        <f t="shared" si="0"/>
        <v>6581.7240000000102</v>
      </c>
      <c r="D5" s="32">
        <f t="shared" si="0"/>
        <v>7981.6760000000195</v>
      </c>
      <c r="E5" s="32">
        <f t="shared" si="0"/>
        <v>13617.750500000049</v>
      </c>
      <c r="F5" s="32">
        <f t="shared" si="0"/>
        <v>8497.1710000000203</v>
      </c>
      <c r="G5" s="32">
        <f t="shared" si="0"/>
        <v>11235.910000000051</v>
      </c>
      <c r="H5" s="32">
        <f t="shared" si="0"/>
        <v>20535.086000000112</v>
      </c>
      <c r="I5" s="33">
        <f t="shared" ref="I5:I6" si="1">SUM(C5:E5)</f>
        <v>28181.15050000008</v>
      </c>
      <c r="J5" s="64"/>
      <c r="K5" s="70"/>
      <c r="L5" s="83"/>
      <c r="M5" s="70"/>
    </row>
    <row r="6" spans="2:16" x14ac:dyDescent="0.25">
      <c r="B6" s="37" t="s">
        <v>48</v>
      </c>
      <c r="C6" s="45">
        <f>SUM(C4:C5)</f>
        <v>30013.258000000009</v>
      </c>
      <c r="D6" s="45">
        <f t="shared" ref="D6:H6" si="2">SUM(D4:D5)</f>
        <v>31855.821000000033</v>
      </c>
      <c r="E6" s="45">
        <f t="shared" si="2"/>
        <v>49057.18100000007</v>
      </c>
      <c r="F6" s="45">
        <f t="shared" si="2"/>
        <v>40118.116000000024</v>
      </c>
      <c r="G6" s="45">
        <f t="shared" si="2"/>
        <v>51027.211000000083</v>
      </c>
      <c r="H6" s="45">
        <f t="shared" si="2"/>
        <v>96296.744000000326</v>
      </c>
      <c r="I6" s="46">
        <f t="shared" si="1"/>
        <v>110926.26000000011</v>
      </c>
      <c r="J6" s="65"/>
      <c r="K6" s="71"/>
      <c r="L6" s="71"/>
      <c r="M6" s="71"/>
      <c r="O6" s="60"/>
      <c r="P6" s="61"/>
    </row>
    <row r="7" spans="2:16" x14ac:dyDescent="0.25">
      <c r="B7" s="78" t="s">
        <v>53</v>
      </c>
      <c r="C7" s="59"/>
      <c r="D7" s="59"/>
      <c r="E7" s="59"/>
      <c r="F7" s="59"/>
      <c r="G7" s="59"/>
      <c r="H7" s="59"/>
      <c r="I7" s="79">
        <v>143327.04305496998</v>
      </c>
      <c r="J7" s="65"/>
      <c r="K7" s="71"/>
      <c r="L7" s="71"/>
      <c r="M7" s="71"/>
      <c r="O7" s="60"/>
      <c r="P7" s="61"/>
    </row>
    <row r="8" spans="2:16" x14ac:dyDescent="0.25">
      <c r="B8" s="81" t="s">
        <v>47</v>
      </c>
      <c r="C8" s="80">
        <f>C5/C6</f>
        <v>0.21929388672166175</v>
      </c>
      <c r="D8" s="80">
        <f t="shared" ref="D8:E8" si="3">D5/D6</f>
        <v>0.25055627980832801</v>
      </c>
      <c r="E8" s="80">
        <f t="shared" si="3"/>
        <v>0.2775893400805079</v>
      </c>
      <c r="F8" s="59"/>
      <c r="G8" s="59"/>
      <c r="H8" s="59"/>
      <c r="I8" s="79"/>
      <c r="J8" s="65"/>
      <c r="K8" s="71"/>
      <c r="L8" s="71"/>
      <c r="M8" s="71"/>
      <c r="O8" s="60"/>
      <c r="P8" s="61"/>
    </row>
    <row r="9" spans="2:16" x14ac:dyDescent="0.25">
      <c r="B9" s="37"/>
      <c r="C9" s="45"/>
      <c r="D9" s="45"/>
      <c r="E9" s="45"/>
      <c r="F9" s="45"/>
      <c r="G9" s="45"/>
      <c r="H9" s="45"/>
      <c r="I9" s="46"/>
      <c r="J9" s="65"/>
      <c r="K9" s="71"/>
      <c r="L9" s="71"/>
      <c r="M9" s="71"/>
    </row>
    <row r="10" spans="2:16" x14ac:dyDescent="0.25">
      <c r="B10" s="37" t="s">
        <v>51</v>
      </c>
      <c r="C10" s="57">
        <f t="shared" ref="C10:H10" si="4">C36+M36</f>
        <v>1122</v>
      </c>
      <c r="D10" s="57">
        <f t="shared" si="4"/>
        <v>1091.7</v>
      </c>
      <c r="E10" s="57">
        <f t="shared" si="4"/>
        <v>1123.8</v>
      </c>
      <c r="F10" s="57">
        <f t="shared" si="4"/>
        <v>902.64</v>
      </c>
      <c r="G10" s="57">
        <f t="shared" si="4"/>
        <v>928</v>
      </c>
      <c r="H10" s="57">
        <f t="shared" si="4"/>
        <v>702.6</v>
      </c>
      <c r="I10" s="46"/>
      <c r="J10" s="65"/>
      <c r="K10" s="71"/>
      <c r="L10" s="71"/>
      <c r="M10" s="71"/>
    </row>
    <row r="11" spans="2:16" x14ac:dyDescent="0.25">
      <c r="B11" s="37" t="s">
        <v>50</v>
      </c>
      <c r="C11" s="45"/>
      <c r="D11" s="45"/>
      <c r="E11" s="45"/>
      <c r="F11" s="45"/>
      <c r="G11" s="45"/>
      <c r="H11" s="45"/>
      <c r="I11" s="46"/>
      <c r="J11" s="65"/>
      <c r="K11" s="71"/>
      <c r="L11" s="71"/>
      <c r="M11" s="71"/>
    </row>
    <row r="12" spans="2:16" x14ac:dyDescent="0.25">
      <c r="B12" s="50" t="s">
        <v>11</v>
      </c>
      <c r="C12" s="51">
        <f>'Total Agency'!T68</f>
        <v>0.20678768745067089</v>
      </c>
      <c r="D12" s="51">
        <f>'Total Agency'!U68</f>
        <v>0.20373027259684362</v>
      </c>
      <c r="E12" s="51">
        <f>'Total Agency'!V68</f>
        <v>0.22501946535167403</v>
      </c>
      <c r="F12" s="51">
        <f>'Total Agency'!W68</f>
        <v>0.17435775451950522</v>
      </c>
      <c r="G12" s="51">
        <f>'Total Agency'!X68</f>
        <v>0.17003646005966191</v>
      </c>
      <c r="H12" s="51">
        <f>'Total Agency'!Y68</f>
        <v>0.25596749619095988</v>
      </c>
      <c r="I12" s="46"/>
      <c r="J12" s="65"/>
      <c r="K12" s="71"/>
      <c r="L12" s="71"/>
      <c r="M12" s="71"/>
    </row>
    <row r="13" spans="2:16" x14ac:dyDescent="0.25">
      <c r="B13" s="50" t="s">
        <v>35</v>
      </c>
      <c r="C13" s="52">
        <f>'Total Agency'!T92</f>
        <v>1.4343511450381679</v>
      </c>
      <c r="D13" s="52">
        <f>'Total Agency'!U92</f>
        <v>1.4732394366197183</v>
      </c>
      <c r="E13" s="52">
        <f>'Total Agency'!V92</f>
        <v>1.814878892733564</v>
      </c>
      <c r="F13" s="52">
        <f>'Total Agency'!W92</f>
        <v>1.5675306957708048</v>
      </c>
      <c r="G13" s="52">
        <f>'Total Agency'!X92</f>
        <v>1.8960363872644574</v>
      </c>
      <c r="H13" s="52">
        <f>'Total Agency'!Y92</f>
        <v>2.0249999999999999</v>
      </c>
      <c r="I13" s="46"/>
      <c r="J13" s="65"/>
      <c r="K13" s="71"/>
      <c r="L13" s="71"/>
      <c r="M13" s="71"/>
    </row>
    <row r="14" spans="2:16" x14ac:dyDescent="0.25">
      <c r="B14" s="50" t="s">
        <v>14</v>
      </c>
      <c r="C14" s="53">
        <f>'Total Agency'!T104</f>
        <v>15.972995210218208</v>
      </c>
      <c r="D14" s="53">
        <f>'Total Agency'!U104</f>
        <v>15.227447896749537</v>
      </c>
      <c r="E14" s="53">
        <f>'Total Agency'!V104</f>
        <v>15.588554496345745</v>
      </c>
      <c r="F14" s="53">
        <f>'Total Agency'!W104</f>
        <v>17.457839860748486</v>
      </c>
      <c r="G14" s="53">
        <f>'Total Agency'!X104</f>
        <v>17.487049691569595</v>
      </c>
      <c r="H14" s="53">
        <f>'Total Agency'!Y104</f>
        <v>18.870614148540138</v>
      </c>
      <c r="I14" s="46"/>
      <c r="J14" s="65"/>
      <c r="K14" s="71"/>
      <c r="L14" s="71"/>
      <c r="M14" s="71"/>
    </row>
    <row r="15" spans="2:16" x14ac:dyDescent="0.25">
      <c r="B15" s="58"/>
      <c r="C15" s="35"/>
      <c r="D15" s="35"/>
      <c r="E15" s="35"/>
      <c r="F15" s="35"/>
      <c r="G15" s="35"/>
      <c r="H15" s="35"/>
      <c r="I15" s="36"/>
      <c r="J15" s="66"/>
      <c r="K15" s="72"/>
      <c r="L15" s="72"/>
      <c r="M15" s="72"/>
    </row>
    <row r="18" spans="2:19" x14ac:dyDescent="0.25">
      <c r="B18" s="47" t="s">
        <v>38</v>
      </c>
      <c r="C18" s="48" t="s">
        <v>29</v>
      </c>
      <c r="D18" s="48" t="s">
        <v>30</v>
      </c>
      <c r="E18" s="48" t="s">
        <v>31</v>
      </c>
      <c r="F18" s="48" t="s">
        <v>32</v>
      </c>
      <c r="G18" s="48" t="s">
        <v>33</v>
      </c>
      <c r="H18" s="48" t="s">
        <v>34</v>
      </c>
      <c r="I18" s="49" t="s">
        <v>37</v>
      </c>
      <c r="J18" s="62"/>
      <c r="K18" s="67"/>
      <c r="L18" s="47" t="s">
        <v>49</v>
      </c>
      <c r="M18" s="48" t="s">
        <v>29</v>
      </c>
      <c r="N18" s="48" t="s">
        <v>30</v>
      </c>
      <c r="O18" s="48" t="s">
        <v>31</v>
      </c>
      <c r="P18" s="48" t="s">
        <v>32</v>
      </c>
      <c r="Q18" s="48" t="s">
        <v>33</v>
      </c>
      <c r="R18" s="48" t="s">
        <v>34</v>
      </c>
      <c r="S18" s="49" t="s">
        <v>37</v>
      </c>
    </row>
    <row r="19" spans="2:19" x14ac:dyDescent="0.25">
      <c r="B19" s="29"/>
      <c r="C19" s="30"/>
      <c r="D19" s="30"/>
      <c r="E19" s="30"/>
      <c r="F19" s="30"/>
      <c r="G19" s="30"/>
      <c r="H19" s="30"/>
      <c r="I19" s="31"/>
      <c r="J19" s="63"/>
      <c r="K19" s="69"/>
      <c r="L19" s="29"/>
      <c r="M19" s="30"/>
      <c r="N19" s="30"/>
      <c r="O19" s="30"/>
      <c r="P19" s="30"/>
      <c r="Q19" s="30"/>
      <c r="R19" s="30"/>
      <c r="S19" s="31"/>
    </row>
    <row r="20" spans="2:19" x14ac:dyDescent="0.25">
      <c r="B20" s="29" t="s">
        <v>36</v>
      </c>
      <c r="C20" s="32">
        <f>SUM('Agency North'!U22,'Agency North'!U24:U28)</f>
        <v>11081.561999999998</v>
      </c>
      <c r="D20" s="32">
        <f>SUM('Agency North'!V22,'Agency North'!V24:V28)</f>
        <v>12129.48900000001</v>
      </c>
      <c r="E20" s="32">
        <f>SUM('Agency North'!W22,'Agency North'!W24:W28)</f>
        <v>19340.898500000021</v>
      </c>
      <c r="F20" s="32">
        <f>SUM('Agency North'!X22,'Agency North'!X24:X28)</f>
        <v>15237.669</v>
      </c>
      <c r="G20" s="32">
        <f>SUM('Agency North'!Y22,'Agency North'!Y24:Y28)</f>
        <v>15771.256999999998</v>
      </c>
      <c r="H20" s="32">
        <f>SUM('Agency North'!Z22,'Agency North'!Z24:Z28)</f>
        <v>36173.194500000114</v>
      </c>
      <c r="I20" s="33">
        <f t="shared" ref="I20:I22" si="5">SUM(C20:E20)</f>
        <v>42551.949500000032</v>
      </c>
      <c r="J20" s="64"/>
      <c r="K20" s="70"/>
      <c r="L20" s="29" t="s">
        <v>36</v>
      </c>
      <c r="M20" s="32">
        <f>SUM('Agency South'!U22,'Agency South'!U24:U28)</f>
        <v>12349.972</v>
      </c>
      <c r="N20" s="32">
        <f>SUM('Agency South'!V22,'Agency South'!V24:V28)</f>
        <v>11744.655999999999</v>
      </c>
      <c r="O20" s="32">
        <f>SUM('Agency South'!W22,'Agency South'!W24:W28)</f>
        <v>16098.531999999999</v>
      </c>
      <c r="P20" s="32">
        <f>SUM('Agency South'!X22,'Agency South'!X24:X28)</f>
        <v>16383.276</v>
      </c>
      <c r="Q20" s="32">
        <f>SUM('Agency South'!Y22,'Agency South'!Y24:Y28)</f>
        <v>24020.044000000034</v>
      </c>
      <c r="R20" s="32">
        <f>SUM('Agency South'!Z22,'Agency South'!Z24:Z28)</f>
        <v>39588.4635000001</v>
      </c>
      <c r="S20" s="33">
        <f t="shared" ref="S20:S22" si="6">SUM(M20:O20)</f>
        <v>40193.159999999996</v>
      </c>
    </row>
    <row r="21" spans="2:19" x14ac:dyDescent="0.25">
      <c r="B21" s="29" t="s">
        <v>39</v>
      </c>
      <c r="C21" s="32">
        <f>'Agency North'!U23</f>
        <v>4760.9380000000101</v>
      </c>
      <c r="D21" s="32">
        <f>'Agency North'!V23</f>
        <v>5674.0470000000196</v>
      </c>
      <c r="E21" s="32">
        <f>'Agency North'!W23</f>
        <v>9491.9935000000496</v>
      </c>
      <c r="F21" s="32">
        <f>'Agency North'!X23</f>
        <v>6519.5280000000203</v>
      </c>
      <c r="G21" s="32">
        <f>'Agency North'!Y23</f>
        <v>7622.0060000000503</v>
      </c>
      <c r="H21" s="32">
        <f>'Agency North'!Z23</f>
        <v>15125.7075000001</v>
      </c>
      <c r="I21" s="33">
        <f t="shared" si="5"/>
        <v>19926.978500000077</v>
      </c>
      <c r="J21" s="64"/>
      <c r="K21" s="70"/>
      <c r="L21" s="29" t="s">
        <v>39</v>
      </c>
      <c r="M21" s="32">
        <f>'Agency South'!U23</f>
        <v>1820.7860000000001</v>
      </c>
      <c r="N21" s="32">
        <f>'Agency South'!V23</f>
        <v>2307.6289999999999</v>
      </c>
      <c r="O21" s="32">
        <f>'Agency South'!W23</f>
        <v>4125.7569999999996</v>
      </c>
      <c r="P21" s="32">
        <f>'Agency South'!X23</f>
        <v>1977.643</v>
      </c>
      <c r="Q21" s="32">
        <f>'Agency South'!Y23</f>
        <v>3613.904</v>
      </c>
      <c r="R21" s="32">
        <f>'Agency South'!Z23</f>
        <v>5409.3785000000098</v>
      </c>
      <c r="S21" s="33">
        <f t="shared" si="6"/>
        <v>8254.1719999999987</v>
      </c>
    </row>
    <row r="22" spans="2:19" x14ac:dyDescent="0.25">
      <c r="B22" s="37" t="s">
        <v>48</v>
      </c>
      <c r="C22" s="45">
        <f t="shared" ref="C22:H22" si="7">C21+C20</f>
        <v>15842.500000000007</v>
      </c>
      <c r="D22" s="45">
        <f t="shared" si="7"/>
        <v>17803.536000000029</v>
      </c>
      <c r="E22" s="45">
        <f t="shared" si="7"/>
        <v>28832.892000000073</v>
      </c>
      <c r="F22" s="45">
        <f t="shared" si="7"/>
        <v>21757.197000000022</v>
      </c>
      <c r="G22" s="45">
        <f t="shared" si="7"/>
        <v>23393.26300000005</v>
      </c>
      <c r="H22" s="45">
        <f t="shared" si="7"/>
        <v>51298.902000000213</v>
      </c>
      <c r="I22" s="46">
        <f t="shared" si="5"/>
        <v>62478.928000000109</v>
      </c>
      <c r="J22" s="65"/>
      <c r="K22" s="71"/>
      <c r="L22" s="37" t="s">
        <v>48</v>
      </c>
      <c r="M22" s="45">
        <f t="shared" ref="M22:R22" si="8">M21+M20</f>
        <v>14170.758</v>
      </c>
      <c r="N22" s="45">
        <f t="shared" si="8"/>
        <v>14052.285</v>
      </c>
      <c r="O22" s="45">
        <f t="shared" si="8"/>
        <v>20224.288999999997</v>
      </c>
      <c r="P22" s="45">
        <f t="shared" si="8"/>
        <v>18360.919000000002</v>
      </c>
      <c r="Q22" s="45">
        <f t="shared" si="8"/>
        <v>27633.948000000033</v>
      </c>
      <c r="R22" s="45">
        <f t="shared" si="8"/>
        <v>44997.842000000106</v>
      </c>
      <c r="S22" s="46">
        <f t="shared" si="6"/>
        <v>48447.331999999995</v>
      </c>
    </row>
    <row r="23" spans="2:19" x14ac:dyDescent="0.25">
      <c r="B23" s="81" t="s">
        <v>47</v>
      </c>
      <c r="C23" s="80">
        <f>C21/C22</f>
        <v>0.30051683762032555</v>
      </c>
      <c r="D23" s="80">
        <f t="shared" ref="D23:E23" si="9">D21/D22</f>
        <v>0.31870337443078783</v>
      </c>
      <c r="E23" s="80">
        <f t="shared" si="9"/>
        <v>0.32920712566745042</v>
      </c>
      <c r="F23" s="80"/>
      <c r="G23" s="80"/>
      <c r="H23" s="80"/>
      <c r="I23" s="82">
        <f>I21/I22</f>
        <v>0.31893918698477097</v>
      </c>
      <c r="J23" s="65"/>
      <c r="K23" s="71"/>
      <c r="L23" s="81" t="s">
        <v>47</v>
      </c>
      <c r="M23" s="80">
        <f t="shared" ref="M23:O23" si="10">M21/M22</f>
        <v>0.1284889629757279</v>
      </c>
      <c r="N23" s="80">
        <f t="shared" si="10"/>
        <v>0.16421734970504798</v>
      </c>
      <c r="O23" s="80">
        <f t="shared" si="10"/>
        <v>0.20400010106659375</v>
      </c>
      <c r="P23" s="80"/>
      <c r="Q23" s="80"/>
      <c r="R23" s="80"/>
      <c r="S23" s="82">
        <f>S21/S22</f>
        <v>0.17037412916773206</v>
      </c>
    </row>
    <row r="24" spans="2:19" x14ac:dyDescent="0.25">
      <c r="B24" s="37"/>
      <c r="C24" s="45"/>
      <c r="D24" s="45"/>
      <c r="E24" s="45"/>
      <c r="F24" s="45"/>
      <c r="G24" s="45"/>
      <c r="H24" s="45"/>
      <c r="I24" s="46"/>
      <c r="J24" s="65"/>
      <c r="K24" s="71"/>
      <c r="L24" s="29"/>
      <c r="M24" s="30"/>
      <c r="N24" s="30"/>
      <c r="O24" s="30"/>
      <c r="P24" s="30"/>
      <c r="Q24" s="30"/>
      <c r="R24" s="30"/>
      <c r="S24" s="34"/>
    </row>
    <row r="25" spans="2:19" x14ac:dyDescent="0.25">
      <c r="B25" s="37" t="s">
        <v>50</v>
      </c>
      <c r="C25" s="45"/>
      <c r="D25" s="45"/>
      <c r="E25" s="45"/>
      <c r="F25" s="45"/>
      <c r="G25" s="45"/>
      <c r="H25" s="45"/>
      <c r="I25" s="46"/>
      <c r="J25" s="65"/>
      <c r="K25" s="71"/>
      <c r="L25" s="37" t="s">
        <v>50</v>
      </c>
      <c r="M25" s="30"/>
      <c r="N25" s="30"/>
      <c r="O25" s="30"/>
      <c r="P25" s="30"/>
      <c r="Q25" s="30"/>
      <c r="S25" s="34"/>
    </row>
    <row r="26" spans="2:19" x14ac:dyDescent="0.25">
      <c r="B26" s="50" t="s">
        <v>11</v>
      </c>
      <c r="C26" s="51">
        <f>'Agency North'!U73</f>
        <v>0.21000758150113721</v>
      </c>
      <c r="D26" s="51">
        <f>'Agency North'!V73</f>
        <v>0.21387024608501118</v>
      </c>
      <c r="E26" s="51">
        <f>'Agency North'!W73</f>
        <v>0.23671782762691854</v>
      </c>
      <c r="F26" s="51">
        <f>'Agency North'!X73</f>
        <v>0.1769120800571837</v>
      </c>
      <c r="G26" s="51">
        <f>'Agency North'!Y73</f>
        <v>0.16029900332225913</v>
      </c>
      <c r="H26" s="51">
        <f>'Agency North'!Z73</f>
        <v>0.25339501566930311</v>
      </c>
      <c r="I26" s="46"/>
      <c r="J26" s="65"/>
      <c r="K26" s="73"/>
      <c r="L26" s="50" t="s">
        <v>11</v>
      </c>
      <c r="M26" s="54">
        <f>'Agency South'!U73</f>
        <v>0.20142977291841885</v>
      </c>
      <c r="N26" s="54">
        <f>'Agency South'!V73</f>
        <v>0.18559999999999999</v>
      </c>
      <c r="O26" s="54">
        <f>'Agency South'!W73</f>
        <v>0.20236280487804878</v>
      </c>
      <c r="P26" s="54">
        <f>'Agency South'!X73</f>
        <v>0.16927453769559034</v>
      </c>
      <c r="Q26" s="54">
        <f>'Agency South'!Y73</f>
        <v>0.18937644341801385</v>
      </c>
      <c r="R26" s="54">
        <f>'Agency South'!Z73</f>
        <v>0.26145038167938933</v>
      </c>
      <c r="S26" s="34"/>
    </row>
    <row r="27" spans="2:19" x14ac:dyDescent="0.25">
      <c r="B27" s="50" t="s">
        <v>35</v>
      </c>
      <c r="C27" s="52">
        <f>'Agency North'!U97</f>
        <v>1.3068592057761732</v>
      </c>
      <c r="D27" s="52">
        <f>'Agency North'!V97</f>
        <v>1.3817991631799162</v>
      </c>
      <c r="E27" s="52">
        <f>'Agency North'!W97</f>
        <v>1.6891105569409808</v>
      </c>
      <c r="F27" s="52">
        <f>'Agency North'!X97</f>
        <v>1.4686868686868686</v>
      </c>
      <c r="G27" s="52">
        <f>'Agency North'!Y97</f>
        <v>1.6953367875647669</v>
      </c>
      <c r="H27" s="52">
        <f>'Agency North'!Z97</f>
        <v>1.8898704358068317</v>
      </c>
      <c r="I27" s="46"/>
      <c r="J27" s="65"/>
      <c r="K27" s="74"/>
      <c r="L27" s="50" t="s">
        <v>35</v>
      </c>
      <c r="M27" s="55">
        <f>'Agency South'!U97</f>
        <v>1.6555323590814197</v>
      </c>
      <c r="N27" s="55">
        <f>'Agency South'!V97</f>
        <v>1.6616379310344827</v>
      </c>
      <c r="O27" s="55">
        <f>'Agency South'!W97</f>
        <v>2.0998116760828625</v>
      </c>
      <c r="P27" s="55">
        <f>'Agency South'!X97</f>
        <v>1.7731092436974789</v>
      </c>
      <c r="Q27" s="55">
        <f>'Agency South'!Y97</f>
        <v>2.2334494773519165</v>
      </c>
      <c r="R27" s="55">
        <f>'Agency South'!Z97</f>
        <v>2.3041362530413627</v>
      </c>
      <c r="S27" s="34"/>
    </row>
    <row r="28" spans="2:19" x14ac:dyDescent="0.25">
      <c r="B28" s="50" t="s">
        <v>14</v>
      </c>
      <c r="C28" s="53">
        <f>'Agency North'!U109</f>
        <v>14.587937384898721</v>
      </c>
      <c r="D28" s="53">
        <f>'Agency North'!V109</f>
        <v>13.477317183951573</v>
      </c>
      <c r="E28" s="53">
        <f>'Agency North'!W109</f>
        <v>14.189415354330745</v>
      </c>
      <c r="F28" s="53">
        <f>'Agency North'!X109</f>
        <v>14.963684319119682</v>
      </c>
      <c r="G28" s="53">
        <f>'Agency North'!Y109</f>
        <v>14.299060513447465</v>
      </c>
      <c r="H28" s="53">
        <f>'Agency North'!Z109</f>
        <v>15.985946400747963</v>
      </c>
      <c r="I28" s="46"/>
      <c r="J28" s="65"/>
      <c r="K28" s="70"/>
      <c r="L28" s="50" t="s">
        <v>14</v>
      </c>
      <c r="M28" s="56">
        <f>'Agency South'!U109</f>
        <v>17.869808322824717</v>
      </c>
      <c r="N28" s="56">
        <f>'Agency South'!V109</f>
        <v>18.226050583657589</v>
      </c>
      <c r="O28" s="56">
        <f>'Agency South'!W109</f>
        <v>18.138375784753361</v>
      </c>
      <c r="P28" s="56">
        <f>'Agency South'!X109</f>
        <v>21.754643364928906</v>
      </c>
      <c r="Q28" s="56">
        <f>'Agency South'!Y109</f>
        <v>21.555341653666176</v>
      </c>
      <c r="R28" s="56">
        <f>'Agency South'!Z109</f>
        <v>23.758100316789921</v>
      </c>
      <c r="S28" s="34"/>
    </row>
    <row r="29" spans="2:19" x14ac:dyDescent="0.25">
      <c r="B29" s="29"/>
      <c r="C29" s="30"/>
      <c r="D29" s="30"/>
      <c r="E29" s="30"/>
      <c r="F29" s="30"/>
      <c r="G29" s="30"/>
      <c r="H29" s="30"/>
      <c r="I29" s="34"/>
      <c r="J29" s="66"/>
      <c r="K29" s="72"/>
      <c r="L29" s="29"/>
      <c r="M29" s="30"/>
      <c r="N29" s="30"/>
      <c r="O29" s="30"/>
      <c r="P29" s="30"/>
      <c r="Q29" s="30"/>
      <c r="R29" s="30"/>
      <c r="S29" s="34"/>
    </row>
    <row r="30" spans="2:19" x14ac:dyDescent="0.25">
      <c r="B30" s="38" t="s">
        <v>40</v>
      </c>
      <c r="C30" s="30"/>
      <c r="D30" s="30"/>
      <c r="E30" s="30"/>
      <c r="F30" s="30"/>
      <c r="G30" s="30"/>
      <c r="H30" s="30"/>
      <c r="I30" s="34"/>
      <c r="J30" s="66"/>
      <c r="K30" s="72"/>
      <c r="L30" s="38" t="s">
        <v>40</v>
      </c>
      <c r="M30" s="30"/>
      <c r="N30" s="30"/>
      <c r="O30" s="30"/>
      <c r="P30" s="30"/>
      <c r="Q30" s="30"/>
      <c r="R30" s="30"/>
      <c r="S30" s="34"/>
    </row>
    <row r="31" spans="2:19" x14ac:dyDescent="0.25">
      <c r="B31" s="39" t="s">
        <v>41</v>
      </c>
      <c r="C31" s="41">
        <v>700</v>
      </c>
      <c r="D31" s="41">
        <f>C33</f>
        <v>720</v>
      </c>
      <c r="E31" s="41">
        <f t="shared" ref="E31:H31" si="11">D33</f>
        <v>740</v>
      </c>
      <c r="F31" s="41">
        <f t="shared" si="11"/>
        <v>760</v>
      </c>
      <c r="G31" s="41">
        <f t="shared" si="11"/>
        <v>780</v>
      </c>
      <c r="H31" s="41">
        <f t="shared" si="11"/>
        <v>800</v>
      </c>
      <c r="I31" s="34"/>
      <c r="J31" s="66"/>
      <c r="K31" s="72"/>
      <c r="L31" s="39" t="s">
        <v>41</v>
      </c>
      <c r="M31" s="41">
        <v>500</v>
      </c>
      <c r="N31" s="41">
        <f>M33</f>
        <v>520</v>
      </c>
      <c r="O31" s="41">
        <f>N33</f>
        <v>540</v>
      </c>
      <c r="P31" s="41">
        <f t="shared" ref="P31:R31" si="12">O33</f>
        <v>560</v>
      </c>
      <c r="Q31" s="41">
        <f t="shared" si="12"/>
        <v>580</v>
      </c>
      <c r="R31" s="41">
        <f t="shared" si="12"/>
        <v>600</v>
      </c>
      <c r="S31" s="34"/>
    </row>
    <row r="32" spans="2:19" x14ac:dyDescent="0.25">
      <c r="B32" s="39" t="s">
        <v>42</v>
      </c>
      <c r="C32" s="41">
        <v>20</v>
      </c>
      <c r="D32" s="41">
        <v>20</v>
      </c>
      <c r="E32" s="41">
        <v>20</v>
      </c>
      <c r="F32" s="41">
        <v>20</v>
      </c>
      <c r="G32" s="41">
        <v>20</v>
      </c>
      <c r="H32" s="41">
        <v>20</v>
      </c>
      <c r="I32" s="34"/>
      <c r="J32" s="66"/>
      <c r="K32" s="72"/>
      <c r="L32" s="39" t="s">
        <v>42</v>
      </c>
      <c r="M32" s="41">
        <v>20</v>
      </c>
      <c r="N32" s="41">
        <v>20</v>
      </c>
      <c r="O32" s="41">
        <v>20</v>
      </c>
      <c r="P32" s="41">
        <v>20</v>
      </c>
      <c r="Q32" s="41">
        <v>20</v>
      </c>
      <c r="R32" s="41">
        <v>20</v>
      </c>
      <c r="S32" s="34"/>
    </row>
    <row r="33" spans="2:19" x14ac:dyDescent="0.25">
      <c r="B33" s="39" t="s">
        <v>43</v>
      </c>
      <c r="C33" s="41">
        <f>C31+C32</f>
        <v>720</v>
      </c>
      <c r="D33" s="41">
        <f>D31+D32</f>
        <v>740</v>
      </c>
      <c r="E33" s="41">
        <f>E31+E32</f>
        <v>760</v>
      </c>
      <c r="F33" s="41">
        <f t="shared" ref="F33:H33" si="13">F31+F32</f>
        <v>780</v>
      </c>
      <c r="G33" s="41">
        <f t="shared" si="13"/>
        <v>800</v>
      </c>
      <c r="H33" s="41">
        <f t="shared" si="13"/>
        <v>820</v>
      </c>
      <c r="I33" s="34"/>
      <c r="J33" s="66"/>
      <c r="K33" s="72"/>
      <c r="L33" s="39" t="s">
        <v>43</v>
      </c>
      <c r="M33" s="41">
        <f>M31+M32</f>
        <v>520</v>
      </c>
      <c r="N33" s="41">
        <f>N31+N32</f>
        <v>540</v>
      </c>
      <c r="O33" s="41">
        <f>O31+O32</f>
        <v>560</v>
      </c>
      <c r="P33" s="41">
        <f t="shared" ref="P33" si="14">P31+P32</f>
        <v>580</v>
      </c>
      <c r="Q33" s="41">
        <f t="shared" ref="Q33" si="15">Q31+Q32</f>
        <v>600</v>
      </c>
      <c r="R33" s="41">
        <f t="shared" ref="R33" si="16">R31+R32</f>
        <v>620</v>
      </c>
      <c r="S33" s="34"/>
    </row>
    <row r="34" spans="2:19" x14ac:dyDescent="0.25">
      <c r="B34" s="39" t="s">
        <v>44</v>
      </c>
      <c r="C34" s="42">
        <v>0.45</v>
      </c>
      <c r="D34" s="42">
        <v>0.45</v>
      </c>
      <c r="E34" s="42">
        <v>0.45</v>
      </c>
      <c r="F34" s="42">
        <v>0.38</v>
      </c>
      <c r="G34" s="42">
        <v>0.38</v>
      </c>
      <c r="H34" s="42">
        <v>0.35</v>
      </c>
      <c r="I34" s="34"/>
      <c r="J34" s="66"/>
      <c r="K34" s="75"/>
      <c r="L34" s="39" t="s">
        <v>44</v>
      </c>
      <c r="M34" s="42">
        <v>0.3</v>
      </c>
      <c r="N34" s="42">
        <v>0.24</v>
      </c>
      <c r="O34" s="42">
        <v>0.24</v>
      </c>
      <c r="P34" s="42">
        <v>0.24</v>
      </c>
      <c r="Q34" s="42">
        <v>0.24</v>
      </c>
      <c r="R34" s="42">
        <v>0.2</v>
      </c>
      <c r="S34" s="34"/>
    </row>
    <row r="35" spans="2:19" x14ac:dyDescent="0.25">
      <c r="B35" s="39" t="s">
        <v>45</v>
      </c>
      <c r="C35" s="43">
        <v>2.5</v>
      </c>
      <c r="D35" s="43">
        <v>2.5</v>
      </c>
      <c r="E35" s="43">
        <v>2.5</v>
      </c>
      <c r="F35" s="43">
        <v>2.2000000000000002</v>
      </c>
      <c r="G35" s="43">
        <v>2.2000000000000002</v>
      </c>
      <c r="H35" s="43">
        <v>1.8</v>
      </c>
      <c r="I35" s="34"/>
      <c r="J35" s="66"/>
      <c r="K35" s="76"/>
      <c r="L35" s="39" t="s">
        <v>45</v>
      </c>
      <c r="M35" s="43">
        <v>2</v>
      </c>
      <c r="N35" s="43">
        <v>2</v>
      </c>
      <c r="O35" s="43">
        <v>2</v>
      </c>
      <c r="P35" s="43">
        <v>1.8</v>
      </c>
      <c r="Q35" s="43">
        <v>1.8</v>
      </c>
      <c r="R35" s="43">
        <v>1.5</v>
      </c>
      <c r="S35" s="34"/>
    </row>
    <row r="36" spans="2:19" x14ac:dyDescent="0.25">
      <c r="B36" s="40" t="s">
        <v>46</v>
      </c>
      <c r="C36" s="44">
        <f>C33*C34*C35</f>
        <v>810</v>
      </c>
      <c r="D36" s="44">
        <f t="shared" ref="D36:H36" si="17">D33*D34*D35</f>
        <v>832.5</v>
      </c>
      <c r="E36" s="44">
        <f t="shared" si="17"/>
        <v>855</v>
      </c>
      <c r="F36" s="44">
        <f t="shared" si="17"/>
        <v>652.08000000000004</v>
      </c>
      <c r="G36" s="44">
        <f t="shared" si="17"/>
        <v>668.80000000000007</v>
      </c>
      <c r="H36" s="44">
        <f t="shared" si="17"/>
        <v>516.6</v>
      </c>
      <c r="I36" s="36"/>
      <c r="J36" s="66"/>
      <c r="K36" s="72"/>
      <c r="L36" s="40" t="s">
        <v>46</v>
      </c>
      <c r="M36" s="44">
        <f>M33*M34*M35</f>
        <v>312</v>
      </c>
      <c r="N36" s="44">
        <f t="shared" ref="N36:O36" si="18">N33*N34*N35</f>
        <v>259.2</v>
      </c>
      <c r="O36" s="44">
        <f t="shared" si="18"/>
        <v>268.8</v>
      </c>
      <c r="P36" s="44">
        <f t="shared" ref="P36:R36" si="19">P33*P34*P35</f>
        <v>250.55999999999997</v>
      </c>
      <c r="Q36" s="44">
        <f t="shared" si="19"/>
        <v>259.2</v>
      </c>
      <c r="R36" s="44">
        <f t="shared" si="19"/>
        <v>186</v>
      </c>
      <c r="S3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56" t="s">
        <v>101</v>
      </c>
      <c r="D3" s="256">
        <v>2016</v>
      </c>
      <c r="E3" s="256">
        <v>2017</v>
      </c>
      <c r="F3" s="256">
        <v>2018</v>
      </c>
      <c r="G3" s="256">
        <v>2019</v>
      </c>
      <c r="H3" s="256">
        <v>2020</v>
      </c>
      <c r="I3" s="256">
        <v>2021</v>
      </c>
      <c r="J3" s="256">
        <v>2022</v>
      </c>
    </row>
    <row r="4" spans="3:10" x14ac:dyDescent="0.25">
      <c r="C4" s="200" t="s">
        <v>114</v>
      </c>
      <c r="D4" s="200">
        <v>20</v>
      </c>
      <c r="E4" s="200">
        <v>25</v>
      </c>
      <c r="F4" s="200">
        <v>25</v>
      </c>
      <c r="G4" s="200">
        <v>15</v>
      </c>
      <c r="H4" s="200">
        <v>15</v>
      </c>
      <c r="I4" s="200">
        <v>10</v>
      </c>
      <c r="J4" s="200">
        <v>10</v>
      </c>
    </row>
    <row r="5" spans="3:10" x14ac:dyDescent="0.25">
      <c r="C5" s="200" t="s">
        <v>115</v>
      </c>
      <c r="D5" s="200">
        <f>D4</f>
        <v>20</v>
      </c>
      <c r="E5" s="200">
        <f>D5+E4</f>
        <v>45</v>
      </c>
      <c r="F5" s="200">
        <f t="shared" ref="F5:J5" si="0">E5+F4</f>
        <v>70</v>
      </c>
      <c r="G5" s="200">
        <f t="shared" si="0"/>
        <v>85</v>
      </c>
      <c r="H5" s="200">
        <f t="shared" si="0"/>
        <v>100</v>
      </c>
      <c r="I5" s="200">
        <f t="shared" si="0"/>
        <v>110</v>
      </c>
      <c r="J5" s="200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375" bestFit="1" customWidth="1" collapsed="1"/>
  </cols>
  <sheetData>
    <row r="3" spans="2:3" x14ac:dyDescent="0.25">
      <c r="B3" s="283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topLeftCell="A7" zoomScale="80" zoomScaleNormal="80" workbookViewId="0">
      <selection activeCell="S17" sqref="S17"/>
    </sheetView>
  </sheetViews>
  <sheetFormatPr defaultRowHeight="15" x14ac:dyDescent="0.25"/>
  <cols>
    <col min="1" max="1" width="4.375" customWidth="1" collapsed="1"/>
    <col min="5" max="7" width="11.125" bestFit="1" customWidth="1" collapsed="1"/>
    <col min="8" max="9" width="12.625" bestFit="1" customWidth="1" collapsed="1"/>
    <col min="10" max="12" width="12.625" customWidth="1" collapsed="1"/>
  </cols>
  <sheetData>
    <row r="1" spans="2:14" ht="21" x14ac:dyDescent="0.35">
      <c r="B1" s="242" t="s">
        <v>112</v>
      </c>
      <c r="G1" s="17">
        <f>G2/G22</f>
        <v>0.44741042120635588</v>
      </c>
      <c r="H1" s="17">
        <f t="shared" ref="H1:L1" si="0">H2/H22</f>
        <v>0.55873076748624717</v>
      </c>
      <c r="I1" s="17">
        <f t="shared" si="0"/>
        <v>0.48066209636068802</v>
      </c>
      <c r="J1" s="17">
        <f t="shared" si="0"/>
        <v>0.50727821876856305</v>
      </c>
      <c r="K1" s="17">
        <f t="shared" si="0"/>
        <v>0.50679139325964595</v>
      </c>
      <c r="L1" s="17">
        <f t="shared" si="0"/>
        <v>0.52673476658148677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29" t="s">
        <v>101</v>
      </c>
      <c r="C3" s="230"/>
      <c r="D3" s="231"/>
      <c r="E3" s="232">
        <v>2015</v>
      </c>
      <c r="F3" s="232">
        <v>2016</v>
      </c>
      <c r="G3" s="232">
        <v>2017</v>
      </c>
      <c r="H3" s="232">
        <v>2018</v>
      </c>
      <c r="I3" s="232">
        <v>2019</v>
      </c>
      <c r="J3" s="232">
        <v>2020</v>
      </c>
      <c r="K3" s="232">
        <v>2021</v>
      </c>
      <c r="L3" s="232">
        <v>2022</v>
      </c>
    </row>
    <row r="4" spans="2:14" s="23" customFormat="1" ht="18" customHeight="1" x14ac:dyDescent="0.25">
      <c r="B4" s="247" t="s">
        <v>113</v>
      </c>
      <c r="C4" s="233"/>
      <c r="D4" s="233"/>
      <c r="E4" s="349"/>
      <c r="F4" s="349"/>
      <c r="G4" s="351">
        <f>G13/F13-1</f>
        <v>0.76057995463713479</v>
      </c>
      <c r="H4" s="349"/>
      <c r="I4" s="349"/>
      <c r="J4" s="349"/>
      <c r="K4" s="349"/>
      <c r="L4" s="350"/>
    </row>
    <row r="5" spans="2:14" s="153" customFormat="1" ht="18" customHeight="1" x14ac:dyDescent="0.25">
      <c r="B5" s="248" t="s">
        <v>114</v>
      </c>
      <c r="C5" s="249"/>
      <c r="D5" s="249"/>
      <c r="E5" s="250"/>
      <c r="F5" s="250">
        <v>20</v>
      </c>
      <c r="G5" s="250">
        <v>25</v>
      </c>
      <c r="H5" s="250">
        <v>25</v>
      </c>
      <c r="I5" s="250">
        <v>15</v>
      </c>
      <c r="J5" s="250">
        <f>SUM('Total Agency'!BJ3:BU3)</f>
        <v>8</v>
      </c>
      <c r="K5" s="250">
        <f>SUM('Total Agency'!BV3:CG3)</f>
        <v>6</v>
      </c>
      <c r="L5" s="251">
        <f>SUM('Total Agency'!CH3:CS3)</f>
        <v>6</v>
      </c>
    </row>
    <row r="6" spans="2:14" s="153" customFormat="1" ht="18" customHeight="1" x14ac:dyDescent="0.25">
      <c r="B6" s="252" t="s">
        <v>115</v>
      </c>
      <c r="C6" s="249"/>
      <c r="D6" s="249"/>
      <c r="E6" s="250"/>
      <c r="F6" s="250">
        <f>F5</f>
        <v>20</v>
      </c>
      <c r="G6" s="250">
        <f>F6+G5</f>
        <v>45</v>
      </c>
      <c r="H6" s="250">
        <f t="shared" ref="H6:I6" si="1">G6+H5</f>
        <v>70</v>
      </c>
      <c r="I6" s="250">
        <f t="shared" si="1"/>
        <v>85</v>
      </c>
      <c r="J6" s="250">
        <f t="shared" ref="J6:L6" si="2">I6+J5</f>
        <v>93</v>
      </c>
      <c r="K6" s="250">
        <f t="shared" si="2"/>
        <v>99</v>
      </c>
      <c r="L6" s="250">
        <f t="shared" si="2"/>
        <v>105</v>
      </c>
    </row>
    <row r="7" spans="2:14" ht="18" customHeight="1" x14ac:dyDescent="0.25">
      <c r="B7" s="238" t="s">
        <v>107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2:14" ht="18" customHeight="1" x14ac:dyDescent="0.25">
      <c r="B8" s="235" t="s">
        <v>65</v>
      </c>
      <c r="C8" s="226"/>
      <c r="D8" s="227"/>
      <c r="E8" s="223">
        <f>'Data_KPIs Trend'!C3</f>
        <v>994</v>
      </c>
      <c r="F8" s="223">
        <f>'Data_KPIs Trend'!D3</f>
        <v>2016</v>
      </c>
      <c r="G8" s="223">
        <f>'Data_KPIs Trend'!E3</f>
        <v>2277.7353807104309</v>
      </c>
      <c r="H8" s="223">
        <f>'Data_KPIs Trend'!F3</f>
        <v>2898.3494524617799</v>
      </c>
      <c r="I8" s="223">
        <f>'Data_KPIs Trend'!G3</f>
        <v>3772.7956002739766</v>
      </c>
      <c r="J8" s="223">
        <f>'Data_KPIs Trend'!H3</f>
        <v>4213.6151065114109</v>
      </c>
      <c r="K8" s="223">
        <f>'Data_KPIs Trend'!I3</f>
        <v>4963.3014234750381</v>
      </c>
      <c r="L8" s="223">
        <f>'Data_KPIs Trend'!J3</f>
        <v>5753.166845017081</v>
      </c>
    </row>
    <row r="9" spans="2:14" ht="18" customHeight="1" x14ac:dyDescent="0.25">
      <c r="B9" s="236" t="s">
        <v>71</v>
      </c>
      <c r="C9" s="226"/>
      <c r="D9" s="227"/>
      <c r="E9" s="225">
        <f>'Data_KPIs Trend'!C4</f>
        <v>0.30862733471686926</v>
      </c>
      <c r="F9" s="225">
        <f>'Data_KPIs Trend'!D4</f>
        <v>0.31142215922513583</v>
      </c>
      <c r="G9" s="225">
        <f>'Data_KPIs Trend'!E4</f>
        <v>0.25672703975872008</v>
      </c>
      <c r="H9" s="225">
        <f>'Data_KPIs Trend'!F4</f>
        <v>0.27847781987787207</v>
      </c>
      <c r="I9" s="225">
        <f>'Data_KPIs Trend'!G4</f>
        <v>0.30686662629240369</v>
      </c>
      <c r="J9" s="225">
        <f>'Data_KPIs Trend'!H4</f>
        <v>0.30407002583812309</v>
      </c>
      <c r="K9" s="225">
        <f>'Data_KPIs Trend'!I4</f>
        <v>0.30409759249858803</v>
      </c>
      <c r="L9" s="225">
        <f>'Data_KPIs Trend'!J4</f>
        <v>0.30357726589270867</v>
      </c>
    </row>
    <row r="10" spans="2:14" ht="18" customHeight="1" x14ac:dyDescent="0.25">
      <c r="B10" s="236" t="s">
        <v>103</v>
      </c>
      <c r="C10" s="226"/>
      <c r="D10" s="227"/>
      <c r="E10" s="222">
        <f>'Data_KPIs Trend'!C5</f>
        <v>1.6916426512968299</v>
      </c>
      <c r="F10" s="222">
        <f>'Data_KPIs Trend'!D5</f>
        <v>1.8139578987293761</v>
      </c>
      <c r="G10" s="222">
        <f>'Data_KPIs Trend'!E5</f>
        <v>2.194350470842295</v>
      </c>
      <c r="H10" s="222">
        <f>'Data_KPIs Trend'!F5</f>
        <v>2.363574593974429</v>
      </c>
      <c r="I10" s="222">
        <f>'Data_KPIs Trend'!G5</f>
        <v>2.0051167402732331</v>
      </c>
      <c r="J10" s="222">
        <f>'Data_KPIs Trend'!H5</f>
        <v>1.9884941029651515</v>
      </c>
      <c r="K10" s="222">
        <f>'Data_KPIs Trend'!I5</f>
        <v>1.9869976352677559</v>
      </c>
      <c r="L10" s="222">
        <f>'Data_KPIs Trend'!J5</f>
        <v>1.9849951532250856</v>
      </c>
    </row>
    <row r="11" spans="2:14" ht="18" customHeight="1" x14ac:dyDescent="0.25">
      <c r="B11" s="236" t="s">
        <v>109</v>
      </c>
      <c r="C11" s="226"/>
      <c r="D11" s="227"/>
      <c r="E11" s="223">
        <v>807</v>
      </c>
      <c r="F11" s="223">
        <f>VLOOKUP(F3,'Yearly Summary'!$B$3:$D$10,3,0)</f>
        <v>1430</v>
      </c>
      <c r="G11" s="223">
        <f>VLOOKUP(G3,'Yearly Summary'!$B$3:$D$10,3,0)</f>
        <v>1099.5197641933332</v>
      </c>
      <c r="H11" s="223">
        <f>VLOOKUP(H3,'Yearly Summary'!$B$3:$D$10,3,0)</f>
        <v>1176.0150182307866</v>
      </c>
      <c r="I11" s="223">
        <f>VLOOKUP(I3,'Yearly Summary'!$B$3:$D$10,3,0)</f>
        <v>460</v>
      </c>
      <c r="J11" s="223">
        <f>VLOOKUP(J3,'Yearly Summary'!$B$3:$D$10,3,0)</f>
        <v>240</v>
      </c>
      <c r="K11" s="223">
        <f>VLOOKUP(K3,'Yearly Summary'!$B$3:$D$10,3,0)</f>
        <v>240</v>
      </c>
      <c r="L11" s="223">
        <f>VLOOKUP(L3,'Yearly Summary'!$B$3:$D$10,3,0)</f>
        <v>240</v>
      </c>
    </row>
    <row r="12" spans="2:14" ht="18" customHeight="1" x14ac:dyDescent="0.25">
      <c r="B12" s="236" t="s">
        <v>108</v>
      </c>
      <c r="C12" s="226"/>
      <c r="D12" s="227"/>
      <c r="E12" s="224">
        <f>'Data_KPIs Trend'!C6</f>
        <v>7797</v>
      </c>
      <c r="F12" s="224">
        <f>'Data_KPIs Trend'!D6</f>
        <v>10917</v>
      </c>
      <c r="G12" s="224">
        <f>'Data_KPIs Trend'!E6</f>
        <v>14987.951100134869</v>
      </c>
      <c r="H12" s="224">
        <f>'Data_KPIs Trend'!F6</f>
        <v>21503.747891083636</v>
      </c>
      <c r="I12" s="224">
        <f>'Data_KPIs Trend'!G6</f>
        <v>24824.197659085585</v>
      </c>
      <c r="J12" s="224">
        <f>'Data_KPIs Trend'!H6</f>
        <v>28470.565527051098</v>
      </c>
      <c r="K12" s="224">
        <f>'Data_KPIs Trend'!I6</f>
        <v>33011.780985651705</v>
      </c>
      <c r="L12" s="224">
        <f>'Data_KPIs Trend'!J6</f>
        <v>38311.731764832562</v>
      </c>
      <c r="M12" s="27"/>
    </row>
    <row r="13" spans="2:14" ht="18" customHeight="1" x14ac:dyDescent="0.25">
      <c r="B13" s="236" t="s">
        <v>9</v>
      </c>
      <c r="C13" s="226"/>
      <c r="D13" s="227"/>
      <c r="E13" s="224">
        <f>'Data_KPIs Trend'!C7</f>
        <v>4117</v>
      </c>
      <c r="F13" s="224">
        <f>'Data_KPIs Trend'!D7</f>
        <v>9845</v>
      </c>
      <c r="G13" s="224">
        <f>'Data_KPIs Trend'!E7</f>
        <v>17332.909653402592</v>
      </c>
      <c r="H13" s="224">
        <f>'Data_KPIs Trend'!F7</f>
        <v>21132.963074904379</v>
      </c>
      <c r="I13" s="224">
        <f>'Data_KPIs Trend'!G7</f>
        <v>23446.882838798112</v>
      </c>
      <c r="J13" s="224">
        <f>'Data_KPIs Trend'!H7</f>
        <v>27169.256556836001</v>
      </c>
      <c r="K13" s="224">
        <f>'Data_KPIs Trend'!I7</f>
        <v>31227.983025212427</v>
      </c>
      <c r="L13" s="224">
        <f>'Data_KPIs Trend'!J7</f>
        <v>36161.668381445736</v>
      </c>
      <c r="M13" s="26"/>
      <c r="N13" s="27"/>
    </row>
    <row r="14" spans="2:14" ht="18" customHeight="1" x14ac:dyDescent="0.25">
      <c r="B14" s="228"/>
      <c r="C14" s="226"/>
      <c r="D14" s="227"/>
      <c r="E14" s="276">
        <f>E13/E8</f>
        <v>4.1418511066398391</v>
      </c>
      <c r="F14" s="276">
        <f t="shared" ref="F14:I14" si="3">F13/F8</f>
        <v>4.8834325396825395</v>
      </c>
      <c r="G14" s="276">
        <f t="shared" si="3"/>
        <v>7.609711733940058</v>
      </c>
      <c r="H14" s="276">
        <f t="shared" si="3"/>
        <v>7.2913785661541297</v>
      </c>
      <c r="I14" s="276">
        <f t="shared" si="3"/>
        <v>6.2147238607613469</v>
      </c>
      <c r="J14" s="276">
        <f t="shared" ref="J14" si="4">J13/J8</f>
        <v>6.4479682814053492</v>
      </c>
      <c r="K14" s="276">
        <f t="shared" ref="K14" si="5">K13/K8</f>
        <v>6.2917764529699394</v>
      </c>
      <c r="L14" s="276">
        <f t="shared" ref="L14" si="6">L13/L8</f>
        <v>6.2855240175705998</v>
      </c>
    </row>
    <row r="15" spans="2:14" ht="18" customHeight="1" x14ac:dyDescent="0.25">
      <c r="B15" s="237" t="s">
        <v>110</v>
      </c>
      <c r="C15" s="226"/>
      <c r="D15" s="227"/>
      <c r="E15" s="224"/>
      <c r="F15" s="224"/>
      <c r="G15" s="224"/>
      <c r="H15" s="224"/>
      <c r="I15" s="224"/>
      <c r="J15" s="224"/>
      <c r="K15" s="224"/>
      <c r="L15" s="224"/>
    </row>
    <row r="16" spans="2:14" ht="18" customHeight="1" x14ac:dyDescent="0.25">
      <c r="B16" s="236" t="s">
        <v>10</v>
      </c>
      <c r="C16" s="226"/>
      <c r="D16" s="227"/>
      <c r="E16" s="224">
        <f>'Data_KPIs Trend'!C8</f>
        <v>5648</v>
      </c>
      <c r="F16" s="224">
        <f>'Data_KPIs Trend'!D8</f>
        <v>16074</v>
      </c>
      <c r="G16" s="224">
        <f>'Data_KPIs Trend'!E8</f>
        <v>22891.082298904603</v>
      </c>
      <c r="H16" s="224">
        <f>'Data_KPIs Trend'!F8</f>
        <v>33978.673931496989</v>
      </c>
      <c r="I16" s="224">
        <f>'Data_KPIs Trend'!G8</f>
        <v>44972.506450865425</v>
      </c>
      <c r="J16" s="224">
        <f>'Data_KPIs Trend'!H8</f>
        <v>53760.979208085853</v>
      </c>
      <c r="K16" s="224">
        <f>'Data_KPIs Trend'!I8</f>
        <v>63495.345462621175</v>
      </c>
      <c r="L16" s="224">
        <f>'Data_KPIs Trend'!J8</f>
        <v>73903.785357789689</v>
      </c>
    </row>
    <row r="17" spans="2:12" ht="18" customHeight="1" x14ac:dyDescent="0.25">
      <c r="B17" s="236" t="s">
        <v>11</v>
      </c>
      <c r="C17" s="226"/>
      <c r="D17" s="227"/>
      <c r="E17" s="225">
        <f>'Data_KPIs Trend'!C9</f>
        <v>0.29070695112849682</v>
      </c>
      <c r="F17" s="225">
        <f>'Data_KPIs Trend'!D9</f>
        <v>0.21117212748627132</v>
      </c>
      <c r="G17" s="225">
        <f>'Data_KPIs Trend'!E9</f>
        <v>0.14246875639586737</v>
      </c>
      <c r="H17" s="225">
        <f>'Data_KPIs Trend'!F9</f>
        <v>0.14791571954841884</v>
      </c>
      <c r="I17" s="225">
        <f>'Data_KPIs Trend'!G9</f>
        <v>0.18591308653754868</v>
      </c>
      <c r="J17" s="225">
        <f>'Data_KPIs Trend'!H9</f>
        <v>0.18780549862158216</v>
      </c>
      <c r="K17" s="225">
        <f>'Data_KPIs Trend'!I9</f>
        <v>0.19349431619489793</v>
      </c>
      <c r="L17" s="225">
        <f>'Data_KPIs Trend'!J9</f>
        <v>0.19491767725901868</v>
      </c>
    </row>
    <row r="18" spans="2:12" ht="18" customHeight="1" x14ac:dyDescent="0.25">
      <c r="B18" s="236" t="s">
        <v>35</v>
      </c>
      <c r="C18" s="226"/>
      <c r="D18" s="227"/>
      <c r="E18" s="222">
        <f>'Data_KPIs Trend'!C10</f>
        <v>1.6303116147308783</v>
      </c>
      <c r="F18" s="222">
        <f>'Data_KPIs Trend'!D10</f>
        <v>1.6764339927833769</v>
      </c>
      <c r="G18" s="222">
        <f>'Data_KPIs Trend'!E10</f>
        <v>1.8464667816179208</v>
      </c>
      <c r="H18" s="222">
        <f>'Data_KPIs Trend'!F10</f>
        <v>1.8902340792156267</v>
      </c>
      <c r="I18" s="222">
        <f>'Data_KPIs Trend'!G10</f>
        <v>2.2465786943980683</v>
      </c>
      <c r="J18" s="222">
        <f>'Data_KPIs Trend'!H10</f>
        <v>2.3272126285166301</v>
      </c>
      <c r="K18" s="222">
        <f>'Data_KPIs Trend'!I10</f>
        <v>2.4107236938423573</v>
      </c>
      <c r="L18" s="222">
        <f>'Data_KPIs Trend'!J10</f>
        <v>2.5101948339552198</v>
      </c>
    </row>
    <row r="19" spans="2:12" ht="18" customHeight="1" x14ac:dyDescent="0.25">
      <c r="B19" s="236" t="s">
        <v>14</v>
      </c>
      <c r="C19" s="226"/>
      <c r="D19" s="227"/>
      <c r="E19" s="222">
        <f>'Data_KPIs Trend'!C11</f>
        <v>19.940748262380538</v>
      </c>
      <c r="F19" s="222">
        <f>'Data_KPIs Trend'!D11</f>
        <v>17.083031469180266</v>
      </c>
      <c r="G19" s="222">
        <f>'Data_KPIs Trend'!E11</f>
        <v>17.274807033081085</v>
      </c>
      <c r="H19" s="222">
        <f>'Data_KPIs Trend'!F11</f>
        <v>17.475612146816523</v>
      </c>
      <c r="I19" s="222">
        <f>'Data_KPIs Trend'!G11</f>
        <v>18.75039245882936</v>
      </c>
      <c r="J19" s="222">
        <f>'Data_KPIs Trend'!H11</f>
        <v>19.979034669879351</v>
      </c>
      <c r="K19" s="222">
        <f>'Data_KPIs Trend'!I11</f>
        <v>21.666665766342746</v>
      </c>
      <c r="L19" s="222">
        <f>'Data_KPIs Trend'!J11</f>
        <v>23.64245810840886</v>
      </c>
    </row>
    <row r="20" spans="2:12" ht="18" customHeight="1" x14ac:dyDescent="0.25">
      <c r="B20" s="236" t="s">
        <v>104</v>
      </c>
      <c r="C20" s="226"/>
      <c r="D20" s="227"/>
      <c r="E20" s="222">
        <f>'Data_KPIs Trend'!C12</f>
        <v>32.509633498583568</v>
      </c>
      <c r="F20" s="222">
        <f>'Data_KPIs Trend'!D12</f>
        <v>28.63857465472195</v>
      </c>
      <c r="G20" s="222">
        <f>'Data_KPIs Trend'!E12</f>
        <v>31.897357345443854</v>
      </c>
      <c r="H20" s="222">
        <f>'Data_KPIs Trend'!F12</f>
        <v>33.032997635067154</v>
      </c>
      <c r="I20" s="222">
        <f>'Data_KPIs Trend'!G12</f>
        <v>42.124232209608252</v>
      </c>
      <c r="J20" s="222">
        <f>'Data_KPIs Trend'!H12</f>
        <v>46.495461789314803</v>
      </c>
      <c r="K20" s="222">
        <f>'Data_KPIs Trend'!I12</f>
        <v>52.232344529485538</v>
      </c>
      <c r="L20" s="222">
        <f>'Data_KPIs Trend'!J12</f>
        <v>59.347176205730619</v>
      </c>
    </row>
    <row r="21" spans="2:12" ht="18" customHeight="1" x14ac:dyDescent="0.25">
      <c r="B21" s="236" t="s">
        <v>66</v>
      </c>
      <c r="C21" s="226"/>
      <c r="D21" s="227"/>
      <c r="E21" s="222">
        <f>'Data_KPIs Trend'!C13</f>
        <v>9.4507764366780762</v>
      </c>
      <c r="F21" s="222">
        <f>'Data_KPIs Trend'!D13</f>
        <v>6.0476687380120415</v>
      </c>
      <c r="G21" s="222">
        <f>'Data_KPIs Trend'!E13</f>
        <v>4.544376833319971</v>
      </c>
      <c r="H21" s="222">
        <f>'Data_KPIs Trend'!F13</f>
        <v>4.8860996140321751</v>
      </c>
      <c r="I21" s="222">
        <f>'Data_KPIs Trend'!G13</f>
        <v>7.8314460281126932</v>
      </c>
      <c r="J21" s="222">
        <f>'Data_KPIs Trend'!H13</f>
        <v>8.7321033849829863</v>
      </c>
      <c r="K21" s="222">
        <f>'Data_KPIs Trend'!I13</f>
        <v>10.10666178798912</v>
      </c>
      <c r="L21" s="222">
        <f>'Data_KPIs Trend'!J13</f>
        <v>11.567813737902714</v>
      </c>
    </row>
    <row r="22" spans="2:12" ht="18" customHeight="1" x14ac:dyDescent="0.25">
      <c r="B22" s="239" t="s">
        <v>0</v>
      </c>
      <c r="C22" s="240"/>
      <c r="D22" s="241"/>
      <c r="E22" s="253">
        <v>319929.83399999997</v>
      </c>
      <c r="F22" s="253">
        <f>VLOOKUP(F3,'Yearly Summary'!$B$3:$S$10,18,0)</f>
        <v>460336.4490000006</v>
      </c>
      <c r="G22" s="253">
        <f>VLOOKUP(G3,'Yearly Summary'!$B$3:$S$10,18,0)</f>
        <v>730165.03211212449</v>
      </c>
      <c r="H22" s="253">
        <f>VLOOKUP(H3,'Yearly Summary'!$B$3:$S$10,18,0)</f>
        <v>1122417.4556218579</v>
      </c>
      <c r="I22" s="253">
        <f>VLOOKUP(I3,'Yearly Summary'!$B$3:$S$10,18,0)</f>
        <v>1894432.3047843601</v>
      </c>
      <c r="J22" s="253">
        <f>VLOOKUP(J3,'Yearly Summary'!$B$3:$S$10,18,0)</f>
        <v>2499641.5545257032</v>
      </c>
      <c r="K22" s="253">
        <f>VLOOKUP(K3,'Yearly Summary'!$B$3:$S$10,18,0)</f>
        <v>3316510.7602223353</v>
      </c>
      <c r="L22" s="253">
        <f>VLOOKUP(L3,'Yearly Summary'!$B$3:$S$10,18,0)</f>
        <v>4385980.9718992393</v>
      </c>
    </row>
    <row r="23" spans="2:12" ht="18" customHeight="1" x14ac:dyDescent="0.25">
      <c r="B23" s="239" t="s">
        <v>97</v>
      </c>
      <c r="C23" s="240"/>
      <c r="D23" s="241"/>
      <c r="E23" s="254"/>
      <c r="F23" s="255">
        <f>F22/E22-1</f>
        <v>0.43886690167194797</v>
      </c>
      <c r="G23" s="255">
        <f>G22/F22-1</f>
        <v>0.58615515607829605</v>
      </c>
      <c r="H23" s="255">
        <f t="shared" ref="H23:L23" si="7">H22/G22-1</f>
        <v>0.53721063904563837</v>
      </c>
      <c r="I23" s="255">
        <f t="shared" si="7"/>
        <v>0.68781436469622559</v>
      </c>
      <c r="J23" s="255">
        <f t="shared" si="7"/>
        <v>0.31946734027544621</v>
      </c>
      <c r="K23" s="255">
        <f t="shared" si="7"/>
        <v>0.32679453748784781</v>
      </c>
      <c r="L23" s="255">
        <f t="shared" si="7"/>
        <v>0.32246848841980169</v>
      </c>
    </row>
    <row r="24" spans="2:12" ht="18" customHeight="1" x14ac:dyDescent="0.25">
      <c r="B24" s="236" t="s">
        <v>111</v>
      </c>
      <c r="C24" s="226"/>
      <c r="D24" s="227"/>
      <c r="E24" s="225">
        <f>'Data_KPIs Trend'!C39</f>
        <v>0.16912469626074336</v>
      </c>
      <c r="F24" s="225">
        <f>'Data_KPIs Trend'!D39</f>
        <v>0.23088131676490425</v>
      </c>
      <c r="G24" s="225">
        <f>'Data_KPIs Trend'!E39</f>
        <v>0.22142799272416144</v>
      </c>
      <c r="H24" s="225">
        <f>'Data_KPIs Trend'!F39</f>
        <v>0.21289639968270127</v>
      </c>
      <c r="I24" s="225">
        <f>'Data_KPIs Trend'!G39</f>
        <v>0.16520885867508456</v>
      </c>
      <c r="J24" s="225">
        <f>'Data_KPIs Trend'!H39</f>
        <v>0.15677767602079201</v>
      </c>
      <c r="K24" s="225">
        <f>'Data_KPIs Trend'!I39</f>
        <v>0.15566797779731595</v>
      </c>
      <c r="L24" s="225">
        <f>'Data_KPIs Trend'!J39</f>
        <v>0.15477834309548866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7"/>
      <c r="G26" s="15"/>
      <c r="H26" s="15"/>
      <c r="I26" s="15"/>
      <c r="J26" s="17"/>
      <c r="K2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5"/>
  <sheetViews>
    <sheetView showGridLines="0" topLeftCell="A7" zoomScale="90" zoomScaleNormal="90" workbookViewId="0">
      <selection activeCell="F19" sqref="F19"/>
    </sheetView>
  </sheetViews>
  <sheetFormatPr defaultRowHeight="15" x14ac:dyDescent="0.25"/>
  <cols>
    <col min="1" max="1" width="5.375" customWidth="1" collapsed="1"/>
    <col min="2" max="2" width="25.125" bestFit="1" customWidth="1" collapsed="1"/>
    <col min="3" max="3" width="11.125" bestFit="1" customWidth="1" collapsed="1"/>
    <col min="4" max="4" width="12.375" customWidth="1" collapsed="1"/>
    <col min="5" max="5" width="12.125" customWidth="1" collapsed="1"/>
    <col min="6" max="6" width="11.125" bestFit="1" customWidth="1" collapsed="1"/>
    <col min="7" max="10" width="12.625" bestFit="1" customWidth="1" collapsed="1"/>
  </cols>
  <sheetData>
    <row r="2" spans="2:10" x14ac:dyDescent="0.25">
      <c r="B2" s="219" t="s">
        <v>101</v>
      </c>
      <c r="C2" s="219">
        <v>2015</v>
      </c>
      <c r="D2" s="219">
        <v>2016</v>
      </c>
      <c r="E2" s="219">
        <v>2017</v>
      </c>
      <c r="F2" s="219">
        <v>2018</v>
      </c>
      <c r="G2" s="219">
        <v>2019</v>
      </c>
      <c r="H2" s="219">
        <v>2020</v>
      </c>
      <c r="I2" s="219">
        <v>2021</v>
      </c>
      <c r="J2" s="219">
        <v>2022</v>
      </c>
    </row>
    <row r="3" spans="2:10" s="23" customFormat="1" x14ac:dyDescent="0.25">
      <c r="B3" s="221" t="s">
        <v>106</v>
      </c>
      <c r="C3" s="221">
        <v>994</v>
      </c>
      <c r="D3" s="201">
        <f>VLOOKUP(D$2,'Yearly Summary'!$B$3:$U$10,11,0)</f>
        <v>2016</v>
      </c>
      <c r="E3" s="201">
        <f>VLOOKUP(E$2,'Yearly Summary'!$B$3:$U$10,11,0)</f>
        <v>2277.7353807104309</v>
      </c>
      <c r="F3" s="201">
        <f>VLOOKUP(F$2,'Yearly Summary'!$B$3:$U$10,11,0)</f>
        <v>2898.3494524617799</v>
      </c>
      <c r="G3" s="201">
        <f>VLOOKUP(G$2,'Yearly Summary'!$B$3:$U$10,11,0)</f>
        <v>3772.7956002739766</v>
      </c>
      <c r="H3" s="201">
        <f>VLOOKUP(H$2,'Yearly Summary'!$B$3:$U$10,11,0)</f>
        <v>4213.6151065114109</v>
      </c>
      <c r="I3" s="201">
        <f>VLOOKUP(I$2,'Yearly Summary'!$B$3:$U$10,11,0)</f>
        <v>4963.3014234750381</v>
      </c>
      <c r="J3" s="201">
        <f>VLOOKUP(J$2,'Yearly Summary'!$B$3:$U$10,11,0)</f>
        <v>5753.166845017081</v>
      </c>
    </row>
    <row r="4" spans="2:10" x14ac:dyDescent="0.25">
      <c r="B4" s="200" t="s">
        <v>71</v>
      </c>
      <c r="C4" s="202">
        <v>0.30862733471686926</v>
      </c>
      <c r="D4" s="202">
        <f>VLOOKUP(D$2,'Yearly Summary'!$B$3:$U$10,6,0)</f>
        <v>0.31142215922513583</v>
      </c>
      <c r="E4" s="202">
        <f>VLOOKUP(E$2,'Yearly Summary'!$B$3:$U$10,6,0)</f>
        <v>0.25672703975872008</v>
      </c>
      <c r="F4" s="202">
        <f>VLOOKUP(F$2,'Yearly Summary'!$B$3:$U$10,6,0)</f>
        <v>0.27847781987787207</v>
      </c>
      <c r="G4" s="202">
        <f>VLOOKUP(G$2,'Yearly Summary'!$B$3:$U$10,6,0)</f>
        <v>0.30686662629240369</v>
      </c>
      <c r="H4" s="202">
        <f>VLOOKUP(H$2,'Yearly Summary'!$B$3:$U$10,6,0)</f>
        <v>0.30407002583812309</v>
      </c>
      <c r="I4" s="202">
        <f>VLOOKUP(I$2,'Yearly Summary'!$B$3:$U$10,6,0)</f>
        <v>0.30409759249858803</v>
      </c>
      <c r="J4" s="202">
        <f>VLOOKUP(J$2,'Yearly Summary'!$B$3:$U$10,6,0)</f>
        <v>0.30357726589270867</v>
      </c>
    </row>
    <row r="5" spans="2:10" x14ac:dyDescent="0.25">
      <c r="B5" s="200" t="s">
        <v>103</v>
      </c>
      <c r="C5" s="203">
        <v>1.6916426512968299</v>
      </c>
      <c r="D5" s="204">
        <f>VLOOKUP(D$2,'Yearly Summary'!$B$3:$U$10,7,0)</f>
        <v>1.8139578987293761</v>
      </c>
      <c r="E5" s="204">
        <f>VLOOKUP(E$2,'Yearly Summary'!$B$3:$U$10,7,0)</f>
        <v>2.194350470842295</v>
      </c>
      <c r="F5" s="204">
        <f>VLOOKUP(F$2,'Yearly Summary'!$B$3:$U$10,7,0)</f>
        <v>2.363574593974429</v>
      </c>
      <c r="G5" s="204">
        <f>VLOOKUP(G$2,'Yearly Summary'!$B$3:$U$10,7,0)</f>
        <v>2.0051167402732331</v>
      </c>
      <c r="H5" s="204">
        <f>VLOOKUP(H$2,'Yearly Summary'!$B$3:$U$10,7,0)</f>
        <v>1.9884941029651515</v>
      </c>
      <c r="I5" s="204">
        <f>VLOOKUP(I$2,'Yearly Summary'!$B$3:$U$10,7,0)</f>
        <v>1.9869976352677559</v>
      </c>
      <c r="J5" s="204">
        <f>VLOOKUP(J$2,'Yearly Summary'!$B$3:$U$10,7,0)</f>
        <v>1.9849951532250856</v>
      </c>
    </row>
    <row r="6" spans="2:10" x14ac:dyDescent="0.25">
      <c r="B6" s="200" t="s">
        <v>102</v>
      </c>
      <c r="C6" s="201">
        <v>7797</v>
      </c>
      <c r="D6" s="201">
        <f>VLOOKUP(D$2,'Yearly Summary'!$B$3:$U$10,8,0)</f>
        <v>10917</v>
      </c>
      <c r="E6" s="201">
        <f>VLOOKUP(E$2,'Yearly Summary'!$B$3:$U$10,8,0)</f>
        <v>14987.951100134869</v>
      </c>
      <c r="F6" s="201">
        <f>VLOOKUP(F$2,'Yearly Summary'!$B$3:$U$10,8,0)</f>
        <v>21503.747891083636</v>
      </c>
      <c r="G6" s="201">
        <f>VLOOKUP(G$2,'Yearly Summary'!$B$3:$U$10,8,0)</f>
        <v>24824.197659085585</v>
      </c>
      <c r="H6" s="201">
        <f>VLOOKUP(H$2,'Yearly Summary'!$B$3:$U$10,8,0)</f>
        <v>28470.565527051098</v>
      </c>
      <c r="I6" s="201">
        <f>VLOOKUP(I$2,'Yearly Summary'!$B$3:$U$10,8,0)</f>
        <v>33011.780985651705</v>
      </c>
      <c r="J6" s="201">
        <f>VLOOKUP(J$2,'Yearly Summary'!$B$3:$U$10,8,0)</f>
        <v>38311.731764832562</v>
      </c>
    </row>
    <row r="7" spans="2:10" x14ac:dyDescent="0.25">
      <c r="B7" s="200" t="s">
        <v>9</v>
      </c>
      <c r="C7" s="201">
        <v>4117</v>
      </c>
      <c r="D7" s="201">
        <f>VLOOKUP(D$2,'Yearly Summary'!$B$3:$U$10,12,0)</f>
        <v>9845</v>
      </c>
      <c r="E7" s="201">
        <f>VLOOKUP(E$2,'Yearly Summary'!$B$3:$U$10,12,0)</f>
        <v>17332.909653402592</v>
      </c>
      <c r="F7" s="201">
        <f>VLOOKUP(F$2,'Yearly Summary'!$B$3:$U$10,12,0)</f>
        <v>21132.963074904379</v>
      </c>
      <c r="G7" s="201">
        <f>VLOOKUP(G$2,'Yearly Summary'!$B$3:$U$10,12,0)</f>
        <v>23446.882838798112</v>
      </c>
      <c r="H7" s="201">
        <f>VLOOKUP(H$2,'Yearly Summary'!$B$3:$U$10,12,0)</f>
        <v>27169.256556836001</v>
      </c>
      <c r="I7" s="201">
        <f>VLOOKUP(I$2,'Yearly Summary'!$B$3:$U$10,12,0)</f>
        <v>31227.983025212427</v>
      </c>
      <c r="J7" s="201">
        <f>VLOOKUP(J$2,'Yearly Summary'!$B$3:$U$10,12,0)</f>
        <v>36161.668381445736</v>
      </c>
    </row>
    <row r="8" spans="2:10" x14ac:dyDescent="0.25">
      <c r="B8" s="200" t="s">
        <v>10</v>
      </c>
      <c r="C8" s="201">
        <v>5648</v>
      </c>
      <c r="D8" s="201">
        <f>VLOOKUP(D$2,'Yearly Summary'!$B$3:$U$10,13,0)</f>
        <v>16074</v>
      </c>
      <c r="E8" s="201">
        <f>VLOOKUP(E$2,'Yearly Summary'!$B$3:$U$10,13,0)</f>
        <v>22891.082298904603</v>
      </c>
      <c r="F8" s="201">
        <f>VLOOKUP(F$2,'Yearly Summary'!$B$3:$U$10,13,0)</f>
        <v>33978.673931496989</v>
      </c>
      <c r="G8" s="201">
        <f>VLOOKUP(G$2,'Yearly Summary'!$B$3:$U$10,13,0)</f>
        <v>44972.506450865425</v>
      </c>
      <c r="H8" s="201">
        <f>VLOOKUP(H$2,'Yearly Summary'!$B$3:$U$10,13,0)</f>
        <v>53760.979208085853</v>
      </c>
      <c r="I8" s="201">
        <f>VLOOKUP(I$2,'Yearly Summary'!$B$3:$U$10,13,0)</f>
        <v>63495.345462621175</v>
      </c>
      <c r="J8" s="201">
        <f>VLOOKUP(J$2,'Yearly Summary'!$B$3:$U$10,13,0)</f>
        <v>73903.785357789689</v>
      </c>
    </row>
    <row r="9" spans="2:10" x14ac:dyDescent="0.25">
      <c r="B9" s="200" t="s">
        <v>11</v>
      </c>
      <c r="C9" s="202">
        <v>0.29070695112849682</v>
      </c>
      <c r="D9" s="202">
        <f>VLOOKUP(D$2,'Yearly Summary'!$B$3:$U$10,14,0)</f>
        <v>0.21117212748627132</v>
      </c>
      <c r="E9" s="202">
        <f>VLOOKUP(E$2,'Yearly Summary'!$B$3:$U$10,14,0)</f>
        <v>0.14246875639586737</v>
      </c>
      <c r="F9" s="202">
        <f>VLOOKUP(F$2,'Yearly Summary'!$B$3:$U$10,14,0)</f>
        <v>0.14791571954841884</v>
      </c>
      <c r="G9" s="202">
        <f>VLOOKUP(G$2,'Yearly Summary'!$B$3:$U$10,14,0)</f>
        <v>0.18591308653754868</v>
      </c>
      <c r="H9" s="202">
        <f>VLOOKUP(H$2,'Yearly Summary'!$B$3:$U$10,14,0)</f>
        <v>0.18780549862158216</v>
      </c>
      <c r="I9" s="202">
        <f>VLOOKUP(I$2,'Yearly Summary'!$B$3:$U$10,14,0)</f>
        <v>0.19349431619489793</v>
      </c>
      <c r="J9" s="202">
        <f>VLOOKUP(J$2,'Yearly Summary'!$B$3:$U$10,14,0)</f>
        <v>0.19491767725901868</v>
      </c>
    </row>
    <row r="10" spans="2:10" x14ac:dyDescent="0.25">
      <c r="B10" s="200" t="s">
        <v>35</v>
      </c>
      <c r="C10" s="203">
        <v>1.6303116147308783</v>
      </c>
      <c r="D10" s="203">
        <f>VLOOKUP(D$2,'Yearly Summary'!$B$3:$U$10,15,0)</f>
        <v>1.6764339927833769</v>
      </c>
      <c r="E10" s="203">
        <f>VLOOKUP(E$2,'Yearly Summary'!$B$3:$U$10,15,0)</f>
        <v>1.8464667816179208</v>
      </c>
      <c r="F10" s="203">
        <f>VLOOKUP(F$2,'Yearly Summary'!$B$3:$U$10,15,0)</f>
        <v>1.8902340792156267</v>
      </c>
      <c r="G10" s="203">
        <f>VLOOKUP(G$2,'Yearly Summary'!$B$3:$U$10,15,0)</f>
        <v>2.2465786943980683</v>
      </c>
      <c r="H10" s="203">
        <f>VLOOKUP(H$2,'Yearly Summary'!$B$3:$U$10,15,0)</f>
        <v>2.3272126285166301</v>
      </c>
      <c r="I10" s="203">
        <f>VLOOKUP(I$2,'Yearly Summary'!$B$3:$U$10,15,0)</f>
        <v>2.4107236938423573</v>
      </c>
      <c r="J10" s="203">
        <f>VLOOKUP(J$2,'Yearly Summary'!$B$3:$U$10,15,0)</f>
        <v>2.5101948339552198</v>
      </c>
    </row>
    <row r="11" spans="2:10" x14ac:dyDescent="0.25">
      <c r="B11" s="200" t="s">
        <v>14</v>
      </c>
      <c r="C11" s="204">
        <v>19.940748262380538</v>
      </c>
      <c r="D11" s="204">
        <f>VLOOKUP(D$2,'Yearly Summary'!$B$3:$U$10,17,0)</f>
        <v>17.083031469180266</v>
      </c>
      <c r="E11" s="204">
        <f>VLOOKUP(E$2,'Yearly Summary'!$B$3:$U$10,17,0)</f>
        <v>17.274807033081085</v>
      </c>
      <c r="F11" s="204">
        <f>VLOOKUP(F$2,'Yearly Summary'!$B$3:$U$10,17,0)</f>
        <v>17.475612146816523</v>
      </c>
      <c r="G11" s="204">
        <f>VLOOKUP(G$2,'Yearly Summary'!$B$3:$U$10,17,0)</f>
        <v>18.75039245882936</v>
      </c>
      <c r="H11" s="204">
        <f>VLOOKUP(H$2,'Yearly Summary'!$B$3:$U$10,17,0)</f>
        <v>19.979034669879351</v>
      </c>
      <c r="I11" s="204">
        <f>VLOOKUP(I$2,'Yearly Summary'!$B$3:$U$10,17,0)</f>
        <v>21.666665766342746</v>
      </c>
      <c r="J11" s="204">
        <f>VLOOKUP(J$2,'Yearly Summary'!$B$3:$U$10,17,0)</f>
        <v>23.64245810840886</v>
      </c>
    </row>
    <row r="12" spans="2:10" x14ac:dyDescent="0.25">
      <c r="B12" s="200" t="s">
        <v>104</v>
      </c>
      <c r="C12" s="204">
        <v>32.509633498583568</v>
      </c>
      <c r="D12" s="204">
        <f>VLOOKUP(D$2,'Yearly Summary'!$B$3:$U$10,19,0)</f>
        <v>28.63857465472195</v>
      </c>
      <c r="E12" s="204">
        <f>VLOOKUP(E$2,'Yearly Summary'!$B$3:$U$10,19,0)</f>
        <v>31.897357345443854</v>
      </c>
      <c r="F12" s="204">
        <f>VLOOKUP(F$2,'Yearly Summary'!$B$3:$U$10,19,0)</f>
        <v>33.032997635067154</v>
      </c>
      <c r="G12" s="204">
        <f>VLOOKUP(G$2,'Yearly Summary'!$B$3:$U$10,19,0)</f>
        <v>42.124232209608252</v>
      </c>
      <c r="H12" s="204">
        <f>VLOOKUP(H$2,'Yearly Summary'!$B$3:$U$10,19,0)</f>
        <v>46.495461789314803</v>
      </c>
      <c r="I12" s="204">
        <f>VLOOKUP(I$2,'Yearly Summary'!$B$3:$U$10,19,0)</f>
        <v>52.232344529485538</v>
      </c>
      <c r="J12" s="204">
        <f>VLOOKUP(J$2,'Yearly Summary'!$B$3:$U$10,19,0)</f>
        <v>59.347176205730619</v>
      </c>
    </row>
    <row r="13" spans="2:10" x14ac:dyDescent="0.25">
      <c r="B13" s="200" t="s">
        <v>66</v>
      </c>
      <c r="C13" s="204">
        <v>9.4507764366780762</v>
      </c>
      <c r="D13" s="204">
        <f>VLOOKUP(D$2,'Yearly Summary'!$B$3:$U$10,20,0)</f>
        <v>6.0476687380120415</v>
      </c>
      <c r="E13" s="204">
        <f>VLOOKUP(E$2,'Yearly Summary'!$B$3:$U$10,20,0)</f>
        <v>4.544376833319971</v>
      </c>
      <c r="F13" s="204">
        <f>VLOOKUP(F$2,'Yearly Summary'!$B$3:$U$10,20,0)</f>
        <v>4.8860996140321751</v>
      </c>
      <c r="G13" s="204">
        <f>VLOOKUP(G$2,'Yearly Summary'!$B$3:$U$10,20,0)</f>
        <v>7.8314460281126932</v>
      </c>
      <c r="H13" s="204">
        <f>VLOOKUP(H$2,'Yearly Summary'!$B$3:$U$10,20,0)</f>
        <v>8.7321033849829863</v>
      </c>
      <c r="I13" s="204">
        <f>VLOOKUP(I$2,'Yearly Summary'!$B$3:$U$10,20,0)</f>
        <v>10.10666178798912</v>
      </c>
      <c r="J13" s="204">
        <f>VLOOKUP(J$2,'Yearly Summary'!$B$3:$U$10,20,0)</f>
        <v>11.567813737902714</v>
      </c>
    </row>
    <row r="15" spans="2:10" x14ac:dyDescent="0.25">
      <c r="C15" s="27">
        <f>C17*1000</f>
        <v>319929.83399999997</v>
      </c>
    </row>
    <row r="16" spans="2:10" x14ac:dyDescent="0.25">
      <c r="B16" s="219"/>
      <c r="C16" s="219">
        <v>2015</v>
      </c>
      <c r="D16" s="219">
        <v>2016</v>
      </c>
      <c r="E16" s="219">
        <v>2017</v>
      </c>
      <c r="F16" s="219">
        <v>2018</v>
      </c>
      <c r="G16" s="219">
        <v>2019</v>
      </c>
      <c r="H16" s="219">
        <v>2020</v>
      </c>
      <c r="I16" s="219">
        <v>2021</v>
      </c>
      <c r="J16" s="219">
        <v>2022</v>
      </c>
    </row>
    <row r="17" spans="2:10" x14ac:dyDescent="0.25">
      <c r="B17" s="200" t="s">
        <v>93</v>
      </c>
      <c r="C17" s="220">
        <f>C35/1000</f>
        <v>319.92983399999997</v>
      </c>
      <c r="D17" s="201">
        <f>VLOOKUP(D16,'Yearly Summary'!$B$2:$S$10,18,0)/1000</f>
        <v>460.33644900000058</v>
      </c>
      <c r="E17" s="201">
        <f>VLOOKUP(E16,'Yearly Summary'!$B$2:$S$10,18,0)/1000</f>
        <v>730.16503211212444</v>
      </c>
      <c r="F17" s="201">
        <f>VLOOKUP(F16,'Yearly Summary'!$B$2:$S$10,18,0)/1000</f>
        <v>1122.4174556218579</v>
      </c>
      <c r="G17" s="201">
        <f>VLOOKUP(G16,'Yearly Summary'!$B$2:$S$10,18,0)/1000</f>
        <v>1894.4323047843602</v>
      </c>
      <c r="H17" s="201">
        <f>VLOOKUP(H16,'Yearly Summary'!$B$2:$S$10,18,0)/1000</f>
        <v>2499.6415545257032</v>
      </c>
      <c r="I17" s="201">
        <f>VLOOKUP(I16,'Yearly Summary'!$B$2:$S$10,18,0)/1000</f>
        <v>3316.5107602223352</v>
      </c>
      <c r="J17" s="201">
        <f>VLOOKUP(J16,'Yearly Summary'!$B$2:$S$10,18,0)/1000</f>
        <v>4385.9809718992392</v>
      </c>
    </row>
    <row r="18" spans="2:10" x14ac:dyDescent="0.25">
      <c r="B18" s="200" t="s">
        <v>105</v>
      </c>
      <c r="C18" s="200"/>
      <c r="D18" s="202">
        <f>D17/C17-1</f>
        <v>0.43886690167194797</v>
      </c>
      <c r="E18" s="202">
        <f t="shared" ref="E18:J18" si="0">E17/D17-1</f>
        <v>0.58615515607829582</v>
      </c>
      <c r="F18" s="202">
        <f>F17/E17-1</f>
        <v>0.53721063904563837</v>
      </c>
      <c r="G18" s="202">
        <f t="shared" si="0"/>
        <v>0.68781436469622559</v>
      </c>
      <c r="H18" s="202">
        <f t="shared" si="0"/>
        <v>0.31946734027544621</v>
      </c>
      <c r="I18" s="202">
        <f t="shared" si="0"/>
        <v>0.32679453748784781</v>
      </c>
      <c r="J18" s="202">
        <f t="shared" si="0"/>
        <v>0.32246848841980169</v>
      </c>
    </row>
    <row r="20" spans="2:10" x14ac:dyDescent="0.25">
      <c r="B20" s="219" t="s">
        <v>96</v>
      </c>
      <c r="C20" s="219">
        <v>2015</v>
      </c>
      <c r="D20" s="219">
        <v>2016</v>
      </c>
      <c r="E20" s="219">
        <v>2017</v>
      </c>
      <c r="F20" s="219">
        <v>2018</v>
      </c>
      <c r="G20" s="219">
        <v>2019</v>
      </c>
      <c r="H20" s="219">
        <v>2020</v>
      </c>
      <c r="I20" s="219">
        <v>2021</v>
      </c>
      <c r="J20" s="219">
        <v>2022</v>
      </c>
    </row>
    <row r="21" spans="2:10" x14ac:dyDescent="0.25">
      <c r="B21" s="200" t="s">
        <v>97</v>
      </c>
      <c r="C21" s="200"/>
      <c r="D21" s="206">
        <f>D18</f>
        <v>0.43886690167194797</v>
      </c>
      <c r="E21" s="206">
        <f t="shared" ref="E21:J21" si="1">E18</f>
        <v>0.58615515607829582</v>
      </c>
      <c r="F21" s="206">
        <f t="shared" si="1"/>
        <v>0.53721063904563837</v>
      </c>
      <c r="G21" s="206">
        <f t="shared" si="1"/>
        <v>0.68781436469622559</v>
      </c>
      <c r="H21" s="206">
        <f t="shared" si="1"/>
        <v>0.31946734027544621</v>
      </c>
      <c r="I21" s="206">
        <f t="shared" si="1"/>
        <v>0.32679453748784781</v>
      </c>
      <c r="J21" s="206">
        <f t="shared" si="1"/>
        <v>0.32246848841980169</v>
      </c>
    </row>
    <row r="22" spans="2:10" x14ac:dyDescent="0.25">
      <c r="B22" s="200" t="s">
        <v>98</v>
      </c>
      <c r="C22" s="200"/>
      <c r="D22" s="202">
        <f>D11/C11-1</f>
        <v>-0.14331040919821114</v>
      </c>
      <c r="E22" s="202">
        <f t="shared" ref="E22:J22" si="2">E11/D11-1</f>
        <v>1.1226085033373856E-2</v>
      </c>
      <c r="F22" s="202">
        <f t="shared" si="2"/>
        <v>1.1624159584005644E-2</v>
      </c>
      <c r="G22" s="202">
        <f t="shared" si="2"/>
        <v>7.2946246535063874E-2</v>
      </c>
      <c r="H22" s="202">
        <f t="shared" si="2"/>
        <v>6.5526213051153359E-2</v>
      </c>
      <c r="I22" s="202">
        <f t="shared" si="2"/>
        <v>8.4470102001859448E-2</v>
      </c>
      <c r="J22" s="202">
        <f t="shared" si="2"/>
        <v>9.1190419576939963E-2</v>
      </c>
    </row>
    <row r="23" spans="2:10" x14ac:dyDescent="0.25">
      <c r="B23" s="200" t="s">
        <v>99</v>
      </c>
      <c r="C23" s="200"/>
      <c r="D23" s="202">
        <f>D8/C8-1</f>
        <v>1.8459631728045327</v>
      </c>
      <c r="E23" s="202">
        <f t="shared" ref="E23:J23" si="3">E8/D8-1</f>
        <v>0.4241061527251837</v>
      </c>
      <c r="F23" s="202">
        <f t="shared" si="3"/>
        <v>0.48436292735372133</v>
      </c>
      <c r="G23" s="202">
        <f t="shared" si="3"/>
        <v>0.32355095850805271</v>
      </c>
      <c r="H23" s="202">
        <f t="shared" si="3"/>
        <v>0.19541878918450428</v>
      </c>
      <c r="I23" s="202">
        <f t="shared" si="3"/>
        <v>0.18106750282314876</v>
      </c>
      <c r="J23" s="202">
        <f t="shared" si="3"/>
        <v>0.16392445492395691</v>
      </c>
    </row>
    <row r="24" spans="2:10" x14ac:dyDescent="0.25">
      <c r="B24" s="200" t="s">
        <v>100</v>
      </c>
      <c r="C24" s="200"/>
      <c r="D24" s="202">
        <f>D10/C10-1</f>
        <v>2.8290529022644728E-2</v>
      </c>
      <c r="E24" s="202">
        <f t="shared" ref="E24:J24" si="4">E10/D10-1</f>
        <v>0.10142528102298809</v>
      </c>
      <c r="F24" s="202">
        <f t="shared" si="4"/>
        <v>2.3703268335732552E-2</v>
      </c>
      <c r="G24" s="202">
        <f t="shared" si="4"/>
        <v>0.18851877611386136</v>
      </c>
      <c r="H24" s="202">
        <f t="shared" si="4"/>
        <v>3.5891880538004628E-2</v>
      </c>
      <c r="I24" s="202">
        <f t="shared" si="4"/>
        <v>3.5884587554407155E-2</v>
      </c>
      <c r="J24" s="202">
        <f t="shared" si="4"/>
        <v>4.1261941535207347E-2</v>
      </c>
    </row>
    <row r="27" spans="2:10" x14ac:dyDescent="0.25">
      <c r="B27" s="219" t="s">
        <v>94</v>
      </c>
      <c r="C27" s="219">
        <v>2015</v>
      </c>
      <c r="D27" s="219">
        <v>2016</v>
      </c>
      <c r="E27" s="219">
        <v>2017</v>
      </c>
      <c r="F27" s="219">
        <v>2018</v>
      </c>
      <c r="G27" s="219">
        <v>2019</v>
      </c>
      <c r="H27" s="219">
        <v>2020</v>
      </c>
      <c r="I27" s="219">
        <v>2021</v>
      </c>
      <c r="J27" s="219">
        <v>2022</v>
      </c>
    </row>
    <row r="28" spans="2:10" x14ac:dyDescent="0.25">
      <c r="B28" s="200" t="s">
        <v>5</v>
      </c>
      <c r="C28" s="201">
        <f>SUM('Total Agency'!B23:M23)</f>
        <v>54108.036000000036</v>
      </c>
      <c r="D28" s="201">
        <f>SUM('Total Agency'!N23:Y23)</f>
        <v>106283.08550000034</v>
      </c>
      <c r="E28" s="201">
        <f>SUM('Total Agency'!Z23:AK23)</f>
        <v>158010.5605061072</v>
      </c>
      <c r="F28" s="201">
        <f>SUM('Total Agency'!AL23:AW23)</f>
        <v>235423.71769282836</v>
      </c>
      <c r="G28" s="201">
        <f>SUM('Total Agency'!AX23:BI23)</f>
        <v>312976.99891063408</v>
      </c>
      <c r="H28" s="201">
        <f>SUM('Total Agency'!BJ23:BU23)</f>
        <v>391887.99380353949</v>
      </c>
      <c r="I28" s="201">
        <f>SUM('Total Agency'!BV23:CG23)</f>
        <v>516274.52338684991</v>
      </c>
      <c r="J28" s="201">
        <f>SUM('Total Agency'!CH23:CS23)</f>
        <v>678854.86767890537</v>
      </c>
    </row>
    <row r="29" spans="2:10" x14ac:dyDescent="0.25">
      <c r="B29" s="200" t="s">
        <v>6</v>
      </c>
      <c r="C29" s="201">
        <f>SUM('Total Agency'!B24:M24)</f>
        <v>43519.103500000005</v>
      </c>
      <c r="D29" s="201">
        <f>SUM('Total Agency'!N24:Y24)</f>
        <v>62423.481000000051</v>
      </c>
      <c r="E29" s="201">
        <f>SUM('Total Agency'!Z24:AK24)</f>
        <v>69506.042562848976</v>
      </c>
      <c r="F29" s="201">
        <f>SUM('Total Agency'!AL24:AW24)</f>
        <v>107438.07991241067</v>
      </c>
      <c r="G29" s="201">
        <f>SUM('Total Agency'!AX24:BI24)</f>
        <v>141882.24964337598</v>
      </c>
      <c r="H29" s="201">
        <f>SUM('Total Agency'!BJ24:BU24)</f>
        <v>184021.67680858923</v>
      </c>
      <c r="I29" s="201">
        <f>SUM('Total Agency'!BV24:CG24)</f>
        <v>246131.16571494751</v>
      </c>
      <c r="J29" s="201">
        <f>SUM('Total Agency'!CH24:CS24)</f>
        <v>327447.32886705652</v>
      </c>
    </row>
    <row r="30" spans="2:10" x14ac:dyDescent="0.25">
      <c r="B30" s="200" t="s">
        <v>7</v>
      </c>
      <c r="C30" s="201">
        <f>SUM('Total Agency'!B25:M25)</f>
        <v>51220.436499999982</v>
      </c>
      <c r="D30" s="201">
        <f>SUM('Total Agency'!N25:Y25)</f>
        <v>82918.859000000157</v>
      </c>
      <c r="E30" s="201">
        <f>SUM('Total Agency'!Z25:AK25)</f>
        <v>87275.57103801638</v>
      </c>
      <c r="F30" s="201">
        <f>SUM('Total Agency'!AL25:AW25)</f>
        <v>149953.5086147275</v>
      </c>
      <c r="G30" s="201">
        <f>SUM('Total Agency'!AX25:BI25)</f>
        <v>103817.07637020867</v>
      </c>
      <c r="H30" s="201">
        <f>SUM('Total Agency'!BJ25:BU25)</f>
        <v>138753.16651872967</v>
      </c>
      <c r="I30" s="201">
        <f>SUM('Total Agency'!BV25:CG25)</f>
        <v>186475.22689885422</v>
      </c>
      <c r="J30" s="201">
        <f>SUM('Total Agency'!CH25:CS25)</f>
        <v>250041.72757027915</v>
      </c>
    </row>
    <row r="31" spans="2:10" x14ac:dyDescent="0.25">
      <c r="B31" s="200" t="s">
        <v>8</v>
      </c>
      <c r="C31" s="201">
        <f>SUM('Total Agency'!B26:M26)</f>
        <v>44020.06299999998</v>
      </c>
      <c r="D31" s="201">
        <f>SUM('Total Agency'!N26:Y26)</f>
        <v>54125.678000000014</v>
      </c>
      <c r="E31" s="201">
        <f>SUM('Total Agency'!Z26:AK26)</f>
        <v>57416.982383034861</v>
      </c>
      <c r="F31" s="201">
        <f>SUM('Total Agency'!AL26:AW26)</f>
        <v>102627.93315723297</v>
      </c>
      <c r="G31" s="201">
        <f>SUM('Total Agency'!AX26:BI26)</f>
        <v>193375.13261049436</v>
      </c>
      <c r="H31" s="201">
        <f>SUM('Total Agency'!BJ26:BU26)</f>
        <v>261801.44234359451</v>
      </c>
      <c r="I31" s="201">
        <f>SUM('Total Agency'!BV26:CG26)</f>
        <v>343678.05225892412</v>
      </c>
      <c r="J31" s="201">
        <f>SUM('Total Agency'!CH26:CS26)</f>
        <v>459088.67455299012</v>
      </c>
    </row>
    <row r="32" spans="2:10" x14ac:dyDescent="0.25">
      <c r="B32" s="200" t="s">
        <v>1</v>
      </c>
      <c r="C32" s="201">
        <f>SUM('Total Agency'!B27:M27)</f>
        <v>48216.125000000015</v>
      </c>
      <c r="D32" s="201">
        <f>SUM('Total Agency'!N27:Y27)</f>
        <v>59409.800500000027</v>
      </c>
      <c r="E32" s="201">
        <f>SUM('Total Agency'!Z27:AK27)</f>
        <v>95112.217387563927</v>
      </c>
      <c r="F32" s="201">
        <f>SUM('Total Agency'!AL27:AW27)</f>
        <v>180436.53872710548</v>
      </c>
      <c r="G32" s="201">
        <f>SUM('Total Agency'!AX27:BI27)</f>
        <v>739704.56367856765</v>
      </c>
      <c r="H32" s="201">
        <f>SUM('Total Agency'!BJ27:BU27)</f>
        <v>999674.88776268344</v>
      </c>
      <c r="I32" s="201">
        <f>SUM('Total Agency'!BV27:CG27)</f>
        <v>1306216.7974961228</v>
      </c>
      <c r="J32" s="201">
        <f>SUM('Total Agency'!CH27:CS27)</f>
        <v>1729763.1697180758</v>
      </c>
    </row>
    <row r="33" spans="2:10" x14ac:dyDescent="0.25">
      <c r="B33" s="200" t="s">
        <v>2</v>
      </c>
      <c r="C33" s="201">
        <f>SUM('Total Agency'!B28:M28)</f>
        <v>21055.80049999999</v>
      </c>
      <c r="D33" s="201">
        <f>SUM('Total Agency'!N28:Y28)</f>
        <v>48624.033000000025</v>
      </c>
      <c r="E33" s="201">
        <f>SUM('Total Agency'!Z28:AK28)</f>
        <v>80635.66765208912</v>
      </c>
      <c r="F33" s="201">
        <f>SUM('Total Agency'!AL28:AW28)</f>
        <v>146777.19008515051</v>
      </c>
      <c r="G33" s="201">
        <f>SUM('Total Agency'!AX28:BI28)</f>
        <v>307257.71571841359</v>
      </c>
      <c r="H33" s="201">
        <f>SUM('Total Agency'!BJ28:BU28)</f>
        <v>398827.61081890902</v>
      </c>
      <c r="I33" s="201">
        <f>SUM('Total Agency'!BV28:CG28)</f>
        <v>552832.85187384265</v>
      </c>
      <c r="J33" s="201">
        <f>SUM('Total Agency'!CH28:CS28)</f>
        <v>727844.829190669</v>
      </c>
    </row>
    <row r="34" spans="2:10" x14ac:dyDescent="0.25">
      <c r="B34" s="200" t="s">
        <v>4</v>
      </c>
      <c r="C34" s="201">
        <f>SUM('Total Agency'!B22:M22)</f>
        <v>57790.26949999998</v>
      </c>
      <c r="D34" s="201">
        <f>SUM('Total Agency'!N22:Y22)</f>
        <v>46551.511999999966</v>
      </c>
      <c r="E34" s="201">
        <f>SUM('Total Agency'!Z22:AK22)</f>
        <v>165640.90316627076</v>
      </c>
      <c r="F34" s="201">
        <f>SUM('Total Agency'!AL22:AW22)</f>
        <v>183156.5544614752</v>
      </c>
      <c r="G34" s="201">
        <f>SUM('Total Agency'!AX22:BI22)</f>
        <v>95418.567852666063</v>
      </c>
      <c r="H34" s="201">
        <f>SUM('Total Agency'!BJ22:BU22)</f>
        <v>124674.77646965715</v>
      </c>
      <c r="I34" s="201">
        <f>SUM('Total Agency'!BV22:CG22)</f>
        <v>164902.14259279444</v>
      </c>
      <c r="J34" s="201">
        <f>SUM('Total Agency'!CH22:CS22)</f>
        <v>212940.37432126448</v>
      </c>
    </row>
    <row r="35" spans="2:10" x14ac:dyDescent="0.25">
      <c r="B35" s="200" t="s">
        <v>95</v>
      </c>
      <c r="C35" s="205">
        <f>SUM(C28:C34)</f>
        <v>319929.83399999997</v>
      </c>
      <c r="D35" s="205">
        <f t="shared" ref="D35:J35" si="5">SUM(D28:D34)</f>
        <v>460336.4490000006</v>
      </c>
      <c r="E35" s="205">
        <f t="shared" si="5"/>
        <v>713597.94469593116</v>
      </c>
      <c r="F35" s="205">
        <f t="shared" si="5"/>
        <v>1105813.5226509306</v>
      </c>
      <c r="G35" s="205">
        <f t="shared" si="5"/>
        <v>1894432.3047843603</v>
      </c>
      <c r="H35" s="205">
        <f t="shared" si="5"/>
        <v>2499641.5545257023</v>
      </c>
      <c r="I35" s="205">
        <f t="shared" si="5"/>
        <v>3316510.7602223353</v>
      </c>
      <c r="J35" s="205">
        <f t="shared" si="5"/>
        <v>4385980.9718992403</v>
      </c>
    </row>
    <row r="37" spans="2:10" x14ac:dyDescent="0.25">
      <c r="C37" s="26"/>
    </row>
    <row r="38" spans="2:10" x14ac:dyDescent="0.25">
      <c r="B38" s="219" t="s">
        <v>94</v>
      </c>
      <c r="C38" s="219">
        <v>2015</v>
      </c>
      <c r="D38" s="219">
        <v>2016</v>
      </c>
      <c r="E38" s="219">
        <v>2017</v>
      </c>
      <c r="F38" s="219">
        <v>2018</v>
      </c>
      <c r="G38" s="219">
        <v>2019</v>
      </c>
      <c r="H38" s="219">
        <v>2020</v>
      </c>
      <c r="I38" s="219">
        <v>2021</v>
      </c>
      <c r="J38" s="219">
        <v>2022</v>
      </c>
    </row>
    <row r="39" spans="2:10" x14ac:dyDescent="0.25">
      <c r="B39" s="200" t="s">
        <v>5</v>
      </c>
      <c r="C39" s="202">
        <f t="shared" ref="C39:J39" si="6">C28/C$35</f>
        <v>0.16912469626074336</v>
      </c>
      <c r="D39" s="202">
        <f t="shared" si="6"/>
        <v>0.23088131676490425</v>
      </c>
      <c r="E39" s="202">
        <f t="shared" si="6"/>
        <v>0.22142799272416144</v>
      </c>
      <c r="F39" s="202">
        <f t="shared" si="6"/>
        <v>0.21289639968270127</v>
      </c>
      <c r="G39" s="202">
        <f t="shared" si="6"/>
        <v>0.16520885867508456</v>
      </c>
      <c r="H39" s="202">
        <f t="shared" si="6"/>
        <v>0.15677767602079201</v>
      </c>
      <c r="I39" s="202">
        <f t="shared" si="6"/>
        <v>0.15566797779731595</v>
      </c>
      <c r="J39" s="202">
        <f t="shared" si="6"/>
        <v>0.15477834309548866</v>
      </c>
    </row>
    <row r="40" spans="2:10" x14ac:dyDescent="0.25">
      <c r="B40" s="200" t="s">
        <v>6</v>
      </c>
      <c r="C40" s="202">
        <f t="shared" ref="C40:J40" si="7">C29/C$35</f>
        <v>0.13602702491321897</v>
      </c>
      <c r="D40" s="202">
        <f t="shared" si="7"/>
        <v>0.13560403729838036</v>
      </c>
      <c r="E40" s="202">
        <f t="shared" si="7"/>
        <v>9.7402246011885532E-2</v>
      </c>
      <c r="F40" s="202">
        <f t="shared" si="7"/>
        <v>9.7157502338055049E-2</v>
      </c>
      <c r="G40" s="202">
        <f t="shared" si="7"/>
        <v>7.4894336042018755E-2</v>
      </c>
      <c r="H40" s="202">
        <f t="shared" si="7"/>
        <v>7.3619226114804551E-2</v>
      </c>
      <c r="I40" s="202">
        <f t="shared" si="7"/>
        <v>7.4213890293076304E-2</v>
      </c>
      <c r="J40" s="202">
        <f t="shared" si="7"/>
        <v>7.4657717615510669E-2</v>
      </c>
    </row>
    <row r="41" spans="2:10" x14ac:dyDescent="0.25">
      <c r="B41" s="200" t="s">
        <v>7</v>
      </c>
      <c r="C41" s="202">
        <f t="shared" ref="C41:J41" si="8">C30/C$35</f>
        <v>0.16009896876325697</v>
      </c>
      <c r="D41" s="202">
        <f t="shared" si="8"/>
        <v>0.18012664254617833</v>
      </c>
      <c r="E41" s="202">
        <f t="shared" si="8"/>
        <v>0.12230356279291847</v>
      </c>
      <c r="F41" s="202">
        <f t="shared" si="8"/>
        <v>0.13560469784747148</v>
      </c>
      <c r="G41" s="202">
        <f t="shared" si="8"/>
        <v>5.4801153943595769E-2</v>
      </c>
      <c r="H41" s="202">
        <f t="shared" si="8"/>
        <v>5.5509225419745262E-2</v>
      </c>
      <c r="I41" s="202">
        <f t="shared" si="8"/>
        <v>5.6226329531448023E-2</v>
      </c>
      <c r="J41" s="202">
        <f t="shared" si="8"/>
        <v>5.7009305141149477E-2</v>
      </c>
    </row>
    <row r="42" spans="2:10" x14ac:dyDescent="0.25">
      <c r="B42" s="200" t="s">
        <v>8</v>
      </c>
      <c r="C42" s="202">
        <f t="shared" ref="C42:J42" si="9">C31/C$35</f>
        <v>0.13759286669088819</v>
      </c>
      <c r="D42" s="202">
        <f t="shared" si="9"/>
        <v>0.11757851918434541</v>
      </c>
      <c r="E42" s="202">
        <f t="shared" si="9"/>
        <v>8.0461249657187026E-2</v>
      </c>
      <c r="F42" s="202">
        <f t="shared" si="9"/>
        <v>9.2807630812115932E-2</v>
      </c>
      <c r="G42" s="202">
        <f t="shared" si="9"/>
        <v>0.10207550416139355</v>
      </c>
      <c r="H42" s="202">
        <f t="shared" si="9"/>
        <v>0.10473559373726701</v>
      </c>
      <c r="I42" s="202">
        <f t="shared" si="9"/>
        <v>0.10362639445677067</v>
      </c>
      <c r="J42" s="202">
        <f t="shared" si="9"/>
        <v>0.10467183453242232</v>
      </c>
    </row>
    <row r="43" spans="2:10" x14ac:dyDescent="0.25">
      <c r="B43" s="200" t="s">
        <v>1</v>
      </c>
      <c r="C43" s="202">
        <f t="shared" ref="C43:J43" si="10">C32/C$35</f>
        <v>0.15070843627543662</v>
      </c>
      <c r="D43" s="202">
        <f t="shared" si="10"/>
        <v>0.12905734627153095</v>
      </c>
      <c r="E43" s="202">
        <f t="shared" si="10"/>
        <v>0.13328544188575525</v>
      </c>
      <c r="F43" s="202">
        <f t="shared" si="10"/>
        <v>0.16317085569233308</v>
      </c>
      <c r="G43" s="202">
        <f t="shared" si="10"/>
        <v>0.39046238908112729</v>
      </c>
      <c r="H43" s="202">
        <f t="shared" si="10"/>
        <v>0.39992729595678689</v>
      </c>
      <c r="I43" s="202">
        <f t="shared" si="10"/>
        <v>0.39385272412279326</v>
      </c>
      <c r="J43" s="202">
        <f t="shared" si="10"/>
        <v>0.39438455861997157</v>
      </c>
    </row>
    <row r="44" spans="2:10" x14ac:dyDescent="0.25">
      <c r="B44" s="200" t="s">
        <v>2</v>
      </c>
      <c r="C44" s="202">
        <f t="shared" ref="C44:J44" si="11">C33/C$35</f>
        <v>6.5813807473797489E-2</v>
      </c>
      <c r="D44" s="202">
        <f t="shared" si="11"/>
        <v>0.10562716271028967</v>
      </c>
      <c r="E44" s="202">
        <f t="shared" si="11"/>
        <v>0.11299873864750061</v>
      </c>
      <c r="F44" s="202">
        <f t="shared" si="11"/>
        <v>0.13273231614430464</v>
      </c>
      <c r="G44" s="202">
        <f t="shared" si="11"/>
        <v>0.1621898628641619</v>
      </c>
      <c r="H44" s="202">
        <f t="shared" si="11"/>
        <v>0.15955392087990194</v>
      </c>
      <c r="I44" s="202">
        <f t="shared" si="11"/>
        <v>0.16669110756534417</v>
      </c>
      <c r="J44" s="202">
        <f t="shared" si="11"/>
        <v>0.16594801342138377</v>
      </c>
    </row>
    <row r="45" spans="2:10" x14ac:dyDescent="0.25">
      <c r="B45" s="200" t="s">
        <v>4</v>
      </c>
      <c r="C45" s="202">
        <f t="shared" ref="C45:J45" si="12">C34/C$35</f>
        <v>0.18063419962265848</v>
      </c>
      <c r="D45" s="202">
        <f t="shared" si="12"/>
        <v>0.10112497522437096</v>
      </c>
      <c r="E45" s="202">
        <f t="shared" si="12"/>
        <v>0.23212076828059175</v>
      </c>
      <c r="F45" s="202">
        <f t="shared" si="12"/>
        <v>0.16563059748301864</v>
      </c>
      <c r="G45" s="202">
        <f t="shared" si="12"/>
        <v>5.0367895232618184E-2</v>
      </c>
      <c r="H45" s="202">
        <f t="shared" si="12"/>
        <v>4.9877061870702392E-2</v>
      </c>
      <c r="I45" s="202">
        <f t="shared" si="12"/>
        <v>4.9721576233251713E-2</v>
      </c>
      <c r="J45" s="202">
        <f t="shared" si="12"/>
        <v>4.8550227574073568E-2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8"/>
  <sheetViews>
    <sheetView showGridLines="0" tabSelected="1" topLeftCell="C1" zoomScale="80" zoomScaleNormal="80" workbookViewId="0">
      <selection activeCell="V43" sqref="V43"/>
    </sheetView>
  </sheetViews>
  <sheetFormatPr defaultRowHeight="15" x14ac:dyDescent="0.25"/>
  <cols>
    <col min="1" max="1" width="8" customWidth="1" collapsed="1"/>
    <col min="2" max="2" width="10.375" style="125" customWidth="1" collapsed="1"/>
    <col min="3" max="6" width="9.625" style="193" customWidth="1" collapsed="1"/>
    <col min="7" max="7" width="9.625" style="195" customWidth="1" collapsed="1"/>
    <col min="8" max="8" width="9.625" style="191" customWidth="1" collapsed="1"/>
    <col min="9" max="9" width="9.625" style="193" customWidth="1" collapsed="1"/>
    <col min="10" max="10" width="12.375" style="193" bestFit="1" customWidth="1" collapsed="1"/>
    <col min="11" max="11" width="9.625" style="195" customWidth="1" collapsed="1"/>
    <col min="12" max="14" width="9.625" style="193" customWidth="1" collapsed="1"/>
    <col min="15" max="15" width="9.625" style="195" customWidth="1" collapsed="1"/>
    <col min="16" max="16" width="9.625" style="199" customWidth="1" collapsed="1"/>
    <col min="17" max="17" width="9.625" style="193" customWidth="1" collapsed="1"/>
    <col min="18" max="18" width="9.625" style="191" customWidth="1" collapsed="1"/>
    <col min="19" max="19" width="11.875" style="193" customWidth="1" collapsed="1"/>
    <col min="20" max="20" width="10.125" style="191" bestFit="1" customWidth="1" collapsed="1"/>
    <col min="21" max="21" width="10.25" style="191" bestFit="1" customWidth="1" collapsed="1"/>
    <col min="22" max="22" width="17.125" style="209" bestFit="1" customWidth="1" collapsed="1"/>
    <col min="23" max="23" width="17.125" style="209" customWidth="1" collapsed="1"/>
    <col min="24" max="24" width="10.25" style="211" customWidth="1" collapsed="1"/>
    <col min="26" max="26" width="13.375" bestFit="1" customWidth="1" collapsed="1"/>
    <col min="27" max="27" width="11" bestFit="1" customWidth="1" collapsed="1"/>
  </cols>
  <sheetData>
    <row r="1" spans="1:28" x14ac:dyDescent="0.25">
      <c r="J1" s="199"/>
      <c r="S1" s="193">
        <f>700000-S5</f>
        <v>-30165.032112124492</v>
      </c>
    </row>
    <row r="2" spans="1:28" x14ac:dyDescent="0.25">
      <c r="B2" s="125">
        <v>1</v>
      </c>
      <c r="C2" s="193">
        <v>2</v>
      </c>
      <c r="D2" s="125">
        <v>3</v>
      </c>
      <c r="E2" s="193">
        <v>4</v>
      </c>
      <c r="F2" s="125">
        <v>5</v>
      </c>
      <c r="G2" s="193">
        <v>6</v>
      </c>
      <c r="H2" s="125">
        <v>7</v>
      </c>
      <c r="I2" s="193">
        <v>8</v>
      </c>
      <c r="J2" s="125">
        <v>9</v>
      </c>
      <c r="K2" s="193">
        <v>10</v>
      </c>
      <c r="L2" s="125">
        <v>11</v>
      </c>
      <c r="M2" s="193">
        <v>12</v>
      </c>
      <c r="N2" s="125">
        <v>13</v>
      </c>
      <c r="O2" s="193">
        <v>14</v>
      </c>
      <c r="P2" s="125">
        <v>15</v>
      </c>
      <c r="Q2" s="193">
        <v>16</v>
      </c>
      <c r="R2" s="125">
        <v>17</v>
      </c>
      <c r="S2" s="193">
        <v>18</v>
      </c>
      <c r="T2" s="125">
        <v>19</v>
      </c>
      <c r="U2" s="193">
        <v>20</v>
      </c>
      <c r="X2" s="345"/>
      <c r="AA2" s="26">
        <f>Z3-S4</f>
        <v>11140.738585829386</v>
      </c>
    </row>
    <row r="3" spans="1:28" ht="38.25" x14ac:dyDescent="0.25">
      <c r="B3" s="127" t="s">
        <v>91</v>
      </c>
      <c r="C3" s="192" t="s">
        <v>76</v>
      </c>
      <c r="D3" s="192" t="s">
        <v>77</v>
      </c>
      <c r="E3" s="192" t="s">
        <v>78</v>
      </c>
      <c r="F3" s="192" t="s">
        <v>70</v>
      </c>
      <c r="G3" s="194" t="s">
        <v>71</v>
      </c>
      <c r="H3" s="190" t="s">
        <v>88</v>
      </c>
      <c r="I3" s="192" t="s">
        <v>84</v>
      </c>
      <c r="J3" s="192" t="s">
        <v>85</v>
      </c>
      <c r="K3" s="194" t="s">
        <v>87</v>
      </c>
      <c r="L3" s="192" t="s">
        <v>79</v>
      </c>
      <c r="M3" s="192" t="s">
        <v>80</v>
      </c>
      <c r="N3" s="192" t="s">
        <v>81</v>
      </c>
      <c r="O3" s="194" t="s">
        <v>11</v>
      </c>
      <c r="P3" s="196" t="s">
        <v>82</v>
      </c>
      <c r="Q3" s="192" t="s">
        <v>83</v>
      </c>
      <c r="R3" s="190" t="s">
        <v>14</v>
      </c>
      <c r="S3" s="192" t="s">
        <v>0</v>
      </c>
      <c r="T3" s="190" t="s">
        <v>15</v>
      </c>
      <c r="U3" s="190" t="s">
        <v>86</v>
      </c>
      <c r="V3" s="346"/>
      <c r="W3" s="346"/>
      <c r="X3" s="210"/>
      <c r="Z3" s="15">
        <v>471477.18758582999</v>
      </c>
      <c r="AA3" s="26">
        <f>Z3-S4</f>
        <v>11140.738585829386</v>
      </c>
    </row>
    <row r="4" spans="1:28" x14ac:dyDescent="0.25">
      <c r="B4" s="126">
        <v>2016</v>
      </c>
      <c r="C4" s="133">
        <f>C27</f>
        <v>9051</v>
      </c>
      <c r="D4" s="133">
        <f t="shared" ref="D4:U4" si="0">D27</f>
        <v>1430</v>
      </c>
      <c r="E4" s="133">
        <f t="shared" si="0"/>
        <v>9565</v>
      </c>
      <c r="F4" s="133">
        <f t="shared" si="0"/>
        <v>5273</v>
      </c>
      <c r="G4" s="134">
        <f t="shared" si="0"/>
        <v>0.31142215922513583</v>
      </c>
      <c r="H4" s="132">
        <f t="shared" si="0"/>
        <v>1.8139578987293761</v>
      </c>
      <c r="I4" s="133">
        <f t="shared" si="0"/>
        <v>10917</v>
      </c>
      <c r="J4" s="133">
        <f t="shared" si="0"/>
        <v>5189</v>
      </c>
      <c r="K4" s="134">
        <f t="shared" si="0"/>
        <v>7.3717857650234406E-2</v>
      </c>
      <c r="L4" s="133">
        <f>L27</f>
        <v>2016</v>
      </c>
      <c r="M4" s="133">
        <f t="shared" si="0"/>
        <v>9845</v>
      </c>
      <c r="N4" s="133">
        <f t="shared" si="0"/>
        <v>16074</v>
      </c>
      <c r="O4" s="134">
        <f t="shared" si="0"/>
        <v>0.21117212748627132</v>
      </c>
      <c r="P4" s="197">
        <f t="shared" si="0"/>
        <v>1.6764339927833769</v>
      </c>
      <c r="Q4" s="133">
        <f t="shared" si="0"/>
        <v>26947</v>
      </c>
      <c r="R4" s="132">
        <f t="shared" si="0"/>
        <v>17.083031469180266</v>
      </c>
      <c r="S4" s="133">
        <f t="shared" si="0"/>
        <v>460336.4490000006</v>
      </c>
      <c r="T4" s="132">
        <f t="shared" si="0"/>
        <v>28.63857465472195</v>
      </c>
      <c r="U4" s="132">
        <f t="shared" si="0"/>
        <v>6.0476687380120415</v>
      </c>
      <c r="V4" s="354"/>
      <c r="W4" s="345"/>
      <c r="X4" s="211">
        <f>M4/L4</f>
        <v>4.8834325396825395</v>
      </c>
      <c r="Y4" s="213"/>
      <c r="Z4" s="139">
        <v>450048.71032794175</v>
      </c>
      <c r="AA4" s="26">
        <f>Z4-S4</f>
        <v>-10287.738672058855</v>
      </c>
    </row>
    <row r="5" spans="1:28" x14ac:dyDescent="0.25">
      <c r="A5" s="15"/>
      <c r="B5" s="126">
        <v>2017</v>
      </c>
      <c r="C5" s="133">
        <f>C42</f>
        <v>16990.536895904315</v>
      </c>
      <c r="D5" s="133">
        <f t="shared" ref="D5:U5" si="1">D42</f>
        <v>1099.5197641933332</v>
      </c>
      <c r="E5" s="133">
        <f t="shared" si="1"/>
        <v>13968.431335941534</v>
      </c>
      <c r="F5" s="133">
        <f t="shared" si="1"/>
        <v>6365.6337132781673</v>
      </c>
      <c r="G5" s="134">
        <f t="shared" si="1"/>
        <v>0.25672703975872008</v>
      </c>
      <c r="H5" s="132">
        <f t="shared" si="1"/>
        <v>2.194350470842295</v>
      </c>
      <c r="I5" s="133">
        <f t="shared" si="1"/>
        <v>14987.951100134869</v>
      </c>
      <c r="J5" s="133">
        <f t="shared" si="1"/>
        <v>7500.0414467322789</v>
      </c>
      <c r="K5" s="134">
        <f t="shared" si="1"/>
        <v>4.8960200803420534E-2</v>
      </c>
      <c r="L5" s="133">
        <f t="shared" si="1"/>
        <v>2277.7353807104309</v>
      </c>
      <c r="M5" s="133">
        <f t="shared" si="1"/>
        <v>17332.909653402592</v>
      </c>
      <c r="N5" s="133">
        <f t="shared" si="1"/>
        <v>22891.082298904603</v>
      </c>
      <c r="O5" s="134">
        <f t="shared" si="1"/>
        <v>0.14246875639586737</v>
      </c>
      <c r="P5" s="197">
        <f t="shared" si="1"/>
        <v>1.8464667816179208</v>
      </c>
      <c r="Q5" s="133">
        <f t="shared" si="1"/>
        <v>42267.623060209335</v>
      </c>
      <c r="R5" s="132">
        <f t="shared" si="1"/>
        <v>17.274807033081085</v>
      </c>
      <c r="S5" s="133">
        <f t="shared" si="1"/>
        <v>730165.03211212449</v>
      </c>
      <c r="T5" s="132">
        <f t="shared" si="1"/>
        <v>31.897357345443854</v>
      </c>
      <c r="U5" s="132">
        <f t="shared" si="1"/>
        <v>4.544376833319971</v>
      </c>
      <c r="V5" s="354">
        <f>5.9-4.8</f>
        <v>1.1000000000000005</v>
      </c>
      <c r="W5" s="345"/>
      <c r="X5" s="211">
        <f t="shared" ref="X5:X10" si="2">M5/L5</f>
        <v>7.609711733940058</v>
      </c>
      <c r="Y5" s="213">
        <f>S5/S4-1</f>
        <v>0.58615515607829605</v>
      </c>
      <c r="Z5" s="139">
        <v>721970.33417667029</v>
      </c>
      <c r="AA5" s="26">
        <f t="shared" ref="AA5:AA10" si="3">Z5-S5</f>
        <v>-8194.6979354541982</v>
      </c>
      <c r="AB5" s="17">
        <v>0.5</v>
      </c>
    </row>
    <row r="6" spans="1:28" x14ac:dyDescent="0.25">
      <c r="A6" s="15"/>
      <c r="B6" s="126">
        <v>2018</v>
      </c>
      <c r="C6" s="133">
        <f>C57</f>
        <v>20694.9760562425</v>
      </c>
      <c r="D6" s="133">
        <f t="shared" ref="D6:U6" si="4">D57</f>
        <v>1176.0150182307866</v>
      </c>
      <c r="E6" s="133">
        <f t="shared" si="4"/>
        <v>20327.732872852848</v>
      </c>
      <c r="F6" s="133">
        <f t="shared" si="4"/>
        <v>8600.4194344766129</v>
      </c>
      <c r="G6" s="134">
        <f t="shared" si="4"/>
        <v>0.27847781987787207</v>
      </c>
      <c r="H6" s="132">
        <f t="shared" si="4"/>
        <v>2.363574593974429</v>
      </c>
      <c r="I6" s="133">
        <f t="shared" si="4"/>
        <v>21503.747891083636</v>
      </c>
      <c r="J6" s="133">
        <f t="shared" si="4"/>
        <v>17703.694469581849</v>
      </c>
      <c r="K6" s="134">
        <f t="shared" si="4"/>
        <v>7.8363920329566322E-2</v>
      </c>
      <c r="L6" s="133">
        <f t="shared" si="4"/>
        <v>2898.3494524617799</v>
      </c>
      <c r="M6" s="133">
        <f t="shared" si="4"/>
        <v>21132.963074904379</v>
      </c>
      <c r="N6" s="133">
        <f t="shared" si="4"/>
        <v>33978.673931496989</v>
      </c>
      <c r="O6" s="134">
        <f t="shared" si="4"/>
        <v>0.14791571954841884</v>
      </c>
      <c r="P6" s="197">
        <f t="shared" si="4"/>
        <v>1.8902340792156267</v>
      </c>
      <c r="Q6" s="133">
        <f t="shared" si="4"/>
        <v>64227.647431871228</v>
      </c>
      <c r="R6" s="132">
        <f t="shared" si="4"/>
        <v>17.475612146816523</v>
      </c>
      <c r="S6" s="133">
        <f t="shared" si="4"/>
        <v>1122417.4556218579</v>
      </c>
      <c r="T6" s="132">
        <f t="shared" si="4"/>
        <v>33.032997635067154</v>
      </c>
      <c r="U6" s="132">
        <f t="shared" si="4"/>
        <v>4.8860996140321751</v>
      </c>
      <c r="V6" s="347"/>
      <c r="W6" s="345"/>
      <c r="X6" s="211">
        <f t="shared" si="2"/>
        <v>7.2913785661541297</v>
      </c>
      <c r="Y6" s="213">
        <f t="shared" ref="Y6:Y10" si="5">S6/S5-1</f>
        <v>0.53721063904563837</v>
      </c>
      <c r="Z6" s="139">
        <v>1083092.045304813</v>
      </c>
      <c r="AA6" s="26">
        <f t="shared" si="3"/>
        <v>-39325.410317044938</v>
      </c>
      <c r="AB6" s="17">
        <v>0.5</v>
      </c>
    </row>
    <row r="7" spans="1:28" x14ac:dyDescent="0.25">
      <c r="A7" s="15"/>
      <c r="B7" s="126">
        <v>2019</v>
      </c>
      <c r="C7" s="133">
        <f>C72</f>
        <v>22495.364879009321</v>
      </c>
      <c r="D7" s="133">
        <f t="shared" ref="D7:U7" si="6">D72</f>
        <v>460</v>
      </c>
      <c r="E7" s="133">
        <f t="shared" si="6"/>
        <v>24364.197659085585</v>
      </c>
      <c r="F7" s="133">
        <f t="shared" si="6"/>
        <v>12151.012043201797</v>
      </c>
      <c r="G7" s="134">
        <f t="shared" si="6"/>
        <v>0.30686662629240369</v>
      </c>
      <c r="H7" s="132">
        <f t="shared" si="6"/>
        <v>2.0051167402732331</v>
      </c>
      <c r="I7" s="133">
        <f t="shared" si="6"/>
        <v>24824.197659085585</v>
      </c>
      <c r="J7" s="133">
        <f t="shared" si="6"/>
        <v>22510.277895191852</v>
      </c>
      <c r="K7" s="134">
        <f t="shared" si="6"/>
        <v>9.3954589356856313E-2</v>
      </c>
      <c r="L7" s="133">
        <f t="shared" si="6"/>
        <v>3772.7956002739766</v>
      </c>
      <c r="M7" s="133">
        <f t="shared" si="6"/>
        <v>23446.882838798112</v>
      </c>
      <c r="N7" s="133">
        <f t="shared" si="6"/>
        <v>44972.506450865425</v>
      </c>
      <c r="O7" s="134">
        <f>O72</f>
        <v>0.18591308653754868</v>
      </c>
      <c r="P7" s="197">
        <f t="shared" si="6"/>
        <v>2.2465786943980683</v>
      </c>
      <c r="Q7" s="133">
        <f t="shared" si="6"/>
        <v>101034.27482619396</v>
      </c>
      <c r="R7" s="132">
        <f t="shared" si="6"/>
        <v>18.75039245882936</v>
      </c>
      <c r="S7" s="133">
        <f t="shared" si="6"/>
        <v>1894432.3047843601</v>
      </c>
      <c r="T7" s="132">
        <f t="shared" si="6"/>
        <v>42.124232209608252</v>
      </c>
      <c r="U7" s="132">
        <f t="shared" si="6"/>
        <v>7.8314460281126932</v>
      </c>
      <c r="V7" s="355"/>
      <c r="W7" s="345"/>
      <c r="X7" s="211">
        <f t="shared" si="2"/>
        <v>6.2147238607613469</v>
      </c>
      <c r="Y7" s="213">
        <f t="shared" si="5"/>
        <v>0.68781436469622559</v>
      </c>
      <c r="Z7" s="139">
        <v>1514852.8884563446</v>
      </c>
      <c r="AA7" s="26">
        <f t="shared" si="3"/>
        <v>-379579.4163280155</v>
      </c>
      <c r="AB7" s="17">
        <v>0.4</v>
      </c>
    </row>
    <row r="8" spans="1:28" x14ac:dyDescent="0.25">
      <c r="B8" s="126">
        <v>2020</v>
      </c>
      <c r="C8" s="133">
        <f>C87</f>
        <v>26309.062257784502</v>
      </c>
      <c r="D8" s="133">
        <f t="shared" ref="D8:U8" si="7">D87</f>
        <v>240</v>
      </c>
      <c r="E8" s="133">
        <f t="shared" si="7"/>
        <v>28230.565527051098</v>
      </c>
      <c r="F8" s="133">
        <f t="shared" si="7"/>
        <v>14196.957126981151</v>
      </c>
      <c r="G8" s="134">
        <f t="shared" si="7"/>
        <v>0.30407002583812309</v>
      </c>
      <c r="H8" s="132">
        <f t="shared" si="7"/>
        <v>1.9884941029651515</v>
      </c>
      <c r="I8" s="133">
        <f t="shared" si="7"/>
        <v>28470.565527051098</v>
      </c>
      <c r="J8" s="133">
        <f t="shared" si="7"/>
        <v>24748.191809013213</v>
      </c>
      <c r="K8" s="134">
        <f t="shared" si="7"/>
        <v>8.7592920142600908E-2</v>
      </c>
      <c r="L8" s="133">
        <f t="shared" si="7"/>
        <v>4213.6151065114109</v>
      </c>
      <c r="M8" s="133">
        <f t="shared" si="7"/>
        <v>27169.256556836001</v>
      </c>
      <c r="N8" s="133">
        <f t="shared" si="7"/>
        <v>53760.979208085853</v>
      </c>
      <c r="O8" s="134">
        <f t="shared" si="7"/>
        <v>0.18780549862158216</v>
      </c>
      <c r="P8" s="197">
        <f t="shared" si="7"/>
        <v>2.3272126285166301</v>
      </c>
      <c r="Q8" s="133">
        <f t="shared" si="7"/>
        <v>125113.22973447737</v>
      </c>
      <c r="R8" s="132">
        <f t="shared" si="7"/>
        <v>19.979034669879351</v>
      </c>
      <c r="S8" s="133">
        <f t="shared" si="7"/>
        <v>2499641.5545257032</v>
      </c>
      <c r="T8" s="132">
        <f t="shared" si="7"/>
        <v>46.495461789314803</v>
      </c>
      <c r="U8" s="132">
        <f t="shared" si="7"/>
        <v>8.7321033849829863</v>
      </c>
      <c r="V8" s="347"/>
      <c r="W8" s="345"/>
      <c r="X8" s="211">
        <f t="shared" si="2"/>
        <v>6.4479682814053492</v>
      </c>
      <c r="Y8" s="213">
        <f t="shared" si="5"/>
        <v>0.31946734027544621</v>
      </c>
      <c r="Z8" s="139">
        <v>2066525.2717666051</v>
      </c>
      <c r="AA8" s="26">
        <f t="shared" si="3"/>
        <v>-433116.2827590981</v>
      </c>
      <c r="AB8" s="17">
        <v>0.3</v>
      </c>
    </row>
    <row r="9" spans="1:28" x14ac:dyDescent="0.25">
      <c r="B9" s="126">
        <v>2021</v>
      </c>
      <c r="C9" s="133">
        <f>C102</f>
        <v>30226.829490233118</v>
      </c>
      <c r="D9" s="133">
        <f t="shared" ref="D9:U9" si="8">D102</f>
        <v>240</v>
      </c>
      <c r="E9" s="133">
        <f t="shared" si="8"/>
        <v>32771.780985651705</v>
      </c>
      <c r="F9" s="133">
        <f t="shared" si="8"/>
        <v>16493.115242804794</v>
      </c>
      <c r="G9" s="134">
        <f t="shared" si="8"/>
        <v>0.30409759249858803</v>
      </c>
      <c r="H9" s="132">
        <f t="shared" si="8"/>
        <v>1.9869976352677559</v>
      </c>
      <c r="I9" s="133">
        <f t="shared" si="8"/>
        <v>33011.780985651705</v>
      </c>
      <c r="J9" s="133">
        <f t="shared" si="8"/>
        <v>28953.054517275283</v>
      </c>
      <c r="K9" s="134">
        <f t="shared" si="8"/>
        <v>8.933584822943591E-2</v>
      </c>
      <c r="L9" s="133">
        <f t="shared" si="8"/>
        <v>4963.3014234750381</v>
      </c>
      <c r="M9" s="133">
        <f t="shared" si="8"/>
        <v>31227.983025212427</v>
      </c>
      <c r="N9" s="133">
        <f t="shared" si="8"/>
        <v>63495.345462621175</v>
      </c>
      <c r="O9" s="134">
        <f t="shared" si="8"/>
        <v>0.19349431619489793</v>
      </c>
      <c r="P9" s="197">
        <f t="shared" si="8"/>
        <v>2.4107236938423573</v>
      </c>
      <c r="Q9" s="133">
        <f t="shared" si="8"/>
        <v>153069.73375544668</v>
      </c>
      <c r="R9" s="132">
        <f t="shared" si="8"/>
        <v>21.666665766342746</v>
      </c>
      <c r="S9" s="133">
        <f t="shared" si="8"/>
        <v>3316510.7602223353</v>
      </c>
      <c r="T9" s="132">
        <f t="shared" si="8"/>
        <v>52.232344529485538</v>
      </c>
      <c r="U9" s="132">
        <f t="shared" si="8"/>
        <v>10.10666178798912</v>
      </c>
      <c r="V9" s="347"/>
      <c r="W9" s="345"/>
      <c r="X9" s="211">
        <f t="shared" si="2"/>
        <v>6.2917764529699394</v>
      </c>
      <c r="Y9" s="213">
        <f t="shared" si="5"/>
        <v>0.32679453748784781</v>
      </c>
      <c r="Z9" s="139">
        <v>2696278.0786708733</v>
      </c>
      <c r="AA9" s="26">
        <f t="shared" si="3"/>
        <v>-620232.68155146204</v>
      </c>
      <c r="AB9" s="17">
        <v>0.3</v>
      </c>
    </row>
    <row r="10" spans="1:28" x14ac:dyDescent="0.25">
      <c r="B10" s="126">
        <v>2022</v>
      </c>
      <c r="C10" s="133">
        <f>C117</f>
        <v>35021.13125920872</v>
      </c>
      <c r="D10" s="133">
        <f t="shared" ref="D10:U10" si="9">D117</f>
        <v>240</v>
      </c>
      <c r="E10" s="133">
        <f t="shared" si="9"/>
        <v>38071.731764832562</v>
      </c>
      <c r="F10" s="133">
        <f t="shared" si="9"/>
        <v>19179.760566657402</v>
      </c>
      <c r="G10" s="134">
        <f t="shared" si="9"/>
        <v>0.30357726589270867</v>
      </c>
      <c r="H10" s="132">
        <f t="shared" si="9"/>
        <v>1.9849951532250856</v>
      </c>
      <c r="I10" s="133">
        <f t="shared" si="9"/>
        <v>38311.731764832562</v>
      </c>
      <c r="J10" s="133">
        <f t="shared" si="9"/>
        <v>33378.04640859925</v>
      </c>
      <c r="K10" s="134">
        <f t="shared" si="9"/>
        <v>8.9193610243521224E-2</v>
      </c>
      <c r="L10" s="133">
        <f t="shared" si="9"/>
        <v>5753.166845017081</v>
      </c>
      <c r="M10" s="133">
        <f t="shared" si="9"/>
        <v>36161.668381445736</v>
      </c>
      <c r="N10" s="133">
        <f t="shared" si="9"/>
        <v>73903.785357789689</v>
      </c>
      <c r="O10" s="134">
        <f t="shared" si="9"/>
        <v>0.19491767725901868</v>
      </c>
      <c r="P10" s="197">
        <f t="shared" si="9"/>
        <v>2.5101948339552198</v>
      </c>
      <c r="Q10" s="133">
        <f t="shared" si="9"/>
        <v>185512.90021485911</v>
      </c>
      <c r="R10" s="132">
        <f t="shared" si="9"/>
        <v>23.64245810840886</v>
      </c>
      <c r="S10" s="133">
        <f t="shared" si="9"/>
        <v>4385980.9718992393</v>
      </c>
      <c r="T10" s="132">
        <f t="shared" si="9"/>
        <v>59.347176205730619</v>
      </c>
      <c r="U10" s="132">
        <f t="shared" si="9"/>
        <v>11.567813737902714</v>
      </c>
      <c r="V10" s="347"/>
      <c r="W10" s="345"/>
      <c r="X10" s="211">
        <f t="shared" si="2"/>
        <v>6.2855240175705998</v>
      </c>
      <c r="Y10" s="213">
        <f t="shared" si="5"/>
        <v>0.32246848841980169</v>
      </c>
      <c r="Z10" s="139">
        <v>3308770.2414658391</v>
      </c>
      <c r="AA10" s="26">
        <f t="shared" si="3"/>
        <v>-1077210.7304334003</v>
      </c>
      <c r="AB10" s="17">
        <v>0.3</v>
      </c>
    </row>
    <row r="11" spans="1:28" x14ac:dyDescent="0.25">
      <c r="D11" s="199"/>
    </row>
    <row r="14" spans="1:28" ht="38.25" x14ac:dyDescent="0.25">
      <c r="B14" s="127">
        <v>2016</v>
      </c>
      <c r="C14" s="192" t="s">
        <v>76</v>
      </c>
      <c r="D14" s="192" t="s">
        <v>77</v>
      </c>
      <c r="E14" s="192" t="s">
        <v>78</v>
      </c>
      <c r="F14" s="192" t="s">
        <v>70</v>
      </c>
      <c r="G14" s="194" t="s">
        <v>71</v>
      </c>
      <c r="H14" s="190" t="s">
        <v>88</v>
      </c>
      <c r="I14" s="192" t="s">
        <v>84</v>
      </c>
      <c r="J14" s="192" t="s">
        <v>85</v>
      </c>
      <c r="K14" s="194" t="s">
        <v>87</v>
      </c>
      <c r="L14" s="192" t="s">
        <v>79</v>
      </c>
      <c r="M14" s="192" t="s">
        <v>80</v>
      </c>
      <c r="N14" s="192" t="s">
        <v>81</v>
      </c>
      <c r="O14" s="194" t="s">
        <v>11</v>
      </c>
      <c r="P14" s="196" t="s">
        <v>82</v>
      </c>
      <c r="Q14" s="192" t="s">
        <v>83</v>
      </c>
      <c r="R14" s="190" t="s">
        <v>14</v>
      </c>
      <c r="S14" s="192" t="s">
        <v>0</v>
      </c>
      <c r="T14" s="190" t="s">
        <v>15</v>
      </c>
      <c r="U14" s="190" t="s">
        <v>86</v>
      </c>
      <c r="V14" s="346"/>
      <c r="W14" s="346"/>
      <c r="X14" s="210"/>
    </row>
    <row r="15" spans="1:28" x14ac:dyDescent="0.25">
      <c r="A15" s="131">
        <v>1</v>
      </c>
      <c r="B15" s="126">
        <v>1</v>
      </c>
      <c r="C15" s="133">
        <f>INDEX('Total Agency'!$N$43:$CS$43,1,A15)</f>
        <v>4117</v>
      </c>
      <c r="D15" s="133">
        <f>INDEX('Total Agency'!$N$8:$CS$8,1,'Yearly Summary'!A15)</f>
        <v>14</v>
      </c>
      <c r="E15" s="133">
        <f>INDEX('Total Agency'!$N$15:$CS$15,1,'Yearly Summary'!A15)</f>
        <v>191</v>
      </c>
      <c r="F15" s="133">
        <f>INDEX('Total Agency'!$N$13:$CS$13,1,'Yearly Summary'!A15)</f>
        <v>155</v>
      </c>
      <c r="G15" s="134">
        <f>INDEX('Total Agency'!$N$12:$CS$12,1,'Yearly Summary'!A15)</f>
        <v>0.15469061876247506</v>
      </c>
      <c r="H15" s="132">
        <f>INDEX('Total Agency'!$N$14:$CS$14,1,'Yearly Summary'!A15)</f>
        <v>1.232258064516129</v>
      </c>
      <c r="I15" s="133">
        <f>INDEX('Total Agency'!$N$34:$CS$34,1,'Yearly Summary'!A15)</f>
        <v>205</v>
      </c>
      <c r="J15" s="133">
        <f>INDEX('Total Agency'!$N$44:$CS$44,1,'Yearly Summary'!A15)</f>
        <v>166</v>
      </c>
      <c r="K15" s="134">
        <f>INDEX('Total Agency'!$N$45:$CS$45,1,'Yearly Summary'!A15)</f>
        <v>4.0320621811999031E-2</v>
      </c>
      <c r="L15" s="133">
        <f>INDEX('Total Agency'!$N$11:$CS$11,1,'Yearly Summary'!A15)</f>
        <v>1002</v>
      </c>
      <c r="M15" s="133">
        <f>INDEX('Total Agency'!$N$41:$CS$41,1,'Yearly Summary'!A15)</f>
        <v>4156</v>
      </c>
      <c r="N15" s="133">
        <f>INDEX('Total Agency'!$N$57:$CS$57,1,'Yearly Summary'!A15)</f>
        <v>635</v>
      </c>
      <c r="O15" s="134">
        <f>INDEX('Total Agency'!$N$68:$CS$68,1,'Yearly Summary'!A15)</f>
        <v>0.15279114533205004</v>
      </c>
      <c r="P15" s="197">
        <f>INDEX('Total Agency'!$N$92:$CS$92,1,'Yearly Summary'!A15)</f>
        <v>1.2866141732283465</v>
      </c>
      <c r="Q15" s="133">
        <f>INDEX('Total Agency'!$N$80:$CS$80,1,'Yearly Summary'!A15)</f>
        <v>817</v>
      </c>
      <c r="R15" s="132">
        <f>INDEX('Total Agency'!$N$104:$CS$104,1,'Yearly Summary'!A15)</f>
        <v>15.713935128518969</v>
      </c>
      <c r="S15" s="133">
        <f>INDEX('Total Agency'!$N$30:$CS$30,1,'Yearly Summary'!A15)</f>
        <v>12838.284999999998</v>
      </c>
      <c r="T15" s="132">
        <f>INDEX('Total Agency'!$N$116:$CS$116,1,'Yearly Summary'!A15)</f>
        <v>20.217771653543306</v>
      </c>
      <c r="U15" s="132">
        <f>INDEX('Total Agency'!$N$128:$CS$128,1,'Yearly Summary'!A15)</f>
        <v>3.0890964870067368</v>
      </c>
      <c r="V15" s="345"/>
      <c r="W15" s="345"/>
    </row>
    <row r="16" spans="1:28" x14ac:dyDescent="0.25">
      <c r="A16" s="131">
        <v>2</v>
      </c>
      <c r="B16" s="126">
        <v>2</v>
      </c>
      <c r="C16" s="133">
        <f>INDEX('Total Agency'!$N$43:$CS$43,1,A16)</f>
        <v>4156</v>
      </c>
      <c r="D16" s="133">
        <f>INDEX('Total Agency'!$N$8:$CS$8,1,'Yearly Summary'!A16)</f>
        <v>11</v>
      </c>
      <c r="E16" s="133">
        <f>INDEX('Total Agency'!$N$15:$CS$15,1,'Yearly Summary'!A16)</f>
        <v>188</v>
      </c>
      <c r="F16" s="133">
        <f>INDEX('Total Agency'!$N$13:$CS$13,1,'Yearly Summary'!A16)</f>
        <v>129</v>
      </c>
      <c r="G16" s="134">
        <f>INDEX('Total Agency'!$N$12:$CS$12,1,'Yearly Summary'!A16)</f>
        <v>0.12990936555891239</v>
      </c>
      <c r="H16" s="132">
        <f>INDEX('Total Agency'!$N$14:$CS$14,1,'Yearly Summary'!A16)</f>
        <v>1.4573643410852712</v>
      </c>
      <c r="I16" s="133">
        <f>INDEX('Total Agency'!$N$34:$CS$34,1,'Yearly Summary'!A16)</f>
        <v>196</v>
      </c>
      <c r="J16" s="133">
        <f>INDEX('Total Agency'!$N$44:$CS$44,1,'Yearly Summary'!A16)</f>
        <v>285</v>
      </c>
      <c r="K16" s="134">
        <f>INDEX('Total Agency'!$N$45:$CS$45,1,'Yearly Summary'!A16)</f>
        <v>6.8575553416746871E-2</v>
      </c>
      <c r="L16" s="133">
        <f>INDEX('Total Agency'!$N$11:$CS$11,1,'Yearly Summary'!A16)</f>
        <v>993</v>
      </c>
      <c r="M16" s="133">
        <f>INDEX('Total Agency'!$N$41:$CS$41,1,'Yearly Summary'!A16)</f>
        <v>4067</v>
      </c>
      <c r="N16" s="133">
        <f>INDEX('Total Agency'!$N$57:$CS$57,1,'Yearly Summary'!A16)</f>
        <v>620</v>
      </c>
      <c r="O16" s="134">
        <f>INDEX('Total Agency'!$N$68:$CS$68,1,'Yearly Summary'!A16)</f>
        <v>0.15244652077698551</v>
      </c>
      <c r="P16" s="197">
        <f>INDEX('Total Agency'!$N$92:$CS$92,1,'Yearly Summary'!A16)</f>
        <v>1.3177419354838709</v>
      </c>
      <c r="Q16" s="133">
        <f>INDEX('Total Agency'!$N$80:$CS$80,1,'Yearly Summary'!A16)</f>
        <v>817</v>
      </c>
      <c r="R16" s="132">
        <f>INDEX('Total Agency'!$N$104:$CS$104,1,'Yearly Summary'!A16)</f>
        <v>16.858400244798005</v>
      </c>
      <c r="S16" s="133">
        <f>INDEX('Total Agency'!$N$30:$CS$30,1,'Yearly Summary'!A16)</f>
        <v>13773.312999999971</v>
      </c>
      <c r="T16" s="132">
        <f>INDEX('Total Agency'!$N$116:$CS$116,1,'Yearly Summary'!A16)</f>
        <v>22.215020967741889</v>
      </c>
      <c r="U16" s="132">
        <f>INDEX('Total Agency'!$N$128:$CS$128,1,'Yearly Summary'!A16)</f>
        <v>3.3866026555200324</v>
      </c>
      <c r="V16" s="345"/>
      <c r="W16" s="345"/>
    </row>
    <row r="17" spans="1:24" x14ac:dyDescent="0.25">
      <c r="A17" s="131">
        <v>3</v>
      </c>
      <c r="B17" s="126">
        <v>3</v>
      </c>
      <c r="C17" s="133">
        <f>INDEX('Total Agency'!$N$43:$CS$43,1,A17)</f>
        <v>4067</v>
      </c>
      <c r="D17" s="133">
        <f>INDEX('Total Agency'!$N$8:$CS$8,1,'Yearly Summary'!A17)</f>
        <v>65</v>
      </c>
      <c r="E17" s="133">
        <f>INDEX('Total Agency'!$N$15:$CS$15,1,'Yearly Summary'!A17)</f>
        <v>627</v>
      </c>
      <c r="F17" s="133">
        <f>INDEX('Total Agency'!$N$13:$CS$13,1,'Yearly Summary'!A17)</f>
        <v>352</v>
      </c>
      <c r="G17" s="134">
        <f>INDEX('Total Agency'!$N$12:$CS$12,1,'Yearly Summary'!A17)</f>
        <v>0.33684210526315789</v>
      </c>
      <c r="H17" s="132">
        <f>INDEX('Total Agency'!$N$14:$CS$14,1,'Yearly Summary'!A17)</f>
        <v>1.78125</v>
      </c>
      <c r="I17" s="133">
        <f>INDEX('Total Agency'!$N$34:$CS$34,1,'Yearly Summary'!A17)</f>
        <v>683</v>
      </c>
      <c r="J17" s="133">
        <f>INDEX('Total Agency'!$N$44:$CS$44,1,'Yearly Summary'!A17)</f>
        <v>424</v>
      </c>
      <c r="K17" s="134">
        <f>INDEX('Total Agency'!$N$45:$CS$45,1,'Yearly Summary'!A17)</f>
        <v>0.10425374969264814</v>
      </c>
      <c r="L17" s="133">
        <f>INDEX('Total Agency'!$N$11:$CS$11,1,'Yearly Summary'!A17)</f>
        <v>1045</v>
      </c>
      <c r="M17" s="133">
        <f>INDEX('Total Agency'!$N$41:$CS$41,1,'Yearly Summary'!A17)</f>
        <v>4326</v>
      </c>
      <c r="N17" s="133">
        <f>INDEX('Total Agency'!$N$57:$CS$57,1,'Yearly Summary'!A17)</f>
        <v>1116</v>
      </c>
      <c r="O17" s="134">
        <f>INDEX('Total Agency'!$N$68:$CS$68,1,'Yearly Summary'!A17)</f>
        <v>0.2579750346740638</v>
      </c>
      <c r="P17" s="197">
        <f>INDEX('Total Agency'!$N$92:$CS$92,1,'Yearly Summary'!A17)</f>
        <v>1.7508960573476702</v>
      </c>
      <c r="Q17" s="133">
        <f>INDEX('Total Agency'!$N$80:$CS$80,1,'Yearly Summary'!A17)</f>
        <v>1954</v>
      </c>
      <c r="R17" s="132">
        <f>INDEX('Total Agency'!$N$104:$CS$104,1,'Yearly Summary'!A17)</f>
        <v>17.49490583418628</v>
      </c>
      <c r="S17" s="133">
        <f>INDEX('Total Agency'!$N$30:$CS$30,1,'Yearly Summary'!A17)</f>
        <v>34185.045999999995</v>
      </c>
      <c r="T17" s="132">
        <f>INDEX('Total Agency'!$N$116:$CS$116,1,'Yearly Summary'!A17)</f>
        <v>30.631761648745513</v>
      </c>
      <c r="U17" s="132">
        <f>INDEX('Total Agency'!$N$128:$CS$128,1,'Yearly Summary'!A17)</f>
        <v>7.902229773462782</v>
      </c>
      <c r="V17" s="345"/>
      <c r="W17" s="345"/>
    </row>
    <row r="18" spans="1:24" x14ac:dyDescent="0.25">
      <c r="A18" s="131">
        <v>4</v>
      </c>
      <c r="B18" s="126">
        <v>4</v>
      </c>
      <c r="C18" s="133">
        <f>INDEX('Total Agency'!$N$43:$CS$43,1,A18)</f>
        <v>4326</v>
      </c>
      <c r="D18" s="133">
        <f>INDEX('Total Agency'!$N$8:$CS$8,1,'Yearly Summary'!A18)</f>
        <v>74</v>
      </c>
      <c r="E18" s="133">
        <f>INDEX('Total Agency'!$N$15:$CS$15,1,'Yearly Summary'!A18)</f>
        <v>481</v>
      </c>
      <c r="F18" s="133">
        <f>INDEX('Total Agency'!$N$13:$CS$13,1,'Yearly Summary'!A18)</f>
        <v>295</v>
      </c>
      <c r="G18" s="134">
        <f>INDEX('Total Agency'!$N$12:$CS$12,1,'Yearly Summary'!A18)</f>
        <v>0.26129317980513728</v>
      </c>
      <c r="H18" s="132">
        <f>INDEX('Total Agency'!$N$14:$CS$14,1,'Yearly Summary'!A18)</f>
        <v>1.6305084745762712</v>
      </c>
      <c r="I18" s="133">
        <f>INDEX('Total Agency'!$N$34:$CS$34,1,'Yearly Summary'!A18)</f>
        <v>545</v>
      </c>
      <c r="J18" s="133">
        <f>INDEX('Total Agency'!$N$44:$CS$44,1,'Yearly Summary'!A18)</f>
        <v>366</v>
      </c>
      <c r="K18" s="134">
        <f>INDEX('Total Agency'!$N$45:$CS$45,1,'Yearly Summary'!A18)</f>
        <v>8.4604715672676842E-2</v>
      </c>
      <c r="L18" s="133">
        <f>INDEX('Total Agency'!$N$11:$CS$11,1,'Yearly Summary'!A18)</f>
        <v>1129</v>
      </c>
      <c r="M18" s="133">
        <f>INDEX('Total Agency'!$N$41:$CS$41,1,'Yearly Summary'!A18)</f>
        <v>4505</v>
      </c>
      <c r="N18" s="133">
        <f>INDEX('Total Agency'!$N$57:$CS$57,1,'Yearly Summary'!A18)</f>
        <v>979</v>
      </c>
      <c r="O18" s="134">
        <f>INDEX('Total Agency'!$N$68:$CS$68,1,'Yearly Summary'!A18)</f>
        <v>0.21731409544950056</v>
      </c>
      <c r="P18" s="197">
        <f>INDEX('Total Agency'!$N$92:$CS$92,1,'Yearly Summary'!A18)</f>
        <v>1.5372829417773237</v>
      </c>
      <c r="Q18" s="133">
        <f>INDEX('Total Agency'!$N$80:$CS$80,1,'Yearly Summary'!A18)</f>
        <v>1505</v>
      </c>
      <c r="R18" s="132">
        <f>INDEX('Total Agency'!$N$104:$CS$104,1,'Yearly Summary'!A18)</f>
        <v>20.496380730897016</v>
      </c>
      <c r="S18" s="133">
        <f>INDEX('Total Agency'!$N$30:$CS$30,1,'Yearly Summary'!A18)</f>
        <v>30847.053000000011</v>
      </c>
      <c r="T18" s="132">
        <f>INDEX('Total Agency'!$N$116:$CS$116,1,'Yearly Summary'!A18)</f>
        <v>31.508736465781421</v>
      </c>
      <c r="U18" s="132">
        <f>INDEX('Total Agency'!$N$128:$CS$128,1,'Yearly Summary'!A18)</f>
        <v>6.847292563817982</v>
      </c>
      <c r="V18" s="345"/>
      <c r="W18" s="345"/>
    </row>
    <row r="19" spans="1:24" x14ac:dyDescent="0.25">
      <c r="A19" s="131">
        <v>5</v>
      </c>
      <c r="B19" s="126">
        <v>5</v>
      </c>
      <c r="C19" s="133">
        <f>INDEX('Total Agency'!$N$43:$CS$43,1,A19)</f>
        <v>4505</v>
      </c>
      <c r="D19" s="133">
        <f>INDEX('Total Agency'!$N$8:$CS$8,1,'Yearly Summary'!A19)</f>
        <v>131</v>
      </c>
      <c r="E19" s="133">
        <f>INDEX('Total Agency'!$N$15:$CS$15,1,'Yearly Summary'!A19)</f>
        <v>625</v>
      </c>
      <c r="F19" s="133">
        <f>INDEX('Total Agency'!$N$13:$CS$13,1,'Yearly Summary'!A19)</f>
        <v>375</v>
      </c>
      <c r="G19" s="134">
        <f>INDEX('Total Agency'!$N$12:$CS$12,1,'Yearly Summary'!A19)</f>
        <v>0.3094059405940594</v>
      </c>
      <c r="H19" s="132">
        <f>INDEX('Total Agency'!$N$14:$CS$14,1,'Yearly Summary'!A19)</f>
        <v>1.6666666666666667</v>
      </c>
      <c r="I19" s="133">
        <f>INDEX('Total Agency'!$N$34:$CS$34,1,'Yearly Summary'!A19)</f>
        <v>748</v>
      </c>
      <c r="J19" s="133">
        <f>INDEX('Total Agency'!$N$44:$CS$44,1,'Yearly Summary'!A19)</f>
        <v>323</v>
      </c>
      <c r="K19" s="134">
        <f>INDEX('Total Agency'!$N$45:$CS$45,1,'Yearly Summary'!A19)</f>
        <v>7.1698113207547168E-2</v>
      </c>
      <c r="L19" s="133">
        <f>INDEX('Total Agency'!$N$11:$CS$11,1,'Yearly Summary'!A19)</f>
        <v>1212</v>
      </c>
      <c r="M19" s="133">
        <f>INDEX('Total Agency'!$N$41:$CS$41,1,'Yearly Summary'!A19)</f>
        <v>4930</v>
      </c>
      <c r="N19" s="133">
        <f>INDEX('Total Agency'!$N$57:$CS$57,1,'Yearly Summary'!A19)</f>
        <v>1088</v>
      </c>
      <c r="O19" s="134">
        <f>INDEX('Total Agency'!$N$68:$CS$68,1,'Yearly Summary'!A19)</f>
        <v>0.22068965517241379</v>
      </c>
      <c r="P19" s="197">
        <f>INDEX('Total Agency'!$N$92:$CS$92,1,'Yearly Summary'!A19)</f>
        <v>1.4972426470588236</v>
      </c>
      <c r="Q19" s="133">
        <f>INDEX('Total Agency'!$N$80:$CS$80,1,'Yearly Summary'!A19)</f>
        <v>1629</v>
      </c>
      <c r="R19" s="132">
        <f>INDEX('Total Agency'!$N$104:$CS$104,1,'Yearly Summary'!A19)</f>
        <v>17.282750767341923</v>
      </c>
      <c r="S19" s="133">
        <f>INDEX('Total Agency'!$N$30:$CS$30,1,'Yearly Summary'!A19)</f>
        <v>28153.600999999995</v>
      </c>
      <c r="T19" s="132">
        <f>INDEX('Total Agency'!$N$116:$CS$116,1,'Yearly Summary'!A19)</f>
        <v>25.876471507352935</v>
      </c>
      <c r="U19" s="132">
        <f>INDEX('Total Agency'!$N$128:$CS$128,1,'Yearly Summary'!A19)</f>
        <v>5.7106695740365101</v>
      </c>
      <c r="V19" s="345"/>
      <c r="W19" s="345"/>
    </row>
    <row r="20" spans="1:24" x14ac:dyDescent="0.25">
      <c r="A20" s="131">
        <v>6</v>
      </c>
      <c r="B20" s="126">
        <v>6</v>
      </c>
      <c r="C20" s="133">
        <f>INDEX('Total Agency'!$N$43:$CS$43,1,A20)</f>
        <v>4930</v>
      </c>
      <c r="D20" s="133">
        <f>INDEX('Total Agency'!$N$8:$CS$8,1,'Yearly Summary'!A20)</f>
        <v>180</v>
      </c>
      <c r="E20" s="133">
        <f>INDEX('Total Agency'!$N$15:$CS$15,1,'Yearly Summary'!A20)</f>
        <v>1127</v>
      </c>
      <c r="F20" s="133">
        <f>INDEX('Total Agency'!$N$13:$CS$13,1,'Yearly Summary'!A20)</f>
        <v>534</v>
      </c>
      <c r="G20" s="134">
        <f>INDEX('Total Agency'!$N$12:$CS$12,1,'Yearly Summary'!A20)</f>
        <v>0.40639269406392692</v>
      </c>
      <c r="H20" s="132">
        <f>INDEX('Total Agency'!$N$14:$CS$14,1,'Yearly Summary'!A20)</f>
        <v>2.1104868913857677</v>
      </c>
      <c r="I20" s="133">
        <f>INDEX('Total Agency'!$N$34:$CS$34,1,'Yearly Summary'!A20)</f>
        <v>1300</v>
      </c>
      <c r="J20" s="133">
        <f>INDEX('Total Agency'!$N$44:$CS$44,1,'Yearly Summary'!A20)</f>
        <v>411</v>
      </c>
      <c r="K20" s="134">
        <f>INDEX('Total Agency'!$N$45:$CS$45,1,'Yearly Summary'!A20)</f>
        <v>8.3367139959432054E-2</v>
      </c>
      <c r="L20" s="133">
        <f>INDEX('Total Agency'!$N$11:$CS$11,1,'Yearly Summary'!A20)</f>
        <v>1314</v>
      </c>
      <c r="M20" s="133">
        <f>INDEX('Total Agency'!$N$41:$CS$41,1,'Yearly Summary'!A20)</f>
        <v>5819</v>
      </c>
      <c r="N20" s="133">
        <f>INDEX('Total Agency'!$N$57:$CS$57,1,'Yearly Summary'!A20)</f>
        <v>1647</v>
      </c>
      <c r="O20" s="134">
        <f>INDEX('Total Agency'!$N$68:$CS$68,1,'Yearly Summary'!A20)</f>
        <v>0.28303832273586527</v>
      </c>
      <c r="P20" s="197">
        <f>INDEX('Total Agency'!$N$92:$CS$92,1,'Yearly Summary'!A20)</f>
        <v>1.6927747419550698</v>
      </c>
      <c r="Q20" s="133">
        <f>INDEX('Total Agency'!$N$80:$CS$80,1,'Yearly Summary'!A20)</f>
        <v>2788</v>
      </c>
      <c r="R20" s="132">
        <f>INDEX('Total Agency'!$N$104:$CS$104,1,'Yearly Summary'!A20)</f>
        <v>15.125832137733168</v>
      </c>
      <c r="S20" s="133">
        <f>INDEX('Total Agency'!$N$30:$CS$30,1,'Yearly Summary'!A20)</f>
        <v>42170.820000000072</v>
      </c>
      <c r="T20" s="132">
        <f>INDEX('Total Agency'!$N$116:$CS$116,1,'Yearly Summary'!A20)</f>
        <v>25.604626593806966</v>
      </c>
      <c r="U20" s="132">
        <f>INDEX('Total Agency'!$N$128:$CS$128,1,'Yearly Summary'!A20)</f>
        <v>7.2470905653892546</v>
      </c>
      <c r="V20" s="345"/>
      <c r="W20" s="345"/>
    </row>
    <row r="21" spans="1:24" x14ac:dyDescent="0.25">
      <c r="A21" s="131">
        <v>7</v>
      </c>
      <c r="B21" s="126">
        <v>7</v>
      </c>
      <c r="C21" s="133">
        <f>INDEX('Total Agency'!$N$43:$CS$43,1,A21)</f>
        <v>5819</v>
      </c>
      <c r="D21" s="133">
        <f>INDEX('Total Agency'!$N$8:$CS$8,1,'Yearly Summary'!A21)</f>
        <v>103</v>
      </c>
      <c r="E21" s="133">
        <f>INDEX('Total Agency'!$N$15:$CS$15,1,'Yearly Summary'!A21)</f>
        <v>826</v>
      </c>
      <c r="F21" s="133">
        <f>INDEX('Total Agency'!$N$13:$CS$13,1,'Yearly Summary'!A21)</f>
        <v>455</v>
      </c>
      <c r="G21" s="134">
        <f>INDEX('Total Agency'!$N$12:$CS$12,1,'Yearly Summary'!A21)</f>
        <v>0.33455882352941174</v>
      </c>
      <c r="H21" s="132">
        <f>INDEX('Total Agency'!$N$14:$CS$14,1,'Yearly Summary'!A21)</f>
        <v>1.8153846153846154</v>
      </c>
      <c r="I21" s="133">
        <f>INDEX('Total Agency'!$N$34:$CS$34,1,'Yearly Summary'!A21)</f>
        <v>926</v>
      </c>
      <c r="J21" s="133">
        <f>INDEX('Total Agency'!$N$44:$CS$44,1,'Yearly Summary'!A21)</f>
        <v>410</v>
      </c>
      <c r="K21" s="134">
        <f>INDEX('Total Agency'!$N$45:$CS$45,1,'Yearly Summary'!A21)</f>
        <v>7.0458841725382373E-2</v>
      </c>
      <c r="L21" s="133">
        <f>INDEX('Total Agency'!$N$11:$CS$11,1,'Yearly Summary'!A21)</f>
        <v>1360</v>
      </c>
      <c r="M21" s="133">
        <f>INDEX('Total Agency'!$N$41:$CS$41,1,'Yearly Summary'!A21)</f>
        <v>6335</v>
      </c>
      <c r="N21" s="133">
        <f>INDEX('Total Agency'!$N$57:$CS$57,1,'Yearly Summary'!A21)</f>
        <v>1310</v>
      </c>
      <c r="O21" s="134">
        <f>INDEX('Total Agency'!$N$68:$CS$68,1,'Yearly Summary'!A21)</f>
        <v>0.20678768745067089</v>
      </c>
      <c r="P21" s="197">
        <f>INDEX('Total Agency'!$N$92:$CS$92,1,'Yearly Summary'!A21)</f>
        <v>1.4343511450381679</v>
      </c>
      <c r="Q21" s="133">
        <f>INDEX('Total Agency'!$N$80:$CS$80,1,'Yearly Summary'!A21)</f>
        <v>1879</v>
      </c>
      <c r="R21" s="132">
        <f>INDEX('Total Agency'!$N$104:$CS$104,1,'Yearly Summary'!A21)</f>
        <v>15.972995210218208</v>
      </c>
      <c r="S21" s="133">
        <f>INDEX('Total Agency'!$N$30:$CS$30,1,'Yearly Summary'!A21)</f>
        <v>30013.258000000013</v>
      </c>
      <c r="T21" s="132">
        <f>INDEX('Total Agency'!$N$116:$CS$116,1,'Yearly Summary'!A21)</f>
        <v>22.910883969465658</v>
      </c>
      <c r="U21" s="132">
        <f>INDEX('Total Agency'!$N$128:$CS$128,1,'Yearly Summary'!A21)</f>
        <v>4.7376887134964507</v>
      </c>
      <c r="V21" s="345"/>
      <c r="W21" s="345"/>
    </row>
    <row r="22" spans="1:24" x14ac:dyDescent="0.25">
      <c r="A22" s="131">
        <v>8</v>
      </c>
      <c r="B22" s="126">
        <v>8</v>
      </c>
      <c r="C22" s="133">
        <f>INDEX('Total Agency'!$N$43:$CS$43,1,A22)</f>
        <v>6335</v>
      </c>
      <c r="D22" s="133">
        <f>INDEX('Total Agency'!$N$8:$CS$8,1,'Yearly Summary'!A22)</f>
        <v>112</v>
      </c>
      <c r="E22" s="133">
        <f>INDEX('Total Agency'!$N$15:$CS$15,1,'Yearly Summary'!A22)</f>
        <v>949</v>
      </c>
      <c r="F22" s="133">
        <f>INDEX('Total Agency'!$N$13:$CS$13,1,'Yearly Summary'!A22)</f>
        <v>481</v>
      </c>
      <c r="G22" s="134">
        <f>INDEX('Total Agency'!$N$12:$CS$12,1,'Yearly Summary'!A22)</f>
        <v>0.32610169491525426</v>
      </c>
      <c r="H22" s="132">
        <f>INDEX('Total Agency'!$N$14:$CS$14,1,'Yearly Summary'!A22)</f>
        <v>1.972972972972973</v>
      </c>
      <c r="I22" s="133">
        <f>INDEX('Total Agency'!$N$34:$CS$34,1,'Yearly Summary'!A22)</f>
        <v>1052</v>
      </c>
      <c r="J22" s="133">
        <f>INDEX('Total Agency'!$N$44:$CS$44,1,'Yearly Summary'!A22)</f>
        <v>417</v>
      </c>
      <c r="K22" s="134">
        <f>INDEX('Total Agency'!$N$45:$CS$45,1,'Yearly Summary'!A22)</f>
        <v>6.5824782951854774E-2</v>
      </c>
      <c r="L22" s="133">
        <f>INDEX('Total Agency'!$N$11:$CS$11,1,'Yearly Summary'!A22)</f>
        <v>1475</v>
      </c>
      <c r="M22" s="133">
        <f>INDEX('Total Agency'!$N$41:$CS$41,1,'Yearly Summary'!A22)</f>
        <v>6970</v>
      </c>
      <c r="N22" s="133">
        <f>INDEX('Total Agency'!$N$57:$CS$57,1,'Yearly Summary'!A22)</f>
        <v>1420</v>
      </c>
      <c r="O22" s="134">
        <f>INDEX('Total Agency'!$N$68:$CS$68,1,'Yearly Summary'!A22)</f>
        <v>0.20373027259684362</v>
      </c>
      <c r="P22" s="197">
        <f>INDEX('Total Agency'!$N$92:$CS$92,1,'Yearly Summary'!A22)</f>
        <v>1.4732394366197183</v>
      </c>
      <c r="Q22" s="133">
        <f>INDEX('Total Agency'!$N$80:$CS$80,1,'Yearly Summary'!A22)</f>
        <v>2092</v>
      </c>
      <c r="R22" s="132">
        <f>INDEX('Total Agency'!$N$104:$CS$104,1,'Yearly Summary'!A22)</f>
        <v>15.227447896749537</v>
      </c>
      <c r="S22" s="133">
        <f>INDEX('Total Agency'!$N$30:$CS$30,1,'Yearly Summary'!A22)</f>
        <v>31855.821000000029</v>
      </c>
      <c r="T22" s="132">
        <f>INDEX('Total Agency'!$N$116:$CS$116,1,'Yearly Summary'!A22)</f>
        <v>22.433676760563401</v>
      </c>
      <c r="U22" s="132">
        <f>INDEX('Total Agency'!$N$128:$CS$128,1,'Yearly Summary'!A22)</f>
        <v>4.5704190817790575</v>
      </c>
      <c r="V22" s="345"/>
      <c r="W22" s="345"/>
    </row>
    <row r="23" spans="1:24" x14ac:dyDescent="0.25">
      <c r="A23" s="131">
        <v>9</v>
      </c>
      <c r="B23" s="126">
        <v>9</v>
      </c>
      <c r="C23" s="133">
        <f>INDEX('Total Agency'!$N$43:$CS$43,1,A23)</f>
        <v>6970</v>
      </c>
      <c r="D23" s="133">
        <f>INDEX('Total Agency'!$N$8:$CS$8,1,'Yearly Summary'!A23)</f>
        <v>192</v>
      </c>
      <c r="E23" s="133">
        <f>INDEX('Total Agency'!$N$15:$CS$15,1,'Yearly Summary'!A23)</f>
        <v>1083</v>
      </c>
      <c r="F23" s="133">
        <f>INDEX('Total Agency'!$N$13:$CS$13,1,'Yearly Summary'!A23)</f>
        <v>586</v>
      </c>
      <c r="G23" s="134">
        <f>INDEX('Total Agency'!$N$12:$CS$12,1,'Yearly Summary'!A23)</f>
        <v>0.35258724428399518</v>
      </c>
      <c r="H23" s="132">
        <f>INDEX('Total Agency'!$N$14:$CS$14,1,'Yearly Summary'!A23)</f>
        <v>1.848122866894198</v>
      </c>
      <c r="I23" s="133">
        <f>INDEX('Total Agency'!$N$34:$CS$34,1,'Yearly Summary'!A23)</f>
        <v>1267</v>
      </c>
      <c r="J23" s="133">
        <f>INDEX('Total Agency'!$N$44:$CS$44,1,'Yearly Summary'!A23)</f>
        <v>531</v>
      </c>
      <c r="K23" s="134">
        <f>INDEX('Total Agency'!$N$45:$CS$45,1,'Yearly Summary'!A23)</f>
        <v>7.6183644189383073E-2</v>
      </c>
      <c r="L23" s="133">
        <f>INDEX('Total Agency'!$N$11:$CS$11,1,'Yearly Summary'!A23)</f>
        <v>1662</v>
      </c>
      <c r="M23" s="133">
        <f>INDEX('Total Agency'!$N$41:$CS$41,1,'Yearly Summary'!A23)</f>
        <v>7706</v>
      </c>
      <c r="N23" s="133">
        <f>INDEX('Total Agency'!$N$57:$CS$57,1,'Yearly Summary'!A23)</f>
        <v>1734</v>
      </c>
      <c r="O23" s="134">
        <f>INDEX('Total Agency'!$N$68:$CS$68,1,'Yearly Summary'!A23)</f>
        <v>0.22501946535167403</v>
      </c>
      <c r="P23" s="197">
        <f>INDEX('Total Agency'!$N$92:$CS$92,1,'Yearly Summary'!A23)</f>
        <v>1.814878892733564</v>
      </c>
      <c r="Q23" s="133">
        <f>INDEX('Total Agency'!$N$80:$CS$80,1,'Yearly Summary'!A23)</f>
        <v>3147</v>
      </c>
      <c r="R23" s="132">
        <f>INDEX('Total Agency'!$N$104:$CS$104,1,'Yearly Summary'!A23)</f>
        <v>15.588554496345745</v>
      </c>
      <c r="S23" s="133">
        <f>INDEX('Total Agency'!$N$30:$CS$30,1,'Yearly Summary'!A23)</f>
        <v>49057.181000000062</v>
      </c>
      <c r="T23" s="132">
        <f>INDEX('Total Agency'!$N$116:$CS$116,1,'Yearly Summary'!A23)</f>
        <v>28.291338523644789</v>
      </c>
      <c r="U23" s="132">
        <f>INDEX('Total Agency'!$N$128:$CS$128,1,'Yearly Summary'!A23)</f>
        <v>6.3661018686737689</v>
      </c>
      <c r="V23" s="345"/>
      <c r="W23" s="345"/>
    </row>
    <row r="24" spans="1:24" x14ac:dyDescent="0.25">
      <c r="A24" s="131">
        <v>10</v>
      </c>
      <c r="B24" s="126">
        <v>10</v>
      </c>
      <c r="C24" s="133">
        <f>INDEX('Total Agency'!$N$43:$CS$43,1,A24)</f>
        <v>7706</v>
      </c>
      <c r="D24" s="133">
        <f>INDEX('Total Agency'!$N$8:$CS$8,1,'Yearly Summary'!A24)</f>
        <v>176</v>
      </c>
      <c r="E24" s="133">
        <f>INDEX('Total Agency'!$N$15:$CS$15,1,'Yearly Summary'!A24)</f>
        <v>1014</v>
      </c>
      <c r="F24" s="133">
        <f>INDEX('Total Agency'!$N$13:$CS$13,1,'Yearly Summary'!A24)</f>
        <v>568</v>
      </c>
      <c r="G24" s="134">
        <f>INDEX('Total Agency'!$N$12:$CS$12,1,'Yearly Summary'!A24)</f>
        <v>0.31910112359550563</v>
      </c>
      <c r="H24" s="132">
        <f>INDEX('Total Agency'!$N$14:$CS$14,1,'Yearly Summary'!A24)</f>
        <v>1.7852112676056338</v>
      </c>
      <c r="I24" s="133">
        <f>INDEX('Total Agency'!$N$34:$CS$34,1,'Yearly Summary'!A24)</f>
        <v>1186</v>
      </c>
      <c r="J24" s="133">
        <f>INDEX('Total Agency'!$N$44:$CS$44,1,'Yearly Summary'!A24)</f>
        <v>484</v>
      </c>
      <c r="K24" s="134">
        <f>INDEX('Total Agency'!$N$45:$CS$45,1,'Yearly Summary'!A24)</f>
        <v>6.2808201401505323E-2</v>
      </c>
      <c r="L24" s="133">
        <f>INDEX('Total Agency'!$N$11:$CS$11,1,'Yearly Summary'!A24)</f>
        <v>1780</v>
      </c>
      <c r="M24" s="133">
        <f>INDEX('Total Agency'!$N$41:$CS$41,1,'Yearly Summary'!A24)</f>
        <v>8408</v>
      </c>
      <c r="N24" s="133">
        <f>INDEX('Total Agency'!$N$57:$CS$57,1,'Yearly Summary'!A24)</f>
        <v>1466</v>
      </c>
      <c r="O24" s="134">
        <f>INDEX('Total Agency'!$N$68:$CS$68,1,'Yearly Summary'!A24)</f>
        <v>0.17435775451950522</v>
      </c>
      <c r="P24" s="197">
        <f>INDEX('Total Agency'!$N$92:$CS$92,1,'Yearly Summary'!A24)</f>
        <v>1.5675306957708048</v>
      </c>
      <c r="Q24" s="133">
        <f>INDEX('Total Agency'!$N$80:$CS$80,1,'Yearly Summary'!A24)</f>
        <v>2298</v>
      </c>
      <c r="R24" s="132">
        <f>INDEX('Total Agency'!$N$104:$CS$104,1,'Yearly Summary'!A24)</f>
        <v>17.457839860748486</v>
      </c>
      <c r="S24" s="133">
        <f>INDEX('Total Agency'!$N$30:$CS$30,1,'Yearly Summary'!A24)</f>
        <v>40118.116000000016</v>
      </c>
      <c r="T24" s="132">
        <f>INDEX('Total Agency'!$N$116:$CS$116,1,'Yearly Summary'!A24)</f>
        <v>27.365699863574363</v>
      </c>
      <c r="U24" s="132">
        <f>INDEX('Total Agency'!$N$128:$CS$128,1,'Yearly Summary'!A24)</f>
        <v>4.7714219790675569</v>
      </c>
      <c r="V24" s="345"/>
      <c r="W24" s="345"/>
    </row>
    <row r="25" spans="1:24" x14ac:dyDescent="0.25">
      <c r="A25" s="131">
        <v>11</v>
      </c>
      <c r="B25" s="126">
        <v>11</v>
      </c>
      <c r="C25" s="133">
        <f>INDEX('Total Agency'!$N$43:$CS$43,1,A25)</f>
        <v>8408</v>
      </c>
      <c r="D25" s="133">
        <f>INDEX('Total Agency'!$N$8:$CS$8,1,'Yearly Summary'!A25)</f>
        <v>219</v>
      </c>
      <c r="E25" s="133">
        <f>INDEX('Total Agency'!$N$15:$CS$15,1,'Yearly Summary'!A25)</f>
        <v>1100</v>
      </c>
      <c r="F25" s="133">
        <f>INDEX('Total Agency'!$N$13:$CS$13,1,'Yearly Summary'!A25)</f>
        <v>633</v>
      </c>
      <c r="G25" s="134">
        <f>INDEX('Total Agency'!$N$12:$CS$12,1,'Yearly Summary'!A25)</f>
        <v>0.32561728395061729</v>
      </c>
      <c r="H25" s="132">
        <f>INDEX('Total Agency'!$N$14:$CS$14,1,'Yearly Summary'!A25)</f>
        <v>1.7377567140600316</v>
      </c>
      <c r="I25" s="133">
        <f>INDEX('Total Agency'!$N$34:$CS$34,1,'Yearly Summary'!A25)</f>
        <v>1312</v>
      </c>
      <c r="J25" s="133">
        <f>INDEX('Total Agency'!$N$44:$CS$44,1,'Yearly Summary'!A25)</f>
        <v>669</v>
      </c>
      <c r="K25" s="134">
        <f>INDEX('Total Agency'!$N$45:$CS$45,1,'Yearly Summary'!A25)</f>
        <v>7.9567078972407237E-2</v>
      </c>
      <c r="L25" s="133">
        <f>INDEX('Total Agency'!$N$11:$CS$11,1,'Yearly Summary'!A25)</f>
        <v>1944</v>
      </c>
      <c r="M25" s="133">
        <f>INDEX('Total Agency'!$N$41:$CS$41,1,'Yearly Summary'!A25)</f>
        <v>9051</v>
      </c>
      <c r="N25" s="133">
        <f>INDEX('Total Agency'!$N$57:$CS$57,1,'Yearly Summary'!A25)</f>
        <v>1539</v>
      </c>
      <c r="O25" s="134">
        <f>INDEX('Total Agency'!$N$68:$CS$68,1,'Yearly Summary'!A25)</f>
        <v>0.17003646005966191</v>
      </c>
      <c r="P25" s="197">
        <f>INDEX('Total Agency'!$N$92:$CS$92,1,'Yearly Summary'!A25)</f>
        <v>1.8960363872644574</v>
      </c>
      <c r="Q25" s="133">
        <f>INDEX('Total Agency'!$N$80:$CS$80,1,'Yearly Summary'!A25)</f>
        <v>2918</v>
      </c>
      <c r="R25" s="132">
        <f>INDEX('Total Agency'!$N$104:$CS$104,1,'Yearly Summary'!A25)</f>
        <v>17.487049691569595</v>
      </c>
      <c r="S25" s="133">
        <f>INDEX('Total Agency'!$N$30:$CS$30,1,'Yearly Summary'!A25)</f>
        <v>51027.211000000083</v>
      </c>
      <c r="T25" s="132">
        <f>INDEX('Total Agency'!$N$116:$CS$116,1,'Yearly Summary'!A25)</f>
        <v>33.156082521117661</v>
      </c>
      <c r="U25" s="132">
        <f>INDEX('Total Agency'!$N$128:$CS$128,1,'Yearly Summary'!A25)</f>
        <v>5.6377429013368783</v>
      </c>
      <c r="V25" s="345"/>
      <c r="W25" s="345"/>
    </row>
    <row r="26" spans="1:24" x14ac:dyDescent="0.25">
      <c r="A26" s="131">
        <v>12</v>
      </c>
      <c r="B26" s="126">
        <v>12</v>
      </c>
      <c r="C26" s="133">
        <f>INDEX('Total Agency'!$N$43:$CS$43,1,A26)</f>
        <v>9051</v>
      </c>
      <c r="D26" s="133">
        <f>INDEX('Total Agency'!$N$8:$CS$8,1,'Yearly Summary'!A26)</f>
        <v>153</v>
      </c>
      <c r="E26" s="133">
        <f>INDEX('Total Agency'!$N$15:$CS$15,1,'Yearly Summary'!A26)</f>
        <v>1354</v>
      </c>
      <c r="F26" s="133">
        <f>INDEX('Total Agency'!$N$13:$CS$13,1,'Yearly Summary'!A26)</f>
        <v>710</v>
      </c>
      <c r="G26" s="134">
        <f>INDEX('Total Agency'!$N$12:$CS$12,1,'Yearly Summary'!A26)</f>
        <v>0.35218253968253971</v>
      </c>
      <c r="H26" s="132">
        <f>INDEX('Total Agency'!$N$14:$CS$14,1,'Yearly Summary'!A26)</f>
        <v>1.9070422535211267</v>
      </c>
      <c r="I26" s="133">
        <f>INDEX('Total Agency'!$N$34:$CS$34,1,'Yearly Summary'!A26)</f>
        <v>1497</v>
      </c>
      <c r="J26" s="133">
        <f>INDEX('Total Agency'!$N$44:$CS$44,1,'Yearly Summary'!A26)</f>
        <v>703</v>
      </c>
      <c r="K26" s="134">
        <f>INDEX('Total Agency'!$N$45:$CS$45,1,'Yearly Summary'!A26)</f>
        <v>7.7670975582808527E-2</v>
      </c>
      <c r="L26" s="133">
        <f>INDEX('Total Agency'!$N$11:$CS$11,1,'Yearly Summary'!A26)</f>
        <v>2016</v>
      </c>
      <c r="M26" s="133">
        <f>INDEX('Total Agency'!$N$41:$CS$41,1,'Yearly Summary'!A26)</f>
        <v>9845</v>
      </c>
      <c r="N26" s="133">
        <f>INDEX('Total Agency'!$N$57:$CS$57,1,'Yearly Summary'!A26)</f>
        <v>2520</v>
      </c>
      <c r="O26" s="134">
        <f>INDEX('Total Agency'!$N$68:$CS$68,1,'Yearly Summary'!A26)</f>
        <v>0.25596749619095988</v>
      </c>
      <c r="P26" s="197">
        <f>INDEX('Total Agency'!$N$92:$CS$92,1,'Yearly Summary'!A26)</f>
        <v>2.0249999999999999</v>
      </c>
      <c r="Q26" s="133">
        <f>INDEX('Total Agency'!$N$80:$CS$80,1,'Yearly Summary'!A26)</f>
        <v>5103</v>
      </c>
      <c r="R26" s="132">
        <f>INDEX('Total Agency'!$N$104:$CS$104,1,'Yearly Summary'!A26)</f>
        <v>18.870614148540138</v>
      </c>
      <c r="S26" s="133">
        <f>INDEX('Total Agency'!$N$30:$CS$30,1,'Yearly Summary'!A26)</f>
        <v>96296.744000000326</v>
      </c>
      <c r="T26" s="132">
        <f>INDEX('Total Agency'!$N$116:$CS$116,1,'Yearly Summary'!A26)</f>
        <v>38.212993650793777</v>
      </c>
      <c r="U26" s="132">
        <f>INDEX('Total Agency'!$N$128:$CS$128,1,'Yearly Summary'!A26)</f>
        <v>9.7812843067547313</v>
      </c>
      <c r="V26" s="345"/>
      <c r="W26" s="345"/>
    </row>
    <row r="27" spans="1:24" s="1" customFormat="1" ht="30" x14ac:dyDescent="0.25">
      <c r="B27" s="135" t="s">
        <v>90</v>
      </c>
      <c r="C27" s="138">
        <f>C26</f>
        <v>9051</v>
      </c>
      <c r="D27" s="138">
        <f>SUM(D15:D26)</f>
        <v>1430</v>
      </c>
      <c r="E27" s="138">
        <f>SUM(E15:E26)</f>
        <v>9565</v>
      </c>
      <c r="F27" s="138">
        <f>SUM(F15:F26)</f>
        <v>5273</v>
      </c>
      <c r="G27" s="136">
        <f>SUM(F15:F26)/SUM(L15:L26)</f>
        <v>0.31142215922513583</v>
      </c>
      <c r="H27" s="137">
        <f>E27/F27</f>
        <v>1.8139578987293761</v>
      </c>
      <c r="I27" s="138">
        <f>SUM(I15:I26)</f>
        <v>10917</v>
      </c>
      <c r="J27" s="138">
        <f>SUM(J15:J26)</f>
        <v>5189</v>
      </c>
      <c r="K27" s="136">
        <f>SUM(J15:J26)/SUM(C15:C26)</f>
        <v>7.3717857650234406E-2</v>
      </c>
      <c r="L27" s="138">
        <f>L26</f>
        <v>2016</v>
      </c>
      <c r="M27" s="138">
        <f>M26</f>
        <v>9845</v>
      </c>
      <c r="N27" s="138">
        <f>SUM(N15:N26)</f>
        <v>16074</v>
      </c>
      <c r="O27" s="136">
        <f>N27/SUM(M15:M26)</f>
        <v>0.21117212748627132</v>
      </c>
      <c r="P27" s="198">
        <f>Q27/N27</f>
        <v>1.6764339927833769</v>
      </c>
      <c r="Q27" s="138">
        <f>SUM(Q15:Q26)</f>
        <v>26947</v>
      </c>
      <c r="R27" s="137">
        <f>S27/Q27</f>
        <v>17.083031469180266</v>
      </c>
      <c r="S27" s="138">
        <f>SUM(S15:S26)</f>
        <v>460336.4490000006</v>
      </c>
      <c r="T27" s="137">
        <f>S27/N27</f>
        <v>28.63857465472195</v>
      </c>
      <c r="U27" s="137">
        <f>S27/SUM(M15:M26)</f>
        <v>6.0476687380120415</v>
      </c>
      <c r="V27" s="348"/>
      <c r="W27" s="348"/>
      <c r="X27" s="212"/>
    </row>
    <row r="29" spans="1:24" ht="38.25" x14ac:dyDescent="0.25">
      <c r="B29" s="127">
        <v>2017</v>
      </c>
      <c r="C29" s="192" t="s">
        <v>76</v>
      </c>
      <c r="D29" s="192" t="s">
        <v>77</v>
      </c>
      <c r="E29" s="192" t="s">
        <v>78</v>
      </c>
      <c r="F29" s="192" t="s">
        <v>70</v>
      </c>
      <c r="G29" s="194" t="s">
        <v>71</v>
      </c>
      <c r="H29" s="190" t="s">
        <v>88</v>
      </c>
      <c r="I29" s="192" t="s">
        <v>84</v>
      </c>
      <c r="J29" s="192" t="s">
        <v>85</v>
      </c>
      <c r="K29" s="194" t="s">
        <v>87</v>
      </c>
      <c r="L29" s="192" t="s">
        <v>79</v>
      </c>
      <c r="M29" s="192" t="s">
        <v>80</v>
      </c>
      <c r="N29" s="192" t="s">
        <v>81</v>
      </c>
      <c r="O29" s="194" t="s">
        <v>11</v>
      </c>
      <c r="P29" s="196" t="s">
        <v>82</v>
      </c>
      <c r="Q29" s="192" t="s">
        <v>83</v>
      </c>
      <c r="R29" s="190" t="s">
        <v>14</v>
      </c>
      <c r="S29" s="192" t="s">
        <v>0</v>
      </c>
      <c r="T29" s="190" t="s">
        <v>15</v>
      </c>
      <c r="U29" s="190" t="s">
        <v>86</v>
      </c>
      <c r="V29" s="346"/>
      <c r="W29" s="346"/>
      <c r="X29" s="210"/>
    </row>
    <row r="30" spans="1:24" x14ac:dyDescent="0.25">
      <c r="A30" s="131">
        <v>13</v>
      </c>
      <c r="B30" s="126">
        <v>1</v>
      </c>
      <c r="C30" s="133">
        <f>INDEX('Total Agency'!$N$43:$CS$43,1,A30)</f>
        <v>9845</v>
      </c>
      <c r="D30" s="133">
        <f>INDEX('Total Agency'!$N$8:$CS$8,1,'Yearly Summary'!A30)</f>
        <v>78</v>
      </c>
      <c r="E30" s="133">
        <f>INDEX('Total Agency'!$N$15:$CS$15,1,'Yearly Summary'!A30)</f>
        <v>431</v>
      </c>
      <c r="F30" s="133">
        <f>INDEX('Total Agency'!$N$13:$CS$13,1,'Yearly Summary'!A30)</f>
        <v>314</v>
      </c>
      <c r="G30" s="134">
        <f>INDEX('Total Agency'!$N$12:$CS$12,1,'Yearly Summary'!A30)</f>
        <v>0.15684315684315683</v>
      </c>
      <c r="H30" s="132">
        <f>INDEX('Total Agency'!$N$14:$CS$14,1,'Yearly Summary'!A30)</f>
        <v>1.3726114649681529</v>
      </c>
      <c r="I30" s="133">
        <f>INDEX('Total Agency'!$N$34:$CS$34,1,'Yearly Summary'!A30)</f>
        <v>509</v>
      </c>
      <c r="J30" s="133">
        <f>INDEX('Total Agency'!$N$44:$CS$44,1,'Yearly Summary'!A30)</f>
        <v>324</v>
      </c>
      <c r="K30" s="134">
        <f>INDEX('Total Agency'!$N$45:$CS$45,1,'Yearly Summary'!A30)</f>
        <v>3.2910106653123411E-2</v>
      </c>
      <c r="L30" s="133">
        <f>INDEX('Total Agency'!$N$11:$CS$11,1,'Yearly Summary'!A30)</f>
        <v>2002</v>
      </c>
      <c r="M30" s="133">
        <f>INDEX('Total Agency'!$N$41:$CS$41,1,'Yearly Summary'!A30)</f>
        <v>10030</v>
      </c>
      <c r="N30" s="133">
        <f>INDEX('Total Agency'!$N$57:$CS$57,1,'Yearly Summary'!A30)</f>
        <v>1021</v>
      </c>
      <c r="O30" s="134">
        <f>INDEX('Total Agency'!$N$68:$CS$68,1,'Yearly Summary'!A30)</f>
        <v>0.10179461615154536</v>
      </c>
      <c r="P30" s="197">
        <f>INDEX('Total Agency'!$N$92:$CS$92,1,'Yearly Summary'!A30)</f>
        <v>1.5690499510284035</v>
      </c>
      <c r="Q30" s="133">
        <f>INDEX('Total Agency'!$N$80:$CS$80,1,'Yearly Summary'!A30)</f>
        <v>1602</v>
      </c>
      <c r="R30" s="132">
        <f>INDEX('Total Agency'!$N$104:$CS$104,1,'Yearly Summary'!A30)</f>
        <v>15.998877028714109</v>
      </c>
      <c r="S30" s="133">
        <f>INDEX('Total Agency'!$N$30:$CS$30,1,'Yearly Summary'!A30)</f>
        <v>25630.201000000001</v>
      </c>
      <c r="T30" s="132">
        <f>INDEX('Total Agency'!$N$116:$CS$116,1,'Yearly Summary'!A30)</f>
        <v>25.10303721841332</v>
      </c>
      <c r="U30" s="132">
        <f>INDEX('Total Agency'!$N$128:$CS$128,1,'Yearly Summary'!A30)</f>
        <v>2.5553540378863411</v>
      </c>
      <c r="V30" s="345"/>
      <c r="W30" s="345"/>
    </row>
    <row r="31" spans="1:24" x14ac:dyDescent="0.25">
      <c r="A31" s="131">
        <v>14</v>
      </c>
      <c r="B31" s="126">
        <v>2</v>
      </c>
      <c r="C31" s="133">
        <f>INDEX('Total Agency'!$N$43:$CS$43,1,A31)</f>
        <v>10030</v>
      </c>
      <c r="D31" s="133">
        <f>INDEX('Total Agency'!$N$8:$CS$8,1,'Yearly Summary'!A31)</f>
        <v>132</v>
      </c>
      <c r="E31" s="133">
        <f>INDEX('Total Agency'!$N$15:$CS$15,1,'Yearly Summary'!A31)</f>
        <v>920</v>
      </c>
      <c r="F31" s="133">
        <f>INDEX('Total Agency'!$N$13:$CS$13,1,'Yearly Summary'!A31)</f>
        <v>509</v>
      </c>
      <c r="G31" s="134">
        <f>INDEX('Total Agency'!$N$12:$CS$12,1,'Yearly Summary'!A31)</f>
        <v>0.23718546132339235</v>
      </c>
      <c r="H31" s="132">
        <f>INDEX('Total Agency'!$N$14:$CS$14,1,'Yearly Summary'!A31)</f>
        <v>1.8074656188605107</v>
      </c>
      <c r="I31" s="133">
        <f>INDEX('Total Agency'!$N$34:$CS$34,1,'Yearly Summary'!A31)</f>
        <v>1045</v>
      </c>
      <c r="J31" s="133">
        <f>INDEX('Total Agency'!$N$44:$CS$44,1,'Yearly Summary'!A31)</f>
        <v>1045</v>
      </c>
      <c r="K31" s="134">
        <f>INDEX('Total Agency'!$N$45:$CS$45,1,'Yearly Summary'!A31)</f>
        <v>0.10418743768693918</v>
      </c>
      <c r="L31" s="133">
        <f>INDEX('Total Agency'!$N$11:$CS$11,1,'Yearly Summary'!A31)</f>
        <v>2146</v>
      </c>
      <c r="M31" s="133">
        <f>INDEX('Total Agency'!$N$41:$CS$41,1,'Yearly Summary'!A31)</f>
        <v>10030</v>
      </c>
      <c r="N31" s="133">
        <f>INDEX('Total Agency'!$N$57:$CS$57,1,'Yearly Summary'!A31)</f>
        <v>1540</v>
      </c>
      <c r="O31" s="134">
        <f>INDEX('Total Agency'!$N$68:$CS$68,1,'Yearly Summary'!A31)</f>
        <v>0.15353938185443669</v>
      </c>
      <c r="P31" s="197">
        <f>INDEX('Total Agency'!$N$92:$CS$92,1,'Yearly Summary'!A31)</f>
        <v>1.5084415584415585</v>
      </c>
      <c r="Q31" s="133">
        <f>INDEX('Total Agency'!$N$80:$CS$80,1,'Yearly Summary'!A31)</f>
        <v>2323</v>
      </c>
      <c r="R31" s="132">
        <f>INDEX('Total Agency'!$N$104:$CS$104,1,'Yearly Summary'!A31)</f>
        <v>17.633878605251844</v>
      </c>
      <c r="S31" s="133">
        <f>INDEX('Total Agency'!$N$30:$CS$30,1,'Yearly Summary'!A31)</f>
        <v>40963.500000000036</v>
      </c>
      <c r="T31" s="132">
        <f>INDEX('Total Agency'!$N$116:$CS$116,1,'Yearly Summary'!A31)</f>
        <v>26.599675324675349</v>
      </c>
      <c r="U31" s="132">
        <f>INDEX('Total Agency'!$N$128:$CS$128,1,'Yearly Summary'!A31)</f>
        <v>4.0840977068793656</v>
      </c>
      <c r="V31" s="345"/>
      <c r="W31" s="345"/>
    </row>
    <row r="32" spans="1:24" x14ac:dyDescent="0.25">
      <c r="A32" s="131">
        <v>15</v>
      </c>
      <c r="B32" s="126">
        <v>3</v>
      </c>
      <c r="C32" s="133">
        <f>INDEX('Total Agency'!$N$43:$CS$43,1,A32)</f>
        <v>10030</v>
      </c>
      <c r="D32" s="133">
        <f>INDEX('Total Agency'!$N$8:$CS$8,1,'Yearly Summary'!A32)</f>
        <v>58</v>
      </c>
      <c r="E32" s="133">
        <f>INDEX('Total Agency'!$N$15:$CS$15,1,'Yearly Summary'!A32)</f>
        <v>1151</v>
      </c>
      <c r="F32" s="133">
        <f>INDEX('Total Agency'!$N$13:$CS$13,1,'Yearly Summary'!A32)</f>
        <v>572</v>
      </c>
      <c r="G32" s="134">
        <f>INDEX('Total Agency'!$N$12:$CS$12,1,'Yearly Summary'!A32)</f>
        <v>0.26142595978062155</v>
      </c>
      <c r="H32" s="132">
        <f>INDEX('Total Agency'!$N$14:$CS$14,1,'Yearly Summary'!A32)</f>
        <v>2.0122377622377621</v>
      </c>
      <c r="I32" s="133">
        <f>INDEX('Total Agency'!$N$34:$CS$34,1,'Yearly Summary'!A32)</f>
        <v>1201</v>
      </c>
      <c r="J32" s="133">
        <f>INDEX('Total Agency'!$N$44:$CS$44,1,'Yearly Summary'!A32)</f>
        <v>843</v>
      </c>
      <c r="K32" s="134">
        <f>INDEX('Total Agency'!$N$45:$CS$45,1,'Yearly Summary'!A32)</f>
        <v>8.4047856430707876E-2</v>
      </c>
      <c r="L32" s="133">
        <f>INDEX('Total Agency'!$N$11:$CS$11,1,'Yearly Summary'!A32)</f>
        <v>2188</v>
      </c>
      <c r="M32" s="133">
        <f>INDEX('Total Agency'!$N$41:$CS$41,1,'Yearly Summary'!A32)</f>
        <v>10388</v>
      </c>
      <c r="N32" s="133">
        <f>INDEX('Total Agency'!$N$57:$CS$57,1,'Yearly Summary'!A32)</f>
        <v>1991</v>
      </c>
      <c r="O32" s="134">
        <f>INDEX('Total Agency'!$N$68:$CS$68,1,'Yearly Summary'!A32)</f>
        <v>0.19166345783596458</v>
      </c>
      <c r="P32" s="197">
        <f>INDEX('Total Agency'!$N$92:$CS$92,1,'Yearly Summary'!A32)</f>
        <v>1.7694625816172778</v>
      </c>
      <c r="Q32" s="133">
        <f>INDEX('Total Agency'!$N$80:$CS$80,1,'Yearly Summary'!A32)</f>
        <v>3523</v>
      </c>
      <c r="R32" s="132">
        <f>INDEX('Total Agency'!$N$104:$CS$104,1,'Yearly Summary'!A32)</f>
        <v>16.27700823162078</v>
      </c>
      <c r="S32" s="133">
        <f>INDEX('Total Agency'!$N$30:$CS$30,1,'Yearly Summary'!A32)</f>
        <v>57343.9</v>
      </c>
      <c r="T32" s="132">
        <f>INDEX('Total Agency'!$N$116:$CS$116,1,'Yearly Summary'!A32)</f>
        <v>28.801557006529382</v>
      </c>
      <c r="U32" s="132">
        <f>INDEX('Total Agency'!$N$128:$CS$128,1,'Yearly Summary'!A32)</f>
        <v>5.5202060069310743</v>
      </c>
      <c r="V32" s="345"/>
      <c r="W32" s="345"/>
    </row>
    <row r="33" spans="1:24" x14ac:dyDescent="0.25">
      <c r="A33" s="131">
        <v>16</v>
      </c>
      <c r="B33" s="126">
        <v>4</v>
      </c>
      <c r="C33" s="133">
        <f>INDEX('Total Agency'!$N$43:$CS$43,1,A33)</f>
        <v>10388</v>
      </c>
      <c r="D33" s="133">
        <f>INDEX('Total Agency'!$N$8:$CS$8,1,'Yearly Summary'!A33)</f>
        <v>57</v>
      </c>
      <c r="E33" s="133">
        <f>INDEX('Total Agency'!$N$15:$CS$15,1,'Yearly Summary'!A33)</f>
        <v>905</v>
      </c>
      <c r="F33" s="133">
        <f>INDEX('Total Agency'!$N$13:$CS$13,1,'Yearly Summary'!A33)</f>
        <v>467</v>
      </c>
      <c r="G33" s="134">
        <f>INDEX('Total Agency'!$N$12:$CS$12,1,'Yearly Summary'!A33)</f>
        <v>0.23084527928818585</v>
      </c>
      <c r="H33" s="132">
        <f>INDEX('Total Agency'!$N$14:$CS$14,1,'Yearly Summary'!A33)</f>
        <v>1.9379014989293362</v>
      </c>
      <c r="I33" s="133">
        <f>INDEX('Total Agency'!$N$34:$CS$34,1,'Yearly Summary'!A33)</f>
        <v>939</v>
      </c>
      <c r="J33" s="133">
        <f>INDEX('Total Agency'!$N$44:$CS$44,1,'Yearly Summary'!A33)</f>
        <v>774</v>
      </c>
      <c r="K33" s="134">
        <f>INDEX('Total Agency'!$N$45:$CS$45,1,'Yearly Summary'!A33)</f>
        <v>7.4509048902579894E-2</v>
      </c>
      <c r="L33" s="133">
        <f>INDEX('Total Agency'!$N$11:$CS$11,1,'Yearly Summary'!A33)</f>
        <v>2023</v>
      </c>
      <c r="M33" s="133">
        <f>INDEX('Total Agency'!$N$41:$CS$41,1,'Yearly Summary'!A33)</f>
        <v>10553</v>
      </c>
      <c r="N33" s="133">
        <f>INDEX('Total Agency'!$N$57:$CS$57,1,'Yearly Summary'!A33)</f>
        <v>1833</v>
      </c>
      <c r="O33" s="134">
        <f>INDEX('Total Agency'!$N$68:$CS$68,1,'Yearly Summary'!A33)</f>
        <v>0.17369468397612053</v>
      </c>
      <c r="P33" s="197">
        <f>INDEX('Total Agency'!$N$92:$CS$92,1,'Yearly Summary'!A33)</f>
        <v>1.7097654118930714</v>
      </c>
      <c r="Q33" s="133">
        <f>INDEX('Total Agency'!$N$80:$CS$80,1,'Yearly Summary'!A33)</f>
        <v>3134</v>
      </c>
      <c r="R33" s="132">
        <f>INDEX('Total Agency'!$N$104:$CS$104,1,'Yearly Summary'!A33)</f>
        <v>16.33862156987875</v>
      </c>
      <c r="S33" s="133">
        <f>INDEX('Total Agency'!$N$30:$CS$30,1,'Yearly Summary'!A33)</f>
        <v>51205.24</v>
      </c>
      <c r="T33" s="132">
        <f>INDEX('Total Agency'!$N$116:$CS$116,1,'Yearly Summary'!A33)</f>
        <v>27.93521003818876</v>
      </c>
      <c r="U33" s="132">
        <f>INDEX('Total Agency'!$N$128:$CS$128,1,'Yearly Summary'!A33)</f>
        <v>4.8521974793897469</v>
      </c>
      <c r="V33" s="345"/>
      <c r="W33" s="345"/>
    </row>
    <row r="34" spans="1:24" x14ac:dyDescent="0.25">
      <c r="A34" s="131">
        <v>17</v>
      </c>
      <c r="B34" s="126">
        <v>5</v>
      </c>
      <c r="C34" s="133">
        <f>INDEX('Total Agency'!$N$43:$CS$43,1,A34)</f>
        <v>10553</v>
      </c>
      <c r="D34" s="133">
        <f>INDEX('Total Agency'!$N$8:$CS$8,1,'Yearly Summary'!A34)</f>
        <v>54</v>
      </c>
      <c r="E34" s="133">
        <f>INDEX('Total Agency'!$N$15:$CS$15,1,'Yearly Summary'!A34)</f>
        <v>899</v>
      </c>
      <c r="F34" s="133">
        <f>INDEX('Total Agency'!$N$13:$CS$13,1,'Yearly Summary'!A34)</f>
        <v>443</v>
      </c>
      <c r="G34" s="134">
        <f>INDEX('Total Agency'!$N$12:$CS$12,1,'Yearly Summary'!A34)</f>
        <v>0.21715686274509804</v>
      </c>
      <c r="H34" s="132">
        <f>INDEX('Total Agency'!$N$14:$CS$14,1,'Yearly Summary'!A34)</f>
        <v>2.0293453724604964</v>
      </c>
      <c r="I34" s="133">
        <f>INDEX('Total Agency'!$N$34:$CS$34,1,'Yearly Summary'!A34)</f>
        <v>934</v>
      </c>
      <c r="J34" s="133">
        <f>INDEX('Total Agency'!$N$44:$CS$44,1,'Yearly Summary'!A34)</f>
        <v>66</v>
      </c>
      <c r="K34" s="134">
        <f>INDEX('Total Agency'!$N$45:$CS$45,1,'Yearly Summary'!A34)</f>
        <v>6.2541457405477117E-3</v>
      </c>
      <c r="L34" s="133">
        <f>INDEX('Total Agency'!$N$11:$CS$11,1,'Yearly Summary'!A34)</f>
        <v>2040</v>
      </c>
      <c r="M34" s="133">
        <f>INDEX('Total Agency'!$N$41:$CS$41,1,'Yearly Summary'!A34)</f>
        <v>11421</v>
      </c>
      <c r="N34" s="133">
        <f>INDEX('Total Agency'!$N$57:$CS$57,1,'Yearly Summary'!A34)</f>
        <v>1534</v>
      </c>
      <c r="O34" s="134">
        <f>INDEX('Total Agency'!$N$68:$CS$68,1,'Yearly Summary'!A34)</f>
        <v>0.13431398301374661</v>
      </c>
      <c r="P34" s="197">
        <f>INDEX('Total Agency'!$N$92:$CS$92,1,'Yearly Summary'!A34)</f>
        <v>2.2216427640156455</v>
      </c>
      <c r="Q34" s="133">
        <f>INDEX('Total Agency'!$N$80:$CS$80,1,'Yearly Summary'!A34)</f>
        <v>3408</v>
      </c>
      <c r="R34" s="132">
        <f>INDEX('Total Agency'!$N$104:$CS$104,1,'Yearly Summary'!A34)</f>
        <v>15.593430164319248</v>
      </c>
      <c r="S34" s="133">
        <f>INDEX('Total Agency'!$N$30:$CS$30,1,'Yearly Summary'!A34)</f>
        <v>53142.409999999996</v>
      </c>
      <c r="T34" s="132">
        <f>INDEX('Total Agency'!$N$116:$CS$116,1,'Yearly Summary'!A34)</f>
        <v>34.643031290743153</v>
      </c>
      <c r="U34" s="132">
        <f>INDEX('Total Agency'!$N$128:$CS$128,1,'Yearly Summary'!A34)</f>
        <v>4.6530435163295678</v>
      </c>
      <c r="V34" s="345"/>
      <c r="W34" s="345"/>
    </row>
    <row r="35" spans="1:24" x14ac:dyDescent="0.25">
      <c r="A35" s="131">
        <v>18</v>
      </c>
      <c r="B35" s="126">
        <v>6</v>
      </c>
      <c r="C35" s="133">
        <f>INDEX('Total Agency'!$N$43:$CS$43,1,A35)</f>
        <v>11421</v>
      </c>
      <c r="D35" s="133">
        <f>INDEX('Total Agency'!$N$8:$CS$8,1,'Yearly Summary'!A35)</f>
        <v>55</v>
      </c>
      <c r="E35" s="133">
        <f>INDEX('Total Agency'!$N$15:$CS$15,1,'Yearly Summary'!A35)</f>
        <v>1684</v>
      </c>
      <c r="F35" s="133">
        <f>INDEX('Total Agency'!$N$13:$CS$13,1,'Yearly Summary'!A35)</f>
        <v>672</v>
      </c>
      <c r="G35" s="134">
        <f>INDEX('Total Agency'!$N$12:$CS$12,1,'Yearly Summary'!A35)</f>
        <v>0.33054599114608951</v>
      </c>
      <c r="H35" s="132">
        <f>INDEX('Total Agency'!$N$14:$CS$14,1,'Yearly Summary'!A35)</f>
        <v>2.5059523809523809</v>
      </c>
      <c r="I35" s="133">
        <f>INDEX('Total Agency'!$N$34:$CS$34,1,'Yearly Summary'!A35)</f>
        <v>1717</v>
      </c>
      <c r="J35" s="133">
        <f>INDEX('Total Agency'!$N$44:$CS$44,1,'Yearly Summary'!A35)</f>
        <v>274</v>
      </c>
      <c r="K35" s="134">
        <f>INDEX('Total Agency'!$N$45:$CS$45,1,'Yearly Summary'!A35)</f>
        <v>2.3990893967253304E-2</v>
      </c>
      <c r="L35" s="133">
        <f>INDEX('Total Agency'!$N$11:$CS$11,1,'Yearly Summary'!A35)</f>
        <v>2033</v>
      </c>
      <c r="M35" s="133">
        <f>INDEX('Total Agency'!$N$41:$CS$41,1,'Yearly Summary'!A35)</f>
        <v>12864</v>
      </c>
      <c r="N35" s="133">
        <f>INDEX('Total Agency'!$N$57:$CS$57,1,'Yearly Summary'!A35)</f>
        <v>1945</v>
      </c>
      <c r="O35" s="134">
        <f>INDEX('Total Agency'!$N$68:$CS$68,1,'Yearly Summary'!A35)</f>
        <v>0.15119713930348258</v>
      </c>
      <c r="P35" s="197">
        <f>INDEX('Total Agency'!$N$92:$CS$92,1,'Yearly Summary'!A35)</f>
        <v>1.8123393316195373</v>
      </c>
      <c r="Q35" s="133">
        <f>INDEX('Total Agency'!$N$80:$CS$80,1,'Yearly Summary'!A35)</f>
        <v>3525</v>
      </c>
      <c r="R35" s="132">
        <f>INDEX('Total Agency'!$N$104:$CS$104,1,'Yearly Summary'!A35)</f>
        <v>16.488927659574472</v>
      </c>
      <c r="S35" s="133">
        <f>INDEX('Total Agency'!$N$30:$CS$30,1,'Yearly Summary'!A35)</f>
        <v>58123.470000000008</v>
      </c>
      <c r="T35" s="132">
        <f>INDEX('Total Agency'!$N$116:$CS$116,1,'Yearly Summary'!A35)</f>
        <v>29.883532133676098</v>
      </c>
      <c r="U35" s="132">
        <f>INDEX('Total Agency'!$N$128:$CS$128,1,'Yearly Summary'!A35)</f>
        <v>4.5183045708955234</v>
      </c>
      <c r="V35" s="345"/>
      <c r="W35" s="345"/>
    </row>
    <row r="36" spans="1:24" x14ac:dyDescent="0.25">
      <c r="A36" s="131">
        <v>19</v>
      </c>
      <c r="B36" s="126">
        <v>7</v>
      </c>
      <c r="C36" s="133">
        <f>INDEX('Total Agency'!$N$43:$CS$43,1,A36)</f>
        <v>12864</v>
      </c>
      <c r="D36" s="133">
        <f>INDEX('Total Agency'!$N$8:$CS$8,1,'Yearly Summary'!A36)</f>
        <v>61</v>
      </c>
      <c r="E36" s="133">
        <f>INDEX('Total Agency'!$N$15:$CS$15,1,'Yearly Summary'!A36)</f>
        <v>1103</v>
      </c>
      <c r="F36" s="133">
        <f>INDEX('Total Agency'!$N$13:$CS$13,1,'Yearly Summary'!A36)</f>
        <v>471</v>
      </c>
      <c r="G36" s="134">
        <f>INDEX('Total Agency'!$N$12:$CS$12,1,'Yearly Summary'!A36)</f>
        <v>0.26254180602006688</v>
      </c>
      <c r="H36" s="132">
        <f>INDEX('Total Agency'!$N$14:$CS$14,1,'Yearly Summary'!A36)</f>
        <v>2.3418259023354566</v>
      </c>
      <c r="I36" s="133">
        <f>INDEX('Total Agency'!$N$34:$CS$34,1,'Yearly Summary'!A36)</f>
        <v>1163</v>
      </c>
      <c r="J36" s="133">
        <f>INDEX('Total Agency'!$N$44:$CS$44,1,'Yearly Summary'!A36)</f>
        <v>310</v>
      </c>
      <c r="K36" s="134">
        <f>INDEX('Total Agency'!$N$45:$CS$45,1,'Yearly Summary'!A36)</f>
        <v>2.4098258706467663E-2</v>
      </c>
      <c r="L36" s="133">
        <f>INDEX('Total Agency'!$N$11:$CS$11,1,'Yearly Summary'!A36)</f>
        <v>1794</v>
      </c>
      <c r="M36" s="133">
        <f>INDEX('Total Agency'!$N$41:$CS$41,1,'Yearly Summary'!A36)</f>
        <v>13717</v>
      </c>
      <c r="N36" s="133">
        <f>INDEX('Total Agency'!$N$57:$CS$57,1,'Yearly Summary'!A36)</f>
        <v>1483</v>
      </c>
      <c r="O36" s="134">
        <f>INDEX('Total Agency'!$N$68:$CS$68,1,'Yearly Summary'!A36)</f>
        <v>0.10811401910038639</v>
      </c>
      <c r="P36" s="197">
        <f>INDEX('Total Agency'!$N$92:$CS$92,1,'Yearly Summary'!A36)</f>
        <v>1.7990559676331761</v>
      </c>
      <c r="Q36" s="133">
        <f>INDEX('Total Agency'!$N$80:$CS$80,1,'Yearly Summary'!A36)</f>
        <v>2668</v>
      </c>
      <c r="R36" s="132">
        <f>INDEX('Total Agency'!$N$104:$CS$104,1,'Yearly Summary'!A36)</f>
        <v>17.044662668665669</v>
      </c>
      <c r="S36" s="133">
        <f>INDEX('Total Agency'!$N$30:$CS$30,1,'Yearly Summary'!A36)</f>
        <v>45475.16</v>
      </c>
      <c r="T36" s="132">
        <f>INDEX('Total Agency'!$N$116:$CS$116,1,'Yearly Summary'!A36)</f>
        <v>30.664302090357385</v>
      </c>
      <c r="U36" s="132">
        <f>INDEX('Total Agency'!$N$128:$CS$128,1,'Yearly Summary'!A36)</f>
        <v>3.3152409418969166</v>
      </c>
      <c r="V36" s="345"/>
      <c r="W36" s="345"/>
    </row>
    <row r="37" spans="1:24" x14ac:dyDescent="0.25">
      <c r="A37" s="131">
        <v>20</v>
      </c>
      <c r="B37" s="126">
        <v>8</v>
      </c>
      <c r="C37" s="133">
        <f>INDEX('Total Agency'!$N$43:$CS$43,1,A37)</f>
        <v>13717</v>
      </c>
      <c r="D37" s="133">
        <f>INDEX('Total Agency'!$N$8:$CS$8,1,'Yearly Summary'!A37)</f>
        <v>119.16666666666666</v>
      </c>
      <c r="E37" s="133">
        <f>INDEX('Total Agency'!$N$15:$CS$15,1,'Yearly Summary'!A37)</f>
        <v>1201.8788015351058</v>
      </c>
      <c r="F37" s="133">
        <f>INDEX('Total Agency'!$N$13:$CS$13,1,'Yearly Summary'!A37)</f>
        <v>513.4596801186218</v>
      </c>
      <c r="G37" s="134">
        <f>INDEX('Total Agency'!$N$12:$CS$12,1,'Yearly Summary'!A37)</f>
        <v>0.26693905972765619</v>
      </c>
      <c r="H37" s="132">
        <f>INDEX('Total Agency'!$N$14:$CS$14,1,'Yearly Summary'!A37)</f>
        <v>2.3407462125505987</v>
      </c>
      <c r="I37" s="133">
        <f>INDEX('Total Agency'!$N$34:$CS$34,1,'Yearly Summary'!A37)</f>
        <v>1321.0454682017726</v>
      </c>
      <c r="J37" s="133">
        <f>INDEX('Total Agency'!$N$44:$CS$44,1,'Yearly Summary'!A37)</f>
        <v>34.509434007162781</v>
      </c>
      <c r="K37" s="134">
        <f>INDEX('Total Agency'!$N$45:$CS$45,1,'Yearly Summary'!A37)</f>
        <v>2.5158149746418884E-3</v>
      </c>
      <c r="L37" s="133">
        <f>INDEX('Total Agency'!$N$11:$CS$11,1,'Yearly Summary'!A37)</f>
        <v>1923.5089860677474</v>
      </c>
      <c r="M37" s="133">
        <f>INDEX('Total Agency'!$N$41:$CS$41,1,'Yearly Summary'!A37)</f>
        <v>15003.536034194611</v>
      </c>
      <c r="N37" s="133">
        <f>INDEX('Total Agency'!$N$57:$CS$57,1,'Yearly Summary'!A37)</f>
        <v>2151.098111891828</v>
      </c>
      <c r="O37" s="134">
        <f>INDEX('Total Agency'!$N$68:$CS$68,1,'Yearly Summary'!A37)</f>
        <v>0.14337274273139697</v>
      </c>
      <c r="P37" s="197">
        <f>INDEX('Total Agency'!$N$92:$CS$92,1,'Yearly Summary'!A37)</f>
        <v>1.9311501657745145</v>
      </c>
      <c r="Q37" s="133">
        <f>INDEX('Total Agency'!$N$80:$CS$80,1,'Yearly Summary'!A37)</f>
        <v>4154.0934753771489</v>
      </c>
      <c r="R37" s="132">
        <f>INDEX('Total Agency'!$N$104:$CS$104,1,'Yearly Summary'!A37)</f>
        <v>17.700538614274073</v>
      </c>
      <c r="S37" s="133">
        <f>INDEX('Total Agency'!$N$30:$CS$30,1,'Yearly Summary'!A37)</f>
        <v>73529.691968217216</v>
      </c>
      <c r="T37" s="132">
        <f>INDEX('Total Agency'!$N$116:$CS$116,1,'Yearly Summary'!A37)</f>
        <v>34.182398079253574</v>
      </c>
      <c r="U37" s="132">
        <f>INDEX('Total Agency'!$N$128:$CS$128,1,'Yearly Summary'!A37)</f>
        <v>4.9008241657590208</v>
      </c>
      <c r="V37" s="345"/>
      <c r="W37" s="345"/>
    </row>
    <row r="38" spans="1:24" x14ac:dyDescent="0.25">
      <c r="A38" s="131">
        <v>21</v>
      </c>
      <c r="B38" s="126">
        <v>9</v>
      </c>
      <c r="C38" s="133">
        <f>INDEX('Total Agency'!$N$43:$CS$43,1,A38)</f>
        <v>15003.536034194613</v>
      </c>
      <c r="D38" s="133">
        <f>INDEX('Total Agency'!$N$8:$CS$8,1,'Yearly Summary'!A38)</f>
        <v>120.02666666666667</v>
      </c>
      <c r="E38" s="133">
        <f>INDEX('Total Agency'!$N$15:$CS$15,1,'Yearly Summary'!A38)</f>
        <v>1329.3988956321168</v>
      </c>
      <c r="F38" s="133">
        <f>INDEX('Total Agency'!$N$13:$CS$13,1,'Yearly Summary'!A38)</f>
        <v>562.60187774776932</v>
      </c>
      <c r="G38" s="134">
        <f>INDEX('Total Agency'!$N$12:$CS$12,1,'Yearly Summary'!A38)</f>
        <v>0.27395950052986467</v>
      </c>
      <c r="H38" s="132">
        <f>INDEX('Total Agency'!$N$14:$CS$14,1,'Yearly Summary'!A38)</f>
        <v>2.3629478468042455</v>
      </c>
      <c r="I38" s="133">
        <f>INDEX('Total Agency'!$N$34:$CS$34,1,'Yearly Summary'!A38)</f>
        <v>1449.4255622987835</v>
      </c>
      <c r="J38" s="133">
        <f>INDEX('Total Agency'!$N$44:$CS$44,1,'Yearly Summary'!A38)</f>
        <v>489.48944402350571</v>
      </c>
      <c r="K38" s="134">
        <f>INDEX('Total Agency'!$N$45:$CS$45,1,'Yearly Summary'!A38)</f>
        <v>3.2624938741634545E-2</v>
      </c>
      <c r="L38" s="133">
        <f>INDEX('Total Agency'!$N$11:$CS$11,1,'Yearly Summary'!A38)</f>
        <v>2053.5950629915801</v>
      </c>
      <c r="M38" s="133">
        <f>INDEX('Total Agency'!$N$41:$CS$41,1,'Yearly Summary'!A38)</f>
        <v>15963.472152469889</v>
      </c>
      <c r="N38" s="133">
        <f>INDEX('Total Agency'!$N$57:$CS$57,1,'Yearly Summary'!A38)</f>
        <v>2232.0907763737232</v>
      </c>
      <c r="O38" s="134">
        <f>INDEX('Total Agency'!$N$68:$CS$68,1,'Yearly Summary'!A38)</f>
        <v>0.1398248924203104</v>
      </c>
      <c r="P38" s="197">
        <f>INDEX('Total Agency'!$N$92:$CS$92,1,'Yearly Summary'!A38)</f>
        <v>1.9858425294882582</v>
      </c>
      <c r="Q38" s="133">
        <f>INDEX('Total Agency'!$N$80:$CS$80,1,'Yearly Summary'!A38)</f>
        <v>4432.5807934014047</v>
      </c>
      <c r="R38" s="132">
        <f>INDEX('Total Agency'!$N$104:$CS$104,1,'Yearly Summary'!A38)</f>
        <v>17.975280429865851</v>
      </c>
      <c r="S38" s="133">
        <f>INDEX('Total Agency'!$N$30:$CS$30,1,'Yearly Summary'!A38)</f>
        <v>79676.882789427516</v>
      </c>
      <c r="T38" s="132">
        <f>INDEX('Total Agency'!$N$116:$CS$116,1,'Yearly Summary'!A38)</f>
        <v>35.696076357105589</v>
      </c>
      <c r="U38" s="132">
        <f>INDEX('Total Agency'!$N$128:$CS$128,1,'Yearly Summary'!A38)</f>
        <v>4.9912000364594746</v>
      </c>
      <c r="V38" s="345"/>
      <c r="W38" s="345"/>
    </row>
    <row r="39" spans="1:24" x14ac:dyDescent="0.25">
      <c r="A39" s="131">
        <v>22</v>
      </c>
      <c r="B39" s="126">
        <v>10</v>
      </c>
      <c r="C39" s="133">
        <f>INDEX('Total Agency'!$N$43:$CS$43,1,A39)</f>
        <v>15963.472152469887</v>
      </c>
      <c r="D39" s="133">
        <f>INDEX('Total Agency'!$N$8:$CS$8,1,'Yearly Summary'!A39)</f>
        <v>120.89526666666666</v>
      </c>
      <c r="E39" s="133">
        <f>INDEX('Total Agency'!$N$15:$CS$15,1,'Yearly Summary'!A39)</f>
        <v>1449.9081003296235</v>
      </c>
      <c r="F39" s="133">
        <f>INDEX('Total Agency'!$N$13:$CS$13,1,'Yearly Summary'!A39)</f>
        <v>614.19648930332596</v>
      </c>
      <c r="G39" s="134">
        <f>INDEX('Total Agency'!$N$12:$CS$12,1,'Yearly Summary'!A39)</f>
        <v>0.28743655854907396</v>
      </c>
      <c r="H39" s="132">
        <f>INDEX('Total Agency'!$N$14:$CS$14,1,'Yearly Summary'!A39)</f>
        <v>2.3606583977290931</v>
      </c>
      <c r="I39" s="133">
        <f>INDEX('Total Agency'!$N$34:$CS$34,1,'Yearly Summary'!A39)</f>
        <v>1570.8033669962902</v>
      </c>
      <c r="J39" s="133">
        <f>INDEX('Total Agency'!$N$44:$CS$44,1,'Yearly Summary'!A39)</f>
        <v>1153.3278250629628</v>
      </c>
      <c r="K39" s="134">
        <f>INDEX('Total Agency'!$N$45:$CS$45,1,'Yearly Summary'!A39)</f>
        <v>7.2247930403068261E-2</v>
      </c>
      <c r="L39" s="133">
        <f>INDEX('Total Agency'!$N$11:$CS$11,1,'Yearly Summary'!A39)</f>
        <v>2136.8071354725198</v>
      </c>
      <c r="M39" s="133">
        <f>INDEX('Total Agency'!$N$41:$CS$41,1,'Yearly Summary'!A39)</f>
        <v>16380.947694403218</v>
      </c>
      <c r="N39" s="133">
        <f>INDEX('Total Agency'!$N$57:$CS$57,1,'Yearly Summary'!A39)</f>
        <v>2325.0947797138915</v>
      </c>
      <c r="O39" s="134">
        <f>INDEX('Total Agency'!$N$68:$CS$68,1,'Yearly Summary'!A39)</f>
        <v>0.14193896611417012</v>
      </c>
      <c r="P39" s="197">
        <f>INDEX('Total Agency'!$N$92:$CS$92,1,'Yearly Summary'!A39)</f>
        <v>1.8729241496509597</v>
      </c>
      <c r="Q39" s="133">
        <f>INDEX('Total Agency'!$N$80:$CS$80,1,'Yearly Summary'!A39)</f>
        <v>4354.7261631535257</v>
      </c>
      <c r="R39" s="132">
        <f>INDEX('Total Agency'!$N$104:$CS$104,1,'Yearly Summary'!A39)</f>
        <v>17.897121356273843</v>
      </c>
      <c r="S39" s="133">
        <f>INDEX('Total Agency'!$N$30:$CS$30,1,'Yearly Summary'!A39)</f>
        <v>77937.062615299423</v>
      </c>
      <c r="T39" s="132">
        <f>INDEX('Total Agency'!$N$116:$CS$116,1,'Yearly Summary'!A39)</f>
        <v>33.519950797399218</v>
      </c>
      <c r="U39" s="132">
        <f>INDEX('Total Agency'!$N$128:$CS$128,1,'Yearly Summary'!A39)</f>
        <v>4.7577871603806976</v>
      </c>
      <c r="V39" s="345"/>
      <c r="W39" s="345"/>
    </row>
    <row r="40" spans="1:24" x14ac:dyDescent="0.25">
      <c r="A40" s="131">
        <v>23</v>
      </c>
      <c r="B40" s="126">
        <v>11</v>
      </c>
      <c r="C40" s="133">
        <f>INDEX('Total Agency'!$N$43:$CS$43,1,A40)</f>
        <v>16380.947694403218</v>
      </c>
      <c r="D40" s="133">
        <f>INDEX('Total Agency'!$N$8:$CS$8,1,'Yearly Summary'!A40)</f>
        <v>121.77255266666666</v>
      </c>
      <c r="E40" s="133">
        <f>INDEX('Total Agency'!$N$15:$CS$15,1,'Yearly Summary'!A40)</f>
        <v>1405.3081360964002</v>
      </c>
      <c r="F40" s="133">
        <f>INDEX('Total Agency'!$N$13:$CS$13,1,'Yearly Summary'!A40)</f>
        <v>596.39160680808322</v>
      </c>
      <c r="G40" s="134">
        <f>INDEX('Total Agency'!$N$12:$CS$12,1,'Yearly Summary'!A40)</f>
        <v>0.27386415234077988</v>
      </c>
      <c r="H40" s="132">
        <f>INDEX('Total Agency'!$N$14:$CS$14,1,'Yearly Summary'!A40)</f>
        <v>2.356351296789164</v>
      </c>
      <c r="I40" s="133">
        <f>INDEX('Total Agency'!$N$34:$CS$34,1,'Yearly Summary'!A40)</f>
        <v>1527.080688763067</v>
      </c>
      <c r="J40" s="133">
        <f>INDEX('Total Agency'!$N$44:$CS$44,1,'Yearly Summary'!A40)</f>
        <v>917.49148726197018</v>
      </c>
      <c r="K40" s="134">
        <f>INDEX('Total Agency'!$N$45:$CS$45,1,'Yearly Summary'!A40)</f>
        <v>5.6009670769869076E-2</v>
      </c>
      <c r="L40" s="133">
        <f>INDEX('Total Agency'!$N$11:$CS$11,1,'Yearly Summary'!A40)</f>
        <v>2177.6913908249294</v>
      </c>
      <c r="M40" s="133">
        <f>INDEX('Total Agency'!$N$41:$CS$41,1,'Yearly Summary'!A40)</f>
        <v>16990.536895904315</v>
      </c>
      <c r="N40" s="133">
        <f>INDEX('Total Agency'!$N$57:$CS$57,1,'Yearly Summary'!A40)</f>
        <v>2326.5118849698188</v>
      </c>
      <c r="O40" s="134">
        <f>INDEX('Total Agency'!$N$68:$CS$68,1,'Yearly Summary'!A40)</f>
        <v>0.13692986273615876</v>
      </c>
      <c r="P40" s="197">
        <f>INDEX('Total Agency'!$N$92:$CS$92,1,'Yearly Summary'!A40)</f>
        <v>1.8851869729851964</v>
      </c>
      <c r="Q40" s="133">
        <f>INDEX('Total Agency'!$N$80:$CS$80,1,'Yearly Summary'!A40)</f>
        <v>4385.909898040336</v>
      </c>
      <c r="R40" s="132">
        <f>INDEX('Total Agency'!$N$104:$CS$104,1,'Yearly Summary'!A40)</f>
        <v>18.176102521806676</v>
      </c>
      <c r="S40" s="133">
        <f>INDEX('Total Agency'!$N$30:$CS$30,1,'Yearly Summary'!A40)</f>
        <v>79718.747958187814</v>
      </c>
      <c r="T40" s="132">
        <f>INDEX('Total Agency'!$N$116:$CS$116,1,'Yearly Summary'!A40)</f>
        <v>34.265351693753324</v>
      </c>
      <c r="U40" s="132">
        <f>INDEX('Total Agency'!$N$128:$CS$128,1,'Yearly Summary'!A40)</f>
        <v>4.6919499040318478</v>
      </c>
      <c r="V40" s="345"/>
      <c r="W40" s="345"/>
    </row>
    <row r="41" spans="1:24" x14ac:dyDescent="0.25">
      <c r="A41" s="131">
        <v>24</v>
      </c>
      <c r="B41" s="126">
        <v>12</v>
      </c>
      <c r="C41" s="133">
        <f>INDEX('Total Agency'!$N$43:$CS$43,1,A41)</f>
        <v>16990.536895904315</v>
      </c>
      <c r="D41" s="133">
        <f>INDEX('Total Agency'!$N$8:$CS$8,1,'Yearly Summary'!A41)</f>
        <v>122.65861152666668</v>
      </c>
      <c r="E41" s="133">
        <f>INDEX('Total Agency'!$N$15:$CS$15,1,'Yearly Summary'!A41)</f>
        <v>1488.9374023482872</v>
      </c>
      <c r="F41" s="133">
        <f>INDEX('Total Agency'!$N$13:$CS$13,1,'Yearly Summary'!A41)</f>
        <v>630.98405930036711</v>
      </c>
      <c r="G41" s="134">
        <f>INDEX('Total Agency'!$N$12:$CS$12,1,'Yearly Summary'!A41)</f>
        <v>0.27702254820468292</v>
      </c>
      <c r="H41" s="132">
        <f>INDEX('Total Agency'!$N$14:$CS$14,1,'Yearly Summary'!A41)</f>
        <v>2.3597068426724057</v>
      </c>
      <c r="I41" s="133">
        <f>INDEX('Total Agency'!$N$34:$CS$34,1,'Yearly Summary'!A41)</f>
        <v>1611.596013874954</v>
      </c>
      <c r="J41" s="133">
        <f>INDEX('Total Agency'!$N$44:$CS$44,1,'Yearly Summary'!A41)</f>
        <v>1269.2232563766775</v>
      </c>
      <c r="K41" s="134">
        <f>INDEX('Total Agency'!$N$45:$CS$45,1,'Yearly Summary'!A41)</f>
        <v>7.4701774532070983E-2</v>
      </c>
      <c r="L41" s="133">
        <f>INDEX('Total Agency'!$N$11:$CS$11,1,'Yearly Summary'!A41)</f>
        <v>2277.7353807104309</v>
      </c>
      <c r="M41" s="133">
        <f>INDEX('Total Agency'!$N$41:$CS$41,1,'Yearly Summary'!A41)</f>
        <v>17332.909653402592</v>
      </c>
      <c r="N41" s="133">
        <f>INDEX('Total Agency'!$N$57:$CS$57,1,'Yearly Summary'!A41)</f>
        <v>2509.2867459553422</v>
      </c>
      <c r="O41" s="134">
        <f>INDEX('Total Agency'!$N$68:$CS$68,1,'Yearly Summary'!A41)</f>
        <v>0.14477008166154889</v>
      </c>
      <c r="P41" s="197">
        <f>INDEX('Total Agency'!$N$92:$CS$92,1,'Yearly Summary'!A41)</f>
        <v>1.8958824605857083</v>
      </c>
      <c r="Q41" s="133">
        <f>INDEX('Total Agency'!$N$80:$CS$80,1,'Yearly Summary'!A41)</f>
        <v>4757.3127302369194</v>
      </c>
      <c r="R41" s="132">
        <f>INDEX('Total Agency'!$N$104:$CS$104,1,'Yearly Summary'!A41)</f>
        <v>18.375660953581846</v>
      </c>
      <c r="S41" s="133">
        <f>INDEX('Total Agency'!$N$30:$CS$30,1,'Yearly Summary'!A41)</f>
        <v>87418.765780992413</v>
      </c>
      <c r="T41" s="132">
        <f>INDEX('Total Agency'!$N$116:$CS$116,1,'Yearly Summary'!A41)</f>
        <v>34.838093303565479</v>
      </c>
      <c r="U41" s="132">
        <f>INDEX('Total Agency'!$N$128:$CS$128,1,'Yearly Summary'!A41)</f>
        <v>5.043513612489833</v>
      </c>
      <c r="V41" s="345"/>
      <c r="W41" s="345"/>
    </row>
    <row r="42" spans="1:24" s="1" customFormat="1" ht="30" x14ac:dyDescent="0.25">
      <c r="B42" s="135" t="s">
        <v>90</v>
      </c>
      <c r="C42" s="138">
        <f>C41</f>
        <v>16990.536895904315</v>
      </c>
      <c r="D42" s="138">
        <f>SUM(D30:D41)</f>
        <v>1099.5197641933332</v>
      </c>
      <c r="E42" s="138">
        <f>SUM(E30:E41)</f>
        <v>13968.431335941534</v>
      </c>
      <c r="F42" s="138">
        <f>SUM(F30:F41)</f>
        <v>6365.6337132781673</v>
      </c>
      <c r="G42" s="136">
        <f>SUM(F30:F41)/SUM(L30:L41)</f>
        <v>0.25672703975872008</v>
      </c>
      <c r="H42" s="137">
        <f>E42/F42</f>
        <v>2.194350470842295</v>
      </c>
      <c r="I42" s="138">
        <f>SUM(I30:I41)</f>
        <v>14987.951100134869</v>
      </c>
      <c r="J42" s="138">
        <f>SUM(J30:J41)</f>
        <v>7500.0414467322789</v>
      </c>
      <c r="K42" s="136">
        <f>SUM(J30:J41)/SUM(C30:C41)</f>
        <v>4.8960200803420534E-2</v>
      </c>
      <c r="L42" s="138">
        <f>L41</f>
        <v>2277.7353807104309</v>
      </c>
      <c r="M42" s="138">
        <f>M41</f>
        <v>17332.909653402592</v>
      </c>
      <c r="N42" s="138">
        <f>SUM(N30:N41)</f>
        <v>22891.082298904603</v>
      </c>
      <c r="O42" s="136">
        <f>N42/SUM(M30:M41)</f>
        <v>0.14246875639586737</v>
      </c>
      <c r="P42" s="198">
        <f>Q42/N42</f>
        <v>1.8464667816179208</v>
      </c>
      <c r="Q42" s="138">
        <f>SUM(Q30:Q41)</f>
        <v>42267.623060209335</v>
      </c>
      <c r="R42" s="137">
        <f>S42/Q42</f>
        <v>17.274807033081085</v>
      </c>
      <c r="S42" s="138">
        <f>SUM(S30:S41)</f>
        <v>730165.03211212449</v>
      </c>
      <c r="T42" s="137">
        <f>S42/N42</f>
        <v>31.897357345443854</v>
      </c>
      <c r="U42" s="137">
        <f>S42/SUM(M30:M41)</f>
        <v>4.544376833319971</v>
      </c>
      <c r="V42" s="348"/>
      <c r="W42" s="348"/>
      <c r="X42" s="212"/>
    </row>
    <row r="43" spans="1:24" x14ac:dyDescent="0.25">
      <c r="S43" s="193">
        <f>'[1]2017 Forecast'!$P$68</f>
        <v>730142.53474000003</v>
      </c>
      <c r="V43" s="209">
        <f>S43-S42</f>
        <v>-22.497372124460526</v>
      </c>
    </row>
    <row r="44" spans="1:24" ht="38.25" x14ac:dyDescent="0.25">
      <c r="B44" s="127">
        <v>2018</v>
      </c>
      <c r="C44" s="192" t="s">
        <v>76</v>
      </c>
      <c r="D44" s="192" t="s">
        <v>77</v>
      </c>
      <c r="E44" s="192" t="s">
        <v>78</v>
      </c>
      <c r="F44" s="192" t="s">
        <v>70</v>
      </c>
      <c r="G44" s="194" t="s">
        <v>71</v>
      </c>
      <c r="H44" s="190" t="s">
        <v>88</v>
      </c>
      <c r="I44" s="192" t="s">
        <v>84</v>
      </c>
      <c r="J44" s="192" t="s">
        <v>85</v>
      </c>
      <c r="K44" s="194" t="s">
        <v>87</v>
      </c>
      <c r="L44" s="192" t="s">
        <v>79</v>
      </c>
      <c r="M44" s="192" t="s">
        <v>80</v>
      </c>
      <c r="N44" s="192" t="s">
        <v>81</v>
      </c>
      <c r="O44" s="194" t="s">
        <v>11</v>
      </c>
      <c r="P44" s="196" t="s">
        <v>82</v>
      </c>
      <c r="Q44" s="192" t="s">
        <v>83</v>
      </c>
      <c r="R44" s="190" t="s">
        <v>14</v>
      </c>
      <c r="S44" s="192" t="s">
        <v>0</v>
      </c>
      <c r="T44" s="190" t="s">
        <v>15</v>
      </c>
      <c r="U44" s="190" t="s">
        <v>86</v>
      </c>
      <c r="V44" s="346"/>
      <c r="W44" s="346"/>
      <c r="X44" s="210"/>
    </row>
    <row r="45" spans="1:24" x14ac:dyDescent="0.25">
      <c r="A45" s="131">
        <v>25</v>
      </c>
      <c r="B45" s="126">
        <v>1</v>
      </c>
      <c r="C45" s="133">
        <f>INDEX('Total Agency'!$N$43:$CS$43,1,A45)</f>
        <v>17332.909653402592</v>
      </c>
      <c r="D45" s="133">
        <f>INDEX('Total Agency'!$N$8:$CS$8,1,'Yearly Summary'!A45)</f>
        <v>91.626647016111122</v>
      </c>
      <c r="E45" s="133">
        <f>INDEX('Total Agency'!$N$15:$CS$15,1,'Yearly Summary'!A45)</f>
        <v>1513.2775129996544</v>
      </c>
      <c r="F45" s="133">
        <f>INDEX('Total Agency'!$N$13:$CS$13,1,'Yearly Summary'!A45)</f>
        <v>640.76507921603616</v>
      </c>
      <c r="G45" s="134">
        <f>INDEX('Total Agency'!$N$12:$CS$12,1,'Yearly Summary'!A45)</f>
        <v>0.27830486524516795</v>
      </c>
      <c r="H45" s="132">
        <f>INDEX('Total Agency'!$N$14:$CS$14,1,'Yearly Summary'!A45)</f>
        <v>2.361672884625861</v>
      </c>
      <c r="I45" s="133">
        <f>INDEX('Total Agency'!$N$34:$CS$34,1,'Yearly Summary'!A45)</f>
        <v>1604.9041600157657</v>
      </c>
      <c r="J45" s="133">
        <f>INDEX('Total Agency'!$N$44:$CS$44,1,'Yearly Summary'!A45)</f>
        <v>1632.272157299547</v>
      </c>
      <c r="K45" s="134">
        <f>INDEX('Total Agency'!$N$45:$CS$45,1,'Yearly Summary'!A45)</f>
        <v>9.4171849385894568E-2</v>
      </c>
      <c r="L45" s="133">
        <f>INDEX('Total Agency'!$N$11:$CS$11,1,'Yearly Summary'!A45)</f>
        <v>2302.3854744744222</v>
      </c>
      <c r="M45" s="133">
        <f>INDEX('Total Agency'!$N$41:$CS$41,1,'Yearly Summary'!A45)</f>
        <v>17305.54165611881</v>
      </c>
      <c r="N45" s="133">
        <f>INDEX('Total Agency'!$N$57:$CS$57,1,'Yearly Summary'!A45)</f>
        <v>2138.7894628879312</v>
      </c>
      <c r="O45" s="134">
        <f>INDEX('Total Agency'!$N$68:$CS$68,1,'Yearly Summary'!A45)</f>
        <v>0.12358985955991203</v>
      </c>
      <c r="P45" s="197">
        <f>INDEX('Total Agency'!$N$92:$CS$92,1,'Yearly Summary'!A45)</f>
        <v>1.6951619535617353</v>
      </c>
      <c r="Q45" s="133">
        <f>INDEX('Total Agency'!$N$80:$CS$80,1,'Yearly Summary'!A45)</f>
        <v>3625.5945241663599</v>
      </c>
      <c r="R45" s="132">
        <f>INDEX('Total Agency'!$N$104:$CS$104,1,'Yearly Summary'!A45)</f>
        <v>17.061512082368527</v>
      </c>
      <c r="S45" s="133">
        <f>INDEX('Total Agency'!$N$30:$CS$30,1,'Yearly Summary'!A45)</f>
        <v>61858.124779833524</v>
      </c>
      <c r="T45" s="132">
        <f>INDEX('Total Agency'!$N$116:$CS$116,1,'Yearly Summary'!A45)</f>
        <v>28.922026152264984</v>
      </c>
      <c r="U45" s="132">
        <f>INDEX('Total Agency'!$N$128:$CS$128,1,'Yearly Summary'!A45)</f>
        <v>3.5744691503465322</v>
      </c>
      <c r="V45" s="345"/>
      <c r="W45" s="345"/>
    </row>
    <row r="46" spans="1:24" x14ac:dyDescent="0.25">
      <c r="A46" s="131">
        <v>26</v>
      </c>
      <c r="B46" s="126">
        <v>2</v>
      </c>
      <c r="C46" s="133">
        <f>INDEX('Total Agency'!$N$43:$CS$43,1,A46)</f>
        <v>17305.541656118814</v>
      </c>
      <c r="D46" s="133">
        <f>INDEX('Total Agency'!$N$8:$CS$8,1,'Yearly Summary'!A46)</f>
        <v>92.762200934120386</v>
      </c>
      <c r="E46" s="133">
        <f>INDEX('Total Agency'!$N$15:$CS$15,1,'Yearly Summary'!A46)</f>
        <v>1542.4826931653888</v>
      </c>
      <c r="F46" s="133">
        <f>INDEX('Total Agency'!$N$13:$CS$13,1,'Yearly Summary'!A46)</f>
        <v>653.48509401117212</v>
      </c>
      <c r="G46" s="134">
        <f>INDEX('Total Agency'!$N$12:$CS$12,1,'Yearly Summary'!A46)</f>
        <v>0.27926608505839406</v>
      </c>
      <c r="H46" s="132">
        <f>INDEX('Total Agency'!$N$14:$CS$14,1,'Yearly Summary'!A46)</f>
        <v>2.360394609305378</v>
      </c>
      <c r="I46" s="133">
        <f>INDEX('Total Agency'!$N$34:$CS$34,1,'Yearly Summary'!A46)</f>
        <v>1635.2448940995091</v>
      </c>
      <c r="J46" s="133">
        <f>INDEX('Total Agency'!$N$44:$CS$44,1,'Yearly Summary'!A46)</f>
        <v>1119.8886534694939</v>
      </c>
      <c r="K46" s="134">
        <f>INDEX('Total Agency'!$N$45:$CS$45,1,'Yearly Summary'!A46)</f>
        <v>6.4712718949974546E-2</v>
      </c>
      <c r="L46" s="133">
        <f>INDEX('Total Agency'!$N$11:$CS$11,1,'Yearly Summary'!A46)</f>
        <v>2340.0087908079831</v>
      </c>
      <c r="M46" s="133">
        <f>INDEX('Total Agency'!$N$41:$CS$41,1,'Yearly Summary'!A46)</f>
        <v>17820.897896748826</v>
      </c>
      <c r="N46" s="133">
        <f>INDEX('Total Agency'!$N$57:$CS$57,1,'Yearly Summary'!A46)</f>
        <v>2429.5344841801693</v>
      </c>
      <c r="O46" s="134">
        <f>INDEX('Total Agency'!$N$68:$CS$68,1,'Yearly Summary'!A46)</f>
        <v>0.13633064384614449</v>
      </c>
      <c r="P46" s="197">
        <f>INDEX('Total Agency'!$N$92:$CS$92,1,'Yearly Summary'!A46)</f>
        <v>1.6092633050097667</v>
      </c>
      <c r="Q46" s="133">
        <f>INDEX('Total Agency'!$N$80:$CS$80,1,'Yearly Summary'!A46)</f>
        <v>3909.7606936469779</v>
      </c>
      <c r="R46" s="132">
        <f>INDEX('Total Agency'!$N$104:$CS$104,1,'Yearly Summary'!A46)</f>
        <v>17.435620336329436</v>
      </c>
      <c r="S46" s="133">
        <f>INDEX('Total Agency'!$N$30:$CS$30,1,'Yearly Summary'!A46)</f>
        <v>68169.103060332724</v>
      </c>
      <c r="T46" s="132">
        <f>INDEX('Total Agency'!$N$116:$CS$116,1,'Yearly Summary'!A46)</f>
        <v>28.058504007337003</v>
      </c>
      <c r="U46" s="132">
        <f>INDEX('Total Agency'!$N$128:$CS$128,1,'Yearly Summary'!A46)</f>
        <v>3.8252339166798786</v>
      </c>
      <c r="V46" s="345"/>
      <c r="W46" s="345"/>
    </row>
    <row r="47" spans="1:24" x14ac:dyDescent="0.25">
      <c r="A47" s="131">
        <v>27</v>
      </c>
      <c r="B47" s="126">
        <v>3</v>
      </c>
      <c r="C47" s="133">
        <f>INDEX('Total Agency'!$N$43:$CS$43,1,A47)</f>
        <v>17820.897896748826</v>
      </c>
      <c r="D47" s="133">
        <f>INDEX('Total Agency'!$N$8:$CS$8,1,'Yearly Summary'!A47)</f>
        <v>89.492384345297083</v>
      </c>
      <c r="E47" s="133">
        <f>INDEX('Total Agency'!$N$15:$CS$15,1,'Yearly Summary'!A47)</f>
        <v>1556.7196518885439</v>
      </c>
      <c r="F47" s="133">
        <f>INDEX('Total Agency'!$N$13:$CS$13,1,'Yearly Summary'!A47)</f>
        <v>659.56583077448101</v>
      </c>
      <c r="G47" s="134">
        <f>INDEX('Total Agency'!$N$12:$CS$12,1,'Yearly Summary'!A47)</f>
        <v>0.27719946089059699</v>
      </c>
      <c r="H47" s="132">
        <f>INDEX('Total Agency'!$N$14:$CS$14,1,'Yearly Summary'!A47)</f>
        <v>2.3602187670343677</v>
      </c>
      <c r="I47" s="133">
        <f>INDEX('Total Agency'!$N$34:$CS$34,1,'Yearly Summary'!A47)</f>
        <v>1646.212036233841</v>
      </c>
      <c r="J47" s="133">
        <f>INDEX('Total Agency'!$N$44:$CS$44,1,'Yearly Summary'!A47)</f>
        <v>1326.0807863820301</v>
      </c>
      <c r="K47" s="134">
        <f>INDEX('Total Agency'!$N$45:$CS$45,1,'Yearly Summary'!A47)</f>
        <v>7.4411558500874136E-2</v>
      </c>
      <c r="L47" s="133">
        <f>INDEX('Total Agency'!$N$11:$CS$11,1,'Yearly Summary'!A47)</f>
        <v>2379.3907414372406</v>
      </c>
      <c r="M47" s="133">
        <f>INDEX('Total Agency'!$N$41:$CS$41,1,'Yearly Summary'!A47)</f>
        <v>18141.029146600638</v>
      </c>
      <c r="N47" s="133">
        <f>INDEX('Total Agency'!$N$57:$CS$57,1,'Yearly Summary'!A47)</f>
        <v>3240.6201549933721</v>
      </c>
      <c r="O47" s="134">
        <f>INDEX('Total Agency'!$N$68:$CS$68,1,'Yearly Summary'!A47)</f>
        <v>0.17863485741659901</v>
      </c>
      <c r="P47" s="197">
        <f>INDEX('Total Agency'!$N$92:$CS$92,1,'Yearly Summary'!A47)</f>
        <v>1.8371760907881964</v>
      </c>
      <c r="Q47" s="133">
        <f>INDEX('Total Agency'!$N$80:$CS$80,1,'Yearly Summary'!A47)</f>
        <v>5953.5898680801629</v>
      </c>
      <c r="R47" s="132">
        <f>INDEX('Total Agency'!$N$104:$CS$104,1,'Yearly Summary'!A47)</f>
        <v>17.067282537832561</v>
      </c>
      <c r="S47" s="133">
        <f>INDEX('Total Agency'!$N$30:$CS$30,1,'Yearly Summary'!A47)</f>
        <v>101611.60039290143</v>
      </c>
      <c r="T47" s="132">
        <f>INDEX('Total Agency'!$N$116:$CS$116,1,'Yearly Summary'!A47)</f>
        <v>31.355603413232874</v>
      </c>
      <c r="U47" s="132">
        <f>INDEX('Total Agency'!$N$128:$CS$128,1,'Yearly Summary'!A47)</f>
        <v>5.6012037449342804</v>
      </c>
      <c r="V47" s="345"/>
      <c r="W47" s="345"/>
    </row>
    <row r="48" spans="1:24" x14ac:dyDescent="0.25">
      <c r="A48" s="131">
        <v>28</v>
      </c>
      <c r="B48" s="126">
        <v>4</v>
      </c>
      <c r="C48" s="133">
        <f>INDEX('Total Agency'!$N$43:$CS$43,1,A48)</f>
        <v>18141.029146600638</v>
      </c>
      <c r="D48" s="133">
        <f>INDEX('Total Agency'!$N$8:$CS$8,1,'Yearly Summary'!A48)</f>
        <v>92.116749707405148</v>
      </c>
      <c r="E48" s="133">
        <f>INDEX('Total Agency'!$N$15:$CS$15,1,'Yearly Summary'!A48)</f>
        <v>1593.3488730844788</v>
      </c>
      <c r="F48" s="133">
        <f>INDEX('Total Agency'!$N$13:$CS$13,1,'Yearly Summary'!A48)</f>
        <v>674.77729089727097</v>
      </c>
      <c r="G48" s="134">
        <f>INDEX('Total Agency'!$N$12:$CS$12,1,'Yearly Summary'!A48)</f>
        <v>0.27805360477235824</v>
      </c>
      <c r="H48" s="132">
        <f>INDEX('Total Agency'!$N$14:$CS$14,1,'Yearly Summary'!A48)</f>
        <v>2.3612959336046364</v>
      </c>
      <c r="I48" s="133">
        <f>INDEX('Total Agency'!$N$34:$CS$34,1,'Yearly Summary'!A48)</f>
        <v>1685.465622791884</v>
      </c>
      <c r="J48" s="133">
        <f>INDEX('Total Agency'!$N$44:$CS$44,1,'Yearly Summary'!A48)</f>
        <v>1561.8607034103261</v>
      </c>
      <c r="K48" s="134">
        <f>INDEX('Total Agency'!$N$45:$CS$45,1,'Yearly Summary'!A48)</f>
        <v>8.609548503498192E-2</v>
      </c>
      <c r="L48" s="133">
        <f>INDEX('Total Agency'!$N$11:$CS$11,1,'Yearly Summary'!A48)</f>
        <v>2426.7885016261857</v>
      </c>
      <c r="M48" s="133">
        <f>INDEX('Total Agency'!$N$41:$CS$41,1,'Yearly Summary'!A48)</f>
        <v>18264.634065982194</v>
      </c>
      <c r="N48" s="133">
        <f>INDEX('Total Agency'!$N$57:$CS$57,1,'Yearly Summary'!A48)</f>
        <v>3042.0353457895544</v>
      </c>
      <c r="O48" s="134">
        <f>INDEX('Total Agency'!$N$68:$CS$68,1,'Yearly Summary'!A48)</f>
        <v>0.16655331471739326</v>
      </c>
      <c r="P48" s="197">
        <f>INDEX('Total Agency'!$N$92:$CS$92,1,'Yearly Summary'!A48)</f>
        <v>1.6916213655230354</v>
      </c>
      <c r="Q48" s="133">
        <f>INDEX('Total Agency'!$N$80:$CS$80,1,'Yearly Summary'!A48)</f>
        <v>5145.9719856138654</v>
      </c>
      <c r="R48" s="132">
        <f>INDEX('Total Agency'!$N$104:$CS$104,1,'Yearly Summary'!A48)</f>
        <v>17.297056958143074</v>
      </c>
      <c r="S48" s="133">
        <f>INDEX('Total Agency'!$N$30:$CS$30,1,'Yearly Summary'!A48)</f>
        <v>89010.170540171646</v>
      </c>
      <c r="T48" s="132">
        <f>INDEX('Total Agency'!$N$116:$CS$116,1,'Yearly Summary'!A48)</f>
        <v>29.260071111063709</v>
      </c>
      <c r="U48" s="132">
        <f>INDEX('Total Agency'!$N$128:$CS$128,1,'Yearly Summary'!A48)</f>
        <v>4.8733618324143011</v>
      </c>
      <c r="V48" s="345"/>
      <c r="W48" s="345"/>
    </row>
    <row r="49" spans="1:24" x14ac:dyDescent="0.25">
      <c r="A49" s="131">
        <v>29</v>
      </c>
      <c r="B49" s="126">
        <v>5</v>
      </c>
      <c r="C49" s="133">
        <f>INDEX('Total Agency'!$N$43:$CS$43,1,A49)</f>
        <v>18264.634065982194</v>
      </c>
      <c r="D49" s="133">
        <f>INDEX('Total Agency'!$N$8:$CS$8,1,'Yearly Summary'!A49)</f>
        <v>95.043145516355594</v>
      </c>
      <c r="E49" s="133">
        <f>INDEX('Total Agency'!$N$15:$CS$15,1,'Yearly Summary'!A49)</f>
        <v>1626.2949657979718</v>
      </c>
      <c r="F49" s="133">
        <f>INDEX('Total Agency'!$N$13:$CS$13,1,'Yearly Summary'!A49)</f>
        <v>688.53556262591019</v>
      </c>
      <c r="G49" s="134">
        <f>INDEX('Total Agency'!$N$12:$CS$12,1,'Yearly Summary'!A49)</f>
        <v>0.27834736596325127</v>
      </c>
      <c r="H49" s="132">
        <f>INDEX('Total Agency'!$N$14:$CS$14,1,'Yearly Summary'!A49)</f>
        <v>2.3619621905884878</v>
      </c>
      <c r="I49" s="133">
        <f>INDEX('Total Agency'!$N$34:$CS$34,1,'Yearly Summary'!A49)</f>
        <v>1721.3381113143273</v>
      </c>
      <c r="J49" s="133">
        <f>INDEX('Total Agency'!$N$44:$CS$44,1,'Yearly Summary'!A49)</f>
        <v>1446.0733952677037</v>
      </c>
      <c r="K49" s="134">
        <f>INDEX('Total Agency'!$N$45:$CS$45,1,'Yearly Summary'!A49)</f>
        <v>7.9173411853950548E-2</v>
      </c>
      <c r="L49" s="133">
        <f>INDEX('Total Agency'!$N$11:$CS$11,1,'Yearly Summary'!A49)</f>
        <v>2473.6557511265041</v>
      </c>
      <c r="M49" s="133">
        <f>INDEX('Total Agency'!$N$41:$CS$41,1,'Yearly Summary'!A49)</f>
        <v>18539.898782028817</v>
      </c>
      <c r="N49" s="133">
        <f>INDEX('Total Agency'!$N$57:$CS$57,1,'Yearly Summary'!A49)</f>
        <v>2692.4150366142981</v>
      </c>
      <c r="O49" s="134">
        <f>INDEX('Total Agency'!$N$68:$CS$68,1,'Yearly Summary'!A49)</f>
        <v>0.14522274734445276</v>
      </c>
      <c r="P49" s="197">
        <f>INDEX('Total Agency'!$N$92:$CS$92,1,'Yearly Summary'!A49)</f>
        <v>2.3494138677782996</v>
      </c>
      <c r="Q49" s="133">
        <f>INDEX('Total Agency'!$N$80:$CS$80,1,'Yearly Summary'!A49)</f>
        <v>6325.5972248364496</v>
      </c>
      <c r="R49" s="132">
        <f>INDEX('Total Agency'!$N$104:$CS$104,1,'Yearly Summary'!A49)</f>
        <v>17.77952656147702</v>
      </c>
      <c r="S49" s="133">
        <f>INDEX('Total Agency'!$N$30:$CS$30,1,'Yearly Summary'!A49)</f>
        <v>112466.12387618498</v>
      </c>
      <c r="T49" s="132">
        <f>INDEX('Total Agency'!$N$116:$CS$116,1,'Yearly Summary'!A49)</f>
        <v>41.771466266066732</v>
      </c>
      <c r="U49" s="132">
        <f>INDEX('Total Agency'!$N$128:$CS$128,1,'Yearly Summary'!A49)</f>
        <v>6.0661670917643402</v>
      </c>
      <c r="V49" s="345"/>
      <c r="W49" s="345"/>
    </row>
    <row r="50" spans="1:24" x14ac:dyDescent="0.25">
      <c r="A50" s="131">
        <v>30</v>
      </c>
      <c r="B50" s="126">
        <v>6</v>
      </c>
      <c r="C50" s="133">
        <f>INDEX('Total Agency'!$N$43:$CS$43,1,A50)</f>
        <v>18539.898782028813</v>
      </c>
      <c r="D50" s="133">
        <f>INDEX('Total Agency'!$N$8:$CS$8,1,'Yearly Summary'!A50)</f>
        <v>98.463407642718565</v>
      </c>
      <c r="E50" s="133">
        <f>INDEX('Total Agency'!$N$15:$CS$15,1,'Yearly Summary'!A50)</f>
        <v>1666.8701823421227</v>
      </c>
      <c r="F50" s="133">
        <f>INDEX('Total Agency'!$N$13:$CS$13,1,'Yearly Summary'!A50)</f>
        <v>705.5171923224832</v>
      </c>
      <c r="G50" s="134">
        <f>INDEX('Total Agency'!$N$12:$CS$12,1,'Yearly Summary'!A50)</f>
        <v>0.27843506441230509</v>
      </c>
      <c r="H50" s="132">
        <f>INDEX('Total Agency'!$N$14:$CS$14,1,'Yearly Summary'!A50)</f>
        <v>2.3626216348533955</v>
      </c>
      <c r="I50" s="133">
        <f>INDEX('Total Agency'!$N$34:$CS$34,1,'Yearly Summary'!A50)</f>
        <v>1765.3335899848412</v>
      </c>
      <c r="J50" s="133">
        <f>INDEX('Total Agency'!$N$44:$CS$44,1,'Yearly Summary'!A50)</f>
        <v>1319.5118926646246</v>
      </c>
      <c r="K50" s="134">
        <f>INDEX('Total Agency'!$N$45:$CS$45,1,'Yearly Summary'!A50)</f>
        <v>7.1171472302948083E-2</v>
      </c>
      <c r="L50" s="133">
        <f>INDEX('Total Agency'!$N$11:$CS$11,1,'Yearly Summary'!A50)</f>
        <v>2533.8661774213797</v>
      </c>
      <c r="M50" s="133">
        <f>INDEX('Total Agency'!$N$41:$CS$41,1,'Yearly Summary'!A50)</f>
        <v>18985.720479349035</v>
      </c>
      <c r="N50" s="133">
        <f>INDEX('Total Agency'!$N$57:$CS$57,1,'Yearly Summary'!A50)</f>
        <v>2658.8920737924891</v>
      </c>
      <c r="O50" s="134">
        <f>INDEX('Total Agency'!$N$68:$CS$68,1,'Yearly Summary'!A50)</f>
        <v>0.14004694089353067</v>
      </c>
      <c r="P50" s="197">
        <f>INDEX('Total Agency'!$N$92:$CS$92,1,'Yearly Summary'!A50)</f>
        <v>1.7901889682662242</v>
      </c>
      <c r="Q50" s="133">
        <f>INDEX('Total Agency'!$N$80:$CS$80,1,'Yearly Summary'!A50)</f>
        <v>4759.9192583138174</v>
      </c>
      <c r="R50" s="132">
        <f>INDEX('Total Agency'!$N$104:$CS$104,1,'Yearly Summary'!A50)</f>
        <v>17.618518494799684</v>
      </c>
      <c r="S50" s="133">
        <f>INDEX('Total Agency'!$N$30:$CS$30,1,'Yearly Summary'!A50)</f>
        <v>83862.725486355193</v>
      </c>
      <c r="T50" s="132">
        <f>INDEX('Total Agency'!$N$116:$CS$116,1,'Yearly Summary'!A50)</f>
        <v>31.540477446584838</v>
      </c>
      <c r="U50" s="132">
        <f>INDEX('Total Agency'!$N$128:$CS$128,1,'Yearly Summary'!A50)</f>
        <v>4.4171473807156039</v>
      </c>
      <c r="V50" s="345"/>
      <c r="W50" s="345"/>
    </row>
    <row r="51" spans="1:24" x14ac:dyDescent="0.25">
      <c r="A51" s="131">
        <v>31</v>
      </c>
      <c r="B51" s="126">
        <v>7</v>
      </c>
      <c r="C51" s="133">
        <f>INDEX('Total Agency'!$N$43:$CS$43,1,A51)</f>
        <v>18985.720479349031</v>
      </c>
      <c r="D51" s="133">
        <f>INDEX('Total Agency'!$N$8:$CS$8,1,'Yearly Summary'!A51)</f>
        <v>102.08535827961178</v>
      </c>
      <c r="E51" s="133">
        <f>INDEX('Total Agency'!$N$15:$CS$15,1,'Yearly Summary'!A51)</f>
        <v>1695.1929625647108</v>
      </c>
      <c r="F51" s="133">
        <f>INDEX('Total Agency'!$N$13:$CS$13,1,'Yearly Summary'!A51)</f>
        <v>717.37662985013458</v>
      </c>
      <c r="G51" s="134">
        <f>INDEX('Total Agency'!$N$12:$CS$12,1,'Yearly Summary'!A51)</f>
        <v>0.27820807065279946</v>
      </c>
      <c r="H51" s="132">
        <f>INDEX('Total Agency'!$N$14:$CS$14,1,'Yearly Summary'!A51)</f>
        <v>2.3630445877765065</v>
      </c>
      <c r="I51" s="133">
        <f>INDEX('Total Agency'!$N$34:$CS$34,1,'Yearly Summary'!A51)</f>
        <v>1797.2783208443225</v>
      </c>
      <c r="J51" s="133">
        <f>INDEX('Total Agency'!$N$44:$CS$44,1,'Yearly Summary'!A51)</f>
        <v>1744.6913921229934</v>
      </c>
      <c r="K51" s="134">
        <f>INDEX('Total Agency'!$N$45:$CS$45,1,'Yearly Summary'!A51)</f>
        <v>9.1894926717198469E-2</v>
      </c>
      <c r="L51" s="133">
        <f>INDEX('Total Agency'!$N$11:$CS$11,1,'Yearly Summary'!A51)</f>
        <v>2578.5615354969791</v>
      </c>
      <c r="M51" s="133">
        <f>INDEX('Total Agency'!$N$41:$CS$41,1,'Yearly Summary'!A51)</f>
        <v>19038.307408070363</v>
      </c>
      <c r="N51" s="133">
        <f>INDEX('Total Agency'!$N$57:$CS$57,1,'Yearly Summary'!A51)</f>
        <v>2645.5354338366765</v>
      </c>
      <c r="O51" s="134">
        <f>INDEX('Total Agency'!$N$68:$CS$68,1,'Yearly Summary'!A51)</f>
        <v>0.13895854169868224</v>
      </c>
      <c r="P51" s="197">
        <f>INDEX('Total Agency'!$N$92:$CS$92,1,'Yearly Summary'!A51)</f>
        <v>1.8445920428108309</v>
      </c>
      <c r="Q51" s="133">
        <f>INDEX('Total Agency'!$N$80:$CS$80,1,'Yearly Summary'!A51)</f>
        <v>4879.9336102292327</v>
      </c>
      <c r="R51" s="132">
        <f>INDEX('Total Agency'!$N$104:$CS$104,1,'Yearly Summary'!A51)</f>
        <v>17.226313556889838</v>
      </c>
      <c r="S51" s="133">
        <f>INDEX('Total Agency'!$N$30:$CS$30,1,'Yearly Summary'!A51)</f>
        <v>84063.266506614207</v>
      </c>
      <c r="T51" s="132">
        <f>INDEX('Total Agency'!$N$116:$CS$116,1,'Yearly Summary'!A51)</f>
        <v>31.775520914003337</v>
      </c>
      <c r="U51" s="132">
        <f>INDEX('Total Agency'!$N$128:$CS$128,1,'Yearly Summary'!A51)</f>
        <v>4.4154800479258824</v>
      </c>
      <c r="V51" s="345"/>
      <c r="W51" s="345"/>
    </row>
    <row r="52" spans="1:24" x14ac:dyDescent="0.25">
      <c r="A52" s="131">
        <v>32</v>
      </c>
      <c r="B52" s="126">
        <v>8</v>
      </c>
      <c r="C52" s="133">
        <f>INDEX('Total Agency'!$N$43:$CS$43,1,A52)</f>
        <v>19038.307408070359</v>
      </c>
      <c r="D52" s="133">
        <f>INDEX('Total Agency'!$N$8:$CS$8,1,'Yearly Summary'!A52)</f>
        <v>105.50913813624611</v>
      </c>
      <c r="E52" s="133">
        <f>INDEX('Total Agency'!$N$15:$CS$15,1,'Yearly Summary'!A52)</f>
        <v>1740.0171321705743</v>
      </c>
      <c r="F52" s="133">
        <f>INDEX('Total Agency'!$N$13:$CS$13,1,'Yearly Summary'!A52)</f>
        <v>736.03564916517155</v>
      </c>
      <c r="G52" s="134">
        <f>INDEX('Total Agency'!$N$12:$CS$12,1,'Yearly Summary'!A52)</f>
        <v>0.2784998116722176</v>
      </c>
      <c r="H52" s="132">
        <f>INDEX('Total Agency'!$N$14:$CS$14,1,'Yearly Summary'!A52)</f>
        <v>2.3640392067206819</v>
      </c>
      <c r="I52" s="133">
        <f>INDEX('Total Agency'!$N$34:$CS$34,1,'Yearly Summary'!A52)</f>
        <v>1845.5262703068204</v>
      </c>
      <c r="J52" s="133">
        <f>INDEX('Total Agency'!$N$44:$CS$44,1,'Yearly Summary'!A52)</f>
        <v>1334.3309888615113</v>
      </c>
      <c r="K52" s="134">
        <f>INDEX('Total Agency'!$N$45:$CS$45,1,'Yearly Summary'!A52)</f>
        <v>7.0086639545272125E-2</v>
      </c>
      <c r="L52" s="133">
        <f>INDEX('Total Agency'!$N$11:$CS$11,1,'Yearly Summary'!A52)</f>
        <v>2642.8586961899064</v>
      </c>
      <c r="M52" s="133">
        <f>INDEX('Total Agency'!$N$41:$CS$41,1,'Yearly Summary'!A52)</f>
        <v>19549.502689515673</v>
      </c>
      <c r="N52" s="133">
        <f>INDEX('Total Agency'!$N$57:$CS$57,1,'Yearly Summary'!A52)</f>
        <v>2944.9655808541975</v>
      </c>
      <c r="O52" s="134">
        <f>INDEX('Total Agency'!$N$68:$CS$68,1,'Yearly Summary'!A52)</f>
        <v>0.15064145761792558</v>
      </c>
      <c r="P52" s="197">
        <f>INDEX('Total Agency'!$N$92:$CS$92,1,'Yearly Summary'!A52)</f>
        <v>1.9456994054954704</v>
      </c>
      <c r="Q52" s="133">
        <f>INDEX('Total Agency'!$N$80:$CS$80,1,'Yearly Summary'!A52)</f>
        <v>5730.0177798726345</v>
      </c>
      <c r="R52" s="132">
        <f>INDEX('Total Agency'!$N$104:$CS$104,1,'Yearly Summary'!A52)</f>
        <v>17.474772876835438</v>
      </c>
      <c r="S52" s="133">
        <f>INDEX('Total Agency'!$N$30:$CS$30,1,'Yearly Summary'!A52)</f>
        <v>100130.75928350312</v>
      </c>
      <c r="T52" s="132">
        <f>INDEX('Total Agency'!$N$116:$CS$116,1,'Yearly Summary'!A52)</f>
        <v>34.000655197627083</v>
      </c>
      <c r="U52" s="132">
        <f>INDEX('Total Agency'!$N$128:$CS$128,1,'Yearly Summary'!A52)</f>
        <v>5.1219082589350409</v>
      </c>
      <c r="V52" s="345"/>
      <c r="W52" s="345"/>
    </row>
    <row r="53" spans="1:24" x14ac:dyDescent="0.25">
      <c r="A53" s="131">
        <v>33</v>
      </c>
      <c r="B53" s="126">
        <v>9</v>
      </c>
      <c r="C53" s="133">
        <f>INDEX('Total Agency'!$N$43:$CS$43,1,A53)</f>
        <v>19549.502689515673</v>
      </c>
      <c r="D53" s="133">
        <f>INDEX('Total Agency'!$N$8:$CS$8,1,'Yearly Summary'!A53)</f>
        <v>104.37101075871104</v>
      </c>
      <c r="E53" s="133">
        <f>INDEX('Total Agency'!$N$15:$CS$15,1,'Yearly Summary'!A53)</f>
        <v>1783.8726554185371</v>
      </c>
      <c r="F53" s="133">
        <f>INDEX('Total Agency'!$N$13:$CS$13,1,'Yearly Summary'!A53)</f>
        <v>754.27043655081502</v>
      </c>
      <c r="G53" s="134">
        <f>INDEX('Total Agency'!$N$12:$CS$12,1,'Yearly Summary'!A53)</f>
        <v>0.27865201118062444</v>
      </c>
      <c r="H53" s="132">
        <f>INDEX('Total Agency'!$N$14:$CS$14,1,'Yearly Summary'!A53)</f>
        <v>2.3650305897921244</v>
      </c>
      <c r="I53" s="133">
        <f>INDEX('Total Agency'!$N$34:$CS$34,1,'Yearly Summary'!A53)</f>
        <v>1888.2436661772481</v>
      </c>
      <c r="J53" s="133">
        <f>INDEX('Total Agency'!$N$44:$CS$44,1,'Yearly Summary'!A53)</f>
        <v>1496.6215614551984</v>
      </c>
      <c r="K53" s="134">
        <f>INDEX('Total Agency'!$N$45:$CS$45,1,'Yearly Summary'!A53)</f>
        <v>7.6555479964092954E-2</v>
      </c>
      <c r="L53" s="133">
        <f>INDEX('Total Agency'!$N$11:$CS$11,1,'Yearly Summary'!A53)</f>
        <v>2706.8544503053704</v>
      </c>
      <c r="M53" s="133">
        <f>INDEX('Total Agency'!$N$41:$CS$41,1,'Yearly Summary'!A53)</f>
        <v>19941.124794237723</v>
      </c>
      <c r="N53" s="133">
        <f>INDEX('Total Agency'!$N$57:$CS$57,1,'Yearly Summary'!A53)</f>
        <v>2927.7622839116948</v>
      </c>
      <c r="O53" s="134">
        <f>INDEX('Total Agency'!$N$68:$CS$68,1,'Yearly Summary'!A53)</f>
        <v>0.14682031801725218</v>
      </c>
      <c r="P53" s="197">
        <f>INDEX('Total Agency'!$N$92:$CS$92,1,'Yearly Summary'!A53)</f>
        <v>2.0100894708199757</v>
      </c>
      <c r="Q53" s="133">
        <f>INDEX('Total Agency'!$N$80:$CS$80,1,'Yearly Summary'!A53)</f>
        <v>5885.0641399547421</v>
      </c>
      <c r="R53" s="132">
        <f>INDEX('Total Agency'!$N$104:$CS$104,1,'Yearly Summary'!A53)</f>
        <v>17.532387949618904</v>
      </c>
      <c r="S53" s="133">
        <f>INDEX('Total Agency'!$N$30:$CS$30,1,'Yearly Summary'!A53)</f>
        <v>103179.22761007686</v>
      </c>
      <c r="T53" s="132">
        <f>INDEX('Total Agency'!$N$116:$CS$116,1,'Yearly Summary'!A53)</f>
        <v>35.241668415859984</v>
      </c>
      <c r="U53" s="132">
        <f>INDEX('Total Agency'!$N$128:$CS$128,1,'Yearly Summary'!A53)</f>
        <v>5.1741929642751145</v>
      </c>
      <c r="V53" s="345"/>
      <c r="W53" s="345"/>
    </row>
    <row r="54" spans="1:24" x14ac:dyDescent="0.25">
      <c r="A54" s="131">
        <v>34</v>
      </c>
      <c r="B54" s="126">
        <v>10</v>
      </c>
      <c r="C54" s="133">
        <f>INDEX('Total Agency'!$N$43:$CS$43,1,A54)</f>
        <v>19941.124794237727</v>
      </c>
      <c r="D54" s="133">
        <f>INDEX('Total Agency'!$N$8:$CS$8,1,'Yearly Summary'!A54)</f>
        <v>103.06637276638142</v>
      </c>
      <c r="E54" s="133">
        <f>INDEX('Total Agency'!$N$15:$CS$15,1,'Yearly Summary'!A54)</f>
        <v>1826.1680198436413</v>
      </c>
      <c r="F54" s="133">
        <f>INDEX('Total Agency'!$N$13:$CS$13,1,'Yearly Summary'!A54)</f>
        <v>771.8653933988619</v>
      </c>
      <c r="G54" s="134">
        <f>INDEX('Total Agency'!$N$12:$CS$12,1,'Yearly Summary'!A54)</f>
        <v>0.27874351843942224</v>
      </c>
      <c r="H54" s="132">
        <f>INDEX('Total Agency'!$N$14:$CS$14,1,'Yearly Summary'!A54)</f>
        <v>2.3659151394289393</v>
      </c>
      <c r="I54" s="133">
        <f>INDEX('Total Agency'!$N$34:$CS$34,1,'Yearly Summary'!A54)</f>
        <v>1929.234392610023</v>
      </c>
      <c r="J54" s="133">
        <f>INDEX('Total Agency'!$N$44:$CS$44,1,'Yearly Summary'!A54)</f>
        <v>1568.5056582475336</v>
      </c>
      <c r="K54" s="134">
        <f>INDEX('Total Agency'!$N$45:$CS$45,1,'Yearly Summary'!A54)</f>
        <v>7.8656829764225528E-2</v>
      </c>
      <c r="L54" s="133">
        <f>INDEX('Total Agency'!$N$11:$CS$11,1,'Yearly Summary'!A54)</f>
        <v>2769.088220311774</v>
      </c>
      <c r="M54" s="133">
        <f>INDEX('Total Agency'!$N$41:$CS$41,1,'Yearly Summary'!A54)</f>
        <v>20301.853528600212</v>
      </c>
      <c r="N54" s="133">
        <f>INDEX('Total Agency'!$N$57:$CS$57,1,'Yearly Summary'!A54)</f>
        <v>2980.7692524206841</v>
      </c>
      <c r="O54" s="134">
        <f>INDEX('Total Agency'!$N$68:$CS$68,1,'Yearly Summary'!A54)</f>
        <v>0.14682251786623959</v>
      </c>
      <c r="P54" s="197">
        <f>INDEX('Total Agency'!$N$92:$CS$92,1,'Yearly Summary'!A54)</f>
        <v>1.9265226858356739</v>
      </c>
      <c r="Q54" s="133">
        <f>INDEX('Total Agency'!$N$80:$CS$80,1,'Yearly Summary'!A54)</f>
        <v>5742.51958602989</v>
      </c>
      <c r="R54" s="132">
        <f>INDEX('Total Agency'!$N$104:$CS$104,1,'Yearly Summary'!A54)</f>
        <v>17.420050008419775</v>
      </c>
      <c r="S54" s="133">
        <f>INDEX('Total Agency'!$N$30:$CS$30,1,'Yearly Summary'!A54)</f>
        <v>100034.97836297071</v>
      </c>
      <c r="T54" s="132">
        <f>INDEX('Total Agency'!$N$116:$CS$116,1,'Yearly Summary'!A54)</f>
        <v>33.560121529612616</v>
      </c>
      <c r="U54" s="132">
        <f>INDEX('Total Agency'!$N$128:$CS$128,1,'Yearly Summary'!A54)</f>
        <v>4.9273815428747207</v>
      </c>
      <c r="V54" s="345"/>
      <c r="W54" s="345"/>
    </row>
    <row r="55" spans="1:24" x14ac:dyDescent="0.25">
      <c r="A55" s="131">
        <v>35</v>
      </c>
      <c r="B55" s="126">
        <v>11</v>
      </c>
      <c r="C55" s="133">
        <f>INDEX('Total Agency'!$N$43:$CS$43,1,A55)</f>
        <v>20301.853528600215</v>
      </c>
      <c r="D55" s="133">
        <f>INDEX('Total Agency'!$N$8:$CS$8,1,'Yearly Summary'!A55)</f>
        <v>101.58063160802431</v>
      </c>
      <c r="E55" s="133">
        <f>INDEX('Total Agency'!$N$15:$CS$15,1,'Yearly Summary'!A55)</f>
        <v>1868.8331899357158</v>
      </c>
      <c r="F55" s="133">
        <f>INDEX('Total Agency'!$N$13:$CS$13,1,'Yearly Summary'!A55)</f>
        <v>789.60504825475164</v>
      </c>
      <c r="G55" s="134">
        <f>INDEX('Total Agency'!$N$12:$CS$12,1,'Yearly Summary'!A55)</f>
        <v>0.27882807995855585</v>
      </c>
      <c r="H55" s="132">
        <f>INDEX('Total Agency'!$N$14:$CS$14,1,'Yearly Summary'!A55)</f>
        <v>2.3667948857043921</v>
      </c>
      <c r="I55" s="133">
        <f>INDEX('Total Agency'!$N$34:$CS$34,1,'Yearly Summary'!A55)</f>
        <v>1970.4138215437401</v>
      </c>
      <c r="J55" s="133">
        <f>INDEX('Total Agency'!$N$44:$CS$44,1,'Yearly Summary'!A55)</f>
        <v>1577.2912939014532</v>
      </c>
      <c r="K55" s="134">
        <f>INDEX('Total Agency'!$N$45:$CS$45,1,'Yearly Summary'!A55)</f>
        <v>7.7691984708659512E-2</v>
      </c>
      <c r="L55" s="133">
        <f>INDEX('Total Agency'!$N$11:$CS$11,1,'Yearly Summary'!A55)</f>
        <v>2831.870622112795</v>
      </c>
      <c r="M55" s="133">
        <f>INDEX('Total Agency'!$N$41:$CS$41,1,'Yearly Summary'!A55)</f>
        <v>20694.9760562425</v>
      </c>
      <c r="N55" s="133">
        <f>INDEX('Total Agency'!$N$57:$CS$57,1,'Yearly Summary'!A55)</f>
        <v>3078.2946711912659</v>
      </c>
      <c r="O55" s="134">
        <f>INDEX('Total Agency'!$N$68:$CS$68,1,'Yearly Summary'!A55)</f>
        <v>0.14874598853487048</v>
      </c>
      <c r="P55" s="197">
        <f>INDEX('Total Agency'!$N$92:$CS$92,1,'Yearly Summary'!A55)</f>
        <v>1.9458215823793392</v>
      </c>
      <c r="Q55" s="133">
        <f>INDEX('Total Agency'!$N$80:$CS$80,1,'Yearly Summary'!A55)</f>
        <v>5989.8122081272768</v>
      </c>
      <c r="R55" s="132">
        <f>INDEX('Total Agency'!$N$104:$CS$104,1,'Yearly Summary'!A55)</f>
        <v>17.398944449433209</v>
      </c>
      <c r="S55" s="133">
        <f>INDEX('Total Agency'!$N$30:$CS$30,1,'Yearly Summary'!A55)</f>
        <v>104216.40987174335</v>
      </c>
      <c r="T55" s="132">
        <f>INDEX('Total Agency'!$N$116:$CS$116,1,'Yearly Summary'!A55)</f>
        <v>33.855241620326346</v>
      </c>
      <c r="U55" s="132">
        <f>INDEX('Total Agency'!$N$128:$CS$128,1,'Yearly Summary'!A55)</f>
        <v>5.0358313819023328</v>
      </c>
      <c r="V55" s="345"/>
      <c r="W55" s="345"/>
    </row>
    <row r="56" spans="1:24" x14ac:dyDescent="0.25">
      <c r="A56" s="131">
        <v>36</v>
      </c>
      <c r="B56" s="126">
        <v>12</v>
      </c>
      <c r="C56" s="133">
        <f>INDEX('Total Agency'!$N$43:$CS$43,1,A56)</f>
        <v>20694.9760562425</v>
      </c>
      <c r="D56" s="133">
        <f>INDEX('Total Agency'!$N$8:$CS$8,1,'Yearly Summary'!A56)</f>
        <v>99.897971519804116</v>
      </c>
      <c r="E56" s="133">
        <f>INDEX('Total Agency'!$N$15:$CS$15,1,'Yearly Summary'!A56)</f>
        <v>1914.6550336415094</v>
      </c>
      <c r="F56" s="133">
        <f>INDEX('Total Agency'!$N$13:$CS$13,1,'Yearly Summary'!A56)</f>
        <v>808.62022740952466</v>
      </c>
      <c r="G56" s="134">
        <f>INDEX('Total Agency'!$N$12:$CS$12,1,'Yearly Summary'!A56)</f>
        <v>0.27899335144790921</v>
      </c>
      <c r="H56" s="132">
        <f>INDEX('Total Agency'!$N$14:$CS$14,1,'Yearly Summary'!A56)</f>
        <v>2.3678050198858491</v>
      </c>
      <c r="I56" s="133">
        <f>INDEX('Total Agency'!$N$34:$CS$34,1,'Yearly Summary'!A56)</f>
        <v>2014.5530051613134</v>
      </c>
      <c r="J56" s="133">
        <f>INDEX('Total Agency'!$N$44:$CS$44,1,'Yearly Summary'!A56)</f>
        <v>1576.5659864994341</v>
      </c>
      <c r="K56" s="134">
        <f>INDEX('Total Agency'!$N$45:$CS$45,1,'Yearly Summary'!A56)</f>
        <v>7.6181097393629188E-2</v>
      </c>
      <c r="L56" s="133">
        <f>INDEX('Total Agency'!$N$11:$CS$11,1,'Yearly Summary'!A56)</f>
        <v>2898.3494524617799</v>
      </c>
      <c r="M56" s="133">
        <f>INDEX('Total Agency'!$N$41:$CS$41,1,'Yearly Summary'!A56)</f>
        <v>21132.963074904379</v>
      </c>
      <c r="N56" s="133">
        <f>INDEX('Total Agency'!$N$57:$CS$57,1,'Yearly Summary'!A56)</f>
        <v>3199.0601510246584</v>
      </c>
      <c r="O56" s="134">
        <f>INDEX('Total Agency'!$N$68:$CS$68,1,'Yearly Summary'!A56)</f>
        <v>0.15137773816600175</v>
      </c>
      <c r="P56" s="197">
        <f>INDEX('Total Agency'!$N$92:$CS$92,1,'Yearly Summary'!A56)</f>
        <v>1.9630348466528127</v>
      </c>
      <c r="Q56" s="133">
        <f>INDEX('Total Agency'!$N$80:$CS$80,1,'Yearly Summary'!A56)</f>
        <v>6279.8665529998143</v>
      </c>
      <c r="R56" s="132">
        <f>INDEX('Total Agency'!$N$104:$CS$104,1,'Yearly Summary'!A56)</f>
        <v>18.123787327423699</v>
      </c>
      <c r="S56" s="133">
        <f>INDEX('Total Agency'!$N$30:$CS$30,1,'Yearly Summary'!A56)</f>
        <v>113814.96585116998</v>
      </c>
      <c r="T56" s="132">
        <f>INDEX('Total Agency'!$N$116:$CS$116,1,'Yearly Summary'!A56)</f>
        <v>35.577626077057374</v>
      </c>
      <c r="U56" s="132">
        <f>INDEX('Total Agency'!$N$128:$CS$128,1,'Yearly Summary'!A56)</f>
        <v>5.3856605648607072</v>
      </c>
      <c r="V56" s="345"/>
      <c r="W56" s="345"/>
    </row>
    <row r="57" spans="1:24" s="1" customFormat="1" ht="30" x14ac:dyDescent="0.25">
      <c r="B57" s="135" t="s">
        <v>90</v>
      </c>
      <c r="C57" s="138">
        <f>C56</f>
        <v>20694.9760562425</v>
      </c>
      <c r="D57" s="138">
        <f>SUM(D45:D56)</f>
        <v>1176.0150182307866</v>
      </c>
      <c r="E57" s="138">
        <f>SUM(E45:E56)</f>
        <v>20327.732872852848</v>
      </c>
      <c r="F57" s="138">
        <f>SUM(F45:F56)</f>
        <v>8600.4194344766129</v>
      </c>
      <c r="G57" s="136">
        <f>SUM(F45:F56)/SUM(L45:L56)</f>
        <v>0.27847781987787207</v>
      </c>
      <c r="H57" s="137">
        <f>E57/F57</f>
        <v>2.363574593974429</v>
      </c>
      <c r="I57" s="138">
        <f>SUM(I45:I56)</f>
        <v>21503.747891083636</v>
      </c>
      <c r="J57" s="138">
        <f>SUM(J45:J56)</f>
        <v>17703.694469581849</v>
      </c>
      <c r="K57" s="136">
        <f>SUM(J45:J56)/SUM(C45:C56)</f>
        <v>7.8363920329566322E-2</v>
      </c>
      <c r="L57" s="138">
        <f>L56</f>
        <v>2898.3494524617799</v>
      </c>
      <c r="M57" s="138">
        <f>M56</f>
        <v>21132.963074904379</v>
      </c>
      <c r="N57" s="138">
        <f>SUM(N45:N56)</f>
        <v>33978.673931496989</v>
      </c>
      <c r="O57" s="136">
        <f>N57/SUM(M45:M56)</f>
        <v>0.14791571954841884</v>
      </c>
      <c r="P57" s="198">
        <f>Q57/N57</f>
        <v>1.8902340792156267</v>
      </c>
      <c r="Q57" s="138">
        <f>SUM(Q45:Q56)</f>
        <v>64227.647431871228</v>
      </c>
      <c r="R57" s="137">
        <f>S57/Q57</f>
        <v>17.475612146816523</v>
      </c>
      <c r="S57" s="138">
        <f>SUM(S45:S56)</f>
        <v>1122417.4556218579</v>
      </c>
      <c r="T57" s="137">
        <f>S57/N57</f>
        <v>33.032997635067154</v>
      </c>
      <c r="U57" s="137">
        <f>S57/SUM(M45:M56)</f>
        <v>4.8860996140321751</v>
      </c>
      <c r="V57" s="348"/>
      <c r="W57" s="348"/>
      <c r="X57" s="212"/>
    </row>
    <row r="58" spans="1:24" x14ac:dyDescent="0.25">
      <c r="S58" s="193">
        <f>'[1]Sales assumption 18-20'!$E$9</f>
        <v>1022199.548636</v>
      </c>
    </row>
    <row r="59" spans="1:24" ht="38.25" x14ac:dyDescent="0.25">
      <c r="B59" s="127">
        <v>2019</v>
      </c>
      <c r="C59" s="192" t="s">
        <v>76</v>
      </c>
      <c r="D59" s="192" t="s">
        <v>77</v>
      </c>
      <c r="E59" s="192" t="s">
        <v>78</v>
      </c>
      <c r="F59" s="192" t="s">
        <v>70</v>
      </c>
      <c r="G59" s="194" t="s">
        <v>71</v>
      </c>
      <c r="H59" s="190" t="s">
        <v>88</v>
      </c>
      <c r="I59" s="192" t="s">
        <v>84</v>
      </c>
      <c r="J59" s="192" t="s">
        <v>85</v>
      </c>
      <c r="K59" s="194" t="s">
        <v>87</v>
      </c>
      <c r="L59" s="192" t="s">
        <v>79</v>
      </c>
      <c r="M59" s="192" t="s">
        <v>80</v>
      </c>
      <c r="N59" s="192" t="s">
        <v>81</v>
      </c>
      <c r="O59" s="194" t="s">
        <v>11</v>
      </c>
      <c r="P59" s="196" t="s">
        <v>82</v>
      </c>
      <c r="Q59" s="192" t="s">
        <v>83</v>
      </c>
      <c r="R59" s="190" t="s">
        <v>14</v>
      </c>
      <c r="S59" s="192" t="s">
        <v>0</v>
      </c>
      <c r="T59" s="190" t="s">
        <v>15</v>
      </c>
      <c r="U59" s="190" t="s">
        <v>86</v>
      </c>
      <c r="V59" s="346"/>
      <c r="W59" s="346"/>
      <c r="X59" s="210"/>
    </row>
    <row r="60" spans="1:24" x14ac:dyDescent="0.25">
      <c r="A60" s="131">
        <v>37</v>
      </c>
      <c r="B60" s="126">
        <v>1</v>
      </c>
      <c r="C60" s="133">
        <f>INDEX('Total Agency'!$N$43:$CS$43,1,A60)</f>
        <v>21132.963074904379</v>
      </c>
      <c r="D60" s="133">
        <f>INDEX('Total Agency'!$N$8:$CS$8,1,'Yearly Summary'!A60)</f>
        <v>20</v>
      </c>
      <c r="E60" s="133">
        <f>INDEX('Total Agency'!$N$15:$CS$15,1,'Yearly Summary'!A60)</f>
        <v>599.12210840422347</v>
      </c>
      <c r="F60" s="133">
        <f>INDEX('Total Agency'!$N$13:$CS$13,1,'Yearly Summary'!A60)</f>
        <v>424.78162816010661</v>
      </c>
      <c r="G60" s="134">
        <f>INDEX('Total Agency'!$N$12:$CS$12,1,'Yearly Summary'!A60)</f>
        <v>0.14999999999999997</v>
      </c>
      <c r="H60" s="132">
        <f>INDEX('Total Agency'!$N$14:$CS$14,1,'Yearly Summary'!A60)</f>
        <v>1.4104237770339854</v>
      </c>
      <c r="I60" s="133">
        <f>INDEX('Total Agency'!$N$34:$CS$34,1,'Yearly Summary'!A60)</f>
        <v>619.12210840422347</v>
      </c>
      <c r="J60" s="133">
        <f>INDEX('Total Agency'!$N$44:$CS$44,1,'Yearly Summary'!A60)</f>
        <v>3510.959887864803</v>
      </c>
      <c r="K60" s="134">
        <f>INDEX('Total Agency'!$N$45:$CS$45,1,'Yearly Summary'!A60)</f>
        <v>0.16613665937050284</v>
      </c>
      <c r="L60" s="133">
        <f>INDEX('Total Agency'!$N$11:$CS$11,1,'Yearly Summary'!A60)</f>
        <v>2831.877521067378</v>
      </c>
      <c r="M60" s="133">
        <f>INDEX('Total Agency'!$N$41:$CS$41,1,'Yearly Summary'!A60)</f>
        <v>18241.125295443799</v>
      </c>
      <c r="N60" s="133">
        <f>INDEX('Total Agency'!$N$57:$CS$57,1,'Yearly Summary'!A60)</f>
        <v>2096.6224800401624</v>
      </c>
      <c r="O60" s="134">
        <f>INDEX('Total Agency'!$N$68:$CS$68,1,'Yearly Summary'!A60)</f>
        <v>0.1149393168503617</v>
      </c>
      <c r="P60" s="197">
        <f>INDEX('Total Agency'!$N$92:$CS$92,1,'Yearly Summary'!A60)</f>
        <v>1.5263726076597208</v>
      </c>
      <c r="Q60" s="133">
        <f>INDEX('Total Agency'!$N$80:$CS$80,1,'Yearly Summary'!A60)</f>
        <v>3200.2271221368937</v>
      </c>
      <c r="R60" s="132">
        <f>INDEX('Total Agency'!$N$104:$CS$104,1,'Yearly Summary'!A60)</f>
        <v>18.378250686898387</v>
      </c>
      <c r="S60" s="133">
        <f>INDEX('Total Agency'!$N$30:$CS$30,1,'Yearly Summary'!A60)</f>
        <v>58814.576305643212</v>
      </c>
      <c r="T60" s="132">
        <f>INDEX('Total Agency'!$N$116:$CS$116,1,'Yearly Summary'!A60)</f>
        <v>28.052058425185145</v>
      </c>
      <c r="U60" s="132">
        <f>INDEX('Total Agency'!$N$128:$CS$128,1,'Yearly Summary'!A60)</f>
        <v>3.2242844316372139</v>
      </c>
      <c r="V60" s="345"/>
      <c r="W60" s="345"/>
    </row>
    <row r="61" spans="1:24" x14ac:dyDescent="0.25">
      <c r="A61" s="131">
        <v>38</v>
      </c>
      <c r="B61" s="126">
        <v>2</v>
      </c>
      <c r="C61" s="133">
        <f>INDEX('Total Agency'!$N$43:$CS$43,1,A61)</f>
        <v>18241.125295443802</v>
      </c>
      <c r="D61" s="133">
        <f>INDEX('Total Agency'!$N$8:$CS$8,1,'Yearly Summary'!A61)</f>
        <v>20</v>
      </c>
      <c r="E61" s="133">
        <f>INDEX('Total Agency'!$N$15:$CS$15,1,'Yearly Summary'!A61)</f>
        <v>626.61900618301263</v>
      </c>
      <c r="F61" s="133">
        <f>INDEX('Total Agency'!$N$13:$CS$13,1,'Yearly Summary'!A61)</f>
        <v>444.7163445247154</v>
      </c>
      <c r="G61" s="134">
        <f>INDEX('Total Agency'!$N$12:$CS$12,1,'Yearly Summary'!A61)</f>
        <v>0.15</v>
      </c>
      <c r="H61" s="132">
        <f>INDEX('Total Agency'!$N$14:$CS$14,1,'Yearly Summary'!A61)</f>
        <v>1.4090307538678464</v>
      </c>
      <c r="I61" s="133">
        <f>INDEX('Total Agency'!$N$34:$CS$34,1,'Yearly Summary'!A61)</f>
        <v>646.61900618301263</v>
      </c>
      <c r="J61" s="133">
        <f>INDEX('Total Agency'!$N$44:$CS$44,1,'Yearly Summary'!A61)</f>
        <v>1586.4894013297853</v>
      </c>
      <c r="K61" s="134">
        <f>INDEX('Total Agency'!$N$45:$CS$45,1,'Yearly Summary'!A61)</f>
        <v>8.6973219888251768E-2</v>
      </c>
      <c r="L61" s="133">
        <f>INDEX('Total Agency'!$N$11:$CS$11,1,'Yearly Summary'!A61)</f>
        <v>2964.7756301647692</v>
      </c>
      <c r="M61" s="133">
        <f>INDEX('Total Agency'!$N$41:$CS$41,1,'Yearly Summary'!A61)</f>
        <v>17301.254900297026</v>
      </c>
      <c r="N61" s="133">
        <f>INDEX('Total Agency'!$N$57:$CS$57,1,'Yearly Summary'!A61)</f>
        <v>2212.400125471338</v>
      </c>
      <c r="O61" s="134">
        <f>INDEX('Total Agency'!$N$68:$CS$68,1,'Yearly Summary'!A61)</f>
        <v>0.12787512456297928</v>
      </c>
      <c r="P61" s="197">
        <f>INDEX('Total Agency'!$N$92:$CS$92,1,'Yearly Summary'!A61)</f>
        <v>1.5788602750807694</v>
      </c>
      <c r="Q61" s="133">
        <f>INDEX('Total Agency'!$N$80:$CS$80,1,'Yearly Summary'!A61)</f>
        <v>3493.0706706904057</v>
      </c>
      <c r="R61" s="132">
        <f>INDEX('Total Agency'!$N$104:$CS$104,1,'Yearly Summary'!A61)</f>
        <v>18.907044795923806</v>
      </c>
      <c r="S61" s="133">
        <f>INDEX('Total Agency'!$N$30:$CS$30,1,'Yearly Summary'!A61)</f>
        <v>66043.643646071112</v>
      </c>
      <c r="T61" s="132">
        <f>INDEX('Total Agency'!$N$116:$CS$116,1,'Yearly Summary'!A61)</f>
        <v>29.85158194745669</v>
      </c>
      <c r="U61" s="132">
        <f>INDEX('Total Agency'!$N$128:$CS$128,1,'Yearly Summary'!A61)</f>
        <v>3.8172747599330084</v>
      </c>
      <c r="V61" s="345"/>
      <c r="W61" s="345"/>
    </row>
    <row r="62" spans="1:24" x14ac:dyDescent="0.25">
      <c r="A62" s="131">
        <v>39</v>
      </c>
      <c r="B62" s="126">
        <v>3</v>
      </c>
      <c r="C62" s="133">
        <f>INDEX('Total Agency'!$N$43:$CS$43,1,A62)</f>
        <v>17301.254900297026</v>
      </c>
      <c r="D62" s="133">
        <f>INDEX('Total Agency'!$N$8:$CS$8,1,'Yearly Summary'!A62)</f>
        <v>60</v>
      </c>
      <c r="E62" s="133">
        <f>INDEX('Total Agency'!$N$15:$CS$15,1,'Yearly Summary'!A62)</f>
        <v>2147.2736297190058</v>
      </c>
      <c r="F62" s="133">
        <f>INDEX('Total Agency'!$N$13:$CS$13,1,'Yearly Summary'!A62)</f>
        <v>1050.312853632156</v>
      </c>
      <c r="G62" s="134">
        <f>INDEX('Total Agency'!$N$12:$CS$12,1,'Yearly Summary'!A62)</f>
        <v>0.33450499271339157</v>
      </c>
      <c r="H62" s="132">
        <f>INDEX('Total Agency'!$N$14:$CS$14,1,'Yearly Summary'!A62)</f>
        <v>2.0444133595941225</v>
      </c>
      <c r="I62" s="133">
        <f>INDEX('Total Agency'!$N$34:$CS$34,1,'Yearly Summary'!A62)</f>
        <v>2207.2736297190058</v>
      </c>
      <c r="J62" s="133">
        <f>INDEX('Total Agency'!$N$44:$CS$44,1,'Yearly Summary'!A62)</f>
        <v>1589.0698328923718</v>
      </c>
      <c r="K62" s="134">
        <f>INDEX('Total Agency'!$N$45:$CS$45,1,'Yearly Summary'!A62)</f>
        <v>9.1847085199877082E-2</v>
      </c>
      <c r="L62" s="133">
        <f>INDEX('Total Agency'!$N$11:$CS$11,1,'Yearly Summary'!A62)</f>
        <v>3139.9018744454984</v>
      </c>
      <c r="M62" s="133">
        <f>INDEX('Total Agency'!$N$41:$CS$41,1,'Yearly Summary'!A62)</f>
        <v>17919.45869712366</v>
      </c>
      <c r="N62" s="133">
        <f>INDEX('Total Agency'!$N$57:$CS$57,1,'Yearly Summary'!A62)</f>
        <v>4207.5094293516186</v>
      </c>
      <c r="O62" s="134">
        <f>INDEX('Total Agency'!$N$68:$CS$68,1,'Yearly Summary'!A62)</f>
        <v>0.23480114552941192</v>
      </c>
      <c r="P62" s="197">
        <f>INDEX('Total Agency'!$N$92:$CS$92,1,'Yearly Summary'!A62)</f>
        <v>1.7614378061802884</v>
      </c>
      <c r="Q62" s="133">
        <f>INDEX('Total Agency'!$N$80:$CS$80,1,'Yearly Summary'!A62)</f>
        <v>7411.2661787199922</v>
      </c>
      <c r="R62" s="132">
        <f>INDEX('Total Agency'!$N$104:$CS$104,1,'Yearly Summary'!A62)</f>
        <v>18.044135787279707</v>
      </c>
      <c r="S62" s="133">
        <f>INDEX('Total Agency'!$N$30:$CS$30,1,'Yearly Summary'!A62)</f>
        <v>133729.89328449714</v>
      </c>
      <c r="T62" s="132">
        <f>INDEX('Total Agency'!$N$116:$CS$116,1,'Yearly Summary'!A62)</f>
        <v>31.7836229555652</v>
      </c>
      <c r="U62" s="132">
        <f>INDEX('Total Agency'!$N$128:$CS$128,1,'Yearly Summary'!A62)</f>
        <v>7.4628310790416217</v>
      </c>
      <c r="V62" s="345"/>
      <c r="W62" s="345"/>
    </row>
    <row r="63" spans="1:24" x14ac:dyDescent="0.25">
      <c r="A63" s="131">
        <v>40</v>
      </c>
      <c r="B63" s="126">
        <v>4</v>
      </c>
      <c r="C63" s="133">
        <f>INDEX('Total Agency'!$N$43:$CS$43,1,A63)</f>
        <v>17919.45869712366</v>
      </c>
      <c r="D63" s="133">
        <f>INDEX('Total Agency'!$N$8:$CS$8,1,'Yearly Summary'!A63)</f>
        <v>40</v>
      </c>
      <c r="E63" s="133">
        <f>INDEX('Total Agency'!$N$15:$CS$15,1,'Yearly Summary'!A63)</f>
        <v>2096.1193027587115</v>
      </c>
      <c r="F63" s="133">
        <f>INDEX('Total Agency'!$N$13:$CS$13,1,'Yearly Summary'!A63)</f>
        <v>1025.5381279422677</v>
      </c>
      <c r="G63" s="134">
        <f>INDEX('Total Agency'!$N$12:$CS$12,1,'Yearly Summary'!A63)</f>
        <v>0.33437397337351515</v>
      </c>
      <c r="H63" s="132">
        <f>INDEX('Total Agency'!$N$14:$CS$14,1,'Yearly Summary'!A63)</f>
        <v>2.0439213771257383</v>
      </c>
      <c r="I63" s="133">
        <f>INDEX('Total Agency'!$N$34:$CS$34,1,'Yearly Summary'!A63)</f>
        <v>2136.1193027587115</v>
      </c>
      <c r="J63" s="133">
        <f>INDEX('Total Agency'!$N$44:$CS$44,1,'Yearly Summary'!A63)</f>
        <v>1438.6132367321625</v>
      </c>
      <c r="K63" s="134">
        <f>INDEX('Total Agency'!$N$45:$CS$45,1,'Yearly Summary'!A63)</f>
        <v>8.0282181568524791E-2</v>
      </c>
      <c r="L63" s="133">
        <f>INDEX('Total Agency'!$N$11:$CS$11,1,'Yearly Summary'!A63)</f>
        <v>3067.039332025648</v>
      </c>
      <c r="M63" s="133">
        <f>INDEX('Total Agency'!$N$41:$CS$41,1,'Yearly Summary'!A63)</f>
        <v>18616.964763150208</v>
      </c>
      <c r="N63" s="133">
        <f>INDEX('Total Agency'!$N$57:$CS$57,1,'Yearly Summary'!A63)</f>
        <v>4055.5343113624467</v>
      </c>
      <c r="O63" s="134">
        <f>INDEX('Total Agency'!$N$68:$CS$68,1,'Yearly Summary'!A63)</f>
        <v>0.21784078999761736</v>
      </c>
      <c r="P63" s="197">
        <f>INDEX('Total Agency'!$N$92:$CS$92,1,'Yearly Summary'!A63)</f>
        <v>1.8242252073985474</v>
      </c>
      <c r="Q63" s="133">
        <f>INDEX('Total Agency'!$N$80:$CS$80,1,'Yearly Summary'!A63)</f>
        <v>7398.2079202570849</v>
      </c>
      <c r="R63" s="132">
        <f>INDEX('Total Agency'!$N$104:$CS$104,1,'Yearly Summary'!A63)</f>
        <v>18.416799520037067</v>
      </c>
      <c r="S63" s="133">
        <f>INDEX('Total Agency'!$N$30:$CS$30,1,'Yearly Summary'!A63)</f>
        <v>136251.31207492511</v>
      </c>
      <c r="T63" s="132">
        <f>INDEX('Total Agency'!$N$116:$CS$116,1,'Yearly Summary'!A63)</f>
        <v>33.596389924057092</v>
      </c>
      <c r="U63" s="132">
        <f>INDEX('Total Agency'!$N$128:$CS$128,1,'Yearly Summary'!A63)</f>
        <v>7.3186641221245878</v>
      </c>
      <c r="V63" s="345"/>
      <c r="W63" s="345"/>
    </row>
    <row r="64" spans="1:24" x14ac:dyDescent="0.25">
      <c r="A64" s="131">
        <v>41</v>
      </c>
      <c r="B64" s="126">
        <v>5</v>
      </c>
      <c r="C64" s="133">
        <f>INDEX('Total Agency'!$N$43:$CS$43,1,A64)</f>
        <v>18616.964763150208</v>
      </c>
      <c r="D64" s="133">
        <f>INDEX('Total Agency'!$N$8:$CS$8,1,'Yearly Summary'!A64)</f>
        <v>40</v>
      </c>
      <c r="E64" s="133">
        <f>INDEX('Total Agency'!$N$15:$CS$15,1,'Yearly Summary'!A64)</f>
        <v>2188.1123159351923</v>
      </c>
      <c r="F64" s="133">
        <f>INDEX('Total Agency'!$N$13:$CS$13,1,'Yearly Summary'!A64)</f>
        <v>1071.0828485886605</v>
      </c>
      <c r="G64" s="134">
        <f>INDEX('Total Agency'!$N$12:$CS$12,1,'Yearly Summary'!A64)</f>
        <v>0.3341015953723091</v>
      </c>
      <c r="H64" s="132">
        <f>INDEX('Total Agency'!$N$14:$CS$14,1,'Yearly Summary'!A64)</f>
        <v>2.0428973527289829</v>
      </c>
      <c r="I64" s="133">
        <f>INDEX('Total Agency'!$N$34:$CS$34,1,'Yearly Summary'!A64)</f>
        <v>2228.1123159351923</v>
      </c>
      <c r="J64" s="133">
        <f>INDEX('Total Agency'!$N$44:$CS$44,1,'Yearly Summary'!A64)</f>
        <v>1434.8569047482706</v>
      </c>
      <c r="K64" s="134">
        <f>INDEX('Total Agency'!$N$45:$CS$45,1,'Yearly Summary'!A64)</f>
        <v>7.7072547700599292E-2</v>
      </c>
      <c r="L64" s="133">
        <f>INDEX('Total Agency'!$N$11:$CS$11,1,'Yearly Summary'!A64)</f>
        <v>3205.8597247794933</v>
      </c>
      <c r="M64" s="133">
        <f>INDEX('Total Agency'!$N$41:$CS$41,1,'Yearly Summary'!A64)</f>
        <v>19410.22017433713</v>
      </c>
      <c r="N64" s="133">
        <f>INDEX('Total Agency'!$N$57:$CS$57,1,'Yearly Summary'!A64)</f>
        <v>3737.4898717812948</v>
      </c>
      <c r="O64" s="134">
        <f>INDEX('Total Agency'!$N$68:$CS$68,1,'Yearly Summary'!A64)</f>
        <v>0.19255267782705263</v>
      </c>
      <c r="P64" s="197">
        <f>INDEX('Total Agency'!$N$92:$CS$92,1,'Yearly Summary'!A64)</f>
        <v>4.1054712986128399</v>
      </c>
      <c r="Q64" s="133">
        <f>INDEX('Total Agency'!$N$80:$CS$80,1,'Yearly Summary'!A64)</f>
        <v>15344.15739745429</v>
      </c>
      <c r="R64" s="132">
        <f>INDEX('Total Agency'!$N$104:$CS$104,1,'Yearly Summary'!A64)</f>
        <v>19.523266270124953</v>
      </c>
      <c r="S64" s="133">
        <f>INDEX('Total Agency'!$N$30:$CS$30,1,'Yearly Summary'!A64)</f>
        <v>299568.0705612076</v>
      </c>
      <c r="T64" s="132">
        <f>INDEX('Total Agency'!$N$116:$CS$116,1,'Yearly Summary'!A64)</f>
        <v>80.152209327174148</v>
      </c>
      <c r="U64" s="132">
        <f>INDEX('Total Agency'!$N$128:$CS$128,1,'Yearly Summary'!A64)</f>
        <v>15.433522539701846</v>
      </c>
      <c r="V64" s="345"/>
      <c r="W64" s="345"/>
    </row>
    <row r="65" spans="1:24" x14ac:dyDescent="0.25">
      <c r="A65" s="131">
        <v>42</v>
      </c>
      <c r="B65" s="126">
        <v>6</v>
      </c>
      <c r="C65" s="133">
        <f>INDEX('Total Agency'!$N$43:$CS$43,1,A65)</f>
        <v>19410.22017433713</v>
      </c>
      <c r="D65" s="133">
        <f>INDEX('Total Agency'!$N$8:$CS$8,1,'Yearly Summary'!A65)</f>
        <v>40</v>
      </c>
      <c r="E65" s="133">
        <f>INDEX('Total Agency'!$N$15:$CS$15,1,'Yearly Summary'!A65)</f>
        <v>2316.2399904467738</v>
      </c>
      <c r="F65" s="133">
        <f>INDEX('Total Agency'!$N$13:$CS$13,1,'Yearly Summary'!A65)</f>
        <v>1118.4302985001912</v>
      </c>
      <c r="G65" s="134">
        <f>INDEX('Total Agency'!$N$12:$CS$12,1,'Yearly Summary'!A65)</f>
        <v>0.33384943794083494</v>
      </c>
      <c r="H65" s="132">
        <f>INDEX('Total Agency'!$N$14:$CS$14,1,'Yearly Summary'!A65)</f>
        <v>2.0709739297592695</v>
      </c>
      <c r="I65" s="133">
        <f>INDEX('Total Agency'!$N$34:$CS$34,1,'Yearly Summary'!A65)</f>
        <v>2356.2399904467738</v>
      </c>
      <c r="J65" s="133">
        <f>INDEX('Total Agency'!$N$44:$CS$44,1,'Yearly Summary'!A65)</f>
        <v>1522.5189388355902</v>
      </c>
      <c r="K65" s="134">
        <f>INDEX('Total Agency'!$N$45:$CS$45,1,'Yearly Summary'!A65)</f>
        <v>7.8439034959972329E-2</v>
      </c>
      <c r="L65" s="133">
        <f>INDEX('Total Agency'!$N$11:$CS$11,1,'Yearly Summary'!A65)</f>
        <v>3350.1038833511539</v>
      </c>
      <c r="M65" s="133">
        <f>INDEX('Total Agency'!$N$41:$CS$41,1,'Yearly Summary'!A65)</f>
        <v>20243.941225948314</v>
      </c>
      <c r="N65" s="133">
        <f>INDEX('Total Agency'!$N$57:$CS$57,1,'Yearly Summary'!A65)</f>
        <v>3762.6818612491711</v>
      </c>
      <c r="O65" s="134">
        <f>INDEX('Total Agency'!$N$68:$CS$68,1,'Yearly Summary'!A65)</f>
        <v>0.18586706112474946</v>
      </c>
      <c r="P65" s="197">
        <f>INDEX('Total Agency'!$N$92:$CS$92,1,'Yearly Summary'!A65)</f>
        <v>1.9616314887702548</v>
      </c>
      <c r="Q65" s="133">
        <f>INDEX('Total Agency'!$N$80:$CS$80,1,'Yearly Summary'!A65)</f>
        <v>7380.9952212510452</v>
      </c>
      <c r="R65" s="132">
        <f>INDEX('Total Agency'!$N$104:$CS$104,1,'Yearly Summary'!A65)</f>
        <v>18.70188483039891</v>
      </c>
      <c r="S65" s="133">
        <f>INDEX('Total Agency'!$N$30:$CS$30,1,'Yearly Summary'!A65)</f>
        <v>138038.52256156178</v>
      </c>
      <c r="T65" s="132">
        <f>INDEX('Total Agency'!$N$116:$CS$116,1,'Yearly Summary'!A65)</f>
        <v>36.686206182665266</v>
      </c>
      <c r="U65" s="132">
        <f>INDEX('Total Agency'!$N$128:$CS$128,1,'Yearly Summary'!A65)</f>
        <v>6.8187573269886066</v>
      </c>
      <c r="V65" s="345"/>
      <c r="W65" s="345"/>
    </row>
    <row r="66" spans="1:24" x14ac:dyDescent="0.25">
      <c r="A66" s="131">
        <v>43</v>
      </c>
      <c r="B66" s="126">
        <v>7</v>
      </c>
      <c r="C66" s="133">
        <f>INDEX('Total Agency'!$N$43:$CS$43,1,A66)</f>
        <v>20243.941225948318</v>
      </c>
      <c r="D66" s="133">
        <f>INDEX('Total Agency'!$N$8:$CS$8,1,'Yearly Summary'!A66)</f>
        <v>40</v>
      </c>
      <c r="E66" s="133">
        <f>INDEX('Total Agency'!$N$15:$CS$15,1,'Yearly Summary'!A66)</f>
        <v>2218.9460870116236</v>
      </c>
      <c r="F66" s="133">
        <f>INDEX('Total Agency'!$N$13:$CS$13,1,'Yearly Summary'!A66)</f>
        <v>1086.7418435790564</v>
      </c>
      <c r="G66" s="134">
        <f>INDEX('Total Agency'!$N$12:$CS$12,1,'Yearly Summary'!A66)</f>
        <v>0.33381913825304949</v>
      </c>
      <c r="H66" s="132">
        <f>INDEX('Total Agency'!$N$14:$CS$14,1,'Yearly Summary'!A66)</f>
        <v>2.0418336701785456</v>
      </c>
      <c r="I66" s="133">
        <f>INDEX('Total Agency'!$N$34:$CS$34,1,'Yearly Summary'!A66)</f>
        <v>2258.9460870116236</v>
      </c>
      <c r="J66" s="133">
        <f>INDEX('Total Agency'!$N$44:$CS$44,1,'Yearly Summary'!A66)</f>
        <v>2085.7042289337696</v>
      </c>
      <c r="K66" s="134">
        <f>INDEX('Total Agency'!$N$45:$CS$45,1,'Yearly Summary'!A66)</f>
        <v>0.10302856571527444</v>
      </c>
      <c r="L66" s="133">
        <f>INDEX('Total Agency'!$N$11:$CS$11,1,'Yearly Summary'!A66)</f>
        <v>3255.4809447601492</v>
      </c>
      <c r="M66" s="133">
        <f>INDEX('Total Agency'!$N$41:$CS$41,1,'Yearly Summary'!A66)</f>
        <v>20417.183084026168</v>
      </c>
      <c r="N66" s="133">
        <f>INDEX('Total Agency'!$N$57:$CS$57,1,'Yearly Summary'!A66)</f>
        <v>3731.8853780597533</v>
      </c>
      <c r="O66" s="134">
        <f>INDEX('Total Agency'!$N$68:$CS$68,1,'Yearly Summary'!A66)</f>
        <v>0.18278159933725019</v>
      </c>
      <c r="P66" s="197">
        <f>INDEX('Total Agency'!$N$92:$CS$92,1,'Yearly Summary'!A66)</f>
        <v>2.0139497601011866</v>
      </c>
      <c r="Q66" s="133">
        <f>INDEX('Total Agency'!$N$80:$CS$80,1,'Yearly Summary'!A66)</f>
        <v>7515.8296618685672</v>
      </c>
      <c r="R66" s="132">
        <f>INDEX('Total Agency'!$N$104:$CS$104,1,'Yearly Summary'!A66)</f>
        <v>18.422549544997047</v>
      </c>
      <c r="S66" s="133">
        <f>INDEX('Total Agency'!$N$30:$CS$30,1,'Yearly Summary'!A66)</f>
        <v>138460.74431753208</v>
      </c>
      <c r="T66" s="132">
        <f>INDEX('Total Agency'!$N$116:$CS$116,1,'Yearly Summary'!A66)</f>
        <v>37.102089236599035</v>
      </c>
      <c r="U66" s="132">
        <f>INDEX('Total Agency'!$N$128:$CS$128,1,'Yearly Summary'!A66)</f>
        <v>6.7815792094189469</v>
      </c>
      <c r="V66" s="345"/>
      <c r="W66" s="345"/>
    </row>
    <row r="67" spans="1:24" x14ac:dyDescent="0.25">
      <c r="A67" s="131">
        <v>44</v>
      </c>
      <c r="B67" s="126">
        <v>8</v>
      </c>
      <c r="C67" s="133">
        <f>INDEX('Total Agency'!$N$43:$CS$43,1,A67)</f>
        <v>20417.183084026168</v>
      </c>
      <c r="D67" s="133">
        <f>INDEX('Total Agency'!$N$8:$CS$8,1,'Yearly Summary'!A67)</f>
        <v>40</v>
      </c>
      <c r="E67" s="133">
        <f>INDEX('Total Agency'!$N$15:$CS$15,1,'Yearly Summary'!A67)</f>
        <v>2315.9583151546863</v>
      </c>
      <c r="F67" s="133">
        <f>INDEX('Total Agency'!$N$13:$CS$13,1,'Yearly Summary'!A67)</f>
        <v>1134.5932860812695</v>
      </c>
      <c r="G67" s="134">
        <f>INDEX('Total Agency'!$N$12:$CS$12,1,'Yearly Summary'!A67)</f>
        <v>0.33365728702953062</v>
      </c>
      <c r="H67" s="132">
        <f>INDEX('Total Agency'!$N$14:$CS$14,1,'Yearly Summary'!A67)</f>
        <v>2.0412233560394935</v>
      </c>
      <c r="I67" s="133">
        <f>INDEX('Total Agency'!$N$34:$CS$34,1,'Yearly Summary'!A67)</f>
        <v>2355.9583151546863</v>
      </c>
      <c r="J67" s="133">
        <f>INDEX('Total Agency'!$N$44:$CS$44,1,'Yearly Summary'!A67)</f>
        <v>2164.9156531774352</v>
      </c>
      <c r="K67" s="134">
        <f>INDEX('Total Agency'!$N$45:$CS$45,1,'Yearly Summary'!A67)</f>
        <v>0.10603400303890131</v>
      </c>
      <c r="L67" s="133">
        <f>INDEX('Total Agency'!$N$11:$CS$11,1,'Yearly Summary'!A67)</f>
        <v>3400.4750688416748</v>
      </c>
      <c r="M67" s="133">
        <f>INDEX('Total Agency'!$N$41:$CS$41,1,'Yearly Summary'!A67)</f>
        <v>20608.22574600342</v>
      </c>
      <c r="N67" s="133">
        <f>INDEX('Total Agency'!$N$57:$CS$57,1,'Yearly Summary'!A67)</f>
        <v>4037.4991222562189</v>
      </c>
      <c r="O67" s="134">
        <f>INDEX('Total Agency'!$N$68:$CS$68,1,'Yearly Summary'!A67)</f>
        <v>0.19591687183644213</v>
      </c>
      <c r="P67" s="197">
        <f>INDEX('Total Agency'!$N$92:$CS$92,1,'Yearly Summary'!A67)</f>
        <v>2.2951471372409511</v>
      </c>
      <c r="Q67" s="133">
        <f>INDEX('Total Agency'!$N$80:$CS$80,1,'Yearly Summary'!A67)</f>
        <v>9266.6545520592135</v>
      </c>
      <c r="R67" s="132">
        <f>INDEX('Total Agency'!$N$104:$CS$104,1,'Yearly Summary'!A67)</f>
        <v>18.732021216273726</v>
      </c>
      <c r="S67" s="133">
        <f>INDEX('Total Agency'!$N$30:$CS$30,1,'Yearly Summary'!A67)</f>
        <v>173583.16967305267</v>
      </c>
      <c r="T67" s="132">
        <f>INDEX('Total Agency'!$N$116:$CS$116,1,'Yearly Summary'!A67)</f>
        <v>42.992744869267398</v>
      </c>
      <c r="U67" s="132">
        <f>INDEX('Total Agency'!$N$128:$CS$128,1,'Yearly Summary'!A67)</f>
        <v>8.4230040864491151</v>
      </c>
      <c r="V67" s="345"/>
      <c r="W67" s="345"/>
    </row>
    <row r="68" spans="1:24" x14ac:dyDescent="0.25">
      <c r="A68" s="131">
        <v>45</v>
      </c>
      <c r="B68" s="126">
        <v>9</v>
      </c>
      <c r="C68" s="133">
        <f>INDEX('Total Agency'!$N$43:$CS$43,1,A68)</f>
        <v>20608.225746003416</v>
      </c>
      <c r="D68" s="133">
        <f>INDEX('Total Agency'!$N$8:$CS$8,1,'Yearly Summary'!A68)</f>
        <v>40</v>
      </c>
      <c r="E68" s="133">
        <f>INDEX('Total Agency'!$N$15:$CS$15,1,'Yearly Summary'!A68)</f>
        <v>2450.9281845404198</v>
      </c>
      <c r="F68" s="133">
        <f>INDEX('Total Agency'!$N$13:$CS$13,1,'Yearly Summary'!A68)</f>
        <v>1183.8436420059538</v>
      </c>
      <c r="G68" s="134">
        <f>INDEX('Total Agency'!$N$12:$CS$12,1,'Yearly Summary'!A68)</f>
        <v>0.3334996068429556</v>
      </c>
      <c r="H68" s="132">
        <f>INDEX('Total Agency'!$N$14:$CS$14,1,'Yearly Summary'!A68)</f>
        <v>2.070314100253531</v>
      </c>
      <c r="I68" s="133">
        <f>INDEX('Total Agency'!$N$34:$CS$34,1,'Yearly Summary'!A68)</f>
        <v>2490.9281845404198</v>
      </c>
      <c r="J68" s="133">
        <f>INDEX('Total Agency'!$N$44:$CS$44,1,'Yearly Summary'!A68)</f>
        <v>1777.2771893919671</v>
      </c>
      <c r="K68" s="134">
        <f>INDEX('Total Agency'!$N$45:$CS$45,1,'Yearly Summary'!A68)</f>
        <v>8.6241154929925845E-2</v>
      </c>
      <c r="L68" s="133">
        <f>INDEX('Total Agency'!$N$11:$CS$11,1,'Yearly Summary'!A68)</f>
        <v>3549.7602327412151</v>
      </c>
      <c r="M68" s="133">
        <f>INDEX('Total Agency'!$N$41:$CS$41,1,'Yearly Summary'!A68)</f>
        <v>21321.876741151871</v>
      </c>
      <c r="N68" s="133">
        <f>INDEX('Total Agency'!$N$57:$CS$57,1,'Yearly Summary'!A68)</f>
        <v>4099.2528516592129</v>
      </c>
      <c r="O68" s="134">
        <f>INDEX('Total Agency'!$N$68:$CS$68,1,'Yearly Summary'!A68)</f>
        <v>0.19225572408208935</v>
      </c>
      <c r="P68" s="197">
        <f>INDEX('Total Agency'!$N$92:$CS$92,1,'Yearly Summary'!A68)</f>
        <v>2.4534410321877975</v>
      </c>
      <c r="Q68" s="133">
        <f>INDEX('Total Agency'!$N$80:$CS$80,1,'Yearly Summary'!A68)</f>
        <v>10057.275147573551</v>
      </c>
      <c r="R68" s="132">
        <f>INDEX('Total Agency'!$N$104:$CS$104,1,'Yearly Summary'!A68)</f>
        <v>18.823267129305261</v>
      </c>
      <c r="S68" s="133">
        <f>INDEX('Total Agency'!$N$30:$CS$30,1,'Yearly Summary'!A68)</f>
        <v>189310.77669569995</v>
      </c>
      <c r="T68" s="132">
        <f>INDEX('Total Agency'!$N$116:$CS$116,1,'Yearly Summary'!A68)</f>
        <v>46.181775934869343</v>
      </c>
      <c r="U68" s="132">
        <f>INDEX('Total Agency'!$N$128:$CS$128,1,'Yearly Summary'!A68)</f>
        <v>8.8787107717551148</v>
      </c>
      <c r="V68" s="345"/>
      <c r="W68" s="345"/>
    </row>
    <row r="69" spans="1:24" x14ac:dyDescent="0.25">
      <c r="A69" s="131">
        <v>46</v>
      </c>
      <c r="B69" s="126">
        <v>10</v>
      </c>
      <c r="C69" s="133">
        <f>INDEX('Total Agency'!$N$43:$CS$43,1,A69)</f>
        <v>21321.876741151871</v>
      </c>
      <c r="D69" s="133">
        <f>INDEX('Total Agency'!$N$8:$CS$8,1,'Yearly Summary'!A69)</f>
        <v>40</v>
      </c>
      <c r="E69" s="133">
        <f>INDEX('Total Agency'!$N$15:$CS$15,1,'Yearly Summary'!A69)</f>
        <v>2348.6713073082351</v>
      </c>
      <c r="F69" s="133">
        <f>INDEX('Total Agency'!$N$13:$CS$13,1,'Yearly Summary'!A69)</f>
        <v>1150.8744872846312</v>
      </c>
      <c r="G69" s="134">
        <f>INDEX('Total Agency'!$N$12:$CS$12,1,'Yearly Summary'!A69)</f>
        <v>0.33353743315134737</v>
      </c>
      <c r="H69" s="132">
        <f>INDEX('Total Agency'!$N$14:$CS$14,1,'Yearly Summary'!A69)</f>
        <v>2.0407710252137754</v>
      </c>
      <c r="I69" s="133">
        <f>INDEX('Total Agency'!$N$34:$CS$34,1,'Yearly Summary'!A69)</f>
        <v>2388.6713073082351</v>
      </c>
      <c r="J69" s="133">
        <f>INDEX('Total Agency'!$N$44:$CS$44,1,'Yearly Summary'!A69)</f>
        <v>1832.3427454216253</v>
      </c>
      <c r="K69" s="134">
        <f>INDEX('Total Agency'!$N$45:$CS$45,1,'Yearly Summary'!A69)</f>
        <v>8.5937216862582641E-2</v>
      </c>
      <c r="L69" s="133">
        <f>INDEX('Total Agency'!$N$11:$CS$11,1,'Yearly Summary'!A69)</f>
        <v>3450.5107160263042</v>
      </c>
      <c r="M69" s="133">
        <f>INDEX('Total Agency'!$N$41:$CS$41,1,'Yearly Summary'!A69)</f>
        <v>21878.205303038481</v>
      </c>
      <c r="N69" s="133">
        <f>INDEX('Total Agency'!$N$57:$CS$57,1,'Yearly Summary'!A69)</f>
        <v>4155.092381339653</v>
      </c>
      <c r="O69" s="134">
        <f>INDEX('Total Agency'!$N$68:$CS$68,1,'Yearly Summary'!A69)</f>
        <v>0.18991925177530841</v>
      </c>
      <c r="P69" s="197">
        <f>INDEX('Total Agency'!$N$92:$CS$92,1,'Yearly Summary'!A69)</f>
        <v>2.2130298471661285</v>
      </c>
      <c r="Q69" s="133">
        <f>INDEX('Total Agency'!$N$80:$CS$80,1,'Yearly Summary'!A69)</f>
        <v>9195.3434576372365</v>
      </c>
      <c r="R69" s="132">
        <f>INDEX('Total Agency'!$N$104:$CS$104,1,'Yearly Summary'!A69)</f>
        <v>18.649654385774451</v>
      </c>
      <c r="S69" s="133">
        <f>INDEX('Total Agency'!$N$30:$CS$30,1,'Yearly Summary'!A69)</f>
        <v>171489.97744342667</v>
      </c>
      <c r="T69" s="132">
        <f>INDEX('Total Agency'!$N$116:$CS$116,1,'Yearly Summary'!A69)</f>
        <v>41.272241795051542</v>
      </c>
      <c r="U69" s="132">
        <f>INDEX('Total Agency'!$N$128:$CS$128,1,'Yearly Summary'!A69)</f>
        <v>7.8383932808058008</v>
      </c>
      <c r="V69" s="345"/>
      <c r="W69" s="345"/>
    </row>
    <row r="70" spans="1:24" x14ac:dyDescent="0.25">
      <c r="A70" s="131">
        <v>47</v>
      </c>
      <c r="B70" s="126">
        <v>11</v>
      </c>
      <c r="C70" s="133">
        <f>INDEX('Total Agency'!$N$43:$CS$43,1,A70)</f>
        <v>21878.205303038481</v>
      </c>
      <c r="D70" s="133">
        <f>INDEX('Total Agency'!$N$8:$CS$8,1,'Yearly Summary'!A70)</f>
        <v>40</v>
      </c>
      <c r="E70" s="133">
        <f>INDEX('Total Agency'!$N$15:$CS$15,1,'Yearly Summary'!A70)</f>
        <v>2454.2844585817284</v>
      </c>
      <c r="F70" s="133">
        <f>INDEX('Total Agency'!$N$13:$CS$13,1,'Yearly Summary'!A70)</f>
        <v>1202.9818573103789</v>
      </c>
      <c r="G70" s="134">
        <f>INDEX('Total Agency'!$N$12:$CS$12,1,'Yearly Summary'!A70)</f>
        <v>0.33337764484065063</v>
      </c>
      <c r="H70" s="132">
        <f>INDEX('Total Agency'!$N$14:$CS$14,1,'Yearly Summary'!A70)</f>
        <v>2.0401674752344192</v>
      </c>
      <c r="I70" s="133">
        <f>INDEX('Total Agency'!$N$34:$CS$34,1,'Yearly Summary'!A70)</f>
        <v>2494.2844585817284</v>
      </c>
      <c r="J70" s="133">
        <f>INDEX('Total Agency'!$N$44:$CS$44,1,'Yearly Summary'!A70)</f>
        <v>1877.1248826108895</v>
      </c>
      <c r="K70" s="134">
        <f>INDEX('Total Agency'!$N$45:$CS$45,1,'Yearly Summary'!A70)</f>
        <v>8.5798851259074313E-2</v>
      </c>
      <c r="L70" s="133">
        <f>INDEX('Total Agency'!$N$11:$CS$11,1,'Yearly Summary'!A70)</f>
        <v>3608.4658822441011</v>
      </c>
      <c r="M70" s="133">
        <f>INDEX('Total Agency'!$N$41:$CS$41,1,'Yearly Summary'!A70)</f>
        <v>22495.364879009321</v>
      </c>
      <c r="N70" s="133">
        <f>INDEX('Total Agency'!$N$57:$CS$57,1,'Yearly Summary'!A70)</f>
        <v>4309.9474144259748</v>
      </c>
      <c r="O70" s="134">
        <f>INDEX('Total Agency'!$N$68:$CS$68,1,'Yearly Summary'!A70)</f>
        <v>0.19159268754282957</v>
      </c>
      <c r="P70" s="197">
        <f>INDEX('Total Agency'!$N$92:$CS$92,1,'Yearly Summary'!A70)</f>
        <v>2.2833555967668788</v>
      </c>
      <c r="Q70" s="133">
        <f>INDEX('Total Agency'!$N$80:$CS$80,1,'Yearly Summary'!A70)</f>
        <v>9841.1425505004881</v>
      </c>
      <c r="R70" s="132">
        <f>INDEX('Total Agency'!$N$104:$CS$104,1,'Yearly Summary'!A70)</f>
        <v>18.680220756865683</v>
      </c>
      <c r="S70" s="133">
        <f>INDEX('Total Agency'!$N$30:$CS$30,1,'Yearly Summary'!A70)</f>
        <v>183834.71534313331</v>
      </c>
      <c r="T70" s="132">
        <f>INDEX('Total Agency'!$N$116:$CS$116,1,'Yearly Summary'!A70)</f>
        <v>42.653586614030083</v>
      </c>
      <c r="U70" s="132">
        <f>INDEX('Total Agency'!$N$128:$CS$128,1,'Yearly Summary'!A70)</f>
        <v>8.1721152927228822</v>
      </c>
      <c r="V70" s="345"/>
      <c r="W70" s="345"/>
    </row>
    <row r="71" spans="1:24" x14ac:dyDescent="0.25">
      <c r="A71" s="131">
        <v>48</v>
      </c>
      <c r="B71" s="126">
        <v>12</v>
      </c>
      <c r="C71" s="133">
        <f>INDEX('Total Agency'!$N$43:$CS$43,1,A71)</f>
        <v>22495.364879009321</v>
      </c>
      <c r="D71" s="133">
        <f>INDEX('Total Agency'!$N$8:$CS$8,1,'Yearly Summary'!A71)</f>
        <v>40</v>
      </c>
      <c r="E71" s="133">
        <f>INDEX('Total Agency'!$N$15:$CS$15,1,'Yearly Summary'!A71)</f>
        <v>2601.9229530419725</v>
      </c>
      <c r="F71" s="133">
        <f>INDEX('Total Agency'!$N$13:$CS$13,1,'Yearly Summary'!A71)</f>
        <v>1257.1148255924102</v>
      </c>
      <c r="G71" s="134">
        <f>INDEX('Total Agency'!$N$12:$CS$12,1,'Yearly Summary'!A71)</f>
        <v>0.33320512394075091</v>
      </c>
      <c r="H71" s="132">
        <f>INDEX('Total Agency'!$N$14:$CS$14,1,'Yearly Summary'!A71)</f>
        <v>2.0697575910106916</v>
      </c>
      <c r="I71" s="133">
        <f>INDEX('Total Agency'!$N$34:$CS$34,1,'Yearly Summary'!A71)</f>
        <v>2641.9229530419725</v>
      </c>
      <c r="J71" s="133">
        <f>INDEX('Total Agency'!$N$44:$CS$44,1,'Yearly Summary'!A71)</f>
        <v>1690.4049932531816</v>
      </c>
      <c r="K71" s="134">
        <f>INDEX('Total Agency'!$N$45:$CS$45,1,'Yearly Summary'!A71)</f>
        <v>7.5144591001078523E-2</v>
      </c>
      <c r="L71" s="133">
        <f>INDEX('Total Agency'!$N$11:$CS$11,1,'Yearly Summary'!A71)</f>
        <v>3772.7956002739766</v>
      </c>
      <c r="M71" s="133">
        <f>INDEX('Total Agency'!$N$41:$CS$41,1,'Yearly Summary'!A71)</f>
        <v>23446.882838798112</v>
      </c>
      <c r="N71" s="133">
        <f>INDEX('Total Agency'!$N$57:$CS$57,1,'Yearly Summary'!A71)</f>
        <v>4566.5912238685878</v>
      </c>
      <c r="O71" s="134">
        <f>INDEX('Total Agency'!$N$68:$CS$68,1,'Yearly Summary'!A71)</f>
        <v>0.19476325511006271</v>
      </c>
      <c r="P71" s="197">
        <f>INDEX('Total Agency'!$N$92:$CS$92,1,'Yearly Summary'!A71)</f>
        <v>2.3934931790951395</v>
      </c>
      <c r="Q71" s="133">
        <f>INDEX('Total Agency'!$N$80:$CS$80,1,'Yearly Summary'!A71)</f>
        <v>10930.10494604519</v>
      </c>
      <c r="R71" s="132">
        <f>INDEX('Total Agency'!$N$104:$CS$104,1,'Yearly Summary'!A71)</f>
        <v>18.783616798839187</v>
      </c>
      <c r="S71" s="133">
        <f>INDEX('Total Agency'!$N$30:$CS$30,1,'Yearly Summary'!A71)</f>
        <v>205306.90287760971</v>
      </c>
      <c r="T71" s="132">
        <f>INDEX('Total Agency'!$N$116:$CS$116,1,'Yearly Summary'!A71)</f>
        <v>44.958458686758469</v>
      </c>
      <c r="U71" s="132">
        <f>INDEX('Total Agency'!$N$128:$CS$128,1,'Yearly Summary'!A71)</f>
        <v>8.7562557585643539</v>
      </c>
      <c r="V71" s="345"/>
      <c r="W71" s="345"/>
    </row>
    <row r="72" spans="1:24" s="1" customFormat="1" ht="30" x14ac:dyDescent="0.25">
      <c r="B72" s="135" t="s">
        <v>90</v>
      </c>
      <c r="C72" s="138">
        <f>C71</f>
        <v>22495.364879009321</v>
      </c>
      <c r="D72" s="138">
        <f>SUM(D60:D71)</f>
        <v>460</v>
      </c>
      <c r="E72" s="138">
        <f>SUM(E60:E71)</f>
        <v>24364.197659085585</v>
      </c>
      <c r="F72" s="138">
        <f>SUM(F60:F71)</f>
        <v>12151.012043201797</v>
      </c>
      <c r="G72" s="136">
        <f>SUM(F60:F71)/SUM(L60:L71)</f>
        <v>0.30686662629240369</v>
      </c>
      <c r="H72" s="137">
        <f>E72/F72</f>
        <v>2.0051167402732331</v>
      </c>
      <c r="I72" s="138">
        <f>SUM(I60:I71)</f>
        <v>24824.197659085585</v>
      </c>
      <c r="J72" s="138">
        <f>SUM(J60:J71)</f>
        <v>22510.277895191852</v>
      </c>
      <c r="K72" s="136">
        <f>SUM(J60:J71)/SUM(C60:C71)</f>
        <v>9.3954589356856313E-2</v>
      </c>
      <c r="L72" s="138">
        <f>L71</f>
        <v>3772.7956002739766</v>
      </c>
      <c r="M72" s="138">
        <f>M71</f>
        <v>23446.882838798112</v>
      </c>
      <c r="N72" s="138">
        <f>SUM(N60:N71)</f>
        <v>44972.506450865425</v>
      </c>
      <c r="O72" s="136">
        <f>N72/SUM(M60:M71)</f>
        <v>0.18591308653754868</v>
      </c>
      <c r="P72" s="198">
        <f>Q72/N72</f>
        <v>2.2465786943980683</v>
      </c>
      <c r="Q72" s="138">
        <f>SUM(Q60:Q71)</f>
        <v>101034.27482619396</v>
      </c>
      <c r="R72" s="137">
        <f>S72/Q72</f>
        <v>18.75039245882936</v>
      </c>
      <c r="S72" s="138">
        <f>SUM(S60:S71)</f>
        <v>1894432.3047843601</v>
      </c>
      <c r="T72" s="137">
        <f>S72/N72</f>
        <v>42.124232209608252</v>
      </c>
      <c r="U72" s="137">
        <f>S72/SUM(M60:M71)</f>
        <v>7.8314460281126932</v>
      </c>
      <c r="V72" s="348"/>
      <c r="W72" s="348"/>
      <c r="X72" s="212"/>
    </row>
    <row r="73" spans="1:24" x14ac:dyDescent="0.25">
      <c r="S73" s="193">
        <f>'[1]Sales assumption 18-20'!$F$9</f>
        <v>1379969.3906586</v>
      </c>
    </row>
    <row r="74" spans="1:24" ht="38.25" x14ac:dyDescent="0.25">
      <c r="B74" s="127">
        <v>2020</v>
      </c>
      <c r="C74" s="192" t="s">
        <v>76</v>
      </c>
      <c r="D74" s="192" t="s">
        <v>77</v>
      </c>
      <c r="E74" s="192" t="s">
        <v>78</v>
      </c>
      <c r="F74" s="192" t="s">
        <v>70</v>
      </c>
      <c r="G74" s="194" t="s">
        <v>71</v>
      </c>
      <c r="H74" s="190" t="s">
        <v>88</v>
      </c>
      <c r="I74" s="192" t="s">
        <v>84</v>
      </c>
      <c r="J74" s="192" t="s">
        <v>85</v>
      </c>
      <c r="K74" s="194" t="s">
        <v>87</v>
      </c>
      <c r="L74" s="192" t="s">
        <v>79</v>
      </c>
      <c r="M74" s="192" t="s">
        <v>80</v>
      </c>
      <c r="N74" s="192" t="s">
        <v>81</v>
      </c>
      <c r="O74" s="194" t="s">
        <v>11</v>
      </c>
      <c r="P74" s="196" t="s">
        <v>82</v>
      </c>
      <c r="Q74" s="192" t="s">
        <v>83</v>
      </c>
      <c r="R74" s="190" t="s">
        <v>14</v>
      </c>
      <c r="S74" s="192" t="s">
        <v>0</v>
      </c>
      <c r="T74" s="190" t="s">
        <v>15</v>
      </c>
      <c r="U74" s="190" t="s">
        <v>86</v>
      </c>
      <c r="V74" s="346"/>
      <c r="W74" s="346"/>
      <c r="X74" s="210"/>
    </row>
    <row r="75" spans="1:24" x14ac:dyDescent="0.25">
      <c r="A75" s="131">
        <v>49</v>
      </c>
      <c r="B75" s="126">
        <v>1</v>
      </c>
      <c r="C75" s="133">
        <f>INDEX('Total Agency'!$N$43:$CS$43,1,A75)</f>
        <v>23446.882838798108</v>
      </c>
      <c r="D75" s="133">
        <f>INDEX('Total Agency'!$N$8:$CS$8,1,'Yearly Summary'!A75)</f>
        <v>20</v>
      </c>
      <c r="E75" s="133">
        <f>INDEX('Total Agency'!$N$15:$CS$15,1,'Yearly Summary'!A75)</f>
        <v>754.62668479384433</v>
      </c>
      <c r="F75" s="133">
        <f>INDEX('Total Agency'!$N$13:$CS$13,1,'Yearly Summary'!A75)</f>
        <v>539.11819248336496</v>
      </c>
      <c r="G75" s="134">
        <f>INDEX('Total Agency'!$N$12:$CS$12,1,'Yearly Summary'!A75)</f>
        <v>0.14999999999999997</v>
      </c>
      <c r="H75" s="132">
        <f>INDEX('Total Agency'!$N$14:$CS$14,1,'Yearly Summary'!A75)</f>
        <v>1.399742570952341</v>
      </c>
      <c r="I75" s="133">
        <f>INDEX('Total Agency'!$N$34:$CS$34,1,'Yearly Summary'!A75)</f>
        <v>774.62668479384433</v>
      </c>
      <c r="J75" s="133">
        <f>INDEX('Total Agency'!$N$44:$CS$44,1,'Yearly Summary'!A75)</f>
        <v>1813.1155726526995</v>
      </c>
      <c r="K75" s="134">
        <f>INDEX('Total Agency'!$N$45:$CS$45,1,'Yearly Summary'!A75)</f>
        <v>7.7328640447355948E-2</v>
      </c>
      <c r="L75" s="133">
        <f>INDEX('Total Agency'!$N$11:$CS$11,1,'Yearly Summary'!A75)</f>
        <v>3594.1212832224337</v>
      </c>
      <c r="M75" s="133">
        <f>INDEX('Total Agency'!$N$41:$CS$41,1,'Yearly Summary'!A75)</f>
        <v>22408.393950939259</v>
      </c>
      <c r="N75" s="133">
        <f>INDEX('Total Agency'!$N$57:$CS$57,1,'Yearly Summary'!A75)</f>
        <v>2581.4213971200861</v>
      </c>
      <c r="O75" s="134">
        <f>INDEX('Total Agency'!$N$68:$CS$68,1,'Yearly Summary'!A75)</f>
        <v>0.11519885819447068</v>
      </c>
      <c r="P75" s="197">
        <f>INDEX('Total Agency'!$N$92:$CS$92,1,'Yearly Summary'!A75)</f>
        <v>1.5710303596439168</v>
      </c>
      <c r="Q75" s="133">
        <f>INDEX('Total Agency'!$N$80:$CS$80,1,'Yearly Summary'!A75)</f>
        <v>4055.4913859100711</v>
      </c>
      <c r="R75" s="132">
        <f>INDEX('Total Agency'!$N$104:$CS$104,1,'Yearly Summary'!A75)</f>
        <v>19.485140619700339</v>
      </c>
      <c r="S75" s="133">
        <f>INDEX('Total Agency'!$N$30:$CS$30,1,'Yearly Summary'!A75)</f>
        <v>79021.819936441141</v>
      </c>
      <c r="T75" s="132">
        <f>INDEX('Total Agency'!$N$116:$CS$116,1,'Yearly Summary'!A75)</f>
        <v>30.611747475480112</v>
      </c>
      <c r="U75" s="132">
        <f>INDEX('Total Agency'!$N$128:$CS$128,1,'Yearly Summary'!A75)</f>
        <v>3.526438356512779</v>
      </c>
      <c r="V75" s="345"/>
      <c r="W75" s="345"/>
    </row>
    <row r="76" spans="1:24" x14ac:dyDescent="0.25">
      <c r="A76" s="131">
        <v>50</v>
      </c>
      <c r="B76" s="126">
        <v>2</v>
      </c>
      <c r="C76" s="133">
        <f>INDEX('Total Agency'!$N$43:$CS$43,1,A76)</f>
        <v>22408.393950939262</v>
      </c>
      <c r="D76" s="133">
        <f>INDEX('Total Agency'!$N$8:$CS$8,1,'Yearly Summary'!A76)</f>
        <v>20</v>
      </c>
      <c r="E76" s="133">
        <f>INDEX('Total Agency'!$N$15:$CS$15,1,'Yearly Summary'!A76)</f>
        <v>786.28563050980506</v>
      </c>
      <c r="F76" s="133">
        <f>INDEX('Total Agency'!$N$13:$CS$13,1,'Yearly Summary'!A76)</f>
        <v>562.09237175209682</v>
      </c>
      <c r="G76" s="134">
        <f>INDEX('Total Agency'!$N$12:$CS$12,1,'Yearly Summary'!A76)</f>
        <v>0.15</v>
      </c>
      <c r="H76" s="132">
        <f>INDEX('Total Agency'!$N$14:$CS$14,1,'Yearly Summary'!A76)</f>
        <v>1.3988548324519614</v>
      </c>
      <c r="I76" s="133">
        <f>INDEX('Total Agency'!$N$34:$CS$34,1,'Yearly Summary'!A76)</f>
        <v>806.28563050980506</v>
      </c>
      <c r="J76" s="133">
        <f>INDEX('Total Agency'!$N$44:$CS$44,1,'Yearly Summary'!A76)</f>
        <v>2213.6996650452711</v>
      </c>
      <c r="K76" s="134">
        <f>INDEX('Total Agency'!$N$45:$CS$45,1,'Yearly Summary'!A76)</f>
        <v>9.8788858759441905E-2</v>
      </c>
      <c r="L76" s="133">
        <f>INDEX('Total Agency'!$N$11:$CS$11,1,'Yearly Summary'!A76)</f>
        <v>3747.282478347312</v>
      </c>
      <c r="M76" s="133">
        <f>INDEX('Total Agency'!$N$41:$CS$41,1,'Yearly Summary'!A76)</f>
        <v>21000.979916403794</v>
      </c>
      <c r="N76" s="133">
        <f>INDEX('Total Agency'!$N$57:$CS$57,1,'Yearly Summary'!A76)</f>
        <v>2732.8867976439637</v>
      </c>
      <c r="O76" s="134">
        <f>INDEX('Total Agency'!$N$68:$CS$68,1,'Yearly Summary'!A76)</f>
        <v>0.13013139427409837</v>
      </c>
      <c r="P76" s="197">
        <f>INDEX('Total Agency'!$N$92:$CS$92,1,'Yearly Summary'!A76)</f>
        <v>1.6200955810120306</v>
      </c>
      <c r="Q76" s="133">
        <f>INDEX('Total Agency'!$N$80:$CS$80,1,'Yearly Summary'!A76)</f>
        <v>4427.5378242691049</v>
      </c>
      <c r="R76" s="132">
        <f>INDEX('Total Agency'!$N$104:$CS$104,1,'Yearly Summary'!A76)</f>
        <v>19.955737526888079</v>
      </c>
      <c r="S76" s="133">
        <f>INDEX('Total Agency'!$N$30:$CS$30,1,'Yearly Summary'!A76)</f>
        <v>88354.782711483378</v>
      </c>
      <c r="T76" s="132">
        <f>INDEX('Total Agency'!$N$116:$CS$116,1,'Yearly Summary'!A76)</f>
        <v>32.330202183147328</v>
      </c>
      <c r="U76" s="132">
        <f>INDEX('Total Agency'!$N$128:$CS$128,1,'Yearly Summary'!A76)</f>
        <v>4.2071742872564606</v>
      </c>
      <c r="V76" s="345"/>
      <c r="W76" s="345"/>
    </row>
    <row r="77" spans="1:24" x14ac:dyDescent="0.25">
      <c r="A77" s="131">
        <v>51</v>
      </c>
      <c r="B77" s="126">
        <v>3</v>
      </c>
      <c r="C77" s="133">
        <f>INDEX('Total Agency'!$N$43:$CS$43,1,A77)</f>
        <v>21000.979916403798</v>
      </c>
      <c r="D77" s="133">
        <f>INDEX('Total Agency'!$N$8:$CS$8,1,'Yearly Summary'!A77)</f>
        <v>20</v>
      </c>
      <c r="E77" s="133">
        <f>INDEX('Total Agency'!$N$15:$CS$15,1,'Yearly Summary'!A77)</f>
        <v>2649.7390119605352</v>
      </c>
      <c r="F77" s="133">
        <f>INDEX('Total Agency'!$N$13:$CS$13,1,'Yearly Summary'!A77)</f>
        <v>1299.6920435326847</v>
      </c>
      <c r="G77" s="134">
        <f>INDEX('Total Agency'!$N$12:$CS$12,1,'Yearly Summary'!A77)</f>
        <v>0.33300131928349486</v>
      </c>
      <c r="H77" s="132">
        <f>INDEX('Total Agency'!$N$14:$CS$14,1,'Yearly Summary'!A77)</f>
        <v>2.0387437355993168</v>
      </c>
      <c r="I77" s="133">
        <f>INDEX('Total Agency'!$N$34:$CS$34,1,'Yearly Summary'!A77)</f>
        <v>2669.7390119605352</v>
      </c>
      <c r="J77" s="133">
        <f>INDEX('Total Agency'!$N$44:$CS$44,1,'Yearly Summary'!A77)</f>
        <v>2143.3996018845901</v>
      </c>
      <c r="K77" s="134">
        <f>INDEX('Total Agency'!$N$45:$CS$45,1,'Yearly Summary'!A77)</f>
        <v>0.10206188522709779</v>
      </c>
      <c r="L77" s="133">
        <f>INDEX('Total Agency'!$N$11:$CS$11,1,'Yearly Summary'!A77)</f>
        <v>3902.9636468983913</v>
      </c>
      <c r="M77" s="133">
        <f>INDEX('Total Agency'!$N$41:$CS$41,1,'Yearly Summary'!A77)</f>
        <v>21527.319326479741</v>
      </c>
      <c r="N77" s="133">
        <f>INDEX('Total Agency'!$N$57:$CS$57,1,'Yearly Summary'!A77)</f>
        <v>5066.5179457762379</v>
      </c>
      <c r="O77" s="134">
        <f>INDEX('Total Agency'!$N$68:$CS$68,1,'Yearly Summary'!A77)</f>
        <v>0.23535294241416083</v>
      </c>
      <c r="P77" s="197">
        <f>INDEX('Total Agency'!$N$92:$CS$92,1,'Yearly Summary'!A77)</f>
        <v>1.8058378836243225</v>
      </c>
      <c r="Q77" s="133">
        <f>INDEX('Total Agency'!$N$80:$CS$80,1,'Yearly Summary'!A77)</f>
        <v>9149.310044545211</v>
      </c>
      <c r="R77" s="132">
        <f>INDEX('Total Agency'!$N$104:$CS$104,1,'Yearly Summary'!A77)</f>
        <v>19.046234991420611</v>
      </c>
      <c r="S77" s="133">
        <f>INDEX('Total Agency'!$N$30:$CS$30,1,'Yearly Summary'!A77)</f>
        <v>174259.90911777306</v>
      </c>
      <c r="T77" s="132">
        <f>INDEX('Total Agency'!$N$116:$CS$116,1,'Yearly Summary'!A77)</f>
        <v>34.394412687918511</v>
      </c>
      <c r="U77" s="132">
        <f>INDEX('Total Agency'!$N$128:$CS$128,1,'Yearly Summary'!A77)</f>
        <v>8.0948262287085679</v>
      </c>
      <c r="V77" s="345"/>
      <c r="W77" s="345"/>
    </row>
    <row r="78" spans="1:24" x14ac:dyDescent="0.25">
      <c r="A78" s="131">
        <v>52</v>
      </c>
      <c r="B78" s="126">
        <v>4</v>
      </c>
      <c r="C78" s="133">
        <f>INDEX('Total Agency'!$N$43:$CS$43,1,A78)</f>
        <v>21527.319326479741</v>
      </c>
      <c r="D78" s="133">
        <f>INDEX('Total Agency'!$N$8:$CS$8,1,'Yearly Summary'!A78)</f>
        <v>20</v>
      </c>
      <c r="E78" s="133">
        <f>INDEX('Total Agency'!$N$15:$CS$15,1,'Yearly Summary'!A78)</f>
        <v>2517.5898749771004</v>
      </c>
      <c r="F78" s="133">
        <f>INDEX('Total Agency'!$N$13:$CS$13,1,'Yearly Summary'!A78)</f>
        <v>1234.6886253216192</v>
      </c>
      <c r="G78" s="134">
        <f>INDEX('Total Agency'!$N$12:$CS$12,1,'Yearly Summary'!A78)</f>
        <v>0.33308177921537613</v>
      </c>
      <c r="H78" s="132">
        <f>INDEX('Total Agency'!$N$14:$CS$14,1,'Yearly Summary'!A78)</f>
        <v>2.0390484073029369</v>
      </c>
      <c r="I78" s="133">
        <f>INDEX('Total Agency'!$N$34:$CS$34,1,'Yearly Summary'!A78)</f>
        <v>2537.5898749771004</v>
      </c>
      <c r="J78" s="133">
        <f>INDEX('Total Agency'!$N$44:$CS$44,1,'Yearly Summary'!A78)</f>
        <v>1921.1609027225531</v>
      </c>
      <c r="K78" s="134">
        <f>INDEX('Total Agency'!$N$45:$CS$45,1,'Yearly Summary'!A78)</f>
        <v>8.9242923077720304E-2</v>
      </c>
      <c r="L78" s="133">
        <f>INDEX('Total Agency'!$N$11:$CS$11,1,'Yearly Summary'!A78)</f>
        <v>3706.863306152959</v>
      </c>
      <c r="M78" s="133">
        <f>INDEX('Total Agency'!$N$41:$CS$41,1,'Yearly Summary'!A78)</f>
        <v>22143.748298734288</v>
      </c>
      <c r="N78" s="133">
        <f>INDEX('Total Agency'!$N$57:$CS$57,1,'Yearly Summary'!A78)</f>
        <v>4847.7767849807324</v>
      </c>
      <c r="O78" s="134">
        <f>INDEX('Total Agency'!$N$68:$CS$68,1,'Yearly Summary'!A78)</f>
        <v>0.21892304408363536</v>
      </c>
      <c r="P78" s="197">
        <f>INDEX('Total Agency'!$N$92:$CS$92,1,'Yearly Summary'!A78)</f>
        <v>1.8651635412269765</v>
      </c>
      <c r="Q78" s="133">
        <f>INDEX('Total Agency'!$N$80:$CS$80,1,'Yearly Summary'!A78)</f>
        <v>9041.8965153525896</v>
      </c>
      <c r="R78" s="132">
        <f>INDEX('Total Agency'!$N$104:$CS$104,1,'Yearly Summary'!A78)</f>
        <v>19.453169417349272</v>
      </c>
      <c r="S78" s="133">
        <f>INDEX('Total Agency'!$N$30:$CS$30,1,'Yearly Summary'!A78)</f>
        <v>175893.54476729396</v>
      </c>
      <c r="T78" s="132">
        <f>INDEX('Total Agency'!$N$116:$CS$116,1,'Yearly Summary'!A78)</f>
        <v>36.283342358551486</v>
      </c>
      <c r="U78" s="132">
        <f>INDEX('Total Agency'!$N$128:$CS$128,1,'Yearly Summary'!A78)</f>
        <v>7.9432597586628022</v>
      </c>
      <c r="V78" s="345"/>
      <c r="W78" s="345"/>
    </row>
    <row r="79" spans="1:24" x14ac:dyDescent="0.25">
      <c r="A79" s="131">
        <v>53</v>
      </c>
      <c r="B79" s="126">
        <v>5</v>
      </c>
      <c r="C79" s="133">
        <f>INDEX('Total Agency'!$N$43:$CS$43,1,A79)</f>
        <v>22143.748298734288</v>
      </c>
      <c r="D79" s="133">
        <f>INDEX('Total Agency'!$N$8:$CS$8,1,'Yearly Summary'!A79)</f>
        <v>20</v>
      </c>
      <c r="E79" s="133">
        <f>INDEX('Total Agency'!$N$15:$CS$15,1,'Yearly Summary'!A79)</f>
        <v>2607.2154182111572</v>
      </c>
      <c r="F79" s="133">
        <f>INDEX('Total Agency'!$N$13:$CS$13,1,'Yearly Summary'!A79)</f>
        <v>1279.043887820698</v>
      </c>
      <c r="G79" s="134">
        <f>INDEX('Total Agency'!$N$12:$CS$12,1,'Yearly Summary'!A79)</f>
        <v>0.33291313917796161</v>
      </c>
      <c r="H79" s="132">
        <f>INDEX('Total Agency'!$N$14:$CS$14,1,'Yearly Summary'!A79)</f>
        <v>2.0384096613396645</v>
      </c>
      <c r="I79" s="133">
        <f>INDEX('Total Agency'!$N$34:$CS$34,1,'Yearly Summary'!A79)</f>
        <v>2627.2154182111572</v>
      </c>
      <c r="J79" s="133">
        <f>INDEX('Total Agency'!$N$44:$CS$44,1,'Yearly Summary'!A79)</f>
        <v>1851.8947198360438</v>
      </c>
      <c r="K79" s="134">
        <f>INDEX('Total Agency'!$N$45:$CS$45,1,'Yearly Summary'!A79)</f>
        <v>8.3630589313639189E-2</v>
      </c>
      <c r="L79" s="133">
        <f>INDEX('Total Agency'!$N$11:$CS$11,1,'Yearly Summary'!A79)</f>
        <v>3841.9747895170158</v>
      </c>
      <c r="M79" s="133">
        <f>INDEX('Total Agency'!$N$41:$CS$41,1,'Yearly Summary'!A79)</f>
        <v>22919.0689971094</v>
      </c>
      <c r="N79" s="133">
        <f>INDEX('Total Agency'!$N$57:$CS$57,1,'Yearly Summary'!A79)</f>
        <v>4444.7783469774113</v>
      </c>
      <c r="O79" s="134">
        <f>INDEX('Total Agency'!$N$68:$CS$68,1,'Yearly Summary'!A79)</f>
        <v>0.1939336343696158</v>
      </c>
      <c r="P79" s="197">
        <f>INDEX('Total Agency'!$N$92:$CS$92,1,'Yearly Summary'!A79)</f>
        <v>4.3104771952873877</v>
      </c>
      <c r="Q79" s="133">
        <f>INDEX('Total Agency'!$N$80:$CS$80,1,'Yearly Summary'!A79)</f>
        <v>19159.115702753305</v>
      </c>
      <c r="R79" s="132">
        <f>INDEX('Total Agency'!$N$104:$CS$104,1,'Yearly Summary'!A79)</f>
        <v>20.706202800811749</v>
      </c>
      <c r="S79" s="133">
        <f>INDEX('Total Agency'!$N$30:$CS$30,1,'Yearly Summary'!A79)</f>
        <v>396712.53522542684</v>
      </c>
      <c r="T79" s="132">
        <f>INDEX('Total Agency'!$N$116:$CS$116,1,'Yearly Summary'!A79)</f>
        <v>89.253614973894884</v>
      </c>
      <c r="U79" s="132">
        <f>INDEX('Total Agency'!$N$128:$CS$128,1,'Yearly Summary'!A79)</f>
        <v>17.309277932513798</v>
      </c>
      <c r="V79" s="345"/>
      <c r="W79" s="345"/>
    </row>
    <row r="80" spans="1:24" x14ac:dyDescent="0.25">
      <c r="A80" s="131">
        <v>54</v>
      </c>
      <c r="B80" s="126">
        <v>6</v>
      </c>
      <c r="C80" s="133">
        <f>INDEX('Total Agency'!$N$43:$CS$43,1,A80)</f>
        <v>22919.0689971094</v>
      </c>
      <c r="D80" s="133">
        <f>INDEX('Total Agency'!$N$8:$CS$8,1,'Yearly Summary'!A80)</f>
        <v>20</v>
      </c>
      <c r="E80" s="133">
        <f>INDEX('Total Agency'!$N$15:$CS$15,1,'Yearly Summary'!A80)</f>
        <v>2700.6072960190168</v>
      </c>
      <c r="F80" s="133">
        <f>INDEX('Total Agency'!$N$13:$CS$13,1,'Yearly Summary'!A80)</f>
        <v>1325.2489967668473</v>
      </c>
      <c r="G80" s="134">
        <f>INDEX('Total Agency'!$N$12:$CS$12,1,'Yearly Summary'!A80)</f>
        <v>0.33275529933124459</v>
      </c>
      <c r="H80" s="132">
        <f>INDEX('Total Agency'!$N$14:$CS$14,1,'Yearly Summary'!A80)</f>
        <v>2.0378112359319429</v>
      </c>
      <c r="I80" s="133">
        <f>INDEX('Total Agency'!$N$34:$CS$34,1,'Yearly Summary'!A80)</f>
        <v>2720.6072960190168</v>
      </c>
      <c r="J80" s="133">
        <f>INDEX('Total Agency'!$N$44:$CS$44,1,'Yearly Summary'!A80)</f>
        <v>1971.315619002271</v>
      </c>
      <c r="K80" s="134">
        <f>INDEX('Total Agency'!$N$45:$CS$45,1,'Yearly Summary'!A80)</f>
        <v>8.6012028640905847E-2</v>
      </c>
      <c r="L80" s="133">
        <f>INDEX('Total Agency'!$N$11:$CS$11,1,'Yearly Summary'!A80)</f>
        <v>3982.653317408523</v>
      </c>
      <c r="M80" s="133">
        <f>INDEX('Total Agency'!$N$41:$CS$41,1,'Yearly Summary'!A80)</f>
        <v>23668.360674126146</v>
      </c>
      <c r="N80" s="133">
        <f>INDEX('Total Agency'!$N$57:$CS$57,1,'Yearly Summary'!A80)</f>
        <v>4437.3840859685642</v>
      </c>
      <c r="O80" s="134">
        <f>INDEX('Total Agency'!$N$68:$CS$68,1,'Yearly Summary'!A80)</f>
        <v>0.18748168270138954</v>
      </c>
      <c r="P80" s="197">
        <f>INDEX('Total Agency'!$N$92:$CS$92,1,'Yearly Summary'!A80)</f>
        <v>2.0158694544859515</v>
      </c>
      <c r="Q80" s="133">
        <f>INDEX('Total Agency'!$N$80:$CS$80,1,'Yearly Summary'!A80)</f>
        <v>8945.1870367260926</v>
      </c>
      <c r="R80" s="132">
        <f>INDEX('Total Agency'!$N$104:$CS$104,1,'Yearly Summary'!A80)</f>
        <v>19.829224178743203</v>
      </c>
      <c r="S80" s="133">
        <f>INDEX('Total Agency'!$N$30:$CS$30,1,'Yearly Summary'!A80)</f>
        <v>177376.11907202931</v>
      </c>
      <c r="T80" s="132">
        <f>INDEX('Total Agency'!$N$116:$CS$116,1,'Yearly Summary'!A80)</f>
        <v>39.973127328082704</v>
      </c>
      <c r="U80" s="132">
        <f>INDEX('Total Agency'!$N$128:$CS$128,1,'Yearly Summary'!A80)</f>
        <v>7.4942291743058442</v>
      </c>
      <c r="V80" s="345"/>
      <c r="W80" s="345"/>
    </row>
    <row r="81" spans="1:24" x14ac:dyDescent="0.25">
      <c r="A81" s="131">
        <v>55</v>
      </c>
      <c r="B81" s="126">
        <v>7</v>
      </c>
      <c r="C81" s="133">
        <f>INDEX('Total Agency'!$N$43:$CS$43,1,A81)</f>
        <v>23668.360674126146</v>
      </c>
      <c r="D81" s="133">
        <f>INDEX('Total Agency'!$N$8:$CS$8,1,'Yearly Summary'!A81)</f>
        <v>20</v>
      </c>
      <c r="E81" s="133">
        <f>INDEX('Total Agency'!$N$15:$CS$15,1,'Yearly Summary'!A81)</f>
        <v>2561.9466990200845</v>
      </c>
      <c r="F81" s="133">
        <f>INDEX('Total Agency'!$N$13:$CS$13,1,'Yearly Summary'!A81)</f>
        <v>1256.940799727651</v>
      </c>
      <c r="G81" s="134">
        <f>INDEX('Total Agency'!$N$12:$CS$12,1,'Yearly Summary'!A81)</f>
        <v>0.33286830788122701</v>
      </c>
      <c r="H81" s="132">
        <f>INDEX('Total Agency'!$N$14:$CS$14,1,'Yearly Summary'!A81)</f>
        <v>2.0382397481052386</v>
      </c>
      <c r="I81" s="133">
        <f>INDEX('Total Agency'!$N$34:$CS$34,1,'Yearly Summary'!A81)</f>
        <v>2581.9466990200845</v>
      </c>
      <c r="J81" s="133">
        <f>INDEX('Total Agency'!$N$44:$CS$44,1,'Yearly Summary'!A81)</f>
        <v>2517.1306892786706</v>
      </c>
      <c r="K81" s="134">
        <f>INDEX('Total Agency'!$N$45:$CS$45,1,'Yearly Summary'!A81)</f>
        <v>0.10635002245974541</v>
      </c>
      <c r="L81" s="133">
        <f>INDEX('Total Agency'!$N$11:$CS$11,1,'Yearly Summary'!A81)</f>
        <v>3776.0903335265803</v>
      </c>
      <c r="M81" s="133">
        <f>INDEX('Total Agency'!$N$41:$CS$41,1,'Yearly Summary'!A81)</f>
        <v>23733.176683867561</v>
      </c>
      <c r="N81" s="133">
        <f>INDEX('Total Agency'!$N$57:$CS$57,1,'Yearly Summary'!A81)</f>
        <v>4416.1703450087298</v>
      </c>
      <c r="O81" s="134">
        <f>INDEX('Total Agency'!$N$68:$CS$68,1,'Yearly Summary'!A81)</f>
        <v>0.1860758213632053</v>
      </c>
      <c r="P81" s="197">
        <f>INDEX('Total Agency'!$N$92:$CS$92,1,'Yearly Summary'!A81)</f>
        <v>2.0762089446728944</v>
      </c>
      <c r="Q81" s="133">
        <f>INDEX('Total Agency'!$N$80:$CS$80,1,'Yearly Summary'!A81)</f>
        <v>9168.8923715063065</v>
      </c>
      <c r="R81" s="132">
        <f>INDEX('Total Agency'!$N$104:$CS$104,1,'Yearly Summary'!A81)</f>
        <v>19.582936882463574</v>
      </c>
      <c r="S81" s="133">
        <f>INDEX('Total Agency'!$N$30:$CS$30,1,'Yearly Summary'!A81)</f>
        <v>179553.84059330975</v>
      </c>
      <c r="T81" s="132">
        <f>INDEX('Total Agency'!$N$116:$CS$116,1,'Yearly Summary'!A81)</f>
        <v>40.658268718335599</v>
      </c>
      <c r="U81" s="132">
        <f>INDEX('Total Agency'!$N$128:$CS$128,1,'Yearly Summary'!A81)</f>
        <v>7.565520746970213</v>
      </c>
      <c r="V81" s="345"/>
      <c r="W81" s="345"/>
    </row>
    <row r="82" spans="1:24" x14ac:dyDescent="0.25">
      <c r="A82" s="131">
        <v>56</v>
      </c>
      <c r="B82" s="126">
        <v>8</v>
      </c>
      <c r="C82" s="133">
        <f>INDEX('Total Agency'!$N$43:$CS$43,1,A82)</f>
        <v>23733.176683867568</v>
      </c>
      <c r="D82" s="133">
        <f>INDEX('Total Agency'!$N$8:$CS$8,1,'Yearly Summary'!A82)</f>
        <v>20</v>
      </c>
      <c r="E82" s="133">
        <f>INDEX('Total Agency'!$N$15:$CS$15,1,'Yearly Summary'!A82)</f>
        <v>2660.0586924293493</v>
      </c>
      <c r="F82" s="133">
        <f>INDEX('Total Agency'!$N$13:$CS$13,1,'Yearly Summary'!A82)</f>
        <v>1305.3019086261511</v>
      </c>
      <c r="G82" s="134">
        <f>INDEX('Total Agency'!$N$12:$CS$12,1,'Yearly Summary'!A82)</f>
        <v>0.33277545663279445</v>
      </c>
      <c r="H82" s="132">
        <f>INDEX('Total Agency'!$N$14:$CS$14,1,'Yearly Summary'!A82)</f>
        <v>2.0378876908477817</v>
      </c>
      <c r="I82" s="133">
        <f>INDEX('Total Agency'!$N$34:$CS$34,1,'Yearly Summary'!A82)</f>
        <v>2680.0586924293493</v>
      </c>
      <c r="J82" s="133">
        <f>INDEX('Total Agency'!$N$44:$CS$44,1,'Yearly Summary'!A82)</f>
        <v>2152.5470163443861</v>
      </c>
      <c r="K82" s="134">
        <f>INDEX('Total Agency'!$N$45:$CS$45,1,'Yearly Summary'!A82)</f>
        <v>9.069780438653044E-2</v>
      </c>
      <c r="L82" s="133">
        <f>INDEX('Total Agency'!$N$11:$CS$11,1,'Yearly Summary'!A82)</f>
        <v>3922.4704905641647</v>
      </c>
      <c r="M82" s="133">
        <f>INDEX('Total Agency'!$N$41:$CS$41,1,'Yearly Summary'!A82)</f>
        <v>24260.688359952524</v>
      </c>
      <c r="N82" s="133">
        <f>INDEX('Total Agency'!$N$57:$CS$57,1,'Yearly Summary'!A82)</f>
        <v>4808.3429893131579</v>
      </c>
      <c r="O82" s="134">
        <f>INDEX('Total Agency'!$N$68:$CS$68,1,'Yearly Summary'!A82)</f>
        <v>0.19819482934583013</v>
      </c>
      <c r="P82" s="197">
        <f>INDEX('Total Agency'!$N$92:$CS$92,1,'Yearly Summary'!A82)</f>
        <v>2.3841164816861218</v>
      </c>
      <c r="Q82" s="133">
        <f>INDEX('Total Agency'!$N$80:$CS$80,1,'Yearly Summary'!A82)</f>
        <v>11463.649770421416</v>
      </c>
      <c r="R82" s="132">
        <f>INDEX('Total Agency'!$N$104:$CS$104,1,'Yearly Summary'!A82)</f>
        <v>19.983335084666368</v>
      </c>
      <c r="S82" s="133">
        <f>INDEX('Total Agency'!$N$30:$CS$30,1,'Yearly Summary'!A82)</f>
        <v>229081.95465558983</v>
      </c>
      <c r="T82" s="132">
        <f>INDEX('Total Agency'!$N$116:$CS$116,1,'Yearly Summary'!A82)</f>
        <v>47.642598534409622</v>
      </c>
      <c r="U82" s="132">
        <f>INDEX('Total Agency'!$N$128:$CS$128,1,'Yearly Summary'!A82)</f>
        <v>9.4425166861192107</v>
      </c>
      <c r="V82" s="345"/>
      <c r="W82" s="345"/>
    </row>
    <row r="83" spans="1:24" x14ac:dyDescent="0.25">
      <c r="A83" s="131">
        <v>57</v>
      </c>
      <c r="B83" s="126">
        <v>9</v>
      </c>
      <c r="C83" s="133">
        <f>INDEX('Total Agency'!$N$43:$CS$43,1,A83)</f>
        <v>24260.688359952524</v>
      </c>
      <c r="D83" s="133">
        <f>INDEX('Total Agency'!$N$8:$CS$8,1,'Yearly Summary'!A83)</f>
        <v>20</v>
      </c>
      <c r="E83" s="133">
        <f>INDEX('Total Agency'!$N$15:$CS$15,1,'Yearly Summary'!A83)</f>
        <v>2764.0151985305888</v>
      </c>
      <c r="F83" s="133">
        <f>INDEX('Total Agency'!$N$13:$CS$13,1,'Yearly Summary'!A83)</f>
        <v>1356.5464277504238</v>
      </c>
      <c r="G83" s="134">
        <f>INDEX('Total Agency'!$N$12:$CS$12,1,'Yearly Summary'!A83)</f>
        <v>0.33268333966783281</v>
      </c>
      <c r="H83" s="132">
        <f>INDEX('Total Agency'!$N$14:$CS$14,1,'Yearly Summary'!A83)</f>
        <v>2.037538223527068</v>
      </c>
      <c r="I83" s="133">
        <f>INDEX('Total Agency'!$N$34:$CS$34,1,'Yearly Summary'!A83)</f>
        <v>2784.0151985305888</v>
      </c>
      <c r="J83" s="133">
        <f>INDEX('Total Agency'!$N$44:$CS$44,1,'Yearly Summary'!A83)</f>
        <v>1693.3081441135764</v>
      </c>
      <c r="K83" s="134">
        <f>INDEX('Total Agency'!$N$45:$CS$45,1,'Yearly Summary'!A83)</f>
        <v>6.9796376714056682E-2</v>
      </c>
      <c r="L83" s="133">
        <f>INDEX('Total Agency'!$N$11:$CS$11,1,'Yearly Summary'!A83)</f>
        <v>4077.5905072519281</v>
      </c>
      <c r="M83" s="133">
        <f>INDEX('Total Agency'!$N$41:$CS$41,1,'Yearly Summary'!A83)</f>
        <v>25351.395414369537</v>
      </c>
      <c r="N83" s="133">
        <f>INDEX('Total Agency'!$N$57:$CS$57,1,'Yearly Summary'!A83)</f>
        <v>4951.1908839620846</v>
      </c>
      <c r="O83" s="134">
        <f>INDEX('Total Agency'!$N$68:$CS$68,1,'Yearly Summary'!A83)</f>
        <v>0.19530249925239532</v>
      </c>
      <c r="P83" s="197">
        <f>INDEX('Total Agency'!$N$92:$CS$92,1,'Yearly Summary'!A83)</f>
        <v>2.5608071457270114</v>
      </c>
      <c r="Q83" s="133">
        <f>INDEX('Total Agency'!$N$80:$CS$80,1,'Yearly Summary'!A83)</f>
        <v>12679.044995508544</v>
      </c>
      <c r="R83" s="132">
        <f>INDEX('Total Agency'!$N$104:$CS$104,1,'Yearly Summary'!A83)</f>
        <v>20.180279158635443</v>
      </c>
      <c r="S83" s="133">
        <f>INDEX('Total Agency'!$N$30:$CS$30,1,'Yearly Summary'!A83)</f>
        <v>255866.6674742621</v>
      </c>
      <c r="T83" s="132">
        <f>INDEX('Total Agency'!$N$116:$CS$116,1,'Yearly Summary'!A83)</f>
        <v>51.677803072199524</v>
      </c>
      <c r="U83" s="132">
        <f>INDEX('Total Agency'!$N$128:$CS$128,1,'Yearly Summary'!A83)</f>
        <v>10.09280409587368</v>
      </c>
      <c r="V83" s="345"/>
      <c r="W83" s="345"/>
    </row>
    <row r="84" spans="1:24" x14ac:dyDescent="0.25">
      <c r="A84" s="131">
        <v>58</v>
      </c>
      <c r="B84" s="126">
        <v>10</v>
      </c>
      <c r="C84" s="133">
        <f>INDEX('Total Agency'!$N$43:$CS$43,1,A84)</f>
        <v>25351.39541436953</v>
      </c>
      <c r="D84" s="133">
        <f>INDEX('Total Agency'!$N$8:$CS$8,1,'Yearly Summary'!A84)</f>
        <v>20</v>
      </c>
      <c r="E84" s="133">
        <f>INDEX('Total Agency'!$N$15:$CS$15,1,'Yearly Summary'!A84)</f>
        <v>2632.0032729384043</v>
      </c>
      <c r="F84" s="133">
        <f>INDEX('Total Agency'!$N$13:$CS$13,1,'Yearly Summary'!A84)</f>
        <v>1291.4224412230847</v>
      </c>
      <c r="G84" s="134">
        <f>INDEX('Total Agency'!$N$12:$CS$12,1,'Yearly Summary'!A84)</f>
        <v>0.33282229422853254</v>
      </c>
      <c r="H84" s="132">
        <f>INDEX('Total Agency'!$N$14:$CS$14,1,'Yearly Summary'!A84)</f>
        <v>2.0380653060710929</v>
      </c>
      <c r="I84" s="133">
        <f>INDEX('Total Agency'!$N$34:$CS$34,1,'Yearly Summary'!A84)</f>
        <v>2652.0032729384043</v>
      </c>
      <c r="J84" s="133">
        <f>INDEX('Total Agency'!$N$44:$CS$44,1,'Yearly Summary'!A84)</f>
        <v>2236.035603166587</v>
      </c>
      <c r="K84" s="134">
        <f>INDEX('Total Agency'!$N$45:$CS$45,1,'Yearly Summary'!A84)</f>
        <v>8.8201677525773209E-2</v>
      </c>
      <c r="L84" s="133">
        <f>INDEX('Total Agency'!$N$11:$CS$11,1,'Yearly Summary'!A84)</f>
        <v>3880.2161502327995</v>
      </c>
      <c r="M84" s="133">
        <f>INDEX('Total Agency'!$N$41:$CS$41,1,'Yearly Summary'!A84)</f>
        <v>25767.363084141354</v>
      </c>
      <c r="N84" s="133">
        <f>INDEX('Total Agency'!$N$57:$CS$57,1,'Yearly Summary'!A84)</f>
        <v>4969.622809696808</v>
      </c>
      <c r="O84" s="134">
        <f>INDEX('Total Agency'!$N$68:$CS$68,1,'Yearly Summary'!A84)</f>
        <v>0.19286501274767173</v>
      </c>
      <c r="P84" s="197">
        <f>INDEX('Total Agency'!$N$92:$CS$92,1,'Yearly Summary'!A84)</f>
        <v>2.3015585865890382</v>
      </c>
      <c r="Q84" s="133">
        <f>INDEX('Total Agency'!$N$80:$CS$80,1,'Yearly Summary'!A84)</f>
        <v>11437.87804976643</v>
      </c>
      <c r="R84" s="132">
        <f>INDEX('Total Agency'!$N$104:$CS$104,1,'Yearly Summary'!A84)</f>
        <v>20.021613032880417</v>
      </c>
      <c r="S84" s="133">
        <f>INDEX('Total Agency'!$N$30:$CS$30,1,'Yearly Summary'!A84)</f>
        <v>229004.76822970039</v>
      </c>
      <c r="T84" s="132">
        <f>INDEX('Total Agency'!$N$116:$CS$116,1,'Yearly Summary'!A84)</f>
        <v>46.080915393188917</v>
      </c>
      <c r="U84" s="132">
        <f>INDEX('Total Agency'!$N$128:$CS$128,1,'Yearly Summary'!A84)</f>
        <v>8.887396334731763</v>
      </c>
      <c r="V84" s="345"/>
      <c r="W84" s="345"/>
    </row>
    <row r="85" spans="1:24" x14ac:dyDescent="0.25">
      <c r="A85" s="131">
        <v>59</v>
      </c>
      <c r="B85" s="126">
        <v>11</v>
      </c>
      <c r="C85" s="133">
        <f>INDEX('Total Agency'!$N$43:$CS$43,1,A85)</f>
        <v>25767.363084141354</v>
      </c>
      <c r="D85" s="133">
        <f>INDEX('Total Agency'!$N$8:$CS$8,1,'Yearly Summary'!A85)</f>
        <v>20</v>
      </c>
      <c r="E85" s="133">
        <f>INDEX('Total Agency'!$N$15:$CS$15,1,'Yearly Summary'!A85)</f>
        <v>2741.5879129681671</v>
      </c>
      <c r="F85" s="133">
        <f>INDEX('Total Agency'!$N$13:$CS$13,1,'Yearly Summary'!A85)</f>
        <v>1345.4650139680955</v>
      </c>
      <c r="G85" s="134">
        <f>INDEX('Total Agency'!$N$12:$CS$12,1,'Yearly Summary'!A85)</f>
        <v>0.33271301838101142</v>
      </c>
      <c r="H85" s="132">
        <f>INDEX('Total Agency'!$N$14:$CS$14,1,'Yearly Summary'!A85)</f>
        <v>2.0376508378189442</v>
      </c>
      <c r="I85" s="133">
        <f>INDEX('Total Agency'!$N$34:$CS$34,1,'Yearly Summary'!A85)</f>
        <v>2761.5879129681671</v>
      </c>
      <c r="J85" s="133">
        <f>INDEX('Total Agency'!$N$44:$CS$44,1,'Yearly Summary'!A85)</f>
        <v>2219.8887393250225</v>
      </c>
      <c r="K85" s="134">
        <f>INDEX('Total Agency'!$N$45:$CS$45,1,'Yearly Summary'!A85)</f>
        <v>8.6151180160583193E-2</v>
      </c>
      <c r="L85" s="133">
        <f>INDEX('Total Agency'!$N$11:$CS$11,1,'Yearly Summary'!A85)</f>
        <v>4043.9205550632096</v>
      </c>
      <c r="M85" s="133">
        <f>INDEX('Total Agency'!$N$41:$CS$41,1,'Yearly Summary'!A85)</f>
        <v>26309.062257784499</v>
      </c>
      <c r="N85" s="133">
        <f>INDEX('Total Agency'!$N$57:$CS$57,1,'Yearly Summary'!A85)</f>
        <v>5123.4138237598381</v>
      </c>
      <c r="O85" s="134">
        <f>INDEX('Total Agency'!$N$68:$CS$68,1,'Yearly Summary'!A85)</f>
        <v>0.19473950738186757</v>
      </c>
      <c r="P85" s="197">
        <f>INDEX('Total Agency'!$N$92:$CS$92,1,'Yearly Summary'!A85)</f>
        <v>2.3782237360169649</v>
      </c>
      <c r="Q85" s="133">
        <f>INDEX('Total Agency'!$N$80:$CS$80,1,'Yearly Summary'!A85)</f>
        <v>12184.624365103085</v>
      </c>
      <c r="R85" s="132">
        <f>INDEX('Total Agency'!$N$104:$CS$104,1,'Yearly Summary'!A85)</f>
        <v>20.055198555312831</v>
      </c>
      <c r="S85" s="133">
        <f>INDEX('Total Agency'!$N$30:$CS$30,1,'Yearly Summary'!A85)</f>
        <v>244365.06096404494</v>
      </c>
      <c r="T85" s="132">
        <f>INDEX('Total Agency'!$N$116:$CS$116,1,'Yearly Summary'!A85)</f>
        <v>47.69574923477812</v>
      </c>
      <c r="U85" s="132">
        <f>INDEX('Total Agency'!$N$128:$CS$128,1,'Yearly Summary'!A85)</f>
        <v>9.2882467101897781</v>
      </c>
      <c r="V85" s="345"/>
      <c r="W85" s="345"/>
    </row>
    <row r="86" spans="1:24" x14ac:dyDescent="0.25">
      <c r="A86" s="131">
        <v>60</v>
      </c>
      <c r="B86" s="126">
        <v>12</v>
      </c>
      <c r="C86" s="133">
        <f>INDEX('Total Agency'!$N$43:$CS$43,1,A86)</f>
        <v>26309.062257784502</v>
      </c>
      <c r="D86" s="133">
        <f>INDEX('Total Agency'!$N$8:$CS$8,1,'Yearly Summary'!A86)</f>
        <v>20</v>
      </c>
      <c r="E86" s="133">
        <f>INDEX('Total Agency'!$N$15:$CS$15,1,'Yearly Summary'!A86)</f>
        <v>2854.8898346930423</v>
      </c>
      <c r="F86" s="133">
        <f>INDEX('Total Agency'!$N$13:$CS$13,1,'Yearly Summary'!A86)</f>
        <v>1401.3964180084347</v>
      </c>
      <c r="G86" s="134">
        <f>INDEX('Total Agency'!$N$12:$CS$12,1,'Yearly Summary'!A86)</f>
        <v>0.3325876670232219</v>
      </c>
      <c r="H86" s="132">
        <f>INDEX('Total Agency'!$N$14:$CS$14,1,'Yearly Summary'!A86)</f>
        <v>2.0371750619644149</v>
      </c>
      <c r="I86" s="133">
        <f>INDEX('Total Agency'!$N$34:$CS$34,1,'Yearly Summary'!A86)</f>
        <v>2874.8898346930423</v>
      </c>
      <c r="J86" s="133">
        <f>INDEX('Total Agency'!$N$44:$CS$44,1,'Yearly Summary'!A86)</f>
        <v>2014.6955356415419</v>
      </c>
      <c r="K86" s="134">
        <f>INDEX('Total Agency'!$N$45:$CS$45,1,'Yearly Summary'!A86)</f>
        <v>7.657800631208056E-2</v>
      </c>
      <c r="L86" s="133">
        <f>INDEX('Total Agency'!$N$11:$CS$11,1,'Yearly Summary'!A86)</f>
        <v>4213.6151065114109</v>
      </c>
      <c r="M86" s="133">
        <f>INDEX('Total Agency'!$N$41:$CS$41,1,'Yearly Summary'!A86)</f>
        <v>27169.256556836001</v>
      </c>
      <c r="N86" s="133">
        <f>INDEX('Total Agency'!$N$57:$CS$57,1,'Yearly Summary'!A86)</f>
        <v>5381.472997878237</v>
      </c>
      <c r="O86" s="134">
        <f>INDEX('Total Agency'!$N$68:$CS$68,1,'Yearly Summary'!A86)</f>
        <v>0.19807214770932757</v>
      </c>
      <c r="P86" s="197">
        <f>INDEX('Total Agency'!$N$92:$CS$92,1,'Yearly Summary'!A86)</f>
        <v>2.4901363767687199</v>
      </c>
      <c r="Q86" s="133">
        <f>INDEX('Total Agency'!$N$80:$CS$80,1,'Yearly Summary'!A86)</f>
        <v>13400.601672615214</v>
      </c>
      <c r="R86" s="132">
        <f>INDEX('Total Agency'!$N$104:$CS$104,1,'Yearly Summary'!A86)</f>
        <v>20.159583754393203</v>
      </c>
      <c r="S86" s="133">
        <f>INDEX('Total Agency'!$N$30:$CS$30,1,'Yearly Summary'!A86)</f>
        <v>270150.55177834805</v>
      </c>
      <c r="T86" s="132">
        <f>INDEX('Total Agency'!$N$116:$CS$116,1,'Yearly Summary'!A86)</f>
        <v>50.200112847330239</v>
      </c>
      <c r="U86" s="132">
        <f>INDEX('Total Agency'!$N$128:$CS$128,1,'Yearly Summary'!A86)</f>
        <v>9.943244166921307</v>
      </c>
      <c r="V86" s="345"/>
      <c r="W86" s="345"/>
    </row>
    <row r="87" spans="1:24" s="1" customFormat="1" ht="30" x14ac:dyDescent="0.25">
      <c r="B87" s="135" t="s">
        <v>90</v>
      </c>
      <c r="C87" s="138">
        <f>C86</f>
        <v>26309.062257784502</v>
      </c>
      <c r="D87" s="138">
        <f>SUM(D75:D86)</f>
        <v>240</v>
      </c>
      <c r="E87" s="138">
        <f>SUM(E75:E86)</f>
        <v>28230.565527051098</v>
      </c>
      <c r="F87" s="138">
        <f>SUM(F75:F86)</f>
        <v>14196.957126981151</v>
      </c>
      <c r="G87" s="136">
        <f>SUM(F75:F86)/SUM(L75:L86)</f>
        <v>0.30407002583812309</v>
      </c>
      <c r="H87" s="137">
        <f>E87/F87</f>
        <v>1.9884941029651515</v>
      </c>
      <c r="I87" s="138">
        <f>SUM(I75:I86)</f>
        <v>28470.565527051098</v>
      </c>
      <c r="J87" s="138">
        <f>SUM(J75:J86)</f>
        <v>24748.191809013213</v>
      </c>
      <c r="K87" s="136">
        <f>SUM(J75:J86)/SUM(C75:C86)</f>
        <v>8.7592920142600908E-2</v>
      </c>
      <c r="L87" s="138">
        <f>L86</f>
        <v>4213.6151065114109</v>
      </c>
      <c r="M87" s="138">
        <f>M86</f>
        <v>27169.256556836001</v>
      </c>
      <c r="N87" s="138">
        <f>SUM(N75:N86)</f>
        <v>53760.979208085853</v>
      </c>
      <c r="O87" s="136">
        <f>N87/SUM(M75:M86)</f>
        <v>0.18780549862158216</v>
      </c>
      <c r="P87" s="198">
        <f>Q87/N87</f>
        <v>2.3272126285166301</v>
      </c>
      <c r="Q87" s="138">
        <f>SUM(Q75:Q86)</f>
        <v>125113.22973447737</v>
      </c>
      <c r="R87" s="137">
        <f>S87/Q87</f>
        <v>19.979034669879351</v>
      </c>
      <c r="S87" s="138">
        <f>SUM(S75:S86)</f>
        <v>2499641.5545257032</v>
      </c>
      <c r="T87" s="137">
        <f>S87/N87</f>
        <v>46.495461789314803</v>
      </c>
      <c r="U87" s="137">
        <f>S87/SUM(M75:M86)</f>
        <v>8.7321033849829863</v>
      </c>
      <c r="V87" s="348"/>
      <c r="W87" s="348"/>
      <c r="X87" s="212"/>
    </row>
    <row r="88" spans="1:24" x14ac:dyDescent="0.25">
      <c r="S88" s="193">
        <f>'[1]Sales assumption 18-20'!$G$9</f>
        <v>1793960.2078561801</v>
      </c>
    </row>
    <row r="89" spans="1:24" ht="38.25" x14ac:dyDescent="0.25">
      <c r="B89" s="127">
        <v>2021</v>
      </c>
      <c r="C89" s="192" t="s">
        <v>76</v>
      </c>
      <c r="D89" s="192" t="s">
        <v>77</v>
      </c>
      <c r="E89" s="192" t="s">
        <v>78</v>
      </c>
      <c r="F89" s="192" t="s">
        <v>70</v>
      </c>
      <c r="G89" s="194" t="s">
        <v>71</v>
      </c>
      <c r="H89" s="190" t="s">
        <v>88</v>
      </c>
      <c r="I89" s="192" t="s">
        <v>84</v>
      </c>
      <c r="J89" s="192" t="s">
        <v>85</v>
      </c>
      <c r="K89" s="194" t="s">
        <v>87</v>
      </c>
      <c r="L89" s="192" t="s">
        <v>79</v>
      </c>
      <c r="M89" s="192" t="s">
        <v>80</v>
      </c>
      <c r="N89" s="192" t="s">
        <v>81</v>
      </c>
      <c r="O89" s="194" t="s">
        <v>11</v>
      </c>
      <c r="P89" s="196" t="s">
        <v>82</v>
      </c>
      <c r="Q89" s="192" t="s">
        <v>83</v>
      </c>
      <c r="R89" s="190" t="s">
        <v>14</v>
      </c>
      <c r="S89" s="192" t="s">
        <v>0</v>
      </c>
      <c r="T89" s="190" t="s">
        <v>15</v>
      </c>
      <c r="U89" s="190" t="s">
        <v>86</v>
      </c>
      <c r="V89" s="346"/>
      <c r="W89" s="346"/>
      <c r="X89" s="210"/>
    </row>
    <row r="90" spans="1:24" x14ac:dyDescent="0.25">
      <c r="A90" s="131">
        <v>61</v>
      </c>
      <c r="B90" s="126">
        <v>1</v>
      </c>
      <c r="C90" s="133">
        <f>INDEX('Total Agency'!$N$43:$CS$43,1,A90)</f>
        <v>27169.256556836004</v>
      </c>
      <c r="D90" s="133">
        <f>INDEX('Total Agency'!$N$8:$CS$8,1,'Yearly Summary'!A90)</f>
        <v>20</v>
      </c>
      <c r="E90" s="133">
        <f>INDEX('Total Agency'!$N$15:$CS$15,1,'Yearly Summary'!A90)</f>
        <v>857.53424521117267</v>
      </c>
      <c r="F90" s="133">
        <f>INDEX('Total Agency'!$N$13:$CS$13,1,'Yearly Summary'!A90)</f>
        <v>614.38272600275513</v>
      </c>
      <c r="G90" s="134">
        <f>INDEX('Total Agency'!$N$12:$CS$12,1,'Yearly Summary'!A90)</f>
        <v>0.15</v>
      </c>
      <c r="H90" s="132">
        <f>INDEX('Total Agency'!$N$14:$CS$14,1,'Yearly Summary'!A90)</f>
        <v>1.3957655528344513</v>
      </c>
      <c r="I90" s="133">
        <f>INDEX('Total Agency'!$N$34:$CS$34,1,'Yearly Summary'!A90)</f>
        <v>877.53424521117267</v>
      </c>
      <c r="J90" s="133">
        <f>INDEX('Total Agency'!$N$44:$CS$44,1,'Yearly Summary'!A90)</f>
        <v>2210.1437825722387</v>
      </c>
      <c r="K90" s="134">
        <f>INDEX('Total Agency'!$N$45:$CS$45,1,'Yearly Summary'!A90)</f>
        <v>8.1347230755055344E-2</v>
      </c>
      <c r="L90" s="133">
        <f>INDEX('Total Agency'!$N$11:$CS$11,1,'Yearly Summary'!A90)</f>
        <v>4095.8848400183679</v>
      </c>
      <c r="M90" s="133">
        <f>INDEX('Total Agency'!$N$41:$CS$41,1,'Yearly Summary'!A90)</f>
        <v>25836.647019474934</v>
      </c>
      <c r="N90" s="133">
        <f>INDEX('Total Agency'!$N$57:$CS$57,1,'Yearly Summary'!A90)</f>
        <v>2986.1338094035391</v>
      </c>
      <c r="O90" s="134">
        <f>INDEX('Total Agency'!$N$68:$CS$68,1,'Yearly Summary'!A90)</f>
        <v>0.11557745117439874</v>
      </c>
      <c r="P90" s="197">
        <f>INDEX('Total Agency'!$N$92:$CS$92,1,'Yearly Summary'!A90)</f>
        <v>1.6270140689825452</v>
      </c>
      <c r="Q90" s="133">
        <f>INDEX('Total Agency'!$N$80:$CS$80,1,'Yearly Summary'!A90)</f>
        <v>4858.4817197640004</v>
      </c>
      <c r="R90" s="132">
        <f>INDEX('Total Agency'!$N$104:$CS$104,1,'Yearly Summary'!A90)</f>
        <v>21.240071908039265</v>
      </c>
      <c r="S90" s="133">
        <f>INDEX('Total Agency'!$N$30:$CS$30,1,'Yearly Summary'!A90)</f>
        <v>103194.50109168164</v>
      </c>
      <c r="T90" s="132">
        <f>INDEX('Total Agency'!$N$116:$CS$116,1,'Yearly Summary'!A90)</f>
        <v>34.557895820580818</v>
      </c>
      <c r="U90" s="132">
        <f>INDEX('Total Agency'!$N$128:$CS$128,1,'Yearly Summary'!A90)</f>
        <v>3.9941135168931381</v>
      </c>
      <c r="V90" s="345"/>
      <c r="W90" s="345"/>
    </row>
    <row r="91" spans="1:24" x14ac:dyDescent="0.25">
      <c r="A91" s="131">
        <v>62</v>
      </c>
      <c r="B91" s="126">
        <v>2</v>
      </c>
      <c r="C91" s="133">
        <f>INDEX('Total Agency'!$N$43:$CS$43,1,A91)</f>
        <v>25836.647019474942</v>
      </c>
      <c r="D91" s="133">
        <f>INDEX('Total Agency'!$N$8:$CS$8,1,'Yearly Summary'!A91)</f>
        <v>20</v>
      </c>
      <c r="E91" s="133">
        <f>INDEX('Total Agency'!$N$15:$CS$15,1,'Yearly Summary'!A91)</f>
        <v>893.73191363256024</v>
      </c>
      <c r="F91" s="133">
        <f>INDEX('Total Agency'!$N$13:$CS$13,1,'Yearly Summary'!A91)</f>
        <v>640.69216895246541</v>
      </c>
      <c r="G91" s="134">
        <f>INDEX('Total Agency'!$N$12:$CS$12,1,'Yearly Summary'!A91)</f>
        <v>0.15000000000000002</v>
      </c>
      <c r="H91" s="132">
        <f>INDEX('Total Agency'!$N$14:$CS$14,1,'Yearly Summary'!A91)</f>
        <v>1.3949474598601945</v>
      </c>
      <c r="I91" s="133">
        <f>INDEX('Total Agency'!$N$34:$CS$34,1,'Yearly Summary'!A91)</f>
        <v>913.73191363256024</v>
      </c>
      <c r="J91" s="133">
        <f>INDEX('Total Agency'!$N$44:$CS$44,1,'Yearly Summary'!A91)</f>
        <v>2592.4539581468016</v>
      </c>
      <c r="K91" s="134">
        <f>INDEX('Total Agency'!$N$45:$CS$45,1,'Yearly Summary'!A91)</f>
        <v>0.10034018563603406</v>
      </c>
      <c r="L91" s="133">
        <f>INDEX('Total Agency'!$N$11:$CS$11,1,'Yearly Summary'!A91)</f>
        <v>4271.2811263497688</v>
      </c>
      <c r="M91" s="133">
        <f>INDEX('Total Agency'!$N$41:$CS$41,1,'Yearly Summary'!A91)</f>
        <v>24157.924974960693</v>
      </c>
      <c r="N91" s="133">
        <f>INDEX('Total Agency'!$N$57:$CS$57,1,'Yearly Summary'!A91)</f>
        <v>3179.9314748790521</v>
      </c>
      <c r="O91" s="134">
        <f>INDEX('Total Agency'!$N$68:$CS$68,1,'Yearly Summary'!A91)</f>
        <v>0.13163098561548645</v>
      </c>
      <c r="P91" s="197">
        <f>INDEX('Total Agency'!$N$92:$CS$92,1,'Yearly Summary'!A91)</f>
        <v>1.6752761122753588</v>
      </c>
      <c r="Q91" s="133">
        <f>INDEX('Total Agency'!$N$80:$CS$80,1,'Yearly Summary'!A91)</f>
        <v>5327.2632385374263</v>
      </c>
      <c r="R91" s="132">
        <f>INDEX('Total Agency'!$N$104:$CS$104,1,'Yearly Summary'!A91)</f>
        <v>21.713434763307422</v>
      </c>
      <c r="S91" s="133">
        <f>INDEX('Total Agency'!$N$30:$CS$30,1,'Yearly Summary'!A91)</f>
        <v>115673.18279694824</v>
      </c>
      <c r="T91" s="132">
        <f>INDEX('Total Agency'!$N$116:$CS$116,1,'Yearly Summary'!A91)</f>
        <v>36.37599857441829</v>
      </c>
      <c r="U91" s="132">
        <f>INDEX('Total Agency'!$N$128:$CS$128,1,'Yearly Summary'!A91)</f>
        <v>4.7882085450982093</v>
      </c>
      <c r="V91" s="345"/>
      <c r="W91" s="345"/>
    </row>
    <row r="92" spans="1:24" x14ac:dyDescent="0.25">
      <c r="A92" s="131">
        <v>63</v>
      </c>
      <c r="B92" s="126">
        <v>3</v>
      </c>
      <c r="C92" s="133">
        <f>INDEX('Total Agency'!$N$43:$CS$43,1,A92)</f>
        <v>24157.924974960693</v>
      </c>
      <c r="D92" s="133">
        <f>INDEX('Total Agency'!$N$8:$CS$8,1,'Yearly Summary'!A92)</f>
        <v>20</v>
      </c>
      <c r="E92" s="133">
        <f>INDEX('Total Agency'!$N$15:$CS$15,1,'Yearly Summary'!A92)</f>
        <v>3010.306081635676</v>
      </c>
      <c r="F92" s="133">
        <f>INDEX('Total Agency'!$N$13:$CS$13,1,'Yearly Summary'!A92)</f>
        <v>1478.3035091496977</v>
      </c>
      <c r="G92" s="134">
        <f>INDEX('Total Agency'!$N$12:$CS$12,1,'Yearly Summary'!A92)</f>
        <v>0.33236388306809428</v>
      </c>
      <c r="H92" s="132">
        <f>INDEX('Total Agency'!$N$14:$CS$14,1,'Yearly Summary'!A92)</f>
        <v>2.0363247891951279</v>
      </c>
      <c r="I92" s="133">
        <f>INDEX('Total Agency'!$N$34:$CS$34,1,'Yearly Summary'!A92)</f>
        <v>3030.306081635676</v>
      </c>
      <c r="J92" s="133">
        <f>INDEX('Total Agency'!$N$44:$CS$44,1,'Yearly Summary'!A92)</f>
        <v>2482.7245231174165</v>
      </c>
      <c r="K92" s="134">
        <f>INDEX('Total Agency'!$N$45:$CS$45,1,'Yearly Summary'!A92)</f>
        <v>0.10277060325713906</v>
      </c>
      <c r="L92" s="133">
        <f>INDEX('Total Agency'!$N$11:$CS$11,1,'Yearly Summary'!A92)</f>
        <v>4447.8464251388732</v>
      </c>
      <c r="M92" s="133">
        <f>INDEX('Total Agency'!$N$41:$CS$41,1,'Yearly Summary'!A92)</f>
        <v>24705.506533478954</v>
      </c>
      <c r="N92" s="133">
        <f>INDEX('Total Agency'!$N$57:$CS$57,1,'Yearly Summary'!A92)</f>
        <v>5891.5948795867253</v>
      </c>
      <c r="O92" s="134">
        <f>INDEX('Total Agency'!$N$68:$CS$68,1,'Yearly Summary'!A92)</f>
        <v>0.23847294414315692</v>
      </c>
      <c r="P92" s="197">
        <f>INDEX('Total Agency'!$N$92:$CS$92,1,'Yearly Summary'!A92)</f>
        <v>1.8738081780671743</v>
      </c>
      <c r="Q92" s="133">
        <f>INDEX('Total Agency'!$N$80:$CS$80,1,'Yearly Summary'!A92)</f>
        <v>11039.718667228295</v>
      </c>
      <c r="R92" s="132">
        <f>INDEX('Total Agency'!$N$104:$CS$104,1,'Yearly Summary'!A92)</f>
        <v>20.785394367395437</v>
      </c>
      <c r="S92" s="133">
        <f>INDEX('Total Agency'!$N$30:$CS$30,1,'Yearly Summary'!A92)</f>
        <v>229464.90620343725</v>
      </c>
      <c r="T92" s="132">
        <f>INDEX('Total Agency'!$N$116:$CS$116,1,'Yearly Summary'!A92)</f>
        <v>38.947841949976947</v>
      </c>
      <c r="U92" s="132">
        <f>INDEX('Total Agency'!$N$128:$CS$128,1,'Yearly Summary'!A92)</f>
        <v>9.2880065378333576</v>
      </c>
      <c r="V92" s="345"/>
      <c r="W92" s="345"/>
    </row>
    <row r="93" spans="1:24" x14ac:dyDescent="0.25">
      <c r="A93" s="131">
        <v>64</v>
      </c>
      <c r="B93" s="126">
        <v>4</v>
      </c>
      <c r="C93" s="133">
        <f>INDEX('Total Agency'!$N$43:$CS$43,1,A93)</f>
        <v>24705.506533478954</v>
      </c>
      <c r="D93" s="133">
        <f>INDEX('Total Agency'!$N$8:$CS$8,1,'Yearly Summary'!A93)</f>
        <v>20</v>
      </c>
      <c r="E93" s="133">
        <f>INDEX('Total Agency'!$N$15:$CS$15,1,'Yearly Summary'!A93)</f>
        <v>2905.2870166294979</v>
      </c>
      <c r="F93" s="133">
        <f>INDEX('Total Agency'!$N$13:$CS$13,1,'Yearly Summary'!A93)</f>
        <v>1426.599985380738</v>
      </c>
      <c r="G93" s="134">
        <f>INDEX('Total Agency'!$N$12:$CS$12,1,'Yearly Summary'!A93)</f>
        <v>0.33241294996682702</v>
      </c>
      <c r="H93" s="132">
        <f>INDEX('Total Agency'!$N$14:$CS$14,1,'Yearly Summary'!A93)</f>
        <v>2.0365113181002314</v>
      </c>
      <c r="I93" s="133">
        <f>INDEX('Total Agency'!$N$34:$CS$34,1,'Yearly Summary'!A93)</f>
        <v>2925.2870166294979</v>
      </c>
      <c r="J93" s="133">
        <f>INDEX('Total Agency'!$N$44:$CS$44,1,'Yearly Summary'!A93)</f>
        <v>2292.0933572783179</v>
      </c>
      <c r="K93" s="134">
        <f>INDEX('Total Agency'!$N$45:$CS$45,1,'Yearly Summary'!A93)</f>
        <v>9.2776618612221279E-2</v>
      </c>
      <c r="L93" s="133">
        <f>INDEX('Total Agency'!$N$11:$CS$11,1,'Yearly Summary'!A93)</f>
        <v>4291.649845540328</v>
      </c>
      <c r="M93" s="133">
        <f>INDEX('Total Agency'!$N$41:$CS$41,1,'Yearly Summary'!A93)</f>
        <v>25338.700192830132</v>
      </c>
      <c r="N93" s="133">
        <f>INDEX('Total Agency'!$N$57:$CS$57,1,'Yearly Summary'!A93)</f>
        <v>5659.9618418903256</v>
      </c>
      <c r="O93" s="134">
        <f>INDEX('Total Agency'!$N$68:$CS$68,1,'Yearly Summary'!A93)</f>
        <v>0.22337222504775028</v>
      </c>
      <c r="P93" s="197">
        <f>INDEX('Total Agency'!$N$92:$CS$92,1,'Yearly Summary'!A93)</f>
        <v>1.9401258456403581</v>
      </c>
      <c r="Q93" s="133">
        <f>INDEX('Total Agency'!$N$80:$CS$80,1,'Yearly Summary'!A93)</f>
        <v>10981.038254789626</v>
      </c>
      <c r="R93" s="132">
        <f>INDEX('Total Agency'!$N$104:$CS$104,1,'Yearly Summary'!A93)</f>
        <v>21.178249667359101</v>
      </c>
      <c r="S93" s="133">
        <f>INDEX('Total Agency'!$N$30:$CS$30,1,'Yearly Summary'!A93)</f>
        <v>232559.16976675595</v>
      </c>
      <c r="T93" s="132">
        <f>INDEX('Total Agency'!$N$116:$CS$116,1,'Yearly Summary'!A93)</f>
        <v>41.088469545067703</v>
      </c>
      <c r="U93" s="132">
        <f>INDEX('Total Agency'!$N$128:$CS$128,1,'Yearly Summary'!A93)</f>
        <v>9.1780228660884973</v>
      </c>
      <c r="V93" s="345"/>
      <c r="W93" s="345"/>
    </row>
    <row r="94" spans="1:24" x14ac:dyDescent="0.25">
      <c r="A94" s="131">
        <v>65</v>
      </c>
      <c r="B94" s="126">
        <v>5</v>
      </c>
      <c r="C94" s="133">
        <f>INDEX('Total Agency'!$N$43:$CS$43,1,A94)</f>
        <v>25338.700192830129</v>
      </c>
      <c r="D94" s="133">
        <f>INDEX('Total Agency'!$N$8:$CS$8,1,'Yearly Summary'!A94)</f>
        <v>20</v>
      </c>
      <c r="E94" s="133">
        <f>INDEX('Total Agency'!$N$15:$CS$15,1,'Yearly Summary'!A94)</f>
        <v>3005.1684966807998</v>
      </c>
      <c r="F94" s="133">
        <f>INDEX('Total Agency'!$N$13:$CS$13,1,'Yearly Summary'!A94)</f>
        <v>1476.0452168417446</v>
      </c>
      <c r="G94" s="134">
        <f>INDEX('Total Agency'!$N$12:$CS$12,1,'Yearly Summary'!A94)</f>
        <v>0.33226787306497535</v>
      </c>
      <c r="H94" s="132">
        <f>INDEX('Total Agency'!$N$14:$CS$14,1,'Yearly Summary'!A94)</f>
        <v>2.0359596456745956</v>
      </c>
      <c r="I94" s="133">
        <f>INDEX('Total Agency'!$N$34:$CS$34,1,'Yearly Summary'!A94)</f>
        <v>3025.1684966807998</v>
      </c>
      <c r="J94" s="133">
        <f>INDEX('Total Agency'!$N$44:$CS$44,1,'Yearly Summary'!A94)</f>
        <v>2174.4526078635572</v>
      </c>
      <c r="K94" s="134">
        <f>INDEX('Total Agency'!$N$45:$CS$45,1,'Yearly Summary'!A94)</f>
        <v>8.5815475589345463E-2</v>
      </c>
      <c r="L94" s="133">
        <f>INDEX('Total Agency'!$N$11:$CS$11,1,'Yearly Summary'!A94)</f>
        <v>4442.3350449927557</v>
      </c>
      <c r="M94" s="133">
        <f>INDEX('Total Agency'!$N$41:$CS$41,1,'Yearly Summary'!A94)</f>
        <v>26189.416081647374</v>
      </c>
      <c r="N94" s="133">
        <f>INDEX('Total Agency'!$N$57:$CS$57,1,'Yearly Summary'!A94)</f>
        <v>5210.9424641945361</v>
      </c>
      <c r="O94" s="134">
        <f>INDEX('Total Agency'!$N$68:$CS$68,1,'Yearly Summary'!A94)</f>
        <v>0.19897131146219721</v>
      </c>
      <c r="P94" s="197">
        <f>INDEX('Total Agency'!$N$92:$CS$92,1,'Yearly Summary'!A94)</f>
        <v>4.4651630101992508</v>
      </c>
      <c r="Q94" s="133">
        <f>INDEX('Total Agency'!$N$80:$CS$80,1,'Yearly Summary'!A94)</f>
        <v>23267.707539397976</v>
      </c>
      <c r="R94" s="132">
        <f>INDEX('Total Agency'!$N$104:$CS$104,1,'Yearly Summary'!A94)</f>
        <v>22.441460155808674</v>
      </c>
      <c r="S94" s="133">
        <f>INDEX('Total Agency'!$N$30:$CS$30,1,'Yearly Summary'!A94)</f>
        <v>522161.33166240877</v>
      </c>
      <c r="T94" s="132">
        <f>INDEX('Total Agency'!$N$116:$CS$116,1,'Yearly Summary'!A94)</f>
        <v>100.20477778257721</v>
      </c>
      <c r="U94" s="132">
        <f>INDEX('Total Agency'!$N$128:$CS$128,1,'Yearly Summary'!A94)</f>
        <v>19.937876050177429</v>
      </c>
      <c r="V94" s="345"/>
      <c r="W94" s="345"/>
    </row>
    <row r="95" spans="1:24" x14ac:dyDescent="0.25">
      <c r="A95" s="131">
        <v>66</v>
      </c>
      <c r="B95" s="126">
        <v>6</v>
      </c>
      <c r="C95" s="133">
        <f>INDEX('Total Agency'!$N$43:$CS$43,1,A95)</f>
        <v>26189.41608164737</v>
      </c>
      <c r="D95" s="133">
        <f>INDEX('Total Agency'!$N$8:$CS$8,1,'Yearly Summary'!A95)</f>
        <v>20</v>
      </c>
      <c r="E95" s="133">
        <f>INDEX('Total Agency'!$N$15:$CS$15,1,'Yearly Summary'!A95)</f>
        <v>3108.9584493018856</v>
      </c>
      <c r="F95" s="133">
        <f>INDEX('Total Agency'!$N$13:$CS$13,1,'Yearly Summary'!A95)</f>
        <v>1527.4090559709443</v>
      </c>
      <c r="G95" s="134">
        <f>INDEX('Total Agency'!$N$12:$CS$12,1,'Yearly Summary'!A95)</f>
        <v>0.33213287501541655</v>
      </c>
      <c r="H95" s="132">
        <f>INDEX('Total Agency'!$N$14:$CS$14,1,'Yearly Summary'!A95)</f>
        <v>2.0354458664156478</v>
      </c>
      <c r="I95" s="133">
        <f>INDEX('Total Agency'!$N$34:$CS$34,1,'Yearly Summary'!A95)</f>
        <v>3128.9584493018856</v>
      </c>
      <c r="J95" s="133">
        <f>INDEX('Total Agency'!$N$44:$CS$44,1,'Yearly Summary'!A95)</f>
        <v>2297.4811824440039</v>
      </c>
      <c r="K95" s="134">
        <f>INDEX('Total Agency'!$N$45:$CS$45,1,'Yearly Summary'!A95)</f>
        <v>8.7725559641400275E-2</v>
      </c>
      <c r="L95" s="133">
        <f>INDEX('Total Agency'!$N$11:$CS$11,1,'Yearly Summary'!A95)</f>
        <v>4598.7891319100736</v>
      </c>
      <c r="M95" s="133">
        <f>INDEX('Total Agency'!$N$41:$CS$41,1,'Yearly Summary'!A95)</f>
        <v>27020.893348505255</v>
      </c>
      <c r="N95" s="133">
        <f>INDEX('Total Agency'!$N$57:$CS$57,1,'Yearly Summary'!A95)</f>
        <v>5203.2904062095395</v>
      </c>
      <c r="O95" s="134">
        <f>INDEX('Total Agency'!$N$68:$CS$68,1,'Yearly Summary'!A95)</f>
        <v>0.19256544700796785</v>
      </c>
      <c r="P95" s="197">
        <f>INDEX('Total Agency'!$N$92:$CS$92,1,'Yearly Summary'!A95)</f>
        <v>2.097037765596248</v>
      </c>
      <c r="Q95" s="133">
        <f>INDEX('Total Agency'!$N$80:$CS$80,1,'Yearly Summary'!A95)</f>
        <v>10911.496487186047</v>
      </c>
      <c r="R95" s="132">
        <f>INDEX('Total Agency'!$N$104:$CS$104,1,'Yearly Summary'!A95)</f>
        <v>21.564936315691138</v>
      </c>
      <c r="S95" s="133">
        <f>INDEX('Total Agency'!$N$30:$CS$30,1,'Yearly Summary'!A95)</f>
        <v>235305.72685505467</v>
      </c>
      <c r="T95" s="132">
        <f>INDEX('Total Agency'!$N$116:$CS$116,1,'Yearly Summary'!A95)</f>
        <v>45.222485866682334</v>
      </c>
      <c r="U95" s="132">
        <f>INDEX('Total Agency'!$N$128:$CS$128,1,'Yearly Summary'!A95)</f>
        <v>8.7082882057291915</v>
      </c>
      <c r="V95" s="345"/>
      <c r="W95" s="345"/>
    </row>
    <row r="96" spans="1:24" x14ac:dyDescent="0.25">
      <c r="A96" s="131">
        <v>67</v>
      </c>
      <c r="B96" s="126">
        <v>7</v>
      </c>
      <c r="C96" s="133">
        <f>INDEX('Total Agency'!$N$43:$CS$43,1,A96)</f>
        <v>27020.893348505255</v>
      </c>
      <c r="D96" s="133">
        <f>INDEX('Total Agency'!$N$8:$CS$8,1,'Yearly Summary'!A96)</f>
        <v>20</v>
      </c>
      <c r="E96" s="133">
        <f>INDEX('Total Agency'!$N$15:$CS$15,1,'Yearly Summary'!A96)</f>
        <v>2989.7334967505885</v>
      </c>
      <c r="F96" s="133">
        <f>INDEX('Total Agency'!$N$13:$CS$13,1,'Yearly Summary'!A96)</f>
        <v>1468.5479312742164</v>
      </c>
      <c r="G96" s="134">
        <f>INDEX('Total Agency'!$N$12:$CS$12,1,'Yearly Summary'!A96)</f>
        <v>0.33223729844415445</v>
      </c>
      <c r="H96" s="132">
        <f>INDEX('Total Agency'!$N$14:$CS$14,1,'Yearly Summary'!A96)</f>
        <v>2.0358433205217099</v>
      </c>
      <c r="I96" s="133">
        <f>INDEX('Total Agency'!$N$34:$CS$34,1,'Yearly Summary'!A96)</f>
        <v>3009.7334967505885</v>
      </c>
      <c r="J96" s="133">
        <f>INDEX('Total Agency'!$N$44:$CS$44,1,'Yearly Summary'!A96)</f>
        <v>2941.9919752137139</v>
      </c>
      <c r="K96" s="134">
        <f>INDEX('Total Agency'!$N$45:$CS$45,1,'Yearly Summary'!A96)</f>
        <v>0.10887841261460215</v>
      </c>
      <c r="L96" s="133">
        <f>INDEX('Total Agency'!$N$11:$CS$11,1,'Yearly Summary'!A96)</f>
        <v>4420.1778010817279</v>
      </c>
      <c r="M96" s="133">
        <f>INDEX('Total Agency'!$N$41:$CS$41,1,'Yearly Summary'!A96)</f>
        <v>27088.634870042129</v>
      </c>
      <c r="N96" s="133">
        <f>INDEX('Total Agency'!$N$57:$CS$57,1,'Yearly Summary'!A96)</f>
        <v>5188.1036532310163</v>
      </c>
      <c r="O96" s="134">
        <f>INDEX('Total Agency'!$N$68:$CS$68,1,'Yearly Summary'!A96)</f>
        <v>0.19152325977742959</v>
      </c>
      <c r="P96" s="197">
        <f>INDEX('Total Agency'!$N$92:$CS$92,1,'Yearly Summary'!A96)</f>
        <v>2.1545079325288485</v>
      </c>
      <c r="Q96" s="133">
        <f>INDEX('Total Agency'!$N$80:$CS$80,1,'Yearly Summary'!A96)</f>
        <v>11177.810475668124</v>
      </c>
      <c r="R96" s="132">
        <f>INDEX('Total Agency'!$N$104:$CS$104,1,'Yearly Summary'!A96)</f>
        <v>21.270858981385569</v>
      </c>
      <c r="S96" s="133">
        <f>INDEX('Total Agency'!$N$30:$CS$30,1,'Yearly Summary'!A96)</f>
        <v>237761.63034859102</v>
      </c>
      <c r="T96" s="132">
        <f>INDEX('Total Agency'!$N$116:$CS$116,1,'Yearly Summary'!A96)</f>
        <v>45.828234407097717</v>
      </c>
      <c r="U96" s="132">
        <f>INDEX('Total Agency'!$N$128:$CS$128,1,'Yearly Summary'!A96)</f>
        <v>8.7771728434915133</v>
      </c>
      <c r="V96" s="345"/>
      <c r="W96" s="345"/>
    </row>
    <row r="97" spans="1:24" x14ac:dyDescent="0.25">
      <c r="A97" s="131">
        <v>68</v>
      </c>
      <c r="B97" s="126">
        <v>8</v>
      </c>
      <c r="C97" s="133">
        <f>INDEX('Total Agency'!$N$43:$CS$43,1,A97)</f>
        <v>27088.634870042129</v>
      </c>
      <c r="D97" s="133">
        <f>INDEX('Total Agency'!$N$8:$CS$8,1,'Yearly Summary'!A97)</f>
        <v>20</v>
      </c>
      <c r="E97" s="133">
        <f>INDEX('Total Agency'!$N$15:$CS$15,1,'Yearly Summary'!A97)</f>
        <v>3098.4763710589095</v>
      </c>
      <c r="F97" s="133">
        <f>INDEX('Total Agency'!$N$13:$CS$13,1,'Yearly Summary'!A97)</f>
        <v>1522.1626103590145</v>
      </c>
      <c r="G97" s="134">
        <f>INDEX('Total Agency'!$N$12:$CS$12,1,'Yearly Summary'!A97)</f>
        <v>0.33216683237166389</v>
      </c>
      <c r="H97" s="132">
        <f>INDEX('Total Agency'!$N$14:$CS$14,1,'Yearly Summary'!A97)</f>
        <v>2.0355751415600127</v>
      </c>
      <c r="I97" s="133">
        <f>INDEX('Total Agency'!$N$34:$CS$34,1,'Yearly Summary'!A97)</f>
        <v>3118.4763710589095</v>
      </c>
      <c r="J97" s="133">
        <f>INDEX('Total Agency'!$N$44:$CS$44,1,'Yearly Summary'!A97)</f>
        <v>2451.5543140604896</v>
      </c>
      <c r="K97" s="134">
        <f>INDEX('Total Agency'!$N$45:$CS$45,1,'Yearly Summary'!A97)</f>
        <v>9.0501212992896637E-2</v>
      </c>
      <c r="L97" s="133">
        <f>INDEX('Total Agency'!$N$11:$CS$11,1,'Yearly Summary'!A97)</f>
        <v>4582.5243883948524</v>
      </c>
      <c r="M97" s="133">
        <f>INDEX('Total Agency'!$N$41:$CS$41,1,'Yearly Summary'!A97)</f>
        <v>27755.55692704055</v>
      </c>
      <c r="N97" s="133">
        <f>INDEX('Total Agency'!$N$57:$CS$57,1,'Yearly Summary'!A97)</f>
        <v>5714.1624893146109</v>
      </c>
      <c r="O97" s="134">
        <f>INDEX('Total Agency'!$N$68:$CS$68,1,'Yearly Summary'!A97)</f>
        <v>0.20587453908185319</v>
      </c>
      <c r="P97" s="197">
        <f>INDEX('Total Agency'!$N$92:$CS$92,1,'Yearly Summary'!A97)</f>
        <v>2.4585472497824696</v>
      </c>
      <c r="Q97" s="133">
        <f>INDEX('Total Agency'!$N$80:$CS$80,1,'Yearly Summary'!A97)</f>
        <v>14048.538472914588</v>
      </c>
      <c r="R97" s="132">
        <f>INDEX('Total Agency'!$N$104:$CS$104,1,'Yearly Summary'!A97)</f>
        <v>21.643417385173787</v>
      </c>
      <c r="S97" s="133">
        <f>INDEX('Total Agency'!$N$30:$CS$30,1,'Yearly Summary'!A97)</f>
        <v>304058.38182096242</v>
      </c>
      <c r="T97" s="132">
        <f>INDEX('Total Agency'!$N$116:$CS$116,1,'Yearly Summary'!A97)</f>
        <v>53.211364288213112</v>
      </c>
      <c r="U97" s="132">
        <f>INDEX('Total Agency'!$N$128:$CS$128,1,'Yearly Summary'!A97)</f>
        <v>10.954865096752457</v>
      </c>
      <c r="V97" s="345"/>
      <c r="W97" s="345"/>
    </row>
    <row r="98" spans="1:24" x14ac:dyDescent="0.25">
      <c r="A98" s="131">
        <v>69</v>
      </c>
      <c r="B98" s="126">
        <v>9</v>
      </c>
      <c r="C98" s="133">
        <f>INDEX('Total Agency'!$N$43:$CS$43,1,A98)</f>
        <v>27755.55692704055</v>
      </c>
      <c r="D98" s="133">
        <f>INDEX('Total Agency'!$N$8:$CS$8,1,'Yearly Summary'!A98)</f>
        <v>20</v>
      </c>
      <c r="E98" s="133">
        <f>INDEX('Total Agency'!$N$15:$CS$15,1,'Yearly Summary'!A98)</f>
        <v>3213.9538135031225</v>
      </c>
      <c r="F98" s="133">
        <f>INDEX('Total Agency'!$N$13:$CS$13,1,'Yearly Summary'!A98)</f>
        <v>1579.1015334117001</v>
      </c>
      <c r="G98" s="134">
        <f>INDEX('Total Agency'!$N$12:$CS$12,1,'Yearly Summary'!A98)</f>
        <v>0.33209597511889083</v>
      </c>
      <c r="H98" s="132">
        <f>INDEX('Total Agency'!$N$14:$CS$14,1,'Yearly Summary'!A98)</f>
        <v>2.0353053590919332</v>
      </c>
      <c r="I98" s="133">
        <f>INDEX('Total Agency'!$N$34:$CS$34,1,'Yearly Summary'!A98)</f>
        <v>3233.9538135031225</v>
      </c>
      <c r="J98" s="133">
        <f>INDEX('Total Agency'!$N$44:$CS$44,1,'Yearly Summary'!A98)</f>
        <v>1952.2132433760926</v>
      </c>
      <c r="K98" s="134">
        <f>INDEX('Total Agency'!$N$45:$CS$45,1,'Yearly Summary'!A98)</f>
        <v>7.0335942042444477E-2</v>
      </c>
      <c r="L98" s="133">
        <f>INDEX('Total Agency'!$N$11:$CS$11,1,'Yearly Summary'!A98)</f>
        <v>4754.955349417829</v>
      </c>
      <c r="M98" s="133">
        <f>INDEX('Total Agency'!$N$41:$CS$41,1,'Yearly Summary'!A98)</f>
        <v>29037.297497167579</v>
      </c>
      <c r="N98" s="133">
        <f>INDEX('Total Agency'!$N$57:$CS$57,1,'Yearly Summary'!A98)</f>
        <v>5892.6103499581341</v>
      </c>
      <c r="O98" s="134">
        <f>INDEX('Total Agency'!$N$68:$CS$68,1,'Yearly Summary'!A98)</f>
        <v>0.20293246472172297</v>
      </c>
      <c r="P98" s="197">
        <f>INDEX('Total Agency'!$N$92:$CS$92,1,'Yearly Summary'!A98)</f>
        <v>2.6417474988616632</v>
      </c>
      <c r="Q98" s="133">
        <f>INDEX('Total Agency'!$N$80:$CS$80,1,'Yearly Summary'!A98)</f>
        <v>15566.788653768252</v>
      </c>
      <c r="R98" s="132">
        <f>INDEX('Total Agency'!$N$104:$CS$104,1,'Yearly Summary'!A98)</f>
        <v>21.847998917098792</v>
      </c>
      <c r="S98" s="133">
        <f>INDEX('Total Agency'!$N$30:$CS$30,1,'Yearly Summary'!A98)</f>
        <v>340103.1816502345</v>
      </c>
      <c r="T98" s="132">
        <f>INDEX('Total Agency'!$N$116:$CS$116,1,'Yearly Summary'!A98)</f>
        <v>57.716896494378062</v>
      </c>
      <c r="U98" s="132">
        <f>INDEX('Total Agency'!$N$128:$CS$128,1,'Yearly Summary'!A98)</f>
        <v>11.712632061692711</v>
      </c>
      <c r="V98" s="345"/>
      <c r="W98" s="345"/>
    </row>
    <row r="99" spans="1:24" x14ac:dyDescent="0.25">
      <c r="A99" s="131">
        <v>70</v>
      </c>
      <c r="B99" s="126">
        <v>10</v>
      </c>
      <c r="C99" s="133">
        <f>INDEX('Total Agency'!$N$43:$CS$43,1,A99)</f>
        <v>29037.297497167579</v>
      </c>
      <c r="D99" s="133">
        <f>INDEX('Total Agency'!$N$8:$CS$8,1,'Yearly Summary'!A99)</f>
        <v>20</v>
      </c>
      <c r="E99" s="133">
        <f>INDEX('Total Agency'!$N$15:$CS$15,1,'Yearly Summary'!A99)</f>
        <v>3106.4766672993655</v>
      </c>
      <c r="F99" s="133">
        <f>INDEX('Total Agency'!$N$13:$CS$13,1,'Yearly Summary'!A99)</f>
        <v>1525.8973248161881</v>
      </c>
      <c r="G99" s="134">
        <f>INDEX('Total Agency'!$N$12:$CS$12,1,'Yearly Summary'!A99)</f>
        <v>0.33223536783032287</v>
      </c>
      <c r="H99" s="132">
        <f>INDEX('Total Agency'!$N$14:$CS$14,1,'Yearly Summary'!A99)</f>
        <v>2.0358359745296601</v>
      </c>
      <c r="I99" s="133">
        <f>INDEX('Total Agency'!$N$34:$CS$34,1,'Yearly Summary'!A99)</f>
        <v>3126.4766672993655</v>
      </c>
      <c r="J99" s="133">
        <f>INDEX('Total Agency'!$N$44:$CS$44,1,'Yearly Summary'!A99)</f>
        <v>2598.204906882107</v>
      </c>
      <c r="K99" s="134">
        <f>INDEX('Total Agency'!$N$45:$CS$45,1,'Yearly Summary'!A99)</f>
        <v>8.9478192904678774E-2</v>
      </c>
      <c r="L99" s="133">
        <f>INDEX('Total Agency'!$N$11:$CS$11,1,'Yearly Summary'!A99)</f>
        <v>4592.8202490334643</v>
      </c>
      <c r="M99" s="133">
        <f>INDEX('Total Agency'!$N$41:$CS$41,1,'Yearly Summary'!A99)</f>
        <v>29565.569257584837</v>
      </c>
      <c r="N99" s="133">
        <f>INDEX('Total Agency'!$N$57:$CS$57,1,'Yearly Summary'!A99)</f>
        <v>5937.8287234522868</v>
      </c>
      <c r="O99" s="134">
        <f>INDEX('Total Agency'!$N$68:$CS$68,1,'Yearly Summary'!A99)</f>
        <v>0.20083593424905827</v>
      </c>
      <c r="P99" s="197">
        <f>INDEX('Total Agency'!$N$92:$CS$92,1,'Yearly Summary'!A99)</f>
        <v>2.3794089293873424</v>
      </c>
      <c r="Q99" s="133">
        <f>INDEX('Total Agency'!$N$80:$CS$80,1,'Yearly Summary'!A99)</f>
        <v>14128.522685755017</v>
      </c>
      <c r="R99" s="132">
        <f>INDEX('Total Agency'!$N$104:$CS$104,1,'Yearly Summary'!A99)</f>
        <v>21.663919752816614</v>
      </c>
      <c r="S99" s="133">
        <f>INDEX('Total Agency'!$N$30:$CS$30,1,'Yearly Summary'!A99)</f>
        <v>306079.18169004575</v>
      </c>
      <c r="T99" s="132">
        <f>INDEX('Total Agency'!$N$116:$CS$116,1,'Yearly Summary'!A99)</f>
        <v>51.547324105382685</v>
      </c>
      <c r="U99" s="132">
        <f>INDEX('Total Agency'!$N$128:$CS$128,1,'Yearly Summary'!A99)</f>
        <v>10.352554994743533</v>
      </c>
      <c r="V99" s="345"/>
      <c r="W99" s="345"/>
    </row>
    <row r="100" spans="1:24" x14ac:dyDescent="0.25">
      <c r="A100" s="131">
        <v>71</v>
      </c>
      <c r="B100" s="126">
        <v>11</v>
      </c>
      <c r="C100" s="133">
        <f>INDEX('Total Agency'!$N$43:$CS$43,1,A100)</f>
        <v>29565.569257584837</v>
      </c>
      <c r="D100" s="133">
        <f>INDEX('Total Agency'!$N$8:$CS$8,1,'Yearly Summary'!A100)</f>
        <v>20</v>
      </c>
      <c r="E100" s="133">
        <f>INDEX('Total Agency'!$N$15:$CS$15,1,'Yearly Summary'!A100)</f>
        <v>3228.143182525977</v>
      </c>
      <c r="F100" s="133">
        <f>INDEX('Total Agency'!$N$13:$CS$13,1,'Yearly Summary'!A100)</f>
        <v>1585.9132263175536</v>
      </c>
      <c r="G100" s="134">
        <f>INDEX('Total Agency'!$N$12:$CS$12,1,'Yearly Summary'!A100)</f>
        <v>0.33214987799203816</v>
      </c>
      <c r="H100" s="132">
        <f>INDEX('Total Agency'!$N$14:$CS$14,1,'Yearly Summary'!A100)</f>
        <v>2.0355105997959519</v>
      </c>
      <c r="I100" s="133">
        <f>INDEX('Total Agency'!$N$34:$CS$34,1,'Yearly Summary'!A100)</f>
        <v>3248.143182525977</v>
      </c>
      <c r="J100" s="133">
        <f>INDEX('Total Agency'!$N$44:$CS$44,1,'Yearly Summary'!A100)</f>
        <v>2586.8829498776977</v>
      </c>
      <c r="K100" s="134">
        <f>INDEX('Total Agency'!$N$45:$CS$45,1,'Yearly Summary'!A100)</f>
        <v>8.7496470213035096E-2</v>
      </c>
      <c r="L100" s="133">
        <f>INDEX('Total Agency'!$N$11:$CS$11,1,'Yearly Summary'!A100)</f>
        <v>4774.6915817189283</v>
      </c>
      <c r="M100" s="133">
        <f>INDEX('Total Agency'!$N$41:$CS$41,1,'Yearly Summary'!A100)</f>
        <v>30226.829490233118</v>
      </c>
      <c r="N100" s="133">
        <f>INDEX('Total Agency'!$N$57:$CS$57,1,'Yearly Summary'!A100)</f>
        <v>6161.5166862777769</v>
      </c>
      <c r="O100" s="134">
        <f>INDEX('Total Agency'!$N$68:$CS$68,1,'Yearly Summary'!A100)</f>
        <v>0.20384263881425882</v>
      </c>
      <c r="P100" s="197">
        <f>INDEX('Total Agency'!$N$92:$CS$92,1,'Yearly Summary'!A100)</f>
        <v>2.4549270387565207</v>
      </c>
      <c r="Q100" s="133">
        <f>INDEX('Total Agency'!$N$80:$CS$80,1,'Yearly Summary'!A100)</f>
        <v>15126.073912892794</v>
      </c>
      <c r="R100" s="132">
        <f>INDEX('Total Agency'!$N$104:$CS$104,1,'Yearly Summary'!A100)</f>
        <v>21.675688780681025</v>
      </c>
      <c r="S100" s="133">
        <f>INDEX('Total Agency'!$N$30:$CS$30,1,'Yearly Summary'!A100)</f>
        <v>327868.07060944225</v>
      </c>
      <c r="T100" s="132">
        <f>INDEX('Total Agency'!$N$116:$CS$116,1,'Yearly Summary'!A100)</f>
        <v>53.212234471365207</v>
      </c>
      <c r="U100" s="132">
        <f>INDEX('Total Agency'!$N$128:$CS$128,1,'Yearly Summary'!A100)</f>
        <v>10.846922291846152</v>
      </c>
      <c r="V100" s="345"/>
      <c r="W100" s="345"/>
    </row>
    <row r="101" spans="1:24" x14ac:dyDescent="0.25">
      <c r="A101" s="131">
        <v>72</v>
      </c>
      <c r="B101" s="126">
        <v>12</v>
      </c>
      <c r="C101" s="133">
        <f>INDEX('Total Agency'!$N$43:$CS$43,1,A101)</f>
        <v>30226.829490233118</v>
      </c>
      <c r="D101" s="133">
        <f>INDEX('Total Agency'!$N$8:$CS$8,1,'Yearly Summary'!A101)</f>
        <v>20</v>
      </c>
      <c r="E101" s="133">
        <f>INDEX('Total Agency'!$N$15:$CS$15,1,'Yearly Summary'!A101)</f>
        <v>3354.0112514221528</v>
      </c>
      <c r="F101" s="133">
        <f>INDEX('Total Agency'!$N$13:$CS$13,1,'Yearly Summary'!A101)</f>
        <v>1648.0599543277785</v>
      </c>
      <c r="G101" s="134">
        <f>INDEX('Total Agency'!$N$12:$CS$12,1,'Yearly Summary'!A101)</f>
        <v>0.33204913699839234</v>
      </c>
      <c r="H101" s="132">
        <f>INDEX('Total Agency'!$N$14:$CS$14,1,'Yearly Summary'!A101)</f>
        <v>2.0351269640491987</v>
      </c>
      <c r="I101" s="133">
        <f>INDEX('Total Agency'!$N$34:$CS$34,1,'Yearly Summary'!A101)</f>
        <v>3374.0112514221528</v>
      </c>
      <c r="J101" s="133">
        <f>INDEX('Total Agency'!$N$44:$CS$44,1,'Yearly Summary'!A101)</f>
        <v>2372.8577164428461</v>
      </c>
      <c r="K101" s="134">
        <f>INDEX('Total Agency'!$N$45:$CS$45,1,'Yearly Summary'!A101)</f>
        <v>7.8501707140987545E-2</v>
      </c>
      <c r="L101" s="133">
        <f>INDEX('Total Agency'!$N$11:$CS$11,1,'Yearly Summary'!A101)</f>
        <v>4963.3014234750381</v>
      </c>
      <c r="M101" s="133">
        <f>INDEX('Total Agency'!$N$41:$CS$41,1,'Yearly Summary'!A101)</f>
        <v>31227.983025212427</v>
      </c>
      <c r="N101" s="133">
        <f>INDEX('Total Agency'!$N$57:$CS$57,1,'Yearly Summary'!A101)</f>
        <v>6469.2686842236244</v>
      </c>
      <c r="O101" s="134">
        <f>INDEX('Total Agency'!$N$68:$CS$68,1,'Yearly Summary'!A101)</f>
        <v>0.20716255286166108</v>
      </c>
      <c r="P101" s="197">
        <f>INDEX('Total Agency'!$N$92:$CS$92,1,'Yearly Summary'!A101)</f>
        <v>2.5715879892444233</v>
      </c>
      <c r="Q101" s="133">
        <f>INDEX('Total Agency'!$N$80:$CS$80,1,'Yearly Summary'!A101)</f>
        <v>16636.293647544546</v>
      </c>
      <c r="R101" s="132">
        <f>INDEX('Total Agency'!$N$104:$CS$104,1,'Yearly Summary'!A101)</f>
        <v>21.776574963272822</v>
      </c>
      <c r="S101" s="133">
        <f>INDEX('Total Agency'!$N$30:$CS$30,1,'Yearly Summary'!A101)</f>
        <v>362281.49572677322</v>
      </c>
      <c r="T101" s="132">
        <f>INDEX('Total Agency'!$N$116:$CS$116,1,'Yearly Summary'!A101)</f>
        <v>56.000378622433203</v>
      </c>
      <c r="U101" s="132">
        <f>INDEX('Total Agency'!$N$128:$CS$128,1,'Yearly Summary'!A101)</f>
        <v>11.601181396642854</v>
      </c>
      <c r="V101" s="345"/>
      <c r="W101" s="345"/>
    </row>
    <row r="102" spans="1:24" s="1" customFormat="1" ht="30" x14ac:dyDescent="0.25">
      <c r="B102" s="135" t="s">
        <v>90</v>
      </c>
      <c r="C102" s="138">
        <f>C101</f>
        <v>30226.829490233118</v>
      </c>
      <c r="D102" s="138">
        <f>SUM(D90:D101)</f>
        <v>240</v>
      </c>
      <c r="E102" s="138">
        <f>SUM(E90:E101)</f>
        <v>32771.780985651705</v>
      </c>
      <c r="F102" s="138">
        <f>SUM(F90:F101)</f>
        <v>16493.115242804794</v>
      </c>
      <c r="G102" s="136">
        <f>SUM(F90:F101)/SUM(L90:L101)</f>
        <v>0.30409759249858803</v>
      </c>
      <c r="H102" s="137">
        <f>E102/F102</f>
        <v>1.9869976352677559</v>
      </c>
      <c r="I102" s="138">
        <f>SUM(I90:I101)</f>
        <v>33011.780985651705</v>
      </c>
      <c r="J102" s="138">
        <f>SUM(J90:J101)</f>
        <v>28953.054517275283</v>
      </c>
      <c r="K102" s="136">
        <f>SUM(J90:J101)/SUM(C90:C101)</f>
        <v>8.933584822943591E-2</v>
      </c>
      <c r="L102" s="138">
        <f>L101</f>
        <v>4963.3014234750381</v>
      </c>
      <c r="M102" s="138">
        <f>M101</f>
        <v>31227.983025212427</v>
      </c>
      <c r="N102" s="138">
        <f>SUM(N90:N101)</f>
        <v>63495.345462621175</v>
      </c>
      <c r="O102" s="136">
        <f>N102/SUM(M90:M101)</f>
        <v>0.19349431619489793</v>
      </c>
      <c r="P102" s="198">
        <f>Q102/N102</f>
        <v>2.4107236938423573</v>
      </c>
      <c r="Q102" s="138">
        <f>SUM(Q90:Q101)</f>
        <v>153069.73375544668</v>
      </c>
      <c r="R102" s="137">
        <f>S102/Q102</f>
        <v>21.666665766342746</v>
      </c>
      <c r="S102" s="138">
        <f>SUM(S90:S101)</f>
        <v>3316510.7602223353</v>
      </c>
      <c r="T102" s="137">
        <f>S102/N102</f>
        <v>52.232344529485538</v>
      </c>
      <c r="U102" s="137">
        <f>S102/SUM(M90:M101)</f>
        <v>10.10666178798912</v>
      </c>
      <c r="V102" s="348"/>
      <c r="W102" s="348"/>
      <c r="X102" s="212"/>
    </row>
    <row r="103" spans="1:24" x14ac:dyDescent="0.25">
      <c r="S103" s="193">
        <f>'[1]Sales assumption 18-20'!$H$9</f>
        <v>2242450.2598202252</v>
      </c>
    </row>
    <row r="104" spans="1:24" ht="38.25" x14ac:dyDescent="0.25">
      <c r="B104" s="127">
        <v>2022</v>
      </c>
      <c r="C104" s="192" t="s">
        <v>76</v>
      </c>
      <c r="D104" s="192" t="s">
        <v>77</v>
      </c>
      <c r="E104" s="192" t="s">
        <v>78</v>
      </c>
      <c r="F104" s="192" t="s">
        <v>70</v>
      </c>
      <c r="G104" s="194" t="s">
        <v>71</v>
      </c>
      <c r="H104" s="190" t="s">
        <v>88</v>
      </c>
      <c r="I104" s="192" t="s">
        <v>84</v>
      </c>
      <c r="J104" s="192" t="s">
        <v>85</v>
      </c>
      <c r="K104" s="194" t="s">
        <v>87</v>
      </c>
      <c r="L104" s="192" t="s">
        <v>79</v>
      </c>
      <c r="M104" s="192" t="s">
        <v>80</v>
      </c>
      <c r="N104" s="192" t="s">
        <v>81</v>
      </c>
      <c r="O104" s="194" t="s">
        <v>11</v>
      </c>
      <c r="P104" s="196" t="s">
        <v>82</v>
      </c>
      <c r="Q104" s="192" t="s">
        <v>83</v>
      </c>
      <c r="R104" s="190" t="s">
        <v>14</v>
      </c>
      <c r="S104" s="192" t="s">
        <v>0</v>
      </c>
      <c r="T104" s="190" t="s">
        <v>15</v>
      </c>
      <c r="U104" s="190" t="s">
        <v>86</v>
      </c>
      <c r="V104" s="346"/>
      <c r="W104" s="346"/>
      <c r="X104" s="210"/>
    </row>
    <row r="105" spans="1:24" x14ac:dyDescent="0.25">
      <c r="A105" s="131">
        <v>73</v>
      </c>
      <c r="B105" s="126">
        <v>1</v>
      </c>
      <c r="C105" s="133">
        <f>INDEX('Total Agency'!$N$43:$CS$43,1,A105)</f>
        <v>31227.983025212427</v>
      </c>
      <c r="D105" s="133">
        <f>INDEX('Total Agency'!$N$8:$CS$8,1,'Yearly Summary'!A105)</f>
        <v>20</v>
      </c>
      <c r="E105" s="133">
        <f>INDEX('Total Agency'!$N$15:$CS$15,1,'Yearly Summary'!A105)</f>
        <v>1004.6674248393804</v>
      </c>
      <c r="F105" s="133">
        <f>INDEX('Total Agency'!$N$13:$CS$13,1,'Yearly Summary'!A105)</f>
        <v>721.35066137911394</v>
      </c>
      <c r="G105" s="134">
        <f>INDEX('Total Agency'!$N$12:$CS$12,1,'Yearly Summary'!A105)</f>
        <v>0.15</v>
      </c>
      <c r="H105" s="132">
        <f>INDEX('Total Agency'!$N$14:$CS$14,1,'Yearly Summary'!A105)</f>
        <v>1.3927587214221269</v>
      </c>
      <c r="I105" s="133">
        <f>INDEX('Total Agency'!$N$34:$CS$34,1,'Yearly Summary'!A105)</f>
        <v>1024.6674248393804</v>
      </c>
      <c r="J105" s="133">
        <f>INDEX('Total Agency'!$N$44:$CS$44,1,'Yearly Summary'!A105)</f>
        <v>2577.9131834187028</v>
      </c>
      <c r="K105" s="134">
        <f>INDEX('Total Agency'!$N$45:$CS$45,1,'Yearly Summary'!A105)</f>
        <v>8.2551382884299071E-2</v>
      </c>
      <c r="L105" s="133">
        <f>INDEX('Total Agency'!$N$11:$CS$11,1,'Yearly Summary'!A105)</f>
        <v>4809.0044091940936</v>
      </c>
      <c r="M105" s="133">
        <f>INDEX('Total Agency'!$N$41:$CS$41,1,'Yearly Summary'!A105)</f>
        <v>29674.737266633103</v>
      </c>
      <c r="N105" s="133">
        <f>INDEX('Total Agency'!$N$57:$CS$57,1,'Yearly Summary'!A105)</f>
        <v>3438.9955510718587</v>
      </c>
      <c r="O105" s="134">
        <f>INDEX('Total Agency'!$N$68:$CS$68,1,'Yearly Summary'!A105)</f>
        <v>0.11588967141214548</v>
      </c>
      <c r="P105" s="197">
        <f>INDEX('Total Agency'!$N$92:$CS$92,1,'Yearly Summary'!A105)</f>
        <v>1.6913000812560099</v>
      </c>
      <c r="Q105" s="133">
        <f>INDEX('Total Agency'!$N$80:$CS$80,1,'Yearly Summary'!A105)</f>
        <v>5816.3734549668916</v>
      </c>
      <c r="R105" s="132">
        <f>INDEX('Total Agency'!$N$104:$CS$104,1,'Yearly Summary'!A105)</f>
        <v>23.139376701377621</v>
      </c>
      <c r="S105" s="133">
        <f>INDEX('Total Agency'!$N$30:$CS$30,1,'Yearly Summary'!A105)</f>
        <v>134587.25641037215</v>
      </c>
      <c r="T105" s="132">
        <f>INDEX('Total Agency'!$N$116:$CS$116,1,'Yearly Summary'!A105)</f>
        <v>39.1356296952534</v>
      </c>
      <c r="U105" s="132">
        <f>INDEX('Total Agency'!$N$128:$CS$128,1,'Yearly Summary'!A105)</f>
        <v>4.53541526589032</v>
      </c>
      <c r="V105" s="345"/>
      <c r="W105" s="345"/>
    </row>
    <row r="106" spans="1:24" x14ac:dyDescent="0.25">
      <c r="A106" s="131">
        <v>74</v>
      </c>
      <c r="B106" s="126">
        <v>2</v>
      </c>
      <c r="C106" s="133">
        <f>INDEX('Total Agency'!$N$43:$CS$43,1,A106)</f>
        <v>29674.737266633099</v>
      </c>
      <c r="D106" s="133">
        <f>INDEX('Total Agency'!$N$8:$CS$8,1,'Yearly Summary'!A106)</f>
        <v>20</v>
      </c>
      <c r="E106" s="133">
        <f>INDEX('Total Agency'!$N$15:$CS$15,1,'Yearly Summary'!A106)</f>
        <v>1045.1909003708038</v>
      </c>
      <c r="F106" s="133">
        <f>INDEX('Total Agency'!$N$13:$CS$13,1,'Yearly Summary'!A106)</f>
        <v>750.81697351778189</v>
      </c>
      <c r="G106" s="134">
        <f>INDEX('Total Agency'!$N$12:$CS$12,1,'Yearly Summary'!A106)</f>
        <v>0.15</v>
      </c>
      <c r="H106" s="132">
        <f>INDEX('Total Agency'!$N$14:$CS$14,1,'Yearly Summary'!A106)</f>
        <v>1.3920714864420285</v>
      </c>
      <c r="I106" s="133">
        <f>INDEX('Total Agency'!$N$34:$CS$34,1,'Yearly Summary'!A106)</f>
        <v>1065.1909003708038</v>
      </c>
      <c r="J106" s="133">
        <f>INDEX('Total Agency'!$N$44:$CS$44,1,'Yearly Summary'!A106)</f>
        <v>2991.5466513033098</v>
      </c>
      <c r="K106" s="134">
        <f>INDEX('Total Agency'!$N$45:$CS$45,1,'Yearly Summary'!A106)</f>
        <v>0.10081122620981274</v>
      </c>
      <c r="L106" s="133">
        <f>INDEX('Total Agency'!$N$11:$CS$11,1,'Yearly Summary'!A106)</f>
        <v>5005.4464901185465</v>
      </c>
      <c r="M106" s="133">
        <f>INDEX('Total Agency'!$N$41:$CS$41,1,'Yearly Summary'!A106)</f>
        <v>27748.381515700596</v>
      </c>
      <c r="N106" s="133">
        <f>INDEX('Total Agency'!$N$57:$CS$57,1,'Yearly Summary'!A106)</f>
        <v>3673.1938664333084</v>
      </c>
      <c r="O106" s="134">
        <f>INDEX('Total Agency'!$N$68:$CS$68,1,'Yearly Summary'!A106)</f>
        <v>0.13237506714958999</v>
      </c>
      <c r="P106" s="197">
        <f>INDEX('Total Agency'!$N$92:$CS$92,1,'Yearly Summary'!A106)</f>
        <v>1.7418479658329269</v>
      </c>
      <c r="Q106" s="133">
        <f>INDEX('Total Agency'!$N$80:$CS$80,1,'Yearly Summary'!A106)</f>
        <v>6398.1452643568418</v>
      </c>
      <c r="R106" s="132">
        <f>INDEX('Total Agency'!$N$104:$CS$104,1,'Yearly Summary'!A106)</f>
        <v>23.6619436699361</v>
      </c>
      <c r="S106" s="133">
        <f>INDEX('Total Agency'!$N$30:$CS$30,1,'Yearly Summary'!A106)</f>
        <v>151392.55283728</v>
      </c>
      <c r="T106" s="132">
        <f>INDEX('Total Agency'!$N$116:$CS$116,1,'Yearly Summary'!A106)</f>
        <v>41.215508449131498</v>
      </c>
      <c r="U106" s="132">
        <f>INDEX('Total Agency'!$N$128:$CS$128,1,'Yearly Summary'!A106)</f>
        <v>5.4559056985582757</v>
      </c>
      <c r="V106" s="345"/>
      <c r="W106" s="345"/>
    </row>
    <row r="107" spans="1:24" x14ac:dyDescent="0.25">
      <c r="A107" s="131">
        <v>75</v>
      </c>
      <c r="B107" s="126">
        <v>3</v>
      </c>
      <c r="C107" s="133">
        <f>INDEX('Total Agency'!$N$43:$CS$43,1,A107)</f>
        <v>27748.381515700603</v>
      </c>
      <c r="D107" s="133">
        <f>INDEX('Total Agency'!$N$8:$CS$8,1,'Yearly Summary'!A107)</f>
        <v>20</v>
      </c>
      <c r="E107" s="133">
        <f>INDEX('Total Agency'!$N$15:$CS$15,1,'Yearly Summary'!A107)</f>
        <v>3514.0205746493139</v>
      </c>
      <c r="F107" s="133">
        <f>INDEX('Total Agency'!$N$13:$CS$13,1,'Yearly Summary'!A107)</f>
        <v>1727.1512656328332</v>
      </c>
      <c r="G107" s="134">
        <f>INDEX('Total Agency'!$N$12:$CS$12,1,'Yearly Summary'!A107)</f>
        <v>0.33190457251101152</v>
      </c>
      <c r="H107" s="132">
        <f>INDEX('Total Agency'!$N$14:$CS$14,1,'Yearly Summary'!A107)</f>
        <v>2.0345760354474609</v>
      </c>
      <c r="I107" s="133">
        <f>INDEX('Total Agency'!$N$34:$CS$34,1,'Yearly Summary'!A107)</f>
        <v>3534.0205746493139</v>
      </c>
      <c r="J107" s="133">
        <f>INDEX('Total Agency'!$N$44:$CS$44,1,'Yearly Summary'!A107)</f>
        <v>2873.1014789360997</v>
      </c>
      <c r="K107" s="134">
        <f>INDEX('Total Agency'!$N$45:$CS$45,1,'Yearly Summary'!A107)</f>
        <v>0.10354122734367192</v>
      </c>
      <c r="L107" s="133">
        <f>INDEX('Total Agency'!$N$11:$CS$11,1,'Yearly Summary'!A107)</f>
        <v>5203.7585760453239</v>
      </c>
      <c r="M107" s="133">
        <f>INDEX('Total Agency'!$N$41:$CS$41,1,'Yearly Summary'!A107)</f>
        <v>28409.300611413812</v>
      </c>
      <c r="N107" s="133">
        <f>INDEX('Total Agency'!$N$57:$CS$57,1,'Yearly Summary'!A107)</f>
        <v>6794.5728170584925</v>
      </c>
      <c r="O107" s="134">
        <f>INDEX('Total Agency'!$N$68:$CS$68,1,'Yearly Summary'!A107)</f>
        <v>0.23916719774258305</v>
      </c>
      <c r="P107" s="197">
        <f>INDEX('Total Agency'!$N$92:$CS$92,1,'Yearly Summary'!A107)</f>
        <v>1.9476936212991316</v>
      </c>
      <c r="Q107" s="133">
        <f>INDEX('Total Agency'!$N$80:$CS$80,1,'Yearly Summary'!A107)</f>
        <v>13233.746135237297</v>
      </c>
      <c r="R107" s="132">
        <f>INDEX('Total Agency'!$N$104:$CS$104,1,'Yearly Summary'!A107)</f>
        <v>22.652170278555484</v>
      </c>
      <c r="S107" s="133">
        <f>INDEX('Total Agency'!$N$30:$CS$30,1,'Yearly Summary'!A107)</f>
        <v>299773.07087857084</v>
      </c>
      <c r="T107" s="132">
        <f>INDEX('Total Agency'!$N$116:$CS$116,1,'Yearly Summary'!A107)</f>
        <v>44.119487560124291</v>
      </c>
      <c r="U107" s="132">
        <f>INDEX('Total Agency'!$N$128:$CS$128,1,'Yearly Summary'!A107)</f>
        <v>10.55193420559368</v>
      </c>
      <c r="V107" s="345"/>
      <c r="W107" s="345"/>
    </row>
    <row r="108" spans="1:24" x14ac:dyDescent="0.25">
      <c r="A108" s="131">
        <v>76</v>
      </c>
      <c r="B108" s="126">
        <v>4</v>
      </c>
      <c r="C108" s="133">
        <f>INDEX('Total Agency'!$N$43:$CS$43,1,A108)</f>
        <v>28409.300611413808</v>
      </c>
      <c r="D108" s="133">
        <f>INDEX('Total Agency'!$N$8:$CS$8,1,'Yearly Summary'!A108)</f>
        <v>20</v>
      </c>
      <c r="E108" s="133">
        <f>INDEX('Total Agency'!$N$15:$CS$15,1,'Yearly Summary'!A108)</f>
        <v>3384.7077699792312</v>
      </c>
      <c r="F108" s="133">
        <f>INDEX('Total Agency'!$N$13:$CS$13,1,'Yearly Summary'!A108)</f>
        <v>1663.3570167970802</v>
      </c>
      <c r="G108" s="134">
        <f>INDEX('Total Agency'!$N$12:$CS$12,1,'Yearly Summary'!A108)</f>
        <v>0.33198050679895225</v>
      </c>
      <c r="H108" s="132">
        <f>INDEX('Total Agency'!$N$14:$CS$14,1,'Yearly Summary'!A108)</f>
        <v>2.0348654773445705</v>
      </c>
      <c r="I108" s="133">
        <f>INDEX('Total Agency'!$N$34:$CS$34,1,'Yearly Summary'!A108)</f>
        <v>3404.7077699792312</v>
      </c>
      <c r="J108" s="133">
        <f>INDEX('Total Agency'!$N$44:$CS$44,1,'Yearly Summary'!A108)</f>
        <v>2618.6911668956127</v>
      </c>
      <c r="K108" s="134">
        <f>INDEX('Total Agency'!$N$45:$CS$45,1,'Yearly Summary'!A108)</f>
        <v>9.2177248666358208E-2</v>
      </c>
      <c r="L108" s="133">
        <f>INDEX('Total Agency'!$N$11:$CS$11,1,'Yearly Summary'!A108)</f>
        <v>5010.4056796455552</v>
      </c>
      <c r="M108" s="133">
        <f>INDEX('Total Agency'!$N$41:$CS$41,1,'Yearly Summary'!A108)</f>
        <v>29195.317214497431</v>
      </c>
      <c r="N108" s="133">
        <f>INDEX('Total Agency'!$N$57:$CS$57,1,'Yearly Summary'!A108)</f>
        <v>6533.9151919259857</v>
      </c>
      <c r="O108" s="134">
        <f>INDEX('Total Agency'!$N$68:$CS$68,1,'Yearly Summary'!A108)</f>
        <v>0.22380010958337726</v>
      </c>
      <c r="P108" s="197">
        <f>INDEX('Total Agency'!$N$92:$CS$92,1,'Yearly Summary'!A108)</f>
        <v>2.0133343369291739</v>
      </c>
      <c r="Q108" s="133">
        <f>INDEX('Total Agency'!$N$80:$CS$80,1,'Yearly Summary'!A108)</f>
        <v>13154.955810487761</v>
      </c>
      <c r="R108" s="132">
        <f>INDEX('Total Agency'!$N$104:$CS$104,1,'Yearly Summary'!A108)</f>
        <v>23.078176941180875</v>
      </c>
      <c r="S108" s="133">
        <f>INDEX('Total Agency'!$N$30:$CS$30,1,'Yearly Summary'!A108)</f>
        <v>303592.39784785203</v>
      </c>
      <c r="T108" s="132">
        <f>INDEX('Total Agency'!$N$116:$CS$116,1,'Yearly Summary'!A108)</f>
        <v>46.464086069406555</v>
      </c>
      <c r="U108" s="132">
        <f>INDEX('Total Agency'!$N$128:$CS$128,1,'Yearly Summary'!A108)</f>
        <v>10.398667554024659</v>
      </c>
      <c r="V108" s="345"/>
      <c r="W108" s="345"/>
    </row>
    <row r="109" spans="1:24" x14ac:dyDescent="0.25">
      <c r="A109" s="131">
        <v>77</v>
      </c>
      <c r="B109" s="126">
        <v>5</v>
      </c>
      <c r="C109" s="133">
        <f>INDEX('Total Agency'!$N$43:$CS$43,1,A109)</f>
        <v>29195.317214497431</v>
      </c>
      <c r="D109" s="133">
        <f>INDEX('Total Agency'!$N$8:$CS$8,1,'Yearly Summary'!A109)</f>
        <v>20</v>
      </c>
      <c r="E109" s="133">
        <f>INDEX('Total Agency'!$N$15:$CS$15,1,'Yearly Summary'!A109)</f>
        <v>3496.9418778294894</v>
      </c>
      <c r="F109" s="133">
        <f>INDEX('Total Agency'!$N$13:$CS$13,1,'Yearly Summary'!A109)</f>
        <v>1718.9287828331765</v>
      </c>
      <c r="G109" s="134">
        <f>INDEX('Total Agency'!$N$12:$CS$12,1,'Yearly Summary'!A109)</f>
        <v>0.33185126232772127</v>
      </c>
      <c r="H109" s="132">
        <f>INDEX('Total Agency'!$N$14:$CS$14,1,'Yearly Summary'!A109)</f>
        <v>2.0343727516539412</v>
      </c>
      <c r="I109" s="133">
        <f>INDEX('Total Agency'!$N$34:$CS$34,1,'Yearly Summary'!A109)</f>
        <v>3516.9418778294894</v>
      </c>
      <c r="J109" s="133">
        <f>INDEX('Total Agency'!$N$44:$CS$44,1,'Yearly Summary'!A109)</f>
        <v>2481.7603930367586</v>
      </c>
      <c r="K109" s="134">
        <f>INDEX('Total Agency'!$N$45:$CS$45,1,'Yearly Summary'!A109)</f>
        <v>8.5005426548487653E-2</v>
      </c>
      <c r="L109" s="133">
        <f>INDEX('Total Agency'!$N$11:$CS$11,1,'Yearly Summary'!A109)</f>
        <v>5179.8169179047454</v>
      </c>
      <c r="M109" s="133">
        <f>INDEX('Total Agency'!$N$41:$CS$41,1,'Yearly Summary'!A109)</f>
        <v>30230.498699290161</v>
      </c>
      <c r="N109" s="133">
        <f>INDEX('Total Agency'!$N$57:$CS$57,1,'Yearly Summary'!A109)</f>
        <v>6029.2229647702025</v>
      </c>
      <c r="O109" s="134">
        <f>INDEX('Total Agency'!$N$68:$CS$68,1,'Yearly Summary'!A109)</f>
        <v>0.19944173017932298</v>
      </c>
      <c r="P109" s="197">
        <f>INDEX('Total Agency'!$N$92:$CS$92,1,'Yearly Summary'!A109)</f>
        <v>4.6607869158390427</v>
      </c>
      <c r="Q109" s="133">
        <f>INDEX('Total Agency'!$N$80:$CS$80,1,'Yearly Summary'!A109)</f>
        <v>28100.92350687724</v>
      </c>
      <c r="R109" s="132">
        <f>INDEX('Total Agency'!$N$104:$CS$104,1,'Yearly Summary'!A109)</f>
        <v>24.471321433700744</v>
      </c>
      <c r="S109" s="133">
        <f>INDEX('Total Agency'!$N$30:$CS$30,1,'Yearly Summary'!A109)</f>
        <v>687666.73172063008</v>
      </c>
      <c r="T109" s="132">
        <f>INDEX('Total Agency'!$N$116:$CS$116,1,'Yearly Summary'!A109)</f>
        <v>114.05561475148394</v>
      </c>
      <c r="U109" s="132">
        <f>INDEX('Total Agency'!$N$128:$CS$128,1,'Yearly Summary'!A109)</f>
        <v>22.747449142702269</v>
      </c>
      <c r="V109" s="345"/>
      <c r="W109" s="345"/>
    </row>
    <row r="110" spans="1:24" x14ac:dyDescent="0.25">
      <c r="A110" s="131">
        <v>78</v>
      </c>
      <c r="B110" s="126">
        <v>6</v>
      </c>
      <c r="C110" s="133">
        <f>INDEX('Total Agency'!$N$43:$CS$43,1,A110)</f>
        <v>30230.498699290161</v>
      </c>
      <c r="D110" s="133">
        <f>INDEX('Total Agency'!$N$8:$CS$8,1,'Yearly Summary'!A110)</f>
        <v>20</v>
      </c>
      <c r="E110" s="133">
        <f>INDEX('Total Agency'!$N$15:$CS$15,1,'Yearly Summary'!A110)</f>
        <v>3614.0954828231033</v>
      </c>
      <c r="F110" s="133">
        <f>INDEX('Total Agency'!$N$13:$CS$13,1,'Yearly Summary'!A110)</f>
        <v>1776.917101252367</v>
      </c>
      <c r="G110" s="134">
        <f>INDEX('Total Agency'!$N$12:$CS$12,1,'Yearly Summary'!A110)</f>
        <v>0.3317308596796979</v>
      </c>
      <c r="H110" s="132">
        <f>INDEX('Total Agency'!$N$14:$CS$14,1,'Yearly Summary'!A110)</f>
        <v>2.0339133886864489</v>
      </c>
      <c r="I110" s="133">
        <f>INDEX('Total Agency'!$N$34:$CS$34,1,'Yearly Summary'!A110)</f>
        <v>3634.0954828231033</v>
      </c>
      <c r="J110" s="133">
        <f>INDEX('Total Agency'!$N$44:$CS$44,1,'Yearly Summary'!A110)</f>
        <v>2630.7328102385982</v>
      </c>
      <c r="K110" s="134">
        <f>INDEX('Total Agency'!$N$45:$CS$45,1,'Yearly Summary'!A110)</f>
        <v>8.7022474766530064E-2</v>
      </c>
      <c r="L110" s="133">
        <f>INDEX('Total Agency'!$N$11:$CS$11,1,'Yearly Summary'!A110)</f>
        <v>5356.5022650231158</v>
      </c>
      <c r="M110" s="133">
        <f>INDEX('Total Agency'!$N$41:$CS$41,1,'Yearly Summary'!A110)</f>
        <v>31233.861371874667</v>
      </c>
      <c r="N110" s="133">
        <f>INDEX('Total Agency'!$N$57:$CS$57,1,'Yearly Summary'!A110)</f>
        <v>6029.13596261576</v>
      </c>
      <c r="O110" s="134">
        <f>INDEX('Total Agency'!$N$68:$CS$68,1,'Yearly Summary'!A110)</f>
        <v>0.19303203951736977</v>
      </c>
      <c r="P110" s="197">
        <f>INDEX('Total Agency'!$N$92:$CS$92,1,'Yearly Summary'!A110)</f>
        <v>2.1814941033242747</v>
      </c>
      <c r="Q110" s="133">
        <f>INDEX('Total Agency'!$N$80:$CS$80,1,'Yearly Summary'!A110)</f>
        <v>13152.524550586604</v>
      </c>
      <c r="R110" s="132">
        <f>INDEX('Total Agency'!$N$104:$CS$104,1,'Yearly Summary'!A110)</f>
        <v>23.521432485471301</v>
      </c>
      <c r="S110" s="133">
        <f>INDEX('Total Agency'!$N$30:$CS$30,1,'Yearly Summary'!A110)</f>
        <v>309366.2182301266</v>
      </c>
      <c r="T110" s="132">
        <f>INDEX('Total Agency'!$N$116:$CS$116,1,'Yearly Summary'!A110)</f>
        <v>51.311866268795683</v>
      </c>
      <c r="U110" s="132">
        <f>INDEX('Total Agency'!$N$128:$CS$128,1,'Yearly Summary'!A110)</f>
        <v>9.9048341973081619</v>
      </c>
      <c r="V110" s="345"/>
      <c r="W110" s="345"/>
    </row>
    <row r="111" spans="1:24" x14ac:dyDescent="0.25">
      <c r="A111" s="131">
        <v>79</v>
      </c>
      <c r="B111" s="126">
        <v>7</v>
      </c>
      <c r="C111" s="133">
        <f>INDEX('Total Agency'!$N$43:$CS$43,1,A111)</f>
        <v>31233.861371874667</v>
      </c>
      <c r="D111" s="133">
        <f>INDEX('Total Agency'!$N$8:$CS$8,1,'Yearly Summary'!A111)</f>
        <v>20</v>
      </c>
      <c r="E111" s="133">
        <f>INDEX('Total Agency'!$N$15:$CS$15,1,'Yearly Summary'!A111)</f>
        <v>3471.6287128835575</v>
      </c>
      <c r="F111" s="133">
        <f>INDEX('Total Agency'!$N$13:$CS$13,1,'Yearly Summary'!A111)</f>
        <v>1706.481911944637</v>
      </c>
      <c r="G111" s="134">
        <f>INDEX('Total Agency'!$N$12:$CS$12,1,'Yearly Summary'!A111)</f>
        <v>0.33185255454446144</v>
      </c>
      <c r="H111" s="132">
        <f>INDEX('Total Agency'!$N$14:$CS$14,1,'Yearly Summary'!A111)</f>
        <v>2.0343776799412021</v>
      </c>
      <c r="I111" s="133">
        <f>INDEX('Total Agency'!$N$34:$CS$34,1,'Yearly Summary'!A111)</f>
        <v>3491.6287128835575</v>
      </c>
      <c r="J111" s="133">
        <f>INDEX('Total Agency'!$N$44:$CS$44,1,'Yearly Summary'!A111)</f>
        <v>3338.7749509199348</v>
      </c>
      <c r="K111" s="134">
        <f>INDEX('Total Agency'!$N$45:$CS$45,1,'Yearly Summary'!A111)</f>
        <v>0.10689600338453255</v>
      </c>
      <c r="L111" s="133">
        <f>INDEX('Total Agency'!$N$11:$CS$11,1,'Yearly Summary'!A111)</f>
        <v>5142.2895155565338</v>
      </c>
      <c r="M111" s="133">
        <f>INDEX('Total Agency'!$N$41:$CS$41,1,'Yearly Summary'!A111)</f>
        <v>31386.71513383829</v>
      </c>
      <c r="N111" s="133">
        <f>INDEX('Total Agency'!$N$57:$CS$57,1,'Yearly Summary'!A111)</f>
        <v>6024.4921517970952</v>
      </c>
      <c r="O111" s="134">
        <f>INDEX('Total Agency'!$N$68:$CS$68,1,'Yearly Summary'!A111)</f>
        <v>0.19194401599873184</v>
      </c>
      <c r="P111" s="197">
        <f>INDEX('Total Agency'!$N$92:$CS$92,1,'Yearly Summary'!A111)</f>
        <v>2.2429025272447594</v>
      </c>
      <c r="Q111" s="133">
        <f>INDEX('Total Agency'!$N$80:$CS$80,1,'Yearly Summary'!A111)</f>
        <v>13512.348672631924</v>
      </c>
      <c r="R111" s="132">
        <f>INDEX('Total Agency'!$N$104:$CS$104,1,'Yearly Summary'!A111)</f>
        <v>23.23032802481821</v>
      </c>
      <c r="S111" s="133">
        <f>INDEX('Total Agency'!$N$30:$CS$30,1,'Yearly Summary'!A111)</f>
        <v>313896.29205095652</v>
      </c>
      <c r="T111" s="132">
        <f>INDEX('Total Agency'!$N$116:$CS$116,1,'Yearly Summary'!A111)</f>
        <v>52.103361435589527</v>
      </c>
      <c r="U111" s="132">
        <f>INDEX('Total Agency'!$N$128:$CS$128,1,'Yearly Summary'!A111)</f>
        <v>10.000928440980502</v>
      </c>
      <c r="V111" s="345"/>
      <c r="W111" s="345"/>
    </row>
    <row r="112" spans="1:24" x14ac:dyDescent="0.25">
      <c r="A112" s="131">
        <v>80</v>
      </c>
      <c r="B112" s="126">
        <v>8</v>
      </c>
      <c r="C112" s="133">
        <f>INDEX('Total Agency'!$N$43:$CS$43,1,A112)</f>
        <v>31386.71513383829</v>
      </c>
      <c r="D112" s="133">
        <f>INDEX('Total Agency'!$N$8:$CS$8,1,'Yearly Summary'!A112)</f>
        <v>20</v>
      </c>
      <c r="E112" s="133">
        <f>INDEX('Total Agency'!$N$15:$CS$15,1,'Yearly Summary'!A112)</f>
        <v>3595.2785985158807</v>
      </c>
      <c r="F112" s="133">
        <f>INDEX('Total Agency'!$N$13:$CS$13,1,'Yearly Summary'!A112)</f>
        <v>1767.4651821039724</v>
      </c>
      <c r="G112" s="134">
        <f>INDEX('Total Agency'!$N$12:$CS$12,1,'Yearly Summary'!A112)</f>
        <v>0.33179127943103176</v>
      </c>
      <c r="H112" s="132">
        <f>INDEX('Total Agency'!$N$14:$CS$14,1,'Yearly Summary'!A112)</f>
        <v>2.0341439451927976</v>
      </c>
      <c r="I112" s="133">
        <f>INDEX('Total Agency'!$N$34:$CS$34,1,'Yearly Summary'!A112)</f>
        <v>3615.2785985158807</v>
      </c>
      <c r="J112" s="133">
        <f>INDEX('Total Agency'!$N$44:$CS$44,1,'Yearly Summary'!A112)</f>
        <v>2825.4286030296498</v>
      </c>
      <c r="K112" s="134">
        <f>INDEX('Total Agency'!$N$45:$CS$45,1,'Yearly Summary'!A112)</f>
        <v>9.0019888700730286E-2</v>
      </c>
      <c r="L112" s="133">
        <f>INDEX('Total Agency'!$N$11:$CS$11,1,'Yearly Summary'!A112)</f>
        <v>5327.0392914934009</v>
      </c>
      <c r="M112" s="133">
        <f>INDEX('Total Agency'!$N$41:$CS$41,1,'Yearly Summary'!A112)</f>
        <v>32176.565129324517</v>
      </c>
      <c r="N112" s="133">
        <f>INDEX('Total Agency'!$N$57:$CS$57,1,'Yearly Summary'!A112)</f>
        <v>6632.3554647943583</v>
      </c>
      <c r="O112" s="134">
        <f>INDEX('Total Agency'!$N$68:$CS$68,1,'Yearly Summary'!A112)</f>
        <v>0.20612378723886465</v>
      </c>
      <c r="P112" s="197">
        <f>INDEX('Total Agency'!$N$92:$CS$92,1,'Yearly Summary'!A112)</f>
        <v>2.5609929889273602</v>
      </c>
      <c r="Q112" s="133">
        <f>INDEX('Total Agency'!$N$80:$CS$80,1,'Yearly Summary'!A112)</f>
        <v>16985.415845412415</v>
      </c>
      <c r="R112" s="132">
        <f>INDEX('Total Agency'!$N$104:$CS$104,1,'Yearly Summary'!A112)</f>
        <v>23.630061488755018</v>
      </c>
      <c r="S112" s="133">
        <f>INDEX('Total Agency'!$N$30:$CS$30,1,'Yearly Summary'!A112)</f>
        <v>401366.42083916918</v>
      </c>
      <c r="T112" s="132">
        <f>INDEX('Total Agency'!$N$116:$CS$116,1,'Yearly Summary'!A112)</f>
        <v>60.516421800624023</v>
      </c>
      <c r="U112" s="132">
        <f>INDEX('Total Agency'!$N$128:$CS$128,1,'Yearly Summary'!A112)</f>
        <v>12.473874051689217</v>
      </c>
      <c r="V112" s="345"/>
      <c r="W112" s="345"/>
    </row>
    <row r="113" spans="1:24" x14ac:dyDescent="0.25">
      <c r="A113" s="131">
        <v>81</v>
      </c>
      <c r="B113" s="126">
        <v>9</v>
      </c>
      <c r="C113" s="133">
        <f>INDEX('Total Agency'!$N$43:$CS$43,1,A113)</f>
        <v>32176.565129324521</v>
      </c>
      <c r="D113" s="133">
        <f>INDEX('Total Agency'!$N$8:$CS$8,1,'Yearly Summary'!A113)</f>
        <v>20</v>
      </c>
      <c r="E113" s="133">
        <f>INDEX('Total Agency'!$N$15:$CS$15,1,'Yearly Summary'!A113)</f>
        <v>3726.730932848528</v>
      </c>
      <c r="F113" s="133">
        <f>INDEX('Total Agency'!$N$13:$CS$13,1,'Yearly Summary'!A113)</f>
        <v>1832.3004944375239</v>
      </c>
      <c r="G113" s="134">
        <f>INDEX('Total Agency'!$N$12:$CS$12,1,'Yearly Summary'!A113)</f>
        <v>0.33172949050923373</v>
      </c>
      <c r="H113" s="132">
        <f>INDEX('Total Agency'!$N$14:$CS$14,1,'Yearly Summary'!A113)</f>
        <v>2.0339081630781051</v>
      </c>
      <c r="I113" s="133">
        <f>INDEX('Total Agency'!$N$34:$CS$34,1,'Yearly Summary'!A113)</f>
        <v>3746.730932848528</v>
      </c>
      <c r="J113" s="133">
        <f>INDEX('Total Agency'!$N$44:$CS$44,1,'Yearly Summary'!A113)</f>
        <v>2273.3436839633723</v>
      </c>
      <c r="K113" s="134">
        <f>INDEX('Total Agency'!$N$45:$CS$45,1,'Yearly Summary'!A113)</f>
        <v>7.0652155530781982E-2</v>
      </c>
      <c r="L113" s="133">
        <f>INDEX('Total Agency'!$N$11:$CS$11,1,'Yearly Summary'!A113)</f>
        <v>5523.4778542745253</v>
      </c>
      <c r="M113" s="133">
        <f>INDEX('Total Agency'!$N$41:$CS$41,1,'Yearly Summary'!A113)</f>
        <v>33649.952378209673</v>
      </c>
      <c r="N113" s="133">
        <f>INDEX('Total Agency'!$N$57:$CS$57,1,'Yearly Summary'!A113)</f>
        <v>6838.8787513105208</v>
      </c>
      <c r="O113" s="134">
        <f>INDEX('Total Agency'!$N$68:$CS$68,1,'Yearly Summary'!A113)</f>
        <v>0.20323591173160463</v>
      </c>
      <c r="P113" s="197">
        <f>INDEX('Total Agency'!$N$92:$CS$92,1,'Yearly Summary'!A113)</f>
        <v>2.7532619972225065</v>
      </c>
      <c r="Q113" s="133">
        <f>INDEX('Total Agency'!$N$80:$CS$80,1,'Yearly Summary'!A113)</f>
        <v>18829.224969595765</v>
      </c>
      <c r="R113" s="132">
        <f>INDEX('Total Agency'!$N$104:$CS$104,1,'Yearly Summary'!A113)</f>
        <v>23.854307814739013</v>
      </c>
      <c r="S113" s="133">
        <f>INDEX('Total Agency'!$N$30:$CS$30,1,'Yearly Summary'!A113)</f>
        <v>449158.1283377072</v>
      </c>
      <c r="T113" s="132">
        <f>INDEX('Total Agency'!$N$116:$CS$116,1,'Yearly Summary'!A113)</f>
        <v>65.677159176368775</v>
      </c>
      <c r="U113" s="132">
        <f>INDEX('Total Agency'!$N$128:$CS$128,1,'Yearly Summary'!A113)</f>
        <v>13.347957325151032</v>
      </c>
      <c r="V113" s="345"/>
      <c r="W113" s="345"/>
    </row>
    <row r="114" spans="1:24" x14ac:dyDescent="0.25">
      <c r="A114" s="131">
        <v>82</v>
      </c>
      <c r="B114" s="126">
        <v>10</v>
      </c>
      <c r="C114" s="133">
        <f>INDEX('Total Agency'!$N$43:$CS$43,1,A114)</f>
        <v>33649.952378209673</v>
      </c>
      <c r="D114" s="133">
        <f>INDEX('Total Agency'!$N$8:$CS$8,1,'Yearly Summary'!A114)</f>
        <v>20</v>
      </c>
      <c r="E114" s="133">
        <f>INDEX('Total Agency'!$N$15:$CS$15,1,'Yearly Summary'!A114)</f>
        <v>3599.1327996141586</v>
      </c>
      <c r="F114" s="133">
        <f>INDEX('Total Agency'!$N$13:$CS$13,1,'Yearly Summary'!A114)</f>
        <v>1769.055847892062</v>
      </c>
      <c r="G114" s="134">
        <f>INDEX('Total Agency'!$N$12:$CS$12,1,'Yearly Summary'!A114)</f>
        <v>0.33188295200956403</v>
      </c>
      <c r="H114" s="132">
        <f>INDEX('Total Agency'!$N$14:$CS$14,1,'Yearly Summary'!A114)</f>
        <v>2.0344935994546156</v>
      </c>
      <c r="I114" s="133">
        <f>INDEX('Total Agency'!$N$34:$CS$34,1,'Yearly Summary'!A114)</f>
        <v>3619.1327996141586</v>
      </c>
      <c r="J114" s="133">
        <f>INDEX('Total Agency'!$N$44:$CS$44,1,'Yearly Summary'!A114)</f>
        <v>3003.376493320633</v>
      </c>
      <c r="K114" s="134">
        <f>INDEX('Total Agency'!$N$45:$CS$45,1,'Yearly Summary'!A114)</f>
        <v>8.9253513929651099E-2</v>
      </c>
      <c r="L114" s="133">
        <f>INDEX('Total Agency'!$N$11:$CS$11,1,'Yearly Summary'!A114)</f>
        <v>5330.3607105467781</v>
      </c>
      <c r="M114" s="133">
        <f>INDEX('Total Agency'!$N$41:$CS$41,1,'Yearly Summary'!A114)</f>
        <v>34265.708684503195</v>
      </c>
      <c r="N114" s="133">
        <f>INDEX('Total Agency'!$N$57:$CS$57,1,'Yearly Summary'!A114)</f>
        <v>6969.4626871165801</v>
      </c>
      <c r="O114" s="134">
        <f>INDEX('Total Agency'!$N$68:$CS$68,1,'Yearly Summary'!A114)</f>
        <v>0.20339467516306026</v>
      </c>
      <c r="P114" s="197">
        <f>INDEX('Total Agency'!$N$92:$CS$92,1,'Yearly Summary'!A114)</f>
        <v>2.4708183411277074</v>
      </c>
      <c r="Q114" s="133">
        <f>INDEX('Total Agency'!$N$80:$CS$80,1,'Yearly Summary'!A114)</f>
        <v>17220.276235132842</v>
      </c>
      <c r="R114" s="132">
        <f>INDEX('Total Agency'!$N$104:$CS$104,1,'Yearly Summary'!A114)</f>
        <v>23.635751831010953</v>
      </c>
      <c r="S114" s="133">
        <f>INDEX('Total Agency'!$N$30:$CS$30,1,'Yearly Summary'!A114)</f>
        <v>407014.1755550555</v>
      </c>
      <c r="T114" s="132">
        <f>INDEX('Total Agency'!$N$116:$CS$116,1,'Yearly Summary'!A114)</f>
        <v>58.399649130404654</v>
      </c>
      <c r="U114" s="132">
        <f>INDEX('Total Agency'!$N$128:$CS$128,1,'Yearly Summary'!A114)</f>
        <v>11.87817766451535</v>
      </c>
      <c r="V114" s="345"/>
      <c r="W114" s="345"/>
    </row>
    <row r="115" spans="1:24" x14ac:dyDescent="0.25">
      <c r="A115" s="131">
        <v>83</v>
      </c>
      <c r="B115" s="126">
        <v>11</v>
      </c>
      <c r="C115" s="133">
        <f>INDEX('Total Agency'!$N$43:$CS$43,1,A115)</f>
        <v>34265.708684503203</v>
      </c>
      <c r="D115" s="133">
        <f>INDEX('Total Agency'!$N$8:$CS$8,1,'Yearly Summary'!A115)</f>
        <v>20</v>
      </c>
      <c r="E115" s="133">
        <f>INDEX('Total Agency'!$N$15:$CS$15,1,'Yearly Summary'!A115)</f>
        <v>3737.8811141103579</v>
      </c>
      <c r="F115" s="133">
        <f>INDEX('Total Agency'!$N$13:$CS$13,1,'Yearly Summary'!A115)</f>
        <v>1837.5154345408109</v>
      </c>
      <c r="G115" s="134">
        <f>INDEX('Total Agency'!$N$12:$CS$12,1,'Yearly Summary'!A115)</f>
        <v>0.33180700207836178</v>
      </c>
      <c r="H115" s="132">
        <f>INDEX('Total Agency'!$N$14:$CS$14,1,'Yearly Summary'!A115)</f>
        <v>2.0342039276771802</v>
      </c>
      <c r="I115" s="133">
        <f>INDEX('Total Agency'!$N$34:$CS$34,1,'Yearly Summary'!A115)</f>
        <v>3757.8811141103579</v>
      </c>
      <c r="J115" s="133">
        <f>INDEX('Total Agency'!$N$44:$CS$44,1,'Yearly Summary'!A115)</f>
        <v>3002.4585394048263</v>
      </c>
      <c r="K115" s="134">
        <f>INDEX('Total Agency'!$N$45:$CS$45,1,'Yearly Summary'!A115)</f>
        <v>8.7622835034569108E-2</v>
      </c>
      <c r="L115" s="133">
        <f>INDEX('Total Agency'!$N$11:$CS$11,1,'Yearly Summary'!A115)</f>
        <v>5537.9043330340901</v>
      </c>
      <c r="M115" s="133">
        <f>INDEX('Total Agency'!$N$41:$CS$41,1,'Yearly Summary'!A115)</f>
        <v>35021.131259208727</v>
      </c>
      <c r="N115" s="133">
        <f>INDEX('Total Agency'!$N$57:$CS$57,1,'Yearly Summary'!A115)</f>
        <v>7290.3835394873722</v>
      </c>
      <c r="O115" s="134">
        <f>INDEX('Total Agency'!$N$68:$CS$68,1,'Yearly Summary'!A115)</f>
        <v>0.20817098926724084</v>
      </c>
      <c r="P115" s="197">
        <f>INDEX('Total Agency'!$N$92:$CS$92,1,'Yearly Summary'!A115)</f>
        <v>2.5560655817324336</v>
      </c>
      <c r="Q115" s="133">
        <f>INDEX('Total Agency'!$N$80:$CS$80,1,'Yearly Summary'!A115)</f>
        <v>18634.698442912348</v>
      </c>
      <c r="R115" s="132">
        <f>INDEX('Total Agency'!$N$104:$CS$104,1,'Yearly Summary'!A115)</f>
        <v>23.676906290831756</v>
      </c>
      <c r="S115" s="133">
        <f>INDEX('Total Agency'!$N$30:$CS$30,1,'Yearly Summary'!A115)</f>
        <v>441212.00879074412</v>
      </c>
      <c r="T115" s="132">
        <f>INDEX('Total Agency'!$N$116:$CS$116,1,'Yearly Summary'!A115)</f>
        <v>60.519725251899189</v>
      </c>
      <c r="U115" s="132">
        <f>INDEX('Total Agency'!$N$128:$CS$128,1,'Yearly Summary'!A115)</f>
        <v>12.59845107586947</v>
      </c>
      <c r="V115" s="345"/>
      <c r="W115" s="345"/>
    </row>
    <row r="116" spans="1:24" x14ac:dyDescent="0.25">
      <c r="A116" s="131">
        <v>84</v>
      </c>
      <c r="B116" s="126">
        <v>12</v>
      </c>
      <c r="C116" s="133">
        <f>INDEX('Total Agency'!$N$43:$CS$43,1,A116)</f>
        <v>35021.13125920872</v>
      </c>
      <c r="D116" s="133">
        <f>INDEX('Total Agency'!$N$8:$CS$8,1,'Yearly Summary'!A116)</f>
        <v>20</v>
      </c>
      <c r="E116" s="133">
        <f>INDEX('Total Agency'!$N$15:$CS$15,1,'Yearly Summary'!A116)</f>
        <v>3881.4555763687631</v>
      </c>
      <c r="F116" s="133">
        <f>INDEX('Total Agency'!$N$13:$CS$13,1,'Yearly Summary'!A116)</f>
        <v>1908.4198943260417</v>
      </c>
      <c r="G116" s="134">
        <f>INDEX('Total Agency'!$N$12:$CS$12,1,'Yearly Summary'!A116)</f>
        <v>0.33171641736393542</v>
      </c>
      <c r="H116" s="132">
        <f>INDEX('Total Agency'!$N$14:$CS$14,1,'Yearly Summary'!A116)</f>
        <v>2.0338582656305304</v>
      </c>
      <c r="I116" s="133">
        <f>INDEX('Total Agency'!$N$34:$CS$34,1,'Yearly Summary'!A116)</f>
        <v>3901.4555763687631</v>
      </c>
      <c r="J116" s="133">
        <f>INDEX('Total Agency'!$N$44:$CS$44,1,'Yearly Summary'!A116)</f>
        <v>2760.9184541317518</v>
      </c>
      <c r="K116" s="134">
        <f>INDEX('Total Agency'!$N$45:$CS$45,1,'Yearly Summary'!A116)</f>
        <v>7.8835787276453989E-2</v>
      </c>
      <c r="L116" s="133">
        <f>INDEX('Total Agency'!$N$11:$CS$11,1,'Yearly Summary'!A116)</f>
        <v>5753.166845017081</v>
      </c>
      <c r="M116" s="133">
        <f>INDEX('Total Agency'!$N$41:$CS$41,1,'Yearly Summary'!A116)</f>
        <v>36161.668381445736</v>
      </c>
      <c r="N116" s="133">
        <f>INDEX('Total Agency'!$N$57:$CS$57,1,'Yearly Summary'!A116)</f>
        <v>7649.1764094081445</v>
      </c>
      <c r="O116" s="134">
        <f>INDEX('Total Agency'!$N$68:$CS$68,1,'Yearly Summary'!A116)</f>
        <v>0.21152719859941185</v>
      </c>
      <c r="P116" s="197">
        <f>INDEX('Total Agency'!$N$92:$CS$92,1,'Yearly Summary'!A116)</f>
        <v>2.6766629805371904</v>
      </c>
      <c r="Q116" s="133">
        <f>INDEX('Total Agency'!$N$80:$CS$80,1,'Yearly Summary'!A116)</f>
        <v>20474.267326661167</v>
      </c>
      <c r="R116" s="132">
        <f>INDEX('Total Agency'!$N$104:$CS$104,1,'Yearly Summary'!A116)</f>
        <v>23.783792144135589</v>
      </c>
      <c r="S116" s="133">
        <f>INDEX('Total Agency'!$N$30:$CS$30,1,'Yearly Summary'!A116)</f>
        <v>486955.7184007758</v>
      </c>
      <c r="T116" s="132">
        <f>INDEX('Total Agency'!$N$116:$CS$116,1,'Yearly Summary'!A116)</f>
        <v>63.661195968998975</v>
      </c>
      <c r="U116" s="132">
        <f>INDEX('Total Agency'!$N$128:$CS$128,1,'Yearly Summary'!A116)</f>
        <v>13.466074442810523</v>
      </c>
      <c r="V116" s="345"/>
      <c r="W116" s="345"/>
    </row>
    <row r="117" spans="1:24" s="1" customFormat="1" ht="30" x14ac:dyDescent="0.25">
      <c r="B117" s="135" t="s">
        <v>90</v>
      </c>
      <c r="C117" s="138">
        <f>C116</f>
        <v>35021.13125920872</v>
      </c>
      <c r="D117" s="138">
        <f>SUM(D105:D116)</f>
        <v>240</v>
      </c>
      <c r="E117" s="138">
        <f>SUM(E105:E116)</f>
        <v>38071.731764832562</v>
      </c>
      <c r="F117" s="138">
        <f>SUM(F105:F116)</f>
        <v>19179.760566657402</v>
      </c>
      <c r="G117" s="136">
        <f>SUM(F105:F116)/SUM(L105:L116)</f>
        <v>0.30357726589270867</v>
      </c>
      <c r="H117" s="137">
        <f>E117/F117</f>
        <v>1.9849951532250856</v>
      </c>
      <c r="I117" s="138">
        <f>SUM(I105:I116)</f>
        <v>38311.731764832562</v>
      </c>
      <c r="J117" s="138">
        <f>SUM(J105:J116)</f>
        <v>33378.04640859925</v>
      </c>
      <c r="K117" s="136">
        <f>SUM(J105:J116)/SUM(C105:C116)</f>
        <v>8.9193610243521224E-2</v>
      </c>
      <c r="L117" s="138">
        <f>L116</f>
        <v>5753.166845017081</v>
      </c>
      <c r="M117" s="138">
        <f>M116</f>
        <v>36161.668381445736</v>
      </c>
      <c r="N117" s="138">
        <f>SUM(N105:N116)</f>
        <v>73903.785357789689</v>
      </c>
      <c r="O117" s="136">
        <f>N117/SUM(M105:M116)</f>
        <v>0.19491767725901868</v>
      </c>
      <c r="P117" s="198">
        <f>Q117/N117</f>
        <v>2.5101948339552198</v>
      </c>
      <c r="Q117" s="138">
        <f>SUM(Q105:Q116)</f>
        <v>185512.90021485911</v>
      </c>
      <c r="R117" s="137">
        <f>S117/Q117</f>
        <v>23.64245810840886</v>
      </c>
      <c r="S117" s="138">
        <f>SUM(S105:S116)</f>
        <v>4385980.9718992393</v>
      </c>
      <c r="T117" s="137">
        <f>S117/N117</f>
        <v>59.347176205730619</v>
      </c>
      <c r="U117" s="137">
        <f>S117/SUM(M105:M116)</f>
        <v>11.567813737902714</v>
      </c>
      <c r="V117" s="348"/>
      <c r="W117" s="348"/>
      <c r="X117" s="212"/>
    </row>
    <row r="118" spans="1:24" x14ac:dyDescent="0.25">
      <c r="S118" s="193">
        <f>'[1]Sales assumption 18-20'!$I$9</f>
        <v>2690940.3117842702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W16" activePane="bottomRight" state="frozen"/>
      <selection pane="topRight" activeCell="B1" sqref="B1"/>
      <selection pane="bottomLeft" activeCell="A7" sqref="A7"/>
      <selection pane="bottomRight" activeCell="AR16" sqref="AR16"/>
    </sheetView>
  </sheetViews>
  <sheetFormatPr defaultRowHeight="15" x14ac:dyDescent="0.25"/>
  <cols>
    <col min="1" max="1" width="24.375" bestFit="1" customWidth="1" collapsed="1"/>
    <col min="2" max="12" width="0" hidden="1" customWidth="1" collapsed="1"/>
    <col min="13" max="13" width="0.375" customWidth="1" collapsed="1"/>
    <col min="14" max="20" width="9" style="258" collapsed="1"/>
    <col min="25" max="25" width="9" style="34" collapsed="1"/>
    <col min="37" max="37" width="9" style="34" collapsed="1"/>
    <col min="49" max="49" width="9" style="34" collapsed="1"/>
    <col min="61" max="61" width="9" style="34" collapsed="1"/>
    <col min="73" max="73" width="9" style="34" collapsed="1"/>
    <col min="85" max="85" width="9" style="34" collapsed="1"/>
    <col min="97" max="97" width="9" style="34" collapsed="1"/>
  </cols>
  <sheetData>
    <row r="2" spans="1:97" x14ac:dyDescent="0.25">
      <c r="U2" s="17"/>
    </row>
    <row r="6" spans="1:97" s="102" customFormat="1" x14ac:dyDescent="0.25">
      <c r="A6" s="102" t="s">
        <v>116</v>
      </c>
      <c r="B6" s="280">
        <v>42005</v>
      </c>
      <c r="C6" s="280">
        <v>42036</v>
      </c>
      <c r="D6" s="280">
        <v>42064</v>
      </c>
      <c r="E6" s="280">
        <v>42095</v>
      </c>
      <c r="F6" s="280">
        <v>42125</v>
      </c>
      <c r="G6" s="280">
        <v>42156</v>
      </c>
      <c r="H6" s="280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8" spans="1:97" x14ac:dyDescent="0.25">
      <c r="A8" s="19" t="s">
        <v>77</v>
      </c>
    </row>
    <row r="9" spans="1:97" x14ac:dyDescent="0.25">
      <c r="A9" s="20" t="s">
        <v>121</v>
      </c>
    </row>
    <row r="10" spans="1:97" x14ac:dyDescent="0.25">
      <c r="A10" s="20" t="s">
        <v>117</v>
      </c>
      <c r="N10" s="258">
        <v>12</v>
      </c>
      <c r="O10" s="258">
        <v>8</v>
      </c>
      <c r="P10" s="258">
        <v>40</v>
      </c>
      <c r="Q10" s="258">
        <v>49</v>
      </c>
      <c r="R10" s="258">
        <v>88</v>
      </c>
      <c r="S10" s="258">
        <v>123</v>
      </c>
      <c r="T10" s="258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09">
        <f t="shared" si="0"/>
        <v>125</v>
      </c>
      <c r="Z10" s="12">
        <f t="shared" si="0"/>
        <v>64</v>
      </c>
      <c r="AA10" s="12">
        <f t="shared" si="0"/>
        <v>108</v>
      </c>
      <c r="AB10" s="12">
        <f t="shared" si="0"/>
        <v>48</v>
      </c>
      <c r="AC10" s="12">
        <f t="shared" si="0"/>
        <v>47</v>
      </c>
      <c r="AD10" s="12">
        <f t="shared" si="0"/>
        <v>44</v>
      </c>
      <c r="AE10" s="12">
        <f>ROUND(AE$14*AE30,0)</f>
        <v>45</v>
      </c>
      <c r="AF10" s="12">
        <f t="shared" si="0"/>
        <v>50</v>
      </c>
      <c r="AG10" s="12">
        <f t="shared" si="0"/>
        <v>98</v>
      </c>
      <c r="AH10" s="12">
        <f t="shared" si="0"/>
        <v>98</v>
      </c>
      <c r="AI10" s="12">
        <f t="shared" si="0"/>
        <v>99</v>
      </c>
      <c r="AJ10" s="12">
        <f t="shared" si="0"/>
        <v>100</v>
      </c>
      <c r="AK10" s="109">
        <f t="shared" si="0"/>
        <v>101</v>
      </c>
      <c r="AL10" s="12">
        <f t="shared" si="0"/>
        <v>75</v>
      </c>
      <c r="AM10" s="12">
        <f t="shared" si="0"/>
        <v>76</v>
      </c>
      <c r="AN10" s="12">
        <f t="shared" si="0"/>
        <v>73</v>
      </c>
      <c r="AO10" s="12">
        <f t="shared" si="0"/>
        <v>76</v>
      </c>
      <c r="AP10" s="12">
        <f t="shared" si="0"/>
        <v>78</v>
      </c>
      <c r="AQ10" s="12">
        <f t="shared" si="0"/>
        <v>81</v>
      </c>
      <c r="AR10" s="12">
        <f t="shared" si="0"/>
        <v>84</v>
      </c>
      <c r="AS10" s="12">
        <f t="shared" si="0"/>
        <v>87</v>
      </c>
      <c r="AT10" s="12">
        <f t="shared" si="0"/>
        <v>86</v>
      </c>
      <c r="AU10" s="12">
        <f t="shared" si="0"/>
        <v>85</v>
      </c>
      <c r="AV10" s="12">
        <f t="shared" si="0"/>
        <v>83</v>
      </c>
      <c r="AW10" s="109">
        <f t="shared" si="0"/>
        <v>82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09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09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09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09">
        <f t="shared" si="2"/>
        <v>16</v>
      </c>
    </row>
    <row r="11" spans="1:97" x14ac:dyDescent="0.25">
      <c r="A11" s="20" t="s">
        <v>118</v>
      </c>
      <c r="N11" s="258">
        <v>1</v>
      </c>
      <c r="O11" s="258">
        <v>1</v>
      </c>
      <c r="P11" s="258">
        <v>14</v>
      </c>
      <c r="Q11" s="258">
        <v>9</v>
      </c>
      <c r="R11" s="258">
        <v>19</v>
      </c>
      <c r="S11" s="258">
        <v>20</v>
      </c>
      <c r="T11" s="258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09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7</v>
      </c>
      <c r="AF11" s="12">
        <f t="shared" si="3"/>
        <v>7</v>
      </c>
      <c r="AG11" s="12">
        <f t="shared" si="3"/>
        <v>14</v>
      </c>
      <c r="AH11" s="12">
        <f t="shared" si="3"/>
        <v>14</v>
      </c>
      <c r="AI11" s="12">
        <f t="shared" si="3"/>
        <v>15</v>
      </c>
      <c r="AJ11" s="12">
        <f t="shared" si="3"/>
        <v>15</v>
      </c>
      <c r="AK11" s="109">
        <f t="shared" si="3"/>
        <v>15</v>
      </c>
      <c r="AL11" s="12">
        <f t="shared" si="3"/>
        <v>11</v>
      </c>
      <c r="AM11" s="12">
        <f t="shared" si="3"/>
        <v>11</v>
      </c>
      <c r="AN11" s="12">
        <f t="shared" si="3"/>
        <v>11</v>
      </c>
      <c r="AO11" s="12">
        <f t="shared" si="3"/>
        <v>11</v>
      </c>
      <c r="AP11" s="12">
        <f t="shared" si="3"/>
        <v>11</v>
      </c>
      <c r="AQ11" s="12">
        <f t="shared" si="3"/>
        <v>12</v>
      </c>
      <c r="AR11" s="12">
        <f t="shared" si="3"/>
        <v>12</v>
      </c>
      <c r="AS11" s="12">
        <f t="shared" si="3"/>
        <v>13</v>
      </c>
      <c r="AT11" s="12">
        <f t="shared" si="3"/>
        <v>13</v>
      </c>
      <c r="AU11" s="12">
        <f t="shared" si="3"/>
        <v>12</v>
      </c>
      <c r="AV11" s="12">
        <f t="shared" si="3"/>
        <v>12</v>
      </c>
      <c r="AW11" s="109">
        <f t="shared" si="3"/>
        <v>12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09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09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09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09">
        <f t="shared" si="5"/>
        <v>2</v>
      </c>
    </row>
    <row r="12" spans="1:97" x14ac:dyDescent="0.25">
      <c r="A12" s="20" t="s">
        <v>119</v>
      </c>
      <c r="N12" s="258">
        <v>0</v>
      </c>
      <c r="O12" s="258">
        <v>0</v>
      </c>
      <c r="P12" s="258">
        <v>3</v>
      </c>
      <c r="Q12" s="258">
        <v>1</v>
      </c>
      <c r="R12" s="258">
        <v>6</v>
      </c>
      <c r="S12" s="258">
        <v>6</v>
      </c>
      <c r="T12" s="258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09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5</v>
      </c>
      <c r="AH12" s="12">
        <f t="shared" si="6"/>
        <v>5</v>
      </c>
      <c r="AI12" s="12">
        <f t="shared" si="6"/>
        <v>5</v>
      </c>
      <c r="AJ12" s="12">
        <f t="shared" si="6"/>
        <v>5</v>
      </c>
      <c r="AK12" s="109">
        <f t="shared" si="6"/>
        <v>5</v>
      </c>
      <c r="AL12" s="12">
        <f t="shared" si="6"/>
        <v>4</v>
      </c>
      <c r="AM12" s="12">
        <f t="shared" si="6"/>
        <v>4</v>
      </c>
      <c r="AN12" s="12">
        <f t="shared" si="6"/>
        <v>4</v>
      </c>
      <c r="AO12" s="12">
        <f t="shared" si="6"/>
        <v>4</v>
      </c>
      <c r="AP12" s="12">
        <f t="shared" si="6"/>
        <v>4</v>
      </c>
      <c r="AQ12" s="12">
        <f t="shared" si="6"/>
        <v>4</v>
      </c>
      <c r="AR12" s="12">
        <f t="shared" si="6"/>
        <v>4</v>
      </c>
      <c r="AS12" s="12">
        <f t="shared" si="6"/>
        <v>4</v>
      </c>
      <c r="AT12" s="12">
        <f t="shared" si="6"/>
        <v>4</v>
      </c>
      <c r="AU12" s="12">
        <f t="shared" si="6"/>
        <v>4</v>
      </c>
      <c r="AV12" s="12">
        <f t="shared" si="6"/>
        <v>4</v>
      </c>
      <c r="AW12" s="109">
        <f t="shared" si="6"/>
        <v>4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09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09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09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09">
        <f t="shared" si="8"/>
        <v>1</v>
      </c>
    </row>
    <row r="13" spans="1:97" x14ac:dyDescent="0.25">
      <c r="A13" s="20" t="s">
        <v>120</v>
      </c>
      <c r="N13" s="258">
        <v>0</v>
      </c>
      <c r="O13" s="258">
        <v>0</v>
      </c>
      <c r="P13" s="258">
        <v>2</v>
      </c>
      <c r="Q13" s="258">
        <v>2</v>
      </c>
      <c r="R13" s="258">
        <v>2</v>
      </c>
      <c r="S13" s="258">
        <v>3</v>
      </c>
      <c r="T13" s="258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09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2</v>
      </c>
      <c r="AH13" s="12">
        <f t="shared" si="9"/>
        <v>2</v>
      </c>
      <c r="AI13" s="12">
        <f t="shared" si="9"/>
        <v>2</v>
      </c>
      <c r="AJ13" s="12">
        <f t="shared" si="9"/>
        <v>2</v>
      </c>
      <c r="AK13" s="109">
        <f t="shared" si="9"/>
        <v>2</v>
      </c>
      <c r="AL13" s="12">
        <f t="shared" si="9"/>
        <v>2</v>
      </c>
      <c r="AM13" s="12">
        <f t="shared" si="9"/>
        <v>2</v>
      </c>
      <c r="AN13" s="12">
        <f t="shared" si="9"/>
        <v>2</v>
      </c>
      <c r="AO13" s="12">
        <f t="shared" si="9"/>
        <v>2</v>
      </c>
      <c r="AP13" s="12">
        <f t="shared" si="9"/>
        <v>2</v>
      </c>
      <c r="AQ13" s="12">
        <f t="shared" si="9"/>
        <v>2</v>
      </c>
      <c r="AR13" s="12">
        <f t="shared" si="9"/>
        <v>2</v>
      </c>
      <c r="AS13" s="12">
        <f t="shared" si="9"/>
        <v>2</v>
      </c>
      <c r="AT13" s="12">
        <f t="shared" si="9"/>
        <v>2</v>
      </c>
      <c r="AU13" s="12">
        <f t="shared" si="9"/>
        <v>2</v>
      </c>
      <c r="AV13" s="12">
        <f t="shared" si="9"/>
        <v>2</v>
      </c>
      <c r="AW13" s="109">
        <f t="shared" si="9"/>
        <v>2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09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09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09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09">
        <f t="shared" si="11"/>
        <v>0</v>
      </c>
    </row>
    <row r="14" spans="1:97" s="1" customFormat="1" x14ac:dyDescent="0.25">
      <c r="A14" s="277" t="s">
        <v>95</v>
      </c>
      <c r="N14" s="282">
        <f>SUM(N10:N13)</f>
        <v>13</v>
      </c>
      <c r="O14" s="282">
        <f t="shared" ref="O14:T14" si="12">SUM(O10:O13)</f>
        <v>9</v>
      </c>
      <c r="P14" s="282">
        <f t="shared" si="12"/>
        <v>59</v>
      </c>
      <c r="Q14" s="282">
        <f t="shared" si="12"/>
        <v>61</v>
      </c>
      <c r="R14" s="282">
        <f t="shared" si="12"/>
        <v>115</v>
      </c>
      <c r="S14" s="282">
        <f t="shared" si="12"/>
        <v>152</v>
      </c>
      <c r="T14" s="282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84">
        <f>'Total Agency'!Y8</f>
        <v>153</v>
      </c>
      <c r="Z14" s="1">
        <f>'Total Agency'!Z8</f>
        <v>78</v>
      </c>
      <c r="AA14" s="1">
        <f>'Total Agency'!AA8</f>
        <v>132</v>
      </c>
      <c r="AB14" s="1">
        <f>'Total Agency'!AB8</f>
        <v>58</v>
      </c>
      <c r="AC14" s="1">
        <f>'Total Agency'!AC8</f>
        <v>57</v>
      </c>
      <c r="AD14" s="1">
        <f>'Total Agency'!AD8</f>
        <v>54</v>
      </c>
      <c r="AE14" s="1856">
        <f>'Total Agency'!AE8</f>
        <v>55</v>
      </c>
      <c r="AF14" s="1856">
        <f>'Total Agency'!AF8</f>
        <v>61</v>
      </c>
      <c r="AG14" s="1856">
        <f>'Total Agency'!AG8</f>
        <v>119.16666666666666</v>
      </c>
      <c r="AH14" s="1856">
        <f>'Total Agency'!AH8</f>
        <v>120.02666666666667</v>
      </c>
      <c r="AI14" s="1856">
        <f>'Total Agency'!AI8</f>
        <v>120.89526666666666</v>
      </c>
      <c r="AJ14" s="1856">
        <f>'Total Agency'!AJ8</f>
        <v>121.77255266666666</v>
      </c>
      <c r="AK14" s="1857">
        <f>'Total Agency'!AK8</f>
        <v>122.65861152666668</v>
      </c>
      <c r="AL14" s="1856">
        <f>'Total Agency'!AL8</f>
        <v>91.626647016111122</v>
      </c>
      <c r="AM14" s="1856">
        <f>'Total Agency'!AM8</f>
        <v>92.762200934120386</v>
      </c>
      <c r="AN14" s="1856">
        <f>'Total Agency'!AN8</f>
        <v>89.492384345297083</v>
      </c>
      <c r="AO14" s="1856">
        <f>'Total Agency'!AO8</f>
        <v>92.116749707405148</v>
      </c>
      <c r="AP14" s="1856">
        <f>'Total Agency'!AP8</f>
        <v>95.043145516355594</v>
      </c>
      <c r="AQ14" s="1856">
        <f>'Total Agency'!AQ8</f>
        <v>98.463407642718565</v>
      </c>
      <c r="AR14" s="1856">
        <f>'Total Agency'!AR8</f>
        <v>102.08535827961178</v>
      </c>
      <c r="AS14" s="1856">
        <f>'Total Agency'!AS8</f>
        <v>105.50913813624611</v>
      </c>
      <c r="AT14" s="1856">
        <f>'Total Agency'!AT8</f>
        <v>104.37101075871104</v>
      </c>
      <c r="AU14" s="1856">
        <f>'Total Agency'!AU8</f>
        <v>103.06637276638142</v>
      </c>
      <c r="AV14" s="1856">
        <f>'Total Agency'!AV8</f>
        <v>101.58063160802431</v>
      </c>
      <c r="AW14" s="1857">
        <f>'Total Agency'!AW8</f>
        <v>99.897971519804116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84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84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84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84">
        <f>'Total Agency'!CS8</f>
        <v>20</v>
      </c>
    </row>
    <row r="16" spans="1:97" x14ac:dyDescent="0.25">
      <c r="A16" s="281" t="s">
        <v>79</v>
      </c>
    </row>
    <row r="17" spans="1:97" s="15" customFormat="1" x14ac:dyDescent="0.25">
      <c r="A17" s="278" t="s">
        <v>121</v>
      </c>
      <c r="N17" s="262">
        <v>145</v>
      </c>
      <c r="O17" s="262">
        <v>157</v>
      </c>
      <c r="P17" s="262">
        <v>171</v>
      </c>
      <c r="Q17" s="262">
        <v>204</v>
      </c>
      <c r="R17" s="262">
        <v>209</v>
      </c>
      <c r="S17" s="262">
        <v>201</v>
      </c>
      <c r="T17" s="262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221</v>
      </c>
      <c r="X17" s="15">
        <f t="shared" si="13"/>
        <v>242</v>
      </c>
      <c r="Y17" s="94">
        <f t="shared" ref="Y17:CJ17" si="14">X17+Y38-Y53</f>
        <v>275</v>
      </c>
      <c r="Z17" s="15">
        <f t="shared" si="14"/>
        <v>241</v>
      </c>
      <c r="AA17" s="15">
        <f t="shared" si="14"/>
        <v>270</v>
      </c>
      <c r="AB17" s="15">
        <f t="shared" si="14"/>
        <v>302</v>
      </c>
      <c r="AC17" s="15">
        <f t="shared" si="14"/>
        <v>220</v>
      </c>
      <c r="AD17" s="15">
        <f t="shared" si="14"/>
        <v>260</v>
      </c>
      <c r="AE17" s="15">
        <f t="shared" si="14"/>
        <v>301</v>
      </c>
      <c r="AF17" s="15">
        <f t="shared" si="14"/>
        <v>185</v>
      </c>
      <c r="AG17" s="15">
        <f t="shared" si="14"/>
        <v>229</v>
      </c>
      <c r="AH17" s="15">
        <f t="shared" si="14"/>
        <v>274</v>
      </c>
      <c r="AI17" s="15">
        <f t="shared" si="14"/>
        <v>167</v>
      </c>
      <c r="AJ17" s="15">
        <f t="shared" si="14"/>
        <v>214</v>
      </c>
      <c r="AK17" s="94">
        <f t="shared" si="14"/>
        <v>262</v>
      </c>
      <c r="AL17" s="15">
        <f t="shared" si="14"/>
        <v>150</v>
      </c>
      <c r="AM17" s="15">
        <f t="shared" si="14"/>
        <v>195</v>
      </c>
      <c r="AN17" s="15">
        <f t="shared" si="14"/>
        <v>242</v>
      </c>
      <c r="AO17" s="15">
        <f t="shared" si="14"/>
        <v>78</v>
      </c>
      <c r="AP17" s="15">
        <f t="shared" si="14"/>
        <v>128</v>
      </c>
      <c r="AQ17" s="15">
        <f t="shared" si="14"/>
        <v>180</v>
      </c>
      <c r="AR17" s="15">
        <f t="shared" si="14"/>
        <v>4</v>
      </c>
      <c r="AS17" s="15">
        <f t="shared" si="14"/>
        <v>58</v>
      </c>
      <c r="AT17" s="15">
        <f t="shared" si="14"/>
        <v>114</v>
      </c>
      <c r="AU17" s="15">
        <f t="shared" si="14"/>
        <v>-73</v>
      </c>
      <c r="AV17" s="15">
        <f t="shared" si="14"/>
        <v>-15</v>
      </c>
      <c r="AW17" s="94">
        <f t="shared" si="14"/>
        <v>45</v>
      </c>
      <c r="AX17" s="15">
        <f t="shared" si="14"/>
        <v>-4</v>
      </c>
      <c r="AY17" s="15">
        <f t="shared" si="14"/>
        <v>54</v>
      </c>
      <c r="AZ17" s="15">
        <f t="shared" si="14"/>
        <v>109</v>
      </c>
      <c r="BA17" s="15">
        <f t="shared" si="14"/>
        <v>31</v>
      </c>
      <c r="BB17" s="15">
        <f t="shared" si="14"/>
        <v>90</v>
      </c>
      <c r="BC17" s="15">
        <f t="shared" si="14"/>
        <v>150</v>
      </c>
      <c r="BD17" s="15">
        <f t="shared" si="14"/>
        <v>67</v>
      </c>
      <c r="BE17" s="15">
        <f t="shared" si="14"/>
        <v>131</v>
      </c>
      <c r="BF17" s="15">
        <f t="shared" si="14"/>
        <v>197</v>
      </c>
      <c r="BG17" s="15">
        <f t="shared" si="14"/>
        <v>111</v>
      </c>
      <c r="BH17" s="15">
        <f t="shared" si="14"/>
        <v>180</v>
      </c>
      <c r="BI17" s="94">
        <f t="shared" si="14"/>
        <v>251</v>
      </c>
      <c r="BJ17" s="15">
        <f t="shared" si="14"/>
        <v>180</v>
      </c>
      <c r="BK17" s="15">
        <f t="shared" si="14"/>
        <v>254</v>
      </c>
      <c r="BL17" s="15">
        <f t="shared" si="14"/>
        <v>328</v>
      </c>
      <c r="BM17" s="15">
        <f t="shared" si="14"/>
        <v>235</v>
      </c>
      <c r="BN17" s="15">
        <f t="shared" si="14"/>
        <v>312</v>
      </c>
      <c r="BO17" s="15">
        <f t="shared" si="14"/>
        <v>390</v>
      </c>
      <c r="BP17" s="15">
        <f t="shared" si="14"/>
        <v>296</v>
      </c>
      <c r="BQ17" s="15">
        <f t="shared" si="14"/>
        <v>376</v>
      </c>
      <c r="BR17" s="15">
        <f t="shared" si="14"/>
        <v>457</v>
      </c>
      <c r="BS17" s="15">
        <f t="shared" si="14"/>
        <v>362</v>
      </c>
      <c r="BT17" s="15">
        <f t="shared" si="14"/>
        <v>445</v>
      </c>
      <c r="BU17" s="94">
        <f t="shared" si="14"/>
        <v>529</v>
      </c>
      <c r="BV17" s="15">
        <f t="shared" si="14"/>
        <v>453</v>
      </c>
      <c r="BW17" s="15">
        <f t="shared" si="14"/>
        <v>538</v>
      </c>
      <c r="BX17" s="15">
        <f t="shared" si="14"/>
        <v>623</v>
      </c>
      <c r="BY17" s="15">
        <f t="shared" si="14"/>
        <v>515</v>
      </c>
      <c r="BZ17" s="15">
        <f t="shared" si="14"/>
        <v>603</v>
      </c>
      <c r="CA17" s="15">
        <f t="shared" si="14"/>
        <v>692</v>
      </c>
      <c r="CB17" s="15">
        <f t="shared" si="14"/>
        <v>582</v>
      </c>
      <c r="CC17" s="15">
        <f t="shared" si="14"/>
        <v>673</v>
      </c>
      <c r="CD17" s="15">
        <f t="shared" si="14"/>
        <v>766</v>
      </c>
      <c r="CE17" s="15">
        <f t="shared" si="14"/>
        <v>653</v>
      </c>
      <c r="CF17" s="15">
        <f t="shared" si="14"/>
        <v>748</v>
      </c>
      <c r="CG17" s="94">
        <f t="shared" si="14"/>
        <v>845</v>
      </c>
      <c r="CH17" s="15">
        <f t="shared" si="14"/>
        <v>753</v>
      </c>
      <c r="CI17" s="15">
        <f t="shared" si="14"/>
        <v>852</v>
      </c>
      <c r="CJ17" s="15">
        <f t="shared" si="14"/>
        <v>951</v>
      </c>
      <c r="CK17" s="15">
        <f t="shared" ref="CK17:CS17" si="15">CJ17+CK38-CK53</f>
        <v>825</v>
      </c>
      <c r="CL17" s="15">
        <f t="shared" si="15"/>
        <v>927</v>
      </c>
      <c r="CM17" s="15">
        <f t="shared" si="15"/>
        <v>1031</v>
      </c>
      <c r="CN17" s="15">
        <f t="shared" si="15"/>
        <v>902</v>
      </c>
      <c r="CO17" s="15">
        <f t="shared" si="15"/>
        <v>1009</v>
      </c>
      <c r="CP17" s="15">
        <f t="shared" si="15"/>
        <v>1117</v>
      </c>
      <c r="CQ17" s="15">
        <f t="shared" si="15"/>
        <v>986</v>
      </c>
      <c r="CR17" s="15">
        <f t="shared" si="15"/>
        <v>1097</v>
      </c>
      <c r="CS17" s="94">
        <f t="shared" si="15"/>
        <v>1210</v>
      </c>
    </row>
    <row r="18" spans="1:97" s="15" customFormat="1" x14ac:dyDescent="0.25">
      <c r="A18" s="278" t="s">
        <v>117</v>
      </c>
      <c r="N18" s="262">
        <v>562</v>
      </c>
      <c r="O18" s="262">
        <v>543</v>
      </c>
      <c r="P18" s="262">
        <v>565</v>
      </c>
      <c r="Q18" s="262">
        <v>595</v>
      </c>
      <c r="R18" s="262">
        <v>651</v>
      </c>
      <c r="S18" s="262">
        <v>713</v>
      </c>
      <c r="T18" s="262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1197</v>
      </c>
      <c r="X18" s="15">
        <f t="shared" si="16"/>
        <v>1401</v>
      </c>
      <c r="Y18" s="94">
        <f t="shared" ref="Y18:CJ18" si="17">X18+Y10+Y40-Y54</f>
        <v>1574</v>
      </c>
      <c r="Z18" s="15">
        <f>Y18+Z10+Z40-Z54</f>
        <v>1617</v>
      </c>
      <c r="AA18" s="15">
        <f t="shared" si="17"/>
        <v>1769</v>
      </c>
      <c r="AB18" s="15">
        <f>AA18+AB10+AB40-AB54</f>
        <v>1891</v>
      </c>
      <c r="AC18" s="15">
        <f t="shared" si="17"/>
        <v>1908</v>
      </c>
      <c r="AD18" s="15">
        <f t="shared" si="17"/>
        <v>1998</v>
      </c>
      <c r="AE18" s="15">
        <f t="shared" si="17"/>
        <v>2086</v>
      </c>
      <c r="AF18" s="15">
        <f t="shared" si="17"/>
        <v>2066</v>
      </c>
      <c r="AG18" s="15">
        <f t="shared" si="17"/>
        <v>2307</v>
      </c>
      <c r="AH18" s="15">
        <f t="shared" si="17"/>
        <v>2553</v>
      </c>
      <c r="AI18" s="15">
        <f t="shared" si="17"/>
        <v>2715</v>
      </c>
      <c r="AJ18" s="15">
        <f t="shared" si="17"/>
        <v>2971</v>
      </c>
      <c r="AK18" s="94">
        <f t="shared" si="17"/>
        <v>3243</v>
      </c>
      <c r="AL18" s="15">
        <f t="shared" si="17"/>
        <v>3241</v>
      </c>
      <c r="AM18" s="15">
        <f t="shared" si="17"/>
        <v>3416</v>
      </c>
      <c r="AN18" s="15">
        <f t="shared" si="17"/>
        <v>3592</v>
      </c>
      <c r="AO18" s="15">
        <f t="shared" si="17"/>
        <v>3666</v>
      </c>
      <c r="AP18" s="15">
        <f t="shared" si="17"/>
        <v>3850</v>
      </c>
      <c r="AQ18" s="15">
        <f t="shared" si="17"/>
        <v>4044</v>
      </c>
      <c r="AR18" s="15">
        <f t="shared" si="17"/>
        <v>4122</v>
      </c>
      <c r="AS18" s="15">
        <f t="shared" si="17"/>
        <v>4325</v>
      </c>
      <c r="AT18" s="15">
        <f t="shared" si="17"/>
        <v>4531</v>
      </c>
      <c r="AU18" s="15">
        <f t="shared" si="17"/>
        <v>4618</v>
      </c>
      <c r="AV18" s="15">
        <f t="shared" si="17"/>
        <v>4829</v>
      </c>
      <c r="AW18" s="94">
        <f t="shared" si="17"/>
        <v>5044</v>
      </c>
      <c r="AX18" s="15">
        <f t="shared" si="17"/>
        <v>5036</v>
      </c>
      <c r="AY18" s="15">
        <f t="shared" si="17"/>
        <v>5090</v>
      </c>
      <c r="AZ18" s="15">
        <f t="shared" si="17"/>
        <v>5163</v>
      </c>
      <c r="BA18" s="15">
        <f t="shared" si="17"/>
        <v>5155</v>
      </c>
      <c r="BB18" s="15">
        <f t="shared" si="17"/>
        <v>5204</v>
      </c>
      <c r="BC18" s="15">
        <f t="shared" si="17"/>
        <v>5255</v>
      </c>
      <c r="BD18" s="15">
        <f t="shared" si="17"/>
        <v>5238</v>
      </c>
      <c r="BE18" s="15">
        <f t="shared" si="17"/>
        <v>5287</v>
      </c>
      <c r="BF18" s="15">
        <f t="shared" si="17"/>
        <v>5337</v>
      </c>
      <c r="BG18" s="15">
        <f t="shared" si="17"/>
        <v>5318</v>
      </c>
      <c r="BH18" s="15">
        <f t="shared" si="17"/>
        <v>5371</v>
      </c>
      <c r="BI18" s="94">
        <f t="shared" si="17"/>
        <v>5425</v>
      </c>
      <c r="BJ18" s="15">
        <f t="shared" si="17"/>
        <v>5371</v>
      </c>
      <c r="BK18" s="15">
        <f t="shared" si="17"/>
        <v>5411</v>
      </c>
      <c r="BL18" s="15">
        <f t="shared" si="17"/>
        <v>5452</v>
      </c>
      <c r="BM18" s="15">
        <f t="shared" si="17"/>
        <v>5385</v>
      </c>
      <c r="BN18" s="15">
        <f t="shared" si="17"/>
        <v>5416</v>
      </c>
      <c r="BO18" s="15">
        <f t="shared" si="17"/>
        <v>5449</v>
      </c>
      <c r="BP18" s="15">
        <f t="shared" si="17"/>
        <v>5377</v>
      </c>
      <c r="BQ18" s="15">
        <f t="shared" si="17"/>
        <v>5412</v>
      </c>
      <c r="BR18" s="15">
        <f t="shared" si="17"/>
        <v>5450</v>
      </c>
      <c r="BS18" s="15">
        <f t="shared" si="17"/>
        <v>5382</v>
      </c>
      <c r="BT18" s="15">
        <f t="shared" si="17"/>
        <v>5422</v>
      </c>
      <c r="BU18" s="94">
        <f t="shared" si="17"/>
        <v>5464</v>
      </c>
      <c r="BV18" s="15">
        <f t="shared" si="17"/>
        <v>5420</v>
      </c>
      <c r="BW18" s="15">
        <f t="shared" si="17"/>
        <v>5464</v>
      </c>
      <c r="BX18" s="15">
        <f t="shared" si="17"/>
        <v>5509</v>
      </c>
      <c r="BY18" s="15">
        <f t="shared" si="17"/>
        <v>5459</v>
      </c>
      <c r="BZ18" s="15">
        <f t="shared" si="17"/>
        <v>5492</v>
      </c>
      <c r="CA18" s="15">
        <f t="shared" si="17"/>
        <v>5527</v>
      </c>
      <c r="CB18" s="15">
        <f t="shared" si="17"/>
        <v>5468</v>
      </c>
      <c r="CC18" s="15">
        <f t="shared" si="17"/>
        <v>5505</v>
      </c>
      <c r="CD18" s="15">
        <f t="shared" si="17"/>
        <v>5545</v>
      </c>
      <c r="CE18" s="15">
        <f t="shared" si="17"/>
        <v>5492</v>
      </c>
      <c r="CF18" s="15">
        <f t="shared" si="17"/>
        <v>5535</v>
      </c>
      <c r="CG18" s="94">
        <f t="shared" si="17"/>
        <v>5580</v>
      </c>
      <c r="CH18" s="15">
        <f t="shared" si="17"/>
        <v>5538</v>
      </c>
      <c r="CI18" s="15">
        <f t="shared" si="17"/>
        <v>5585</v>
      </c>
      <c r="CJ18" s="15">
        <f t="shared" si="17"/>
        <v>5633</v>
      </c>
      <c r="CK18" s="15">
        <f t="shared" ref="CK18:CS18" si="18">CJ18+CK10+CK40-CK54</f>
        <v>5569</v>
      </c>
      <c r="CL18" s="15">
        <f t="shared" si="18"/>
        <v>5604</v>
      </c>
      <c r="CM18" s="15">
        <f t="shared" si="18"/>
        <v>5641</v>
      </c>
      <c r="CN18" s="15">
        <f t="shared" si="18"/>
        <v>5568</v>
      </c>
      <c r="CO18" s="15">
        <f t="shared" si="18"/>
        <v>5607</v>
      </c>
      <c r="CP18" s="15">
        <f t="shared" si="18"/>
        <v>5650</v>
      </c>
      <c r="CQ18" s="15">
        <f t="shared" si="18"/>
        <v>5585</v>
      </c>
      <c r="CR18" s="15">
        <f t="shared" si="18"/>
        <v>5632</v>
      </c>
      <c r="CS18" s="94">
        <f t="shared" si="18"/>
        <v>5681</v>
      </c>
    </row>
    <row r="19" spans="1:97" s="15" customFormat="1" x14ac:dyDescent="0.25">
      <c r="A19" s="278" t="s">
        <v>118</v>
      </c>
      <c r="N19" s="262">
        <v>204</v>
      </c>
      <c r="O19" s="262">
        <v>204</v>
      </c>
      <c r="P19" s="262">
        <v>216</v>
      </c>
      <c r="Q19" s="262">
        <v>235</v>
      </c>
      <c r="R19" s="262">
        <v>256</v>
      </c>
      <c r="S19" s="262">
        <v>280</v>
      </c>
      <c r="T19" s="262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354</v>
      </c>
      <c r="X19" s="15">
        <f t="shared" si="19"/>
        <v>386</v>
      </c>
      <c r="Y19" s="94">
        <f t="shared" ref="Y19:CJ19" si="20">X19+Y11+Y41-Y55</f>
        <v>416</v>
      </c>
      <c r="Z19" s="15">
        <f t="shared" si="20"/>
        <v>407</v>
      </c>
      <c r="AA19" s="15">
        <f t="shared" si="20"/>
        <v>434</v>
      </c>
      <c r="AB19" s="15">
        <f t="shared" si="20"/>
        <v>459</v>
      </c>
      <c r="AC19" s="15">
        <f t="shared" si="20"/>
        <v>428</v>
      </c>
      <c r="AD19" s="15">
        <f t="shared" si="20"/>
        <v>454</v>
      </c>
      <c r="AE19" s="15">
        <f t="shared" si="20"/>
        <v>480</v>
      </c>
      <c r="AF19" s="15">
        <f t="shared" si="20"/>
        <v>435</v>
      </c>
      <c r="AG19" s="15">
        <f t="shared" si="20"/>
        <v>510</v>
      </c>
      <c r="AH19" s="15">
        <f t="shared" si="20"/>
        <v>588</v>
      </c>
      <c r="AI19" s="15">
        <f t="shared" si="20"/>
        <v>609</v>
      </c>
      <c r="AJ19" s="15">
        <f t="shared" si="20"/>
        <v>691</v>
      </c>
      <c r="AK19" s="94">
        <f t="shared" si="20"/>
        <v>779</v>
      </c>
      <c r="AL19" s="15">
        <f t="shared" si="20"/>
        <v>791</v>
      </c>
      <c r="AM19" s="15">
        <f>AL19+AM11+AM41-AM55</f>
        <v>951</v>
      </c>
      <c r="AN19" s="15">
        <f t="shared" si="20"/>
        <v>1117</v>
      </c>
      <c r="AO19" s="15">
        <f t="shared" si="20"/>
        <v>1249</v>
      </c>
      <c r="AP19" s="15">
        <f t="shared" si="20"/>
        <v>1419</v>
      </c>
      <c r="AQ19" s="15">
        <f t="shared" si="20"/>
        <v>1600</v>
      </c>
      <c r="AR19" s="15">
        <f t="shared" si="20"/>
        <v>1737</v>
      </c>
      <c r="AS19" s="15">
        <f t="shared" si="20"/>
        <v>1925</v>
      </c>
      <c r="AT19" s="15">
        <f t="shared" si="20"/>
        <v>2118</v>
      </c>
      <c r="AU19" s="15">
        <f t="shared" si="20"/>
        <v>2274</v>
      </c>
      <c r="AV19" s="15">
        <f t="shared" si="20"/>
        <v>2478</v>
      </c>
      <c r="AW19" s="94">
        <f t="shared" si="20"/>
        <v>2689</v>
      </c>
      <c r="AX19" s="15">
        <f t="shared" si="20"/>
        <v>2661</v>
      </c>
      <c r="AY19" s="15">
        <f t="shared" si="20"/>
        <v>2679</v>
      </c>
      <c r="AZ19" s="15">
        <f t="shared" si="20"/>
        <v>2722</v>
      </c>
      <c r="BA19" s="15">
        <f t="shared" si="20"/>
        <v>2733</v>
      </c>
      <c r="BB19" s="15">
        <f t="shared" si="20"/>
        <v>2762</v>
      </c>
      <c r="BC19" s="15">
        <f t="shared" si="20"/>
        <v>2794</v>
      </c>
      <c r="BD19" s="15">
        <f t="shared" si="20"/>
        <v>2797</v>
      </c>
      <c r="BE19" s="15">
        <f t="shared" si="20"/>
        <v>2827</v>
      </c>
      <c r="BF19" s="15">
        <f t="shared" si="20"/>
        <v>2858</v>
      </c>
      <c r="BG19" s="15">
        <f t="shared" si="20"/>
        <v>2862</v>
      </c>
      <c r="BH19" s="15">
        <f t="shared" si="20"/>
        <v>2896</v>
      </c>
      <c r="BI19" s="94">
        <f t="shared" si="20"/>
        <v>2933</v>
      </c>
      <c r="BJ19" s="15">
        <f t="shared" si="20"/>
        <v>2881</v>
      </c>
      <c r="BK19" s="15">
        <f t="shared" si="20"/>
        <v>2918</v>
      </c>
      <c r="BL19" s="15">
        <f t="shared" si="20"/>
        <v>2957</v>
      </c>
      <c r="BM19" s="15">
        <f t="shared" si="20"/>
        <v>2919</v>
      </c>
      <c r="BN19" s="15">
        <f t="shared" si="20"/>
        <v>2944</v>
      </c>
      <c r="BO19" s="15">
        <f t="shared" si="20"/>
        <v>2972</v>
      </c>
      <c r="BP19" s="15">
        <f t="shared" si="20"/>
        <v>2929</v>
      </c>
      <c r="BQ19" s="15">
        <f t="shared" si="20"/>
        <v>2959</v>
      </c>
      <c r="BR19" s="15">
        <f t="shared" si="20"/>
        <v>2993</v>
      </c>
      <c r="BS19" s="15">
        <f t="shared" si="20"/>
        <v>2957</v>
      </c>
      <c r="BT19" s="15">
        <f t="shared" si="20"/>
        <v>2995</v>
      </c>
      <c r="BU19" s="94">
        <f t="shared" si="20"/>
        <v>3036</v>
      </c>
      <c r="BV19" s="15">
        <f>BU19+BV11+BV41-BV55</f>
        <v>3008</v>
      </c>
      <c r="BW19" s="15">
        <f t="shared" si="20"/>
        <v>3052</v>
      </c>
      <c r="BX19" s="15">
        <f t="shared" si="20"/>
        <v>3097</v>
      </c>
      <c r="BY19" s="15">
        <f t="shared" si="20"/>
        <v>3097</v>
      </c>
      <c r="BZ19" s="15">
        <f t="shared" si="20"/>
        <v>3125</v>
      </c>
      <c r="CA19" s="15">
        <f t="shared" si="20"/>
        <v>3155</v>
      </c>
      <c r="CB19" s="15">
        <f t="shared" si="20"/>
        <v>3144</v>
      </c>
      <c r="CC19" s="15">
        <f t="shared" si="20"/>
        <v>3177</v>
      </c>
      <c r="CD19" s="15">
        <f t="shared" si="20"/>
        <v>3215</v>
      </c>
      <c r="CE19" s="15">
        <f t="shared" si="20"/>
        <v>3217</v>
      </c>
      <c r="CF19" s="15">
        <f t="shared" si="20"/>
        <v>3259</v>
      </c>
      <c r="CG19" s="94">
        <f t="shared" si="20"/>
        <v>3304</v>
      </c>
      <c r="CH19" s="15">
        <f t="shared" si="20"/>
        <v>3251</v>
      </c>
      <c r="CI19" s="15">
        <f t="shared" si="20"/>
        <v>3299</v>
      </c>
      <c r="CJ19" s="15">
        <f t="shared" si="20"/>
        <v>3349</v>
      </c>
      <c r="CK19" s="15">
        <f t="shared" ref="CK19:CS19" si="21">CJ19+CK11+CK41-CK55</f>
        <v>3344</v>
      </c>
      <c r="CL19" s="15">
        <f t="shared" si="21"/>
        <v>3374</v>
      </c>
      <c r="CM19" s="15">
        <f t="shared" si="21"/>
        <v>3408</v>
      </c>
      <c r="CN19" s="15">
        <f t="shared" si="21"/>
        <v>3393</v>
      </c>
      <c r="CO19" s="15">
        <f t="shared" si="21"/>
        <v>3430</v>
      </c>
      <c r="CP19" s="15">
        <f t="shared" si="21"/>
        <v>3473</v>
      </c>
      <c r="CQ19" s="15">
        <f t="shared" si="21"/>
        <v>3474</v>
      </c>
      <c r="CR19" s="15">
        <f t="shared" si="21"/>
        <v>3522</v>
      </c>
      <c r="CS19" s="94">
        <f t="shared" si="21"/>
        <v>3573</v>
      </c>
    </row>
    <row r="20" spans="1:97" s="15" customFormat="1" x14ac:dyDescent="0.25">
      <c r="A20" s="278" t="s">
        <v>119</v>
      </c>
      <c r="N20" s="262">
        <v>70</v>
      </c>
      <c r="O20" s="262">
        <v>67</v>
      </c>
      <c r="P20" s="262">
        <v>68</v>
      </c>
      <c r="Q20" s="262">
        <v>68</v>
      </c>
      <c r="R20" s="262">
        <v>69</v>
      </c>
      <c r="S20" s="262">
        <v>75</v>
      </c>
      <c r="T20" s="262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4">
        <f t="shared" ref="Y20:CJ20" si="23">X20+Y12+Y42-Y56</f>
        <v>111</v>
      </c>
      <c r="Z20" s="15">
        <f t="shared" si="23"/>
        <v>121</v>
      </c>
      <c r="AA20" s="15">
        <f t="shared" si="23"/>
        <v>126</v>
      </c>
      <c r="AB20" s="15">
        <f t="shared" si="23"/>
        <v>128</v>
      </c>
      <c r="AC20" s="15">
        <f t="shared" si="23"/>
        <v>130</v>
      </c>
      <c r="AD20" s="15">
        <f t="shared" si="23"/>
        <v>132</v>
      </c>
      <c r="AE20" s="15">
        <f t="shared" si="23"/>
        <v>134</v>
      </c>
      <c r="AF20" s="15">
        <f t="shared" si="23"/>
        <v>136</v>
      </c>
      <c r="AG20" s="15">
        <f t="shared" si="23"/>
        <v>141</v>
      </c>
      <c r="AH20" s="15">
        <f t="shared" si="23"/>
        <v>146</v>
      </c>
      <c r="AI20" s="15">
        <f t="shared" si="23"/>
        <v>151</v>
      </c>
      <c r="AJ20" s="15">
        <f t="shared" si="23"/>
        <v>156</v>
      </c>
      <c r="AK20" s="94">
        <f t="shared" si="23"/>
        <v>161</v>
      </c>
      <c r="AL20" s="15">
        <f t="shared" si="23"/>
        <v>226</v>
      </c>
      <c r="AM20" s="15">
        <f t="shared" si="23"/>
        <v>230</v>
      </c>
      <c r="AN20" s="15">
        <f t="shared" si="23"/>
        <v>234</v>
      </c>
      <c r="AO20" s="15">
        <f t="shared" si="23"/>
        <v>238</v>
      </c>
      <c r="AP20" s="15">
        <f t="shared" si="23"/>
        <v>242</v>
      </c>
      <c r="AQ20" s="15">
        <f t="shared" si="23"/>
        <v>246</v>
      </c>
      <c r="AR20" s="15">
        <f t="shared" si="23"/>
        <v>250</v>
      </c>
      <c r="AS20" s="15">
        <f t="shared" si="23"/>
        <v>254</v>
      </c>
      <c r="AT20" s="15">
        <f t="shared" si="23"/>
        <v>258</v>
      </c>
      <c r="AU20" s="15">
        <f t="shared" si="23"/>
        <v>262</v>
      </c>
      <c r="AV20" s="15">
        <f t="shared" si="23"/>
        <v>266</v>
      </c>
      <c r="AW20" s="94">
        <f t="shared" si="23"/>
        <v>270</v>
      </c>
      <c r="AX20" s="15">
        <f t="shared" si="23"/>
        <v>284</v>
      </c>
      <c r="AY20" s="15">
        <f t="shared" si="23"/>
        <v>285</v>
      </c>
      <c r="AZ20" s="15">
        <f t="shared" si="23"/>
        <v>287</v>
      </c>
      <c r="BA20" s="15">
        <f t="shared" si="23"/>
        <v>289</v>
      </c>
      <c r="BB20" s="15">
        <f t="shared" si="23"/>
        <v>291</v>
      </c>
      <c r="BC20" s="15">
        <f t="shared" si="23"/>
        <v>293</v>
      </c>
      <c r="BD20" s="15">
        <f t="shared" si="23"/>
        <v>295</v>
      </c>
      <c r="BE20" s="15">
        <f t="shared" si="23"/>
        <v>297</v>
      </c>
      <c r="BF20" s="15">
        <f t="shared" si="23"/>
        <v>299</v>
      </c>
      <c r="BG20" s="15">
        <f t="shared" si="23"/>
        <v>301</v>
      </c>
      <c r="BH20" s="15">
        <f t="shared" si="23"/>
        <v>303</v>
      </c>
      <c r="BI20" s="94">
        <f t="shared" si="23"/>
        <v>305</v>
      </c>
      <c r="BJ20" s="15">
        <f t="shared" si="23"/>
        <v>307</v>
      </c>
      <c r="BK20" s="15">
        <f t="shared" si="23"/>
        <v>308</v>
      </c>
      <c r="BL20" s="15">
        <f t="shared" si="23"/>
        <v>309</v>
      </c>
      <c r="BM20" s="15">
        <f t="shared" si="23"/>
        <v>310</v>
      </c>
      <c r="BN20" s="15">
        <f t="shared" si="23"/>
        <v>311</v>
      </c>
      <c r="BO20" s="15">
        <f t="shared" si="23"/>
        <v>312</v>
      </c>
      <c r="BP20" s="15">
        <f t="shared" si="23"/>
        <v>313</v>
      </c>
      <c r="BQ20" s="15">
        <f t="shared" si="23"/>
        <v>314</v>
      </c>
      <c r="BR20" s="15">
        <f t="shared" si="23"/>
        <v>315</v>
      </c>
      <c r="BS20" s="15">
        <f t="shared" si="23"/>
        <v>316</v>
      </c>
      <c r="BT20" s="15">
        <f t="shared" si="23"/>
        <v>317</v>
      </c>
      <c r="BU20" s="94">
        <f t="shared" si="23"/>
        <v>318</v>
      </c>
      <c r="BV20" s="15">
        <f t="shared" si="23"/>
        <v>337</v>
      </c>
      <c r="BW20" s="15">
        <f t="shared" si="23"/>
        <v>338</v>
      </c>
      <c r="BX20" s="15">
        <f t="shared" si="23"/>
        <v>339</v>
      </c>
      <c r="BY20" s="15">
        <f t="shared" si="23"/>
        <v>340</v>
      </c>
      <c r="BZ20" s="15">
        <f t="shared" si="23"/>
        <v>341</v>
      </c>
      <c r="CA20" s="15">
        <f t="shared" si="23"/>
        <v>342</v>
      </c>
      <c r="CB20" s="15">
        <f t="shared" si="23"/>
        <v>343</v>
      </c>
      <c r="CC20" s="15">
        <f t="shared" si="23"/>
        <v>344</v>
      </c>
      <c r="CD20" s="15">
        <f t="shared" si="23"/>
        <v>345</v>
      </c>
      <c r="CE20" s="15">
        <f t="shared" si="23"/>
        <v>346</v>
      </c>
      <c r="CF20" s="15">
        <f t="shared" si="23"/>
        <v>347</v>
      </c>
      <c r="CG20" s="94">
        <f t="shared" si="23"/>
        <v>348</v>
      </c>
      <c r="CH20" s="15">
        <f t="shared" si="23"/>
        <v>368</v>
      </c>
      <c r="CI20" s="15">
        <f t="shared" si="23"/>
        <v>369</v>
      </c>
      <c r="CJ20" s="15">
        <f t="shared" si="23"/>
        <v>370</v>
      </c>
      <c r="CK20" s="15">
        <f t="shared" ref="CK20:CS20" si="24">CJ20+CK12+CK42-CK56</f>
        <v>371</v>
      </c>
      <c r="CL20" s="15">
        <f t="shared" si="24"/>
        <v>372</v>
      </c>
      <c r="CM20" s="15">
        <f t="shared" si="24"/>
        <v>373</v>
      </c>
      <c r="CN20" s="15">
        <f t="shared" si="24"/>
        <v>374</v>
      </c>
      <c r="CO20" s="15">
        <f t="shared" si="24"/>
        <v>375</v>
      </c>
      <c r="CP20" s="15">
        <f t="shared" si="24"/>
        <v>376</v>
      </c>
      <c r="CQ20" s="15">
        <f t="shared" si="24"/>
        <v>377</v>
      </c>
      <c r="CR20" s="15">
        <f t="shared" si="24"/>
        <v>378</v>
      </c>
      <c r="CS20" s="94">
        <f t="shared" si="24"/>
        <v>379</v>
      </c>
    </row>
    <row r="21" spans="1:97" s="15" customFormat="1" x14ac:dyDescent="0.25">
      <c r="A21" s="278" t="s">
        <v>120</v>
      </c>
      <c r="N21" s="262">
        <v>32</v>
      </c>
      <c r="O21" s="262">
        <v>33</v>
      </c>
      <c r="P21" s="262">
        <v>36</v>
      </c>
      <c r="Q21" s="262">
        <v>38</v>
      </c>
      <c r="R21" s="262">
        <v>38</v>
      </c>
      <c r="S21" s="262">
        <v>45</v>
      </c>
      <c r="T21" s="262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4">
        <f t="shared" ref="Y21:CJ21" si="26">X21+Y13+Y43-Y57</f>
        <v>64</v>
      </c>
      <c r="Z21" s="15">
        <f t="shared" si="26"/>
        <v>73</v>
      </c>
      <c r="AA21" s="15">
        <f t="shared" si="26"/>
        <v>76</v>
      </c>
      <c r="AB21" s="15">
        <f t="shared" si="26"/>
        <v>77</v>
      </c>
      <c r="AC21" s="15">
        <f t="shared" si="26"/>
        <v>78</v>
      </c>
      <c r="AD21" s="15">
        <f t="shared" si="26"/>
        <v>79</v>
      </c>
      <c r="AE21" s="15">
        <f t="shared" si="26"/>
        <v>80</v>
      </c>
      <c r="AF21" s="15">
        <f t="shared" si="26"/>
        <v>81</v>
      </c>
      <c r="AG21" s="15">
        <f t="shared" si="26"/>
        <v>83</v>
      </c>
      <c r="AH21" s="15">
        <f t="shared" si="26"/>
        <v>85</v>
      </c>
      <c r="AI21" s="15">
        <f t="shared" si="26"/>
        <v>87</v>
      </c>
      <c r="AJ21" s="15">
        <f t="shared" si="26"/>
        <v>89</v>
      </c>
      <c r="AK21" s="94">
        <f t="shared" si="26"/>
        <v>91</v>
      </c>
      <c r="AL21" s="15">
        <f t="shared" si="26"/>
        <v>154</v>
      </c>
      <c r="AM21" s="15">
        <f t="shared" si="26"/>
        <v>156</v>
      </c>
      <c r="AN21" s="15">
        <f t="shared" si="26"/>
        <v>158</v>
      </c>
      <c r="AO21" s="15">
        <f t="shared" si="26"/>
        <v>160</v>
      </c>
      <c r="AP21" s="15">
        <f t="shared" si="26"/>
        <v>162</v>
      </c>
      <c r="AQ21" s="15">
        <f t="shared" si="26"/>
        <v>164</v>
      </c>
      <c r="AR21" s="15">
        <f t="shared" si="26"/>
        <v>166</v>
      </c>
      <c r="AS21" s="15">
        <f t="shared" si="26"/>
        <v>168</v>
      </c>
      <c r="AT21" s="15">
        <f t="shared" si="26"/>
        <v>170</v>
      </c>
      <c r="AU21" s="15">
        <f t="shared" si="26"/>
        <v>172</v>
      </c>
      <c r="AV21" s="15">
        <f t="shared" si="26"/>
        <v>174</v>
      </c>
      <c r="AW21" s="94">
        <f t="shared" si="26"/>
        <v>176</v>
      </c>
      <c r="AX21" s="15">
        <f t="shared" si="26"/>
        <v>179</v>
      </c>
      <c r="AY21" s="15">
        <f t="shared" si="26"/>
        <v>179</v>
      </c>
      <c r="AZ21" s="15">
        <f t="shared" si="26"/>
        <v>180</v>
      </c>
      <c r="BA21" s="15">
        <f t="shared" si="26"/>
        <v>181</v>
      </c>
      <c r="BB21" s="15">
        <f t="shared" si="26"/>
        <v>182</v>
      </c>
      <c r="BC21" s="15">
        <f t="shared" si="26"/>
        <v>183</v>
      </c>
      <c r="BD21" s="15">
        <f t="shared" si="26"/>
        <v>184</v>
      </c>
      <c r="BE21" s="15">
        <f t="shared" si="26"/>
        <v>185</v>
      </c>
      <c r="BF21" s="15">
        <f t="shared" si="26"/>
        <v>186</v>
      </c>
      <c r="BG21" s="15">
        <f t="shared" si="26"/>
        <v>187</v>
      </c>
      <c r="BH21" s="15">
        <f t="shared" si="26"/>
        <v>188</v>
      </c>
      <c r="BI21" s="94">
        <f t="shared" si="26"/>
        <v>189</v>
      </c>
      <c r="BJ21" s="15">
        <f t="shared" si="26"/>
        <v>185</v>
      </c>
      <c r="BK21" s="15">
        <f t="shared" si="26"/>
        <v>185</v>
      </c>
      <c r="BL21" s="15">
        <f t="shared" si="26"/>
        <v>185</v>
      </c>
      <c r="BM21" s="15">
        <f t="shared" si="26"/>
        <v>185</v>
      </c>
      <c r="BN21" s="15">
        <f t="shared" si="26"/>
        <v>185</v>
      </c>
      <c r="BO21" s="15">
        <f t="shared" si="26"/>
        <v>185</v>
      </c>
      <c r="BP21" s="15">
        <f t="shared" si="26"/>
        <v>185</v>
      </c>
      <c r="BQ21" s="15">
        <f t="shared" si="26"/>
        <v>185</v>
      </c>
      <c r="BR21" s="15">
        <f t="shared" si="26"/>
        <v>185</v>
      </c>
      <c r="BS21" s="15">
        <f t="shared" si="26"/>
        <v>185</v>
      </c>
      <c r="BT21" s="15">
        <f t="shared" si="26"/>
        <v>185</v>
      </c>
      <c r="BU21" s="94">
        <f t="shared" si="26"/>
        <v>185</v>
      </c>
      <c r="BV21" s="15">
        <f t="shared" si="26"/>
        <v>196</v>
      </c>
      <c r="BW21" s="15">
        <f t="shared" si="26"/>
        <v>196</v>
      </c>
      <c r="BX21" s="15">
        <f t="shared" si="26"/>
        <v>196</v>
      </c>
      <c r="BY21" s="15">
        <f t="shared" si="26"/>
        <v>196</v>
      </c>
      <c r="BZ21" s="15">
        <f t="shared" si="26"/>
        <v>196</v>
      </c>
      <c r="CA21" s="15">
        <f t="shared" si="26"/>
        <v>196</v>
      </c>
      <c r="CB21" s="15">
        <f t="shared" si="26"/>
        <v>196</v>
      </c>
      <c r="CC21" s="15">
        <f t="shared" si="26"/>
        <v>196</v>
      </c>
      <c r="CD21" s="15">
        <f t="shared" si="26"/>
        <v>196</v>
      </c>
      <c r="CE21" s="15">
        <f t="shared" si="26"/>
        <v>196</v>
      </c>
      <c r="CF21" s="15">
        <f t="shared" si="26"/>
        <v>196</v>
      </c>
      <c r="CG21" s="94">
        <f t="shared" si="26"/>
        <v>196</v>
      </c>
      <c r="CH21" s="15">
        <f t="shared" si="26"/>
        <v>207</v>
      </c>
      <c r="CI21" s="15">
        <f t="shared" si="26"/>
        <v>207</v>
      </c>
      <c r="CJ21" s="15">
        <f t="shared" si="26"/>
        <v>207</v>
      </c>
      <c r="CK21" s="15">
        <f t="shared" ref="CK21:CS21" si="27">CJ21+CK13+CK43-CK57</f>
        <v>207</v>
      </c>
      <c r="CL21" s="15">
        <f t="shared" si="27"/>
        <v>207</v>
      </c>
      <c r="CM21" s="15">
        <f t="shared" si="27"/>
        <v>207</v>
      </c>
      <c r="CN21" s="15">
        <f t="shared" si="27"/>
        <v>207</v>
      </c>
      <c r="CO21" s="15">
        <f t="shared" si="27"/>
        <v>207</v>
      </c>
      <c r="CP21" s="15">
        <f t="shared" si="27"/>
        <v>207</v>
      </c>
      <c r="CQ21" s="15">
        <f t="shared" si="27"/>
        <v>207</v>
      </c>
      <c r="CR21" s="15">
        <f t="shared" si="27"/>
        <v>207</v>
      </c>
      <c r="CS21" s="94">
        <f t="shared" si="27"/>
        <v>207</v>
      </c>
    </row>
    <row r="22" spans="1:97" s="16" customFormat="1" x14ac:dyDescent="0.25">
      <c r="A22" s="279" t="s">
        <v>95</v>
      </c>
      <c r="N22" s="266">
        <f>SUM(N17:N21)</f>
        <v>1013</v>
      </c>
      <c r="O22" s="266">
        <f t="shared" ref="O22:T22" si="28">SUM(O17:O21)</f>
        <v>1004</v>
      </c>
      <c r="P22" s="266">
        <f t="shared" si="28"/>
        <v>1056</v>
      </c>
      <c r="Q22" s="266">
        <f t="shared" si="28"/>
        <v>1140</v>
      </c>
      <c r="R22" s="266">
        <f t="shared" si="28"/>
        <v>1223</v>
      </c>
      <c r="S22" s="266">
        <f t="shared" si="28"/>
        <v>1314</v>
      </c>
      <c r="T22" s="266">
        <f t="shared" si="28"/>
        <v>1321</v>
      </c>
      <c r="U22" s="16">
        <f>'Total Agency'!U11</f>
        <v>1475</v>
      </c>
      <c r="V22" s="16">
        <f>'Total Agency'!V11</f>
        <v>1662</v>
      </c>
      <c r="W22" s="16">
        <f>'Total Agency'!W11</f>
        <v>1780</v>
      </c>
      <c r="X22" s="16">
        <f>'Total Agency'!X11</f>
        <v>1944</v>
      </c>
      <c r="Y22" s="95">
        <f>'Total Agency'!Y11</f>
        <v>2016</v>
      </c>
      <c r="Z22" s="16">
        <f>'Total Agency'!Z11</f>
        <v>2002</v>
      </c>
      <c r="AA22" s="16">
        <f>'Total Agency'!AA11</f>
        <v>2146</v>
      </c>
      <c r="AB22" s="16">
        <f>'Total Agency'!AB11</f>
        <v>2188</v>
      </c>
      <c r="AC22" s="16">
        <f>'Total Agency'!AC11</f>
        <v>2023</v>
      </c>
      <c r="AD22" s="16">
        <f>'Total Agency'!AD11</f>
        <v>2040</v>
      </c>
      <c r="AE22" s="16">
        <f>'Total Agency'!AE11</f>
        <v>2033</v>
      </c>
      <c r="AF22" s="16">
        <f>'Total Agency'!AF11</f>
        <v>1794</v>
      </c>
      <c r="AG22" s="16">
        <f>'Total Agency'!AG11</f>
        <v>1923.5089860677474</v>
      </c>
      <c r="AH22" s="16">
        <f>'Total Agency'!AH11</f>
        <v>2053.5950629915801</v>
      </c>
      <c r="AI22" s="16">
        <f>'Total Agency'!AI11</f>
        <v>2136.8071354725198</v>
      </c>
      <c r="AJ22" s="16">
        <f>'Total Agency'!AJ11</f>
        <v>2177.6913908249294</v>
      </c>
      <c r="AK22" s="95">
        <f>'Total Agency'!AK11</f>
        <v>2277.7353807104309</v>
      </c>
      <c r="AL22" s="16">
        <f>'Total Agency'!AL11</f>
        <v>2302.3854744744222</v>
      </c>
      <c r="AM22" s="16">
        <f>'Total Agency'!AM11</f>
        <v>2340.0087908079831</v>
      </c>
      <c r="AN22" s="16">
        <f>'Total Agency'!AN11</f>
        <v>2379.3907414372406</v>
      </c>
      <c r="AO22" s="16">
        <f>'Total Agency'!AO11</f>
        <v>2426.7885016261857</v>
      </c>
      <c r="AP22" s="16">
        <f>'Total Agency'!AP11</f>
        <v>2473.6557511265041</v>
      </c>
      <c r="AQ22" s="16">
        <f>'Total Agency'!AQ11</f>
        <v>2533.8661774213797</v>
      </c>
      <c r="AR22" s="16">
        <f>'Total Agency'!AR11</f>
        <v>2578.5615354969791</v>
      </c>
      <c r="AS22" s="16">
        <f>'Total Agency'!AS11</f>
        <v>2642.8586961899064</v>
      </c>
      <c r="AT22" s="16">
        <f>'Total Agency'!AT11</f>
        <v>2706.8544503053704</v>
      </c>
      <c r="AU22" s="16">
        <f>'Total Agency'!AU11</f>
        <v>2769.088220311774</v>
      </c>
      <c r="AV22" s="16">
        <f>'Total Agency'!AV11</f>
        <v>2831.870622112795</v>
      </c>
      <c r="AW22" s="95">
        <f>'Total Agency'!AW11</f>
        <v>2898.3494524617799</v>
      </c>
      <c r="AX22" s="16">
        <f>'Total Agency'!AX11</f>
        <v>2831.877521067378</v>
      </c>
      <c r="AY22" s="16">
        <f>'Total Agency'!AY11</f>
        <v>2964.7756301647692</v>
      </c>
      <c r="AZ22" s="16">
        <f>'Total Agency'!AZ11</f>
        <v>3139.9018744454984</v>
      </c>
      <c r="BA22" s="16">
        <f>'Total Agency'!BA11</f>
        <v>3067.039332025648</v>
      </c>
      <c r="BB22" s="16">
        <f>'Total Agency'!BB11</f>
        <v>3205.8597247794933</v>
      </c>
      <c r="BC22" s="16">
        <f>'Total Agency'!BC11</f>
        <v>3350.1038833511539</v>
      </c>
      <c r="BD22" s="16">
        <f>'Total Agency'!BD11</f>
        <v>3255.4809447601492</v>
      </c>
      <c r="BE22" s="16">
        <f>'Total Agency'!BE11</f>
        <v>3400.4750688416748</v>
      </c>
      <c r="BF22" s="16">
        <f>'Total Agency'!BF11</f>
        <v>3549.7602327412151</v>
      </c>
      <c r="BG22" s="16">
        <f>'Total Agency'!BG11</f>
        <v>3450.5107160263042</v>
      </c>
      <c r="BH22" s="16">
        <f>'Total Agency'!BH11</f>
        <v>3608.4658822441011</v>
      </c>
      <c r="BI22" s="95">
        <f>'Total Agency'!BI11</f>
        <v>3772.7956002739766</v>
      </c>
      <c r="BJ22" s="16">
        <f>'Total Agency'!BJ11</f>
        <v>3594.1212832224337</v>
      </c>
      <c r="BK22" s="16">
        <f>'Total Agency'!BK11</f>
        <v>3747.282478347312</v>
      </c>
      <c r="BL22" s="16">
        <f>'Total Agency'!BL11</f>
        <v>3902.9636468983913</v>
      </c>
      <c r="BM22" s="16">
        <f>'Total Agency'!BM11</f>
        <v>3706.863306152959</v>
      </c>
      <c r="BN22" s="16">
        <f>'Total Agency'!BN11</f>
        <v>3841.9747895170158</v>
      </c>
      <c r="BO22" s="16">
        <f>'Total Agency'!BO11</f>
        <v>3982.653317408523</v>
      </c>
      <c r="BP22" s="16">
        <f>'Total Agency'!BP11</f>
        <v>3776.0903335265803</v>
      </c>
      <c r="BQ22" s="16">
        <f>'Total Agency'!BQ11</f>
        <v>3922.4704905641647</v>
      </c>
      <c r="BR22" s="16">
        <f>'Total Agency'!BR11</f>
        <v>4077.5905072519281</v>
      </c>
      <c r="BS22" s="16">
        <f>'Total Agency'!BS11</f>
        <v>3880.2161502327995</v>
      </c>
      <c r="BT22" s="16">
        <f>'Total Agency'!BT11</f>
        <v>4043.9205550632096</v>
      </c>
      <c r="BU22" s="95">
        <f>'Total Agency'!BU11</f>
        <v>4213.6151065114109</v>
      </c>
      <c r="BV22" s="16">
        <f>'Total Agency'!BV11</f>
        <v>4095.8848400183679</v>
      </c>
      <c r="BW22" s="16">
        <f>'Total Agency'!BW11</f>
        <v>4271.2811263497688</v>
      </c>
      <c r="BX22" s="16">
        <f>'Total Agency'!BX11</f>
        <v>4447.8464251388732</v>
      </c>
      <c r="BY22" s="16">
        <f>'Total Agency'!BY11</f>
        <v>4291.649845540328</v>
      </c>
      <c r="BZ22" s="16">
        <f>'Total Agency'!BZ11</f>
        <v>4442.3350449927557</v>
      </c>
      <c r="CA22" s="16">
        <f>'Total Agency'!CA11</f>
        <v>4598.7891319100736</v>
      </c>
      <c r="CB22" s="16">
        <f>'Total Agency'!CB11</f>
        <v>4420.1778010817279</v>
      </c>
      <c r="CC22" s="16">
        <f>'Total Agency'!CC11</f>
        <v>4582.5243883948524</v>
      </c>
      <c r="CD22" s="16">
        <f>'Total Agency'!CD11</f>
        <v>4754.955349417829</v>
      </c>
      <c r="CE22" s="16">
        <f>'Total Agency'!CE11</f>
        <v>4592.8202490334643</v>
      </c>
      <c r="CF22" s="16">
        <f>'Total Agency'!CF11</f>
        <v>4774.6915817189283</v>
      </c>
      <c r="CG22" s="95">
        <f>'Total Agency'!CG11</f>
        <v>4963.3014234750381</v>
      </c>
      <c r="CH22" s="16">
        <f>'Total Agency'!CH11</f>
        <v>4809.0044091940936</v>
      </c>
      <c r="CI22" s="16">
        <f>'Total Agency'!CI11</f>
        <v>5005.4464901185465</v>
      </c>
      <c r="CJ22" s="16">
        <f>'Total Agency'!CJ11</f>
        <v>5203.7585760453239</v>
      </c>
      <c r="CK22" s="16">
        <f>'Total Agency'!CK11</f>
        <v>5010.4056796455552</v>
      </c>
      <c r="CL22" s="16">
        <f>'Total Agency'!CL11</f>
        <v>5179.8169179047454</v>
      </c>
      <c r="CM22" s="16">
        <f>'Total Agency'!CM11</f>
        <v>5356.5022650231158</v>
      </c>
      <c r="CN22" s="16">
        <f>'Total Agency'!CN11</f>
        <v>5142.2895155565338</v>
      </c>
      <c r="CO22" s="16">
        <f>'Total Agency'!CO11</f>
        <v>5327.0392914934009</v>
      </c>
      <c r="CP22" s="16">
        <f>'Total Agency'!CP11</f>
        <v>5523.4778542745253</v>
      </c>
      <c r="CQ22" s="16">
        <f>'Total Agency'!CQ11</f>
        <v>5330.3607105467781</v>
      </c>
      <c r="CR22" s="16">
        <f>'Total Agency'!CR11</f>
        <v>5537.9043330340901</v>
      </c>
      <c r="CS22" s="95">
        <f>'Total Agency'!CS11</f>
        <v>5753.166845017081</v>
      </c>
    </row>
    <row r="23" spans="1:97" s="16" customFormat="1" x14ac:dyDescent="0.25">
      <c r="A23" s="279"/>
      <c r="N23" s="266"/>
      <c r="O23" s="266"/>
      <c r="P23" s="266"/>
      <c r="Q23" s="266"/>
      <c r="R23" s="266"/>
      <c r="S23" s="266"/>
      <c r="T23" s="266"/>
      <c r="Y23" s="95"/>
      <c r="AB23" s="352">
        <f>AVERAGE(Z22:AB22)</f>
        <v>2112</v>
      </c>
      <c r="AE23" s="352">
        <f>AVERAGE(AC22:AE22)</f>
        <v>2032</v>
      </c>
      <c r="AH23" s="352">
        <f>AVERAGE(AF22:AH22)</f>
        <v>1923.7013496864427</v>
      </c>
      <c r="AK23" s="353">
        <f>AVERAGE(AI22:AK22)</f>
        <v>2197.41130233596</v>
      </c>
      <c r="AW23" s="95"/>
      <c r="BI23" s="95"/>
      <c r="BU23" s="95"/>
      <c r="CG23" s="95"/>
      <c r="CS23" s="95"/>
    </row>
    <row r="24" spans="1:97" x14ac:dyDescent="0.25">
      <c r="A24" s="278" t="s">
        <v>135</v>
      </c>
      <c r="T24" s="261"/>
      <c r="U24" s="26"/>
      <c r="V24" s="26"/>
      <c r="W24" s="26"/>
      <c r="X24" s="26"/>
      <c r="Y24" s="33"/>
      <c r="Z24" s="352">
        <f>SUM(Z18:Z21)</f>
        <v>2218</v>
      </c>
      <c r="AA24" s="352">
        <f t="shared" ref="AA24:AK24" si="29">SUM(AA18:AA21)</f>
        <v>2405</v>
      </c>
      <c r="AB24" s="352">
        <f t="shared" si="29"/>
        <v>2555</v>
      </c>
      <c r="AC24" s="352">
        <f t="shared" si="29"/>
        <v>2544</v>
      </c>
      <c r="AD24" s="352">
        <f t="shared" si="29"/>
        <v>2663</v>
      </c>
      <c r="AE24" s="352">
        <f t="shared" si="29"/>
        <v>2780</v>
      </c>
      <c r="AF24" s="352">
        <f t="shared" si="29"/>
        <v>2718</v>
      </c>
      <c r="AG24" s="352">
        <f t="shared" si="29"/>
        <v>3041</v>
      </c>
      <c r="AH24" s="352">
        <f t="shared" si="29"/>
        <v>3372</v>
      </c>
      <c r="AI24" s="352">
        <f t="shared" si="29"/>
        <v>3562</v>
      </c>
      <c r="AJ24" s="352">
        <f t="shared" si="29"/>
        <v>3907</v>
      </c>
      <c r="AK24" s="353">
        <f t="shared" si="29"/>
        <v>4274</v>
      </c>
    </row>
    <row r="25" spans="1:97" x14ac:dyDescent="0.25">
      <c r="T25" s="261"/>
      <c r="U25" s="26"/>
      <c r="V25" s="26"/>
      <c r="W25" s="26"/>
      <c r="X25" s="26"/>
      <c r="Y25" s="33"/>
      <c r="Z25" s="352"/>
      <c r="AA25" s="352"/>
      <c r="AB25" s="352">
        <f>AVERAGE(Z24:AB24)</f>
        <v>2392.6666666666665</v>
      </c>
      <c r="AC25" s="352"/>
      <c r="AD25" s="352"/>
      <c r="AE25" s="352">
        <f>AVERAGE(AC24:AE24)</f>
        <v>2662.3333333333335</v>
      </c>
      <c r="AF25" s="352"/>
      <c r="AG25" s="352"/>
      <c r="AH25" s="352">
        <f>AVERAGE(AF24:AH24)</f>
        <v>3043.6666666666665</v>
      </c>
      <c r="AI25" s="352"/>
      <c r="AJ25" s="352"/>
      <c r="AK25" s="353">
        <f>AVERAGE(AI24:AK24)</f>
        <v>3914.3333333333335</v>
      </c>
    </row>
    <row r="26" spans="1:97" x14ac:dyDescent="0.25">
      <c r="A26" s="278" t="s">
        <v>136</v>
      </c>
      <c r="T26" s="261"/>
      <c r="U26" s="26"/>
      <c r="V26" s="26"/>
      <c r="W26" s="26"/>
      <c r="X26" s="26"/>
      <c r="Y26" s="33"/>
      <c r="Z26" s="352">
        <f>Z21+Z20</f>
        <v>194</v>
      </c>
      <c r="AA26" s="352">
        <f t="shared" ref="AA26:AV26" si="30">AA21+AA20</f>
        <v>202</v>
      </c>
      <c r="AB26" s="352">
        <f t="shared" si="30"/>
        <v>205</v>
      </c>
      <c r="AC26" s="352">
        <f t="shared" si="30"/>
        <v>208</v>
      </c>
      <c r="AD26" s="352">
        <f t="shared" si="30"/>
        <v>211</v>
      </c>
      <c r="AE26" s="352">
        <f t="shared" si="30"/>
        <v>214</v>
      </c>
      <c r="AF26" s="352">
        <f t="shared" si="30"/>
        <v>217</v>
      </c>
      <c r="AG26" s="352">
        <f t="shared" si="30"/>
        <v>224</v>
      </c>
      <c r="AH26" s="352">
        <f t="shared" si="30"/>
        <v>231</v>
      </c>
      <c r="AI26" s="352">
        <f t="shared" si="30"/>
        <v>238</v>
      </c>
      <c r="AJ26" s="352">
        <f t="shared" si="30"/>
        <v>245</v>
      </c>
      <c r="AK26" s="353">
        <f>AK21+AK20</f>
        <v>252</v>
      </c>
      <c r="AL26" s="352">
        <f>AL21+AL20</f>
        <v>380</v>
      </c>
      <c r="AM26" s="352">
        <f t="shared" si="30"/>
        <v>386</v>
      </c>
      <c r="AN26" s="352">
        <f t="shared" si="30"/>
        <v>392</v>
      </c>
      <c r="AO26" s="352">
        <f t="shared" si="30"/>
        <v>398</v>
      </c>
      <c r="AP26" s="352">
        <f t="shared" si="30"/>
        <v>404</v>
      </c>
      <c r="AQ26" s="352">
        <f t="shared" si="30"/>
        <v>410</v>
      </c>
      <c r="AR26" s="352">
        <f t="shared" si="30"/>
        <v>416</v>
      </c>
      <c r="AS26" s="352">
        <f t="shared" si="30"/>
        <v>422</v>
      </c>
      <c r="AT26" s="352">
        <f t="shared" si="30"/>
        <v>428</v>
      </c>
      <c r="AU26" s="352">
        <f t="shared" si="30"/>
        <v>434</v>
      </c>
      <c r="AV26" s="352">
        <f t="shared" si="30"/>
        <v>440</v>
      </c>
      <c r="AW26" s="353">
        <f>AW21+AW20</f>
        <v>446</v>
      </c>
      <c r="AX26" s="352">
        <f>AX21+AX20</f>
        <v>463</v>
      </c>
      <c r="AY26" s="352">
        <f t="shared" ref="AY26:BH26" si="31">AY21+AY20</f>
        <v>464</v>
      </c>
      <c r="AZ26" s="352">
        <f t="shared" si="31"/>
        <v>467</v>
      </c>
      <c r="BA26" s="352">
        <f t="shared" si="31"/>
        <v>470</v>
      </c>
      <c r="BB26" s="352">
        <f t="shared" si="31"/>
        <v>473</v>
      </c>
      <c r="BC26" s="352">
        <f t="shared" si="31"/>
        <v>476</v>
      </c>
      <c r="BD26" s="352">
        <f t="shared" si="31"/>
        <v>479</v>
      </c>
      <c r="BE26" s="352">
        <f t="shared" si="31"/>
        <v>482</v>
      </c>
      <c r="BF26" s="352">
        <f t="shared" si="31"/>
        <v>485</v>
      </c>
      <c r="BG26" s="352">
        <f t="shared" si="31"/>
        <v>488</v>
      </c>
      <c r="BH26" s="352">
        <f t="shared" si="31"/>
        <v>491</v>
      </c>
      <c r="BI26" s="353">
        <f>BI21+BI20</f>
        <v>494</v>
      </c>
      <c r="BJ26" s="352">
        <f>BJ21+BJ20</f>
        <v>492</v>
      </c>
      <c r="BK26" s="352">
        <f t="shared" ref="BK26:BT26" si="32">BK21+BK20</f>
        <v>493</v>
      </c>
      <c r="BL26" s="352">
        <f t="shared" si="32"/>
        <v>494</v>
      </c>
      <c r="BM26" s="352">
        <f t="shared" si="32"/>
        <v>495</v>
      </c>
      <c r="BN26" s="352">
        <f t="shared" si="32"/>
        <v>496</v>
      </c>
      <c r="BO26" s="352">
        <f t="shared" si="32"/>
        <v>497</v>
      </c>
      <c r="BP26" s="352">
        <f t="shared" si="32"/>
        <v>498</v>
      </c>
      <c r="BQ26" s="352">
        <f t="shared" si="32"/>
        <v>499</v>
      </c>
      <c r="BR26" s="352">
        <f t="shared" si="32"/>
        <v>500</v>
      </c>
      <c r="BS26" s="352">
        <f t="shared" si="32"/>
        <v>501</v>
      </c>
      <c r="BT26" s="352">
        <f t="shared" si="32"/>
        <v>502</v>
      </c>
      <c r="BU26" s="353">
        <f>BU21+BU20</f>
        <v>503</v>
      </c>
      <c r="BV26" s="352">
        <f>BV21+BV20</f>
        <v>533</v>
      </c>
      <c r="BW26" s="352">
        <f t="shared" ref="BW26:CF26" si="33">BW21+BW20</f>
        <v>534</v>
      </c>
      <c r="BX26" s="352">
        <f t="shared" si="33"/>
        <v>535</v>
      </c>
      <c r="BY26" s="352">
        <f t="shared" si="33"/>
        <v>536</v>
      </c>
      <c r="BZ26" s="352">
        <f t="shared" si="33"/>
        <v>537</v>
      </c>
      <c r="CA26" s="352">
        <f t="shared" si="33"/>
        <v>538</v>
      </c>
      <c r="CB26" s="352">
        <f t="shared" si="33"/>
        <v>539</v>
      </c>
      <c r="CC26" s="352">
        <f t="shared" si="33"/>
        <v>540</v>
      </c>
      <c r="CD26" s="352">
        <f t="shared" si="33"/>
        <v>541</v>
      </c>
      <c r="CE26" s="352">
        <f t="shared" si="33"/>
        <v>542</v>
      </c>
      <c r="CF26" s="352">
        <f t="shared" si="33"/>
        <v>543</v>
      </c>
      <c r="CG26" s="353">
        <f>CG21+CG20</f>
        <v>544</v>
      </c>
      <c r="CH26" s="352">
        <f>CH21+CH20</f>
        <v>575</v>
      </c>
      <c r="CI26" s="352">
        <f t="shared" ref="CI26:CR26" si="34">CI21+CI20</f>
        <v>576</v>
      </c>
      <c r="CJ26" s="352">
        <f t="shared" si="34"/>
        <v>577</v>
      </c>
      <c r="CK26" s="352">
        <f t="shared" si="34"/>
        <v>578</v>
      </c>
      <c r="CL26" s="352">
        <f t="shared" si="34"/>
        <v>579</v>
      </c>
      <c r="CM26" s="352">
        <f t="shared" si="34"/>
        <v>580</v>
      </c>
      <c r="CN26" s="352">
        <f t="shared" si="34"/>
        <v>581</v>
      </c>
      <c r="CO26" s="352">
        <f t="shared" si="34"/>
        <v>582</v>
      </c>
      <c r="CP26" s="352">
        <f t="shared" si="34"/>
        <v>583</v>
      </c>
      <c r="CQ26" s="352">
        <f t="shared" si="34"/>
        <v>584</v>
      </c>
      <c r="CR26" s="352">
        <f t="shared" si="34"/>
        <v>585</v>
      </c>
      <c r="CS26" s="353">
        <f>CS21+CS20</f>
        <v>586</v>
      </c>
    </row>
    <row r="27" spans="1:97" x14ac:dyDescent="0.25">
      <c r="T27" s="261"/>
      <c r="U27" s="26"/>
      <c r="V27" s="26"/>
      <c r="W27" s="26"/>
      <c r="X27" s="26"/>
      <c r="Y27" s="33"/>
      <c r="Z27" s="352"/>
      <c r="AA27" s="352"/>
      <c r="AB27" s="352">
        <f>AVERAGE(Z26:AB26)</f>
        <v>200.33333333333334</v>
      </c>
      <c r="AC27" s="352"/>
      <c r="AD27" s="352"/>
      <c r="AE27" s="352">
        <f>AVERAGE(AC26:AE26)</f>
        <v>211</v>
      </c>
      <c r="AF27" s="352"/>
      <c r="AG27" s="352"/>
      <c r="AH27" s="352">
        <f>AVERAGE(AF26:AH26)</f>
        <v>224</v>
      </c>
      <c r="AI27" s="352"/>
      <c r="AJ27" s="352"/>
      <c r="AK27" s="353">
        <f>AVERAGE(AI26:AK26)</f>
        <v>245</v>
      </c>
    </row>
    <row r="28" spans="1:97" s="331" customFormat="1" x14ac:dyDescent="0.25">
      <c r="A28" s="337" t="s">
        <v>122</v>
      </c>
      <c r="T28" s="339"/>
      <c r="U28" s="339"/>
      <c r="V28" s="339"/>
      <c r="W28" s="339"/>
      <c r="X28" s="339"/>
      <c r="Y28" s="332"/>
      <c r="AK28" s="332"/>
      <c r="AW28" s="332"/>
      <c r="BI28" s="332"/>
      <c r="BU28" s="332"/>
      <c r="CG28" s="332"/>
      <c r="CS28" s="332"/>
    </row>
    <row r="29" spans="1:97" s="331" customFormat="1" x14ac:dyDescent="0.25">
      <c r="A29" s="338" t="s">
        <v>121</v>
      </c>
      <c r="Y29" s="332"/>
      <c r="AK29" s="332"/>
      <c r="AW29" s="332"/>
      <c r="BI29" s="332"/>
      <c r="BU29" s="332"/>
      <c r="CG29" s="332"/>
      <c r="CS29" s="332"/>
    </row>
    <row r="30" spans="1:97" s="324" customFormat="1" x14ac:dyDescent="0.25">
      <c r="A30" s="326" t="s">
        <v>117</v>
      </c>
      <c r="N30" s="324">
        <f>N10/N$14</f>
        <v>0.92307692307692313</v>
      </c>
      <c r="O30" s="324">
        <f t="shared" ref="O30:T30" si="35">O10/O$14</f>
        <v>0.88888888888888884</v>
      </c>
      <c r="P30" s="324">
        <f t="shared" si="35"/>
        <v>0.67796610169491522</v>
      </c>
      <c r="Q30" s="324">
        <f t="shared" si="35"/>
        <v>0.80327868852459017</v>
      </c>
      <c r="R30" s="324">
        <f t="shared" si="35"/>
        <v>0.76521739130434785</v>
      </c>
      <c r="S30" s="324">
        <f t="shared" si="35"/>
        <v>0.80921052631578949</v>
      </c>
      <c r="T30" s="324">
        <f t="shared" si="35"/>
        <v>0.83908045977011492</v>
      </c>
      <c r="U30" s="327">
        <v>0.82</v>
      </c>
      <c r="V30" s="327">
        <f>U30</f>
        <v>0.82</v>
      </c>
      <c r="W30" s="327">
        <f t="shared" ref="W30:CH31" si="36">V30</f>
        <v>0.82</v>
      </c>
      <c r="X30" s="327">
        <f t="shared" si="36"/>
        <v>0.82</v>
      </c>
      <c r="Y30" s="328">
        <f t="shared" si="36"/>
        <v>0.82</v>
      </c>
      <c r="Z30" s="327">
        <f t="shared" si="36"/>
        <v>0.82</v>
      </c>
      <c r="AA30" s="327">
        <f t="shared" si="36"/>
        <v>0.82</v>
      </c>
      <c r="AB30" s="327">
        <f t="shared" si="36"/>
        <v>0.82</v>
      </c>
      <c r="AC30" s="327">
        <f t="shared" si="36"/>
        <v>0.82</v>
      </c>
      <c r="AD30" s="327">
        <f t="shared" si="36"/>
        <v>0.82</v>
      </c>
      <c r="AE30" s="327">
        <f>AD30</f>
        <v>0.82</v>
      </c>
      <c r="AF30" s="327">
        <f t="shared" si="36"/>
        <v>0.82</v>
      </c>
      <c r="AG30" s="327">
        <f t="shared" si="36"/>
        <v>0.82</v>
      </c>
      <c r="AH30" s="327">
        <f t="shared" si="36"/>
        <v>0.82</v>
      </c>
      <c r="AI30" s="327">
        <f t="shared" si="36"/>
        <v>0.82</v>
      </c>
      <c r="AJ30" s="327">
        <f t="shared" si="36"/>
        <v>0.82</v>
      </c>
      <c r="AK30" s="328">
        <f t="shared" si="36"/>
        <v>0.82</v>
      </c>
      <c r="AL30" s="327">
        <f t="shared" si="36"/>
        <v>0.82</v>
      </c>
      <c r="AM30" s="327">
        <f t="shared" si="36"/>
        <v>0.82</v>
      </c>
      <c r="AN30" s="327">
        <f t="shared" si="36"/>
        <v>0.82</v>
      </c>
      <c r="AO30" s="327">
        <f t="shared" si="36"/>
        <v>0.82</v>
      </c>
      <c r="AP30" s="327">
        <f t="shared" si="36"/>
        <v>0.82</v>
      </c>
      <c r="AQ30" s="327">
        <f t="shared" si="36"/>
        <v>0.82</v>
      </c>
      <c r="AR30" s="327">
        <f t="shared" si="36"/>
        <v>0.82</v>
      </c>
      <c r="AS30" s="327">
        <f t="shared" si="36"/>
        <v>0.82</v>
      </c>
      <c r="AT30" s="327">
        <f t="shared" si="36"/>
        <v>0.82</v>
      </c>
      <c r="AU30" s="327">
        <f t="shared" si="36"/>
        <v>0.82</v>
      </c>
      <c r="AV30" s="327">
        <f t="shared" si="36"/>
        <v>0.82</v>
      </c>
      <c r="AW30" s="328">
        <f t="shared" si="36"/>
        <v>0.82</v>
      </c>
      <c r="AX30" s="327">
        <f t="shared" si="36"/>
        <v>0.82</v>
      </c>
      <c r="AY30" s="327">
        <f t="shared" si="36"/>
        <v>0.82</v>
      </c>
      <c r="AZ30" s="327">
        <f t="shared" si="36"/>
        <v>0.82</v>
      </c>
      <c r="BA30" s="327">
        <f t="shared" si="36"/>
        <v>0.82</v>
      </c>
      <c r="BB30" s="327">
        <f t="shared" si="36"/>
        <v>0.82</v>
      </c>
      <c r="BC30" s="327">
        <f t="shared" si="36"/>
        <v>0.82</v>
      </c>
      <c r="BD30" s="327">
        <f t="shared" si="36"/>
        <v>0.82</v>
      </c>
      <c r="BE30" s="327">
        <f t="shared" si="36"/>
        <v>0.82</v>
      </c>
      <c r="BF30" s="327">
        <f t="shared" si="36"/>
        <v>0.82</v>
      </c>
      <c r="BG30" s="327">
        <f t="shared" si="36"/>
        <v>0.82</v>
      </c>
      <c r="BH30" s="327">
        <f t="shared" si="36"/>
        <v>0.82</v>
      </c>
      <c r="BI30" s="328">
        <f t="shared" si="36"/>
        <v>0.82</v>
      </c>
      <c r="BJ30" s="327">
        <f t="shared" si="36"/>
        <v>0.82</v>
      </c>
      <c r="BK30" s="327">
        <f t="shared" si="36"/>
        <v>0.82</v>
      </c>
      <c r="BL30" s="327">
        <f t="shared" si="36"/>
        <v>0.82</v>
      </c>
      <c r="BM30" s="327">
        <f t="shared" si="36"/>
        <v>0.82</v>
      </c>
      <c r="BN30" s="327">
        <f t="shared" si="36"/>
        <v>0.82</v>
      </c>
      <c r="BO30" s="327">
        <f t="shared" si="36"/>
        <v>0.82</v>
      </c>
      <c r="BP30" s="327">
        <f t="shared" si="36"/>
        <v>0.82</v>
      </c>
      <c r="BQ30" s="327">
        <f t="shared" si="36"/>
        <v>0.82</v>
      </c>
      <c r="BR30" s="327">
        <f t="shared" si="36"/>
        <v>0.82</v>
      </c>
      <c r="BS30" s="327">
        <f t="shared" si="36"/>
        <v>0.82</v>
      </c>
      <c r="BT30" s="327">
        <f t="shared" si="36"/>
        <v>0.82</v>
      </c>
      <c r="BU30" s="328">
        <f t="shared" si="36"/>
        <v>0.82</v>
      </c>
      <c r="BV30" s="327">
        <f t="shared" si="36"/>
        <v>0.82</v>
      </c>
      <c r="BW30" s="327">
        <f t="shared" si="36"/>
        <v>0.82</v>
      </c>
      <c r="BX30" s="327">
        <f t="shared" si="36"/>
        <v>0.82</v>
      </c>
      <c r="BY30" s="327">
        <f t="shared" si="36"/>
        <v>0.82</v>
      </c>
      <c r="BZ30" s="327">
        <f t="shared" si="36"/>
        <v>0.82</v>
      </c>
      <c r="CA30" s="327">
        <f t="shared" si="36"/>
        <v>0.82</v>
      </c>
      <c r="CB30" s="327">
        <f t="shared" si="36"/>
        <v>0.82</v>
      </c>
      <c r="CC30" s="327">
        <f t="shared" si="36"/>
        <v>0.82</v>
      </c>
      <c r="CD30" s="327">
        <f t="shared" si="36"/>
        <v>0.82</v>
      </c>
      <c r="CE30" s="327">
        <f t="shared" si="36"/>
        <v>0.82</v>
      </c>
      <c r="CF30" s="327">
        <f t="shared" si="36"/>
        <v>0.82</v>
      </c>
      <c r="CG30" s="328">
        <f t="shared" si="36"/>
        <v>0.82</v>
      </c>
      <c r="CH30" s="327">
        <f t="shared" si="36"/>
        <v>0.82</v>
      </c>
      <c r="CI30" s="327">
        <f t="shared" ref="CI30:CS33" si="37">CH30</f>
        <v>0.82</v>
      </c>
      <c r="CJ30" s="327">
        <f t="shared" si="37"/>
        <v>0.82</v>
      </c>
      <c r="CK30" s="327">
        <f t="shared" si="37"/>
        <v>0.82</v>
      </c>
      <c r="CL30" s="327">
        <f t="shared" si="37"/>
        <v>0.82</v>
      </c>
      <c r="CM30" s="327">
        <f t="shared" si="37"/>
        <v>0.82</v>
      </c>
      <c r="CN30" s="327">
        <f t="shared" si="37"/>
        <v>0.82</v>
      </c>
      <c r="CO30" s="327">
        <f t="shared" si="37"/>
        <v>0.82</v>
      </c>
      <c r="CP30" s="327">
        <f t="shared" si="37"/>
        <v>0.82</v>
      </c>
      <c r="CQ30" s="327">
        <f t="shared" si="37"/>
        <v>0.82</v>
      </c>
      <c r="CR30" s="327">
        <f t="shared" si="37"/>
        <v>0.82</v>
      </c>
      <c r="CS30" s="328">
        <f t="shared" si="37"/>
        <v>0.82</v>
      </c>
    </row>
    <row r="31" spans="1:97" s="324" customFormat="1" x14ac:dyDescent="0.25">
      <c r="A31" s="326" t="s">
        <v>118</v>
      </c>
      <c r="N31" s="324">
        <f t="shared" ref="N31:T31" si="38">N11/N$14</f>
        <v>7.6923076923076927E-2</v>
      </c>
      <c r="O31" s="324">
        <f t="shared" si="38"/>
        <v>0.1111111111111111</v>
      </c>
      <c r="P31" s="324">
        <f>P11/P$14</f>
        <v>0.23728813559322035</v>
      </c>
      <c r="Q31" s="324">
        <f t="shared" si="38"/>
        <v>0.14754098360655737</v>
      </c>
      <c r="R31" s="324">
        <f t="shared" si="38"/>
        <v>0.16521739130434782</v>
      </c>
      <c r="S31" s="324">
        <f t="shared" si="38"/>
        <v>0.13157894736842105</v>
      </c>
      <c r="T31" s="324">
        <f t="shared" si="38"/>
        <v>0.11494252873563218</v>
      </c>
      <c r="U31" s="327">
        <v>0.12</v>
      </c>
      <c r="V31" s="327">
        <f t="shared" ref="V31:AK33" si="39">U31</f>
        <v>0.12</v>
      </c>
      <c r="W31" s="327">
        <f t="shared" si="39"/>
        <v>0.12</v>
      </c>
      <c r="X31" s="327">
        <f t="shared" si="39"/>
        <v>0.12</v>
      </c>
      <c r="Y31" s="328">
        <f t="shared" si="39"/>
        <v>0.12</v>
      </c>
      <c r="Z31" s="327">
        <f t="shared" si="39"/>
        <v>0.12</v>
      </c>
      <c r="AA31" s="327">
        <f t="shared" si="39"/>
        <v>0.12</v>
      </c>
      <c r="AB31" s="327">
        <f t="shared" si="39"/>
        <v>0.12</v>
      </c>
      <c r="AC31" s="327">
        <f t="shared" si="39"/>
        <v>0.12</v>
      </c>
      <c r="AD31" s="327">
        <f t="shared" si="39"/>
        <v>0.12</v>
      </c>
      <c r="AE31" s="327">
        <f t="shared" si="39"/>
        <v>0.12</v>
      </c>
      <c r="AF31" s="327">
        <f t="shared" si="39"/>
        <v>0.12</v>
      </c>
      <c r="AG31" s="327">
        <f t="shared" si="39"/>
        <v>0.12</v>
      </c>
      <c r="AH31" s="327">
        <f t="shared" si="39"/>
        <v>0.12</v>
      </c>
      <c r="AI31" s="327">
        <f t="shared" si="39"/>
        <v>0.12</v>
      </c>
      <c r="AJ31" s="327">
        <f t="shared" si="39"/>
        <v>0.12</v>
      </c>
      <c r="AK31" s="328">
        <f t="shared" si="39"/>
        <v>0.12</v>
      </c>
      <c r="AL31" s="327">
        <f t="shared" si="36"/>
        <v>0.12</v>
      </c>
      <c r="AM31" s="327">
        <f t="shared" si="36"/>
        <v>0.12</v>
      </c>
      <c r="AN31" s="327">
        <f t="shared" si="36"/>
        <v>0.12</v>
      </c>
      <c r="AO31" s="327">
        <f t="shared" si="36"/>
        <v>0.12</v>
      </c>
      <c r="AP31" s="327">
        <f t="shared" si="36"/>
        <v>0.12</v>
      </c>
      <c r="AQ31" s="327">
        <f t="shared" si="36"/>
        <v>0.12</v>
      </c>
      <c r="AR31" s="327">
        <f t="shared" si="36"/>
        <v>0.12</v>
      </c>
      <c r="AS31" s="327">
        <f t="shared" si="36"/>
        <v>0.12</v>
      </c>
      <c r="AT31" s="327">
        <f t="shared" si="36"/>
        <v>0.12</v>
      </c>
      <c r="AU31" s="327">
        <f t="shared" si="36"/>
        <v>0.12</v>
      </c>
      <c r="AV31" s="327">
        <f t="shared" si="36"/>
        <v>0.12</v>
      </c>
      <c r="AW31" s="328">
        <f t="shared" si="36"/>
        <v>0.12</v>
      </c>
      <c r="AX31" s="327">
        <f t="shared" si="36"/>
        <v>0.12</v>
      </c>
      <c r="AY31" s="327">
        <f t="shared" si="36"/>
        <v>0.12</v>
      </c>
      <c r="AZ31" s="327">
        <f t="shared" si="36"/>
        <v>0.12</v>
      </c>
      <c r="BA31" s="327">
        <f t="shared" si="36"/>
        <v>0.12</v>
      </c>
      <c r="BB31" s="327">
        <f t="shared" si="36"/>
        <v>0.12</v>
      </c>
      <c r="BC31" s="327">
        <f t="shared" si="36"/>
        <v>0.12</v>
      </c>
      <c r="BD31" s="327">
        <f t="shared" si="36"/>
        <v>0.12</v>
      </c>
      <c r="BE31" s="327">
        <f t="shared" si="36"/>
        <v>0.12</v>
      </c>
      <c r="BF31" s="327">
        <f t="shared" si="36"/>
        <v>0.12</v>
      </c>
      <c r="BG31" s="327">
        <f t="shared" si="36"/>
        <v>0.12</v>
      </c>
      <c r="BH31" s="327">
        <f t="shared" si="36"/>
        <v>0.12</v>
      </c>
      <c r="BI31" s="328">
        <f t="shared" si="36"/>
        <v>0.12</v>
      </c>
      <c r="BJ31" s="327">
        <f t="shared" si="36"/>
        <v>0.12</v>
      </c>
      <c r="BK31" s="327">
        <f t="shared" si="36"/>
        <v>0.12</v>
      </c>
      <c r="BL31" s="327">
        <f t="shared" si="36"/>
        <v>0.12</v>
      </c>
      <c r="BM31" s="327">
        <f t="shared" si="36"/>
        <v>0.12</v>
      </c>
      <c r="BN31" s="327">
        <f t="shared" si="36"/>
        <v>0.12</v>
      </c>
      <c r="BO31" s="327">
        <f t="shared" si="36"/>
        <v>0.12</v>
      </c>
      <c r="BP31" s="327">
        <f t="shared" si="36"/>
        <v>0.12</v>
      </c>
      <c r="BQ31" s="327">
        <f t="shared" si="36"/>
        <v>0.12</v>
      </c>
      <c r="BR31" s="327">
        <f t="shared" si="36"/>
        <v>0.12</v>
      </c>
      <c r="BS31" s="327">
        <f t="shared" si="36"/>
        <v>0.12</v>
      </c>
      <c r="BT31" s="327">
        <f t="shared" si="36"/>
        <v>0.12</v>
      </c>
      <c r="BU31" s="328">
        <f t="shared" si="36"/>
        <v>0.12</v>
      </c>
      <c r="BV31" s="327">
        <f t="shared" si="36"/>
        <v>0.12</v>
      </c>
      <c r="BW31" s="327">
        <f t="shared" si="36"/>
        <v>0.12</v>
      </c>
      <c r="BX31" s="327">
        <f t="shared" si="36"/>
        <v>0.12</v>
      </c>
      <c r="BY31" s="327">
        <f t="shared" si="36"/>
        <v>0.12</v>
      </c>
      <c r="BZ31" s="327">
        <f t="shared" si="36"/>
        <v>0.12</v>
      </c>
      <c r="CA31" s="327">
        <f t="shared" si="36"/>
        <v>0.12</v>
      </c>
      <c r="CB31" s="327">
        <f t="shared" si="36"/>
        <v>0.12</v>
      </c>
      <c r="CC31" s="327">
        <f t="shared" si="36"/>
        <v>0.12</v>
      </c>
      <c r="CD31" s="327">
        <f t="shared" si="36"/>
        <v>0.12</v>
      </c>
      <c r="CE31" s="327">
        <f t="shared" si="36"/>
        <v>0.12</v>
      </c>
      <c r="CF31" s="327">
        <f t="shared" si="36"/>
        <v>0.12</v>
      </c>
      <c r="CG31" s="328">
        <f t="shared" si="36"/>
        <v>0.12</v>
      </c>
      <c r="CH31" s="327">
        <f t="shared" si="36"/>
        <v>0.12</v>
      </c>
      <c r="CI31" s="327">
        <f t="shared" si="37"/>
        <v>0.12</v>
      </c>
      <c r="CJ31" s="327">
        <f t="shared" si="37"/>
        <v>0.12</v>
      </c>
      <c r="CK31" s="327">
        <f t="shared" si="37"/>
        <v>0.12</v>
      </c>
      <c r="CL31" s="327">
        <f t="shared" si="37"/>
        <v>0.12</v>
      </c>
      <c r="CM31" s="327">
        <f t="shared" si="37"/>
        <v>0.12</v>
      </c>
      <c r="CN31" s="327">
        <f t="shared" si="37"/>
        <v>0.12</v>
      </c>
      <c r="CO31" s="327">
        <f t="shared" si="37"/>
        <v>0.12</v>
      </c>
      <c r="CP31" s="327">
        <f t="shared" si="37"/>
        <v>0.12</v>
      </c>
      <c r="CQ31" s="327">
        <f t="shared" si="37"/>
        <v>0.12</v>
      </c>
      <c r="CR31" s="327">
        <f t="shared" si="37"/>
        <v>0.12</v>
      </c>
      <c r="CS31" s="328">
        <f t="shared" si="37"/>
        <v>0.12</v>
      </c>
    </row>
    <row r="32" spans="1:97" s="324" customFormat="1" x14ac:dyDescent="0.25">
      <c r="A32" s="326" t="s">
        <v>119</v>
      </c>
      <c r="N32" s="324">
        <f t="shared" ref="N32:T32" si="40">N12/N$14</f>
        <v>0</v>
      </c>
      <c r="O32" s="324">
        <f t="shared" si="40"/>
        <v>0</v>
      </c>
      <c r="P32" s="324">
        <f t="shared" si="40"/>
        <v>5.0847457627118647E-2</v>
      </c>
      <c r="Q32" s="324">
        <f t="shared" si="40"/>
        <v>1.6393442622950821E-2</v>
      </c>
      <c r="R32" s="324">
        <f t="shared" si="40"/>
        <v>5.2173913043478258E-2</v>
      </c>
      <c r="S32" s="324">
        <f t="shared" si="40"/>
        <v>3.9473684210526314E-2</v>
      </c>
      <c r="T32" s="324">
        <f t="shared" si="40"/>
        <v>2.2988505747126436E-2</v>
      </c>
      <c r="U32" s="327">
        <v>0.04</v>
      </c>
      <c r="V32" s="327">
        <f t="shared" si="39"/>
        <v>0.04</v>
      </c>
      <c r="W32" s="327">
        <f t="shared" ref="W32:CH33" si="41">V32</f>
        <v>0.04</v>
      </c>
      <c r="X32" s="327">
        <f t="shared" si="41"/>
        <v>0.04</v>
      </c>
      <c r="Y32" s="328">
        <f t="shared" si="41"/>
        <v>0.04</v>
      </c>
      <c r="Z32" s="327">
        <f t="shared" si="41"/>
        <v>0.04</v>
      </c>
      <c r="AA32" s="327">
        <f t="shared" si="41"/>
        <v>0.04</v>
      </c>
      <c r="AB32" s="327">
        <f t="shared" si="41"/>
        <v>0.04</v>
      </c>
      <c r="AC32" s="327">
        <f t="shared" si="41"/>
        <v>0.04</v>
      </c>
      <c r="AD32" s="327">
        <f t="shared" si="41"/>
        <v>0.04</v>
      </c>
      <c r="AE32" s="327">
        <f t="shared" si="41"/>
        <v>0.04</v>
      </c>
      <c r="AF32" s="327">
        <f t="shared" si="41"/>
        <v>0.04</v>
      </c>
      <c r="AG32" s="327">
        <f t="shared" si="41"/>
        <v>0.04</v>
      </c>
      <c r="AH32" s="327">
        <f t="shared" si="41"/>
        <v>0.04</v>
      </c>
      <c r="AI32" s="327">
        <f t="shared" si="41"/>
        <v>0.04</v>
      </c>
      <c r="AJ32" s="327">
        <f t="shared" si="41"/>
        <v>0.04</v>
      </c>
      <c r="AK32" s="328">
        <f t="shared" si="41"/>
        <v>0.04</v>
      </c>
      <c r="AL32" s="327">
        <f t="shared" si="41"/>
        <v>0.04</v>
      </c>
      <c r="AM32" s="327">
        <f t="shared" si="41"/>
        <v>0.04</v>
      </c>
      <c r="AN32" s="327">
        <f t="shared" si="41"/>
        <v>0.04</v>
      </c>
      <c r="AO32" s="327">
        <f t="shared" si="41"/>
        <v>0.04</v>
      </c>
      <c r="AP32" s="327">
        <f t="shared" si="41"/>
        <v>0.04</v>
      </c>
      <c r="AQ32" s="327">
        <f t="shared" si="41"/>
        <v>0.04</v>
      </c>
      <c r="AR32" s="327">
        <f t="shared" si="41"/>
        <v>0.04</v>
      </c>
      <c r="AS32" s="327">
        <f t="shared" si="41"/>
        <v>0.04</v>
      </c>
      <c r="AT32" s="327">
        <f t="shared" si="41"/>
        <v>0.04</v>
      </c>
      <c r="AU32" s="327">
        <f t="shared" si="41"/>
        <v>0.04</v>
      </c>
      <c r="AV32" s="327">
        <f t="shared" si="41"/>
        <v>0.04</v>
      </c>
      <c r="AW32" s="328">
        <f t="shared" si="41"/>
        <v>0.04</v>
      </c>
      <c r="AX32" s="327">
        <f t="shared" si="41"/>
        <v>0.04</v>
      </c>
      <c r="AY32" s="327">
        <f t="shared" si="41"/>
        <v>0.04</v>
      </c>
      <c r="AZ32" s="327">
        <f t="shared" si="41"/>
        <v>0.04</v>
      </c>
      <c r="BA32" s="327">
        <f t="shared" si="41"/>
        <v>0.04</v>
      </c>
      <c r="BB32" s="327">
        <f t="shared" si="41"/>
        <v>0.04</v>
      </c>
      <c r="BC32" s="327">
        <f t="shared" si="41"/>
        <v>0.04</v>
      </c>
      <c r="BD32" s="327">
        <f t="shared" si="41"/>
        <v>0.04</v>
      </c>
      <c r="BE32" s="327">
        <f t="shared" si="41"/>
        <v>0.04</v>
      </c>
      <c r="BF32" s="327">
        <f t="shared" si="41"/>
        <v>0.04</v>
      </c>
      <c r="BG32" s="327">
        <f t="shared" si="41"/>
        <v>0.04</v>
      </c>
      <c r="BH32" s="327">
        <f t="shared" si="41"/>
        <v>0.04</v>
      </c>
      <c r="BI32" s="328">
        <f t="shared" si="41"/>
        <v>0.04</v>
      </c>
      <c r="BJ32" s="327">
        <f t="shared" si="41"/>
        <v>0.04</v>
      </c>
      <c r="BK32" s="327">
        <f t="shared" si="41"/>
        <v>0.04</v>
      </c>
      <c r="BL32" s="327">
        <f t="shared" si="41"/>
        <v>0.04</v>
      </c>
      <c r="BM32" s="327">
        <f t="shared" si="41"/>
        <v>0.04</v>
      </c>
      <c r="BN32" s="327">
        <f t="shared" si="41"/>
        <v>0.04</v>
      </c>
      <c r="BO32" s="327">
        <f t="shared" si="41"/>
        <v>0.04</v>
      </c>
      <c r="BP32" s="327">
        <f t="shared" si="41"/>
        <v>0.04</v>
      </c>
      <c r="BQ32" s="327">
        <f t="shared" si="41"/>
        <v>0.04</v>
      </c>
      <c r="BR32" s="327">
        <f t="shared" si="41"/>
        <v>0.04</v>
      </c>
      <c r="BS32" s="327">
        <f t="shared" si="41"/>
        <v>0.04</v>
      </c>
      <c r="BT32" s="327">
        <f t="shared" si="41"/>
        <v>0.04</v>
      </c>
      <c r="BU32" s="328">
        <f t="shared" si="41"/>
        <v>0.04</v>
      </c>
      <c r="BV32" s="327">
        <f t="shared" si="41"/>
        <v>0.04</v>
      </c>
      <c r="BW32" s="327">
        <f t="shared" si="41"/>
        <v>0.04</v>
      </c>
      <c r="BX32" s="327">
        <f t="shared" si="41"/>
        <v>0.04</v>
      </c>
      <c r="BY32" s="327">
        <f t="shared" si="41"/>
        <v>0.04</v>
      </c>
      <c r="BZ32" s="327">
        <f t="shared" si="41"/>
        <v>0.04</v>
      </c>
      <c r="CA32" s="327">
        <f t="shared" si="41"/>
        <v>0.04</v>
      </c>
      <c r="CB32" s="327">
        <f t="shared" si="41"/>
        <v>0.04</v>
      </c>
      <c r="CC32" s="327">
        <f t="shared" si="41"/>
        <v>0.04</v>
      </c>
      <c r="CD32" s="327">
        <f t="shared" si="41"/>
        <v>0.04</v>
      </c>
      <c r="CE32" s="327">
        <f t="shared" si="41"/>
        <v>0.04</v>
      </c>
      <c r="CF32" s="327">
        <f t="shared" si="41"/>
        <v>0.04</v>
      </c>
      <c r="CG32" s="328">
        <f t="shared" si="41"/>
        <v>0.04</v>
      </c>
      <c r="CH32" s="327">
        <f t="shared" si="41"/>
        <v>0.04</v>
      </c>
      <c r="CI32" s="327">
        <f t="shared" si="37"/>
        <v>0.04</v>
      </c>
      <c r="CJ32" s="327">
        <f t="shared" si="37"/>
        <v>0.04</v>
      </c>
      <c r="CK32" s="327">
        <f t="shared" si="37"/>
        <v>0.04</v>
      </c>
      <c r="CL32" s="327">
        <f t="shared" si="37"/>
        <v>0.04</v>
      </c>
      <c r="CM32" s="327">
        <f t="shared" si="37"/>
        <v>0.04</v>
      </c>
      <c r="CN32" s="327">
        <f t="shared" si="37"/>
        <v>0.04</v>
      </c>
      <c r="CO32" s="327">
        <f t="shared" si="37"/>
        <v>0.04</v>
      </c>
      <c r="CP32" s="327">
        <f t="shared" si="37"/>
        <v>0.04</v>
      </c>
      <c r="CQ32" s="327">
        <f t="shared" si="37"/>
        <v>0.04</v>
      </c>
      <c r="CR32" s="327">
        <f t="shared" si="37"/>
        <v>0.04</v>
      </c>
      <c r="CS32" s="328">
        <f t="shared" si="37"/>
        <v>0.04</v>
      </c>
    </row>
    <row r="33" spans="1:97" s="324" customFormat="1" x14ac:dyDescent="0.25">
      <c r="A33" s="326" t="s">
        <v>120</v>
      </c>
      <c r="N33" s="324">
        <f t="shared" ref="N33:T33" si="42">N13/N$14</f>
        <v>0</v>
      </c>
      <c r="O33" s="324">
        <f t="shared" si="42"/>
        <v>0</v>
      </c>
      <c r="P33" s="324">
        <f t="shared" si="42"/>
        <v>3.3898305084745763E-2</v>
      </c>
      <c r="Q33" s="324">
        <f t="shared" si="42"/>
        <v>3.2786885245901641E-2</v>
      </c>
      <c r="R33" s="324">
        <f t="shared" si="42"/>
        <v>1.7391304347826087E-2</v>
      </c>
      <c r="S33" s="324">
        <f t="shared" si="42"/>
        <v>1.9736842105263157E-2</v>
      </c>
      <c r="T33" s="324">
        <f t="shared" si="42"/>
        <v>2.2988505747126436E-2</v>
      </c>
      <c r="U33" s="327">
        <f>1-SUM(U30:U32)</f>
        <v>2.0000000000000018E-2</v>
      </c>
      <c r="V33" s="327">
        <f t="shared" si="39"/>
        <v>2.0000000000000018E-2</v>
      </c>
      <c r="W33" s="327">
        <f t="shared" si="41"/>
        <v>2.0000000000000018E-2</v>
      </c>
      <c r="X33" s="327">
        <f t="shared" si="41"/>
        <v>2.0000000000000018E-2</v>
      </c>
      <c r="Y33" s="328">
        <f t="shared" si="41"/>
        <v>2.0000000000000018E-2</v>
      </c>
      <c r="Z33" s="327">
        <f t="shared" si="41"/>
        <v>2.0000000000000018E-2</v>
      </c>
      <c r="AA33" s="327">
        <f t="shared" si="41"/>
        <v>2.0000000000000018E-2</v>
      </c>
      <c r="AB33" s="327">
        <f t="shared" si="41"/>
        <v>2.0000000000000018E-2</v>
      </c>
      <c r="AC33" s="327">
        <f t="shared" si="41"/>
        <v>2.0000000000000018E-2</v>
      </c>
      <c r="AD33" s="327">
        <f t="shared" si="41"/>
        <v>2.0000000000000018E-2</v>
      </c>
      <c r="AE33" s="327">
        <f t="shared" si="41"/>
        <v>2.0000000000000018E-2</v>
      </c>
      <c r="AF33" s="327">
        <f t="shared" si="41"/>
        <v>2.0000000000000018E-2</v>
      </c>
      <c r="AG33" s="327">
        <f t="shared" si="41"/>
        <v>2.0000000000000018E-2</v>
      </c>
      <c r="AH33" s="327">
        <f t="shared" si="41"/>
        <v>2.0000000000000018E-2</v>
      </c>
      <c r="AI33" s="327">
        <f t="shared" si="41"/>
        <v>2.0000000000000018E-2</v>
      </c>
      <c r="AJ33" s="327">
        <f t="shared" si="41"/>
        <v>2.0000000000000018E-2</v>
      </c>
      <c r="AK33" s="328">
        <f t="shared" si="41"/>
        <v>2.0000000000000018E-2</v>
      </c>
      <c r="AL33" s="327">
        <f t="shared" si="41"/>
        <v>2.0000000000000018E-2</v>
      </c>
      <c r="AM33" s="327">
        <f t="shared" si="41"/>
        <v>2.0000000000000018E-2</v>
      </c>
      <c r="AN33" s="327">
        <f t="shared" si="41"/>
        <v>2.0000000000000018E-2</v>
      </c>
      <c r="AO33" s="327">
        <f t="shared" si="41"/>
        <v>2.0000000000000018E-2</v>
      </c>
      <c r="AP33" s="327">
        <f t="shared" si="41"/>
        <v>2.0000000000000018E-2</v>
      </c>
      <c r="AQ33" s="327">
        <f t="shared" si="41"/>
        <v>2.0000000000000018E-2</v>
      </c>
      <c r="AR33" s="327">
        <f t="shared" si="41"/>
        <v>2.0000000000000018E-2</v>
      </c>
      <c r="AS33" s="327">
        <f t="shared" si="41"/>
        <v>2.0000000000000018E-2</v>
      </c>
      <c r="AT33" s="327">
        <f t="shared" si="41"/>
        <v>2.0000000000000018E-2</v>
      </c>
      <c r="AU33" s="327">
        <f t="shared" si="41"/>
        <v>2.0000000000000018E-2</v>
      </c>
      <c r="AV33" s="327">
        <f t="shared" si="41"/>
        <v>2.0000000000000018E-2</v>
      </c>
      <c r="AW33" s="328">
        <f t="shared" si="41"/>
        <v>2.0000000000000018E-2</v>
      </c>
      <c r="AX33" s="327">
        <f t="shared" si="41"/>
        <v>2.0000000000000018E-2</v>
      </c>
      <c r="AY33" s="327">
        <f t="shared" si="41"/>
        <v>2.0000000000000018E-2</v>
      </c>
      <c r="AZ33" s="327">
        <f t="shared" si="41"/>
        <v>2.0000000000000018E-2</v>
      </c>
      <c r="BA33" s="327">
        <f t="shared" si="41"/>
        <v>2.0000000000000018E-2</v>
      </c>
      <c r="BB33" s="327">
        <f t="shared" si="41"/>
        <v>2.0000000000000018E-2</v>
      </c>
      <c r="BC33" s="327">
        <f t="shared" si="41"/>
        <v>2.0000000000000018E-2</v>
      </c>
      <c r="BD33" s="327">
        <f t="shared" si="41"/>
        <v>2.0000000000000018E-2</v>
      </c>
      <c r="BE33" s="327">
        <f t="shared" si="41"/>
        <v>2.0000000000000018E-2</v>
      </c>
      <c r="BF33" s="327">
        <f t="shared" si="41"/>
        <v>2.0000000000000018E-2</v>
      </c>
      <c r="BG33" s="327">
        <f t="shared" si="41"/>
        <v>2.0000000000000018E-2</v>
      </c>
      <c r="BH33" s="327">
        <f t="shared" si="41"/>
        <v>2.0000000000000018E-2</v>
      </c>
      <c r="BI33" s="328">
        <f t="shared" si="41"/>
        <v>2.0000000000000018E-2</v>
      </c>
      <c r="BJ33" s="327">
        <f t="shared" si="41"/>
        <v>2.0000000000000018E-2</v>
      </c>
      <c r="BK33" s="327">
        <f t="shared" si="41"/>
        <v>2.0000000000000018E-2</v>
      </c>
      <c r="BL33" s="327">
        <f t="shared" si="41"/>
        <v>2.0000000000000018E-2</v>
      </c>
      <c r="BM33" s="327">
        <f t="shared" si="41"/>
        <v>2.0000000000000018E-2</v>
      </c>
      <c r="BN33" s="327">
        <f t="shared" si="41"/>
        <v>2.0000000000000018E-2</v>
      </c>
      <c r="BO33" s="327">
        <f t="shared" si="41"/>
        <v>2.0000000000000018E-2</v>
      </c>
      <c r="BP33" s="327">
        <f t="shared" si="41"/>
        <v>2.0000000000000018E-2</v>
      </c>
      <c r="BQ33" s="327">
        <f t="shared" si="41"/>
        <v>2.0000000000000018E-2</v>
      </c>
      <c r="BR33" s="327">
        <f t="shared" si="41"/>
        <v>2.0000000000000018E-2</v>
      </c>
      <c r="BS33" s="327">
        <f t="shared" si="41"/>
        <v>2.0000000000000018E-2</v>
      </c>
      <c r="BT33" s="327">
        <f t="shared" si="41"/>
        <v>2.0000000000000018E-2</v>
      </c>
      <c r="BU33" s="328">
        <f t="shared" si="41"/>
        <v>2.0000000000000018E-2</v>
      </c>
      <c r="BV33" s="327">
        <f t="shared" si="41"/>
        <v>2.0000000000000018E-2</v>
      </c>
      <c r="BW33" s="327">
        <f t="shared" si="41"/>
        <v>2.0000000000000018E-2</v>
      </c>
      <c r="BX33" s="327">
        <f t="shared" si="41"/>
        <v>2.0000000000000018E-2</v>
      </c>
      <c r="BY33" s="327">
        <f t="shared" si="41"/>
        <v>2.0000000000000018E-2</v>
      </c>
      <c r="BZ33" s="327">
        <f t="shared" si="41"/>
        <v>2.0000000000000018E-2</v>
      </c>
      <c r="CA33" s="327">
        <f t="shared" si="41"/>
        <v>2.0000000000000018E-2</v>
      </c>
      <c r="CB33" s="327">
        <f t="shared" si="41"/>
        <v>2.0000000000000018E-2</v>
      </c>
      <c r="CC33" s="327">
        <f t="shared" si="41"/>
        <v>2.0000000000000018E-2</v>
      </c>
      <c r="CD33" s="327">
        <f t="shared" si="41"/>
        <v>2.0000000000000018E-2</v>
      </c>
      <c r="CE33" s="327">
        <f t="shared" si="41"/>
        <v>2.0000000000000018E-2</v>
      </c>
      <c r="CF33" s="327">
        <f t="shared" si="41"/>
        <v>2.0000000000000018E-2</v>
      </c>
      <c r="CG33" s="328">
        <f t="shared" si="41"/>
        <v>2.0000000000000018E-2</v>
      </c>
      <c r="CH33" s="327">
        <f t="shared" si="41"/>
        <v>2.0000000000000018E-2</v>
      </c>
      <c r="CI33" s="327">
        <f t="shared" si="37"/>
        <v>2.0000000000000018E-2</v>
      </c>
      <c r="CJ33" s="327">
        <f t="shared" si="37"/>
        <v>2.0000000000000018E-2</v>
      </c>
      <c r="CK33" s="327">
        <f t="shared" si="37"/>
        <v>2.0000000000000018E-2</v>
      </c>
      <c r="CL33" s="327">
        <f t="shared" si="37"/>
        <v>2.0000000000000018E-2</v>
      </c>
      <c r="CM33" s="327">
        <f t="shared" si="37"/>
        <v>2.0000000000000018E-2</v>
      </c>
      <c r="CN33" s="327">
        <f t="shared" si="37"/>
        <v>2.0000000000000018E-2</v>
      </c>
      <c r="CO33" s="327">
        <f t="shared" si="37"/>
        <v>2.0000000000000018E-2</v>
      </c>
      <c r="CP33" s="327">
        <f t="shared" si="37"/>
        <v>2.0000000000000018E-2</v>
      </c>
      <c r="CQ33" s="327">
        <f t="shared" si="37"/>
        <v>2.0000000000000018E-2</v>
      </c>
      <c r="CR33" s="327">
        <f t="shared" si="37"/>
        <v>2.0000000000000018E-2</v>
      </c>
      <c r="CS33" s="328">
        <f t="shared" si="37"/>
        <v>2.0000000000000018E-2</v>
      </c>
    </row>
    <row r="34" spans="1:97" s="1" customFormat="1" x14ac:dyDescent="0.25">
      <c r="A34" s="277" t="s">
        <v>95</v>
      </c>
      <c r="N34" s="282"/>
      <c r="O34" s="282"/>
      <c r="P34" s="282"/>
      <c r="Q34" s="282"/>
      <c r="R34" s="282"/>
      <c r="S34" s="282"/>
      <c r="T34" s="282"/>
      <c r="Y34" s="284"/>
      <c r="AK34" s="284"/>
      <c r="AW34" s="284"/>
      <c r="BI34" s="284"/>
      <c r="BU34" s="284"/>
      <c r="CG34" s="284"/>
      <c r="CS34" s="284"/>
    </row>
    <row r="36" spans="1:97" x14ac:dyDescent="0.25">
      <c r="A36" s="321" t="s">
        <v>125</v>
      </c>
    </row>
    <row r="37" spans="1:97" s="334" customFormat="1" x14ac:dyDescent="0.25">
      <c r="A37" s="333" t="s">
        <v>128</v>
      </c>
      <c r="U37" s="335">
        <v>2E-3</v>
      </c>
      <c r="V37" s="335">
        <v>3.0000000000000001E-3</v>
      </c>
      <c r="W37" s="335">
        <v>3.0000000000000001E-3</v>
      </c>
      <c r="X37" s="335">
        <v>3.0000000000000001E-3</v>
      </c>
      <c r="Y37" s="336">
        <v>4.0000000000000001E-3</v>
      </c>
      <c r="Z37" s="335">
        <v>3.0000000000000001E-3</v>
      </c>
      <c r="AA37" s="335">
        <v>3.0000000000000001E-3</v>
      </c>
      <c r="AB37" s="335">
        <v>3.0000000000000001E-3</v>
      </c>
      <c r="AC37" s="335">
        <v>3.5000000000000001E-3</v>
      </c>
      <c r="AD37" s="335">
        <v>3.5000000000000001E-3</v>
      </c>
      <c r="AE37" s="335">
        <v>3.5000000000000001E-3</v>
      </c>
      <c r="AF37" s="335">
        <v>3.5000000000000001E-3</v>
      </c>
      <c r="AG37" s="335">
        <v>3.5000000000000001E-3</v>
      </c>
      <c r="AH37" s="335">
        <v>3.5000000000000001E-3</v>
      </c>
      <c r="AI37" s="335">
        <v>3.5000000000000001E-3</v>
      </c>
      <c r="AJ37" s="335">
        <v>3.5000000000000001E-3</v>
      </c>
      <c r="AK37" s="336">
        <v>3.5000000000000001E-3</v>
      </c>
      <c r="AL37" s="335">
        <v>3.0000000000000001E-3</v>
      </c>
      <c r="AM37" s="335">
        <v>3.0000000000000001E-3</v>
      </c>
      <c r="AN37" s="335">
        <v>3.0000000000000001E-3</v>
      </c>
      <c r="AO37" s="335">
        <v>3.0000000000000001E-3</v>
      </c>
      <c r="AP37" s="335">
        <v>3.0000000000000001E-3</v>
      </c>
      <c r="AQ37" s="335">
        <v>3.0000000000000001E-3</v>
      </c>
      <c r="AR37" s="335">
        <v>3.0000000000000001E-3</v>
      </c>
      <c r="AS37" s="335">
        <v>3.0000000000000001E-3</v>
      </c>
      <c r="AT37" s="335">
        <v>3.0000000000000001E-3</v>
      </c>
      <c r="AU37" s="335">
        <v>3.0000000000000001E-3</v>
      </c>
      <c r="AV37" s="335">
        <v>3.0000000000000001E-3</v>
      </c>
      <c r="AW37" s="336">
        <v>3.0000000000000001E-3</v>
      </c>
      <c r="AX37" s="335">
        <v>3.0000000000000001E-3</v>
      </c>
      <c r="AY37" s="335">
        <v>3.0000000000000001E-3</v>
      </c>
      <c r="AZ37" s="335">
        <v>3.0000000000000001E-3</v>
      </c>
      <c r="BA37" s="335">
        <v>3.0000000000000001E-3</v>
      </c>
      <c r="BB37" s="335">
        <v>3.0000000000000001E-3</v>
      </c>
      <c r="BC37" s="335">
        <v>3.0000000000000001E-3</v>
      </c>
      <c r="BD37" s="335">
        <v>3.0000000000000001E-3</v>
      </c>
      <c r="BE37" s="335">
        <v>3.0000000000000001E-3</v>
      </c>
      <c r="BF37" s="335">
        <v>3.0000000000000001E-3</v>
      </c>
      <c r="BG37" s="335">
        <v>3.0000000000000001E-3</v>
      </c>
      <c r="BH37" s="335">
        <v>3.0000000000000001E-3</v>
      </c>
      <c r="BI37" s="336">
        <v>3.0000000000000001E-3</v>
      </c>
      <c r="BJ37" s="335">
        <v>3.0000000000000001E-3</v>
      </c>
      <c r="BK37" s="335">
        <v>3.0000000000000001E-3</v>
      </c>
      <c r="BL37" s="335">
        <v>3.0000000000000001E-3</v>
      </c>
      <c r="BM37" s="335">
        <v>3.0000000000000001E-3</v>
      </c>
      <c r="BN37" s="335">
        <v>3.0000000000000001E-3</v>
      </c>
      <c r="BO37" s="335">
        <v>3.0000000000000001E-3</v>
      </c>
      <c r="BP37" s="335">
        <v>3.0000000000000001E-3</v>
      </c>
      <c r="BQ37" s="335">
        <v>3.0000000000000001E-3</v>
      </c>
      <c r="BR37" s="335">
        <v>3.0000000000000001E-3</v>
      </c>
      <c r="BS37" s="335">
        <v>3.0000000000000001E-3</v>
      </c>
      <c r="BT37" s="335">
        <v>3.0000000000000001E-3</v>
      </c>
      <c r="BU37" s="336">
        <v>3.0000000000000001E-3</v>
      </c>
      <c r="BV37" s="335">
        <v>3.0000000000000001E-3</v>
      </c>
      <c r="BW37" s="335">
        <v>3.0000000000000001E-3</v>
      </c>
      <c r="BX37" s="335">
        <v>3.0000000000000001E-3</v>
      </c>
      <c r="BY37" s="335">
        <v>3.0000000000000001E-3</v>
      </c>
      <c r="BZ37" s="335">
        <v>3.0000000000000001E-3</v>
      </c>
      <c r="CA37" s="335">
        <v>3.0000000000000001E-3</v>
      </c>
      <c r="CB37" s="335">
        <v>3.0000000000000001E-3</v>
      </c>
      <c r="CC37" s="335">
        <v>3.0000000000000001E-3</v>
      </c>
      <c r="CD37" s="335">
        <v>3.0000000000000001E-3</v>
      </c>
      <c r="CE37" s="335">
        <v>3.0000000000000001E-3</v>
      </c>
      <c r="CF37" s="335">
        <v>3.0000000000000001E-3</v>
      </c>
      <c r="CG37" s="336">
        <v>3.0000000000000001E-3</v>
      </c>
      <c r="CH37" s="335">
        <v>3.0000000000000001E-3</v>
      </c>
      <c r="CI37" s="335">
        <v>3.0000000000000001E-3</v>
      </c>
      <c r="CJ37" s="335">
        <v>3.0000000000000001E-3</v>
      </c>
      <c r="CK37" s="335">
        <v>3.0000000000000001E-3</v>
      </c>
      <c r="CL37" s="335">
        <v>3.0000000000000001E-3</v>
      </c>
      <c r="CM37" s="335">
        <v>3.0000000000000001E-3</v>
      </c>
      <c r="CN37" s="335">
        <v>3.0000000000000001E-3</v>
      </c>
      <c r="CO37" s="335">
        <v>3.0000000000000001E-3</v>
      </c>
      <c r="CP37" s="335">
        <v>3.0000000000000001E-3</v>
      </c>
      <c r="CQ37" s="335">
        <v>3.0000000000000001E-3</v>
      </c>
      <c r="CR37" s="335">
        <v>3.0000000000000001E-3</v>
      </c>
      <c r="CS37" s="336">
        <v>3.0000000000000001E-3</v>
      </c>
    </row>
    <row r="38" spans="1:97" s="15" customFormat="1" x14ac:dyDescent="0.25">
      <c r="A38" s="278" t="s">
        <v>127</v>
      </c>
      <c r="N38" s="262"/>
      <c r="O38" s="262"/>
      <c r="P38" s="262"/>
      <c r="Q38" s="262"/>
      <c r="R38" s="262"/>
      <c r="S38" s="262"/>
      <c r="T38" s="262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4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46</v>
      </c>
      <c r="AJ38" s="15">
        <f>ROUND(SUM('Total Agency'!X15:AI15)*AJ37,0)</f>
        <v>47</v>
      </c>
      <c r="AK38" s="94">
        <f>ROUND(SUM('Total Agency'!Y15:AJ15)*AK37,0)</f>
        <v>48</v>
      </c>
      <c r="AL38" s="15">
        <f>ROUND(SUM('Total Agency'!Z15:AK15)*AL37,0)</f>
        <v>42</v>
      </c>
      <c r="AM38" s="15">
        <f>ROUND(SUM('Total Agency'!AA15:AL15)*AM37,0)</f>
        <v>45</v>
      </c>
      <c r="AN38" s="15">
        <f>ROUND(SUM('Total Agency'!AB15:AM15)*AN37,0)</f>
        <v>47</v>
      </c>
      <c r="AO38" s="15">
        <f>ROUND(SUM('Total Agency'!AC15:AN15)*AO37,0)</f>
        <v>48</v>
      </c>
      <c r="AP38" s="15">
        <f>ROUND(SUM('Total Agency'!AD15:AO15)*AP37,0)</f>
        <v>50</v>
      </c>
      <c r="AQ38" s="15">
        <f>ROUND(SUM('Total Agency'!AE15:AP15)*AQ37,0)</f>
        <v>52</v>
      </c>
      <c r="AR38" s="15">
        <f>ROUND(SUM('Total Agency'!AF15:AQ15)*AR37,0)</f>
        <v>52</v>
      </c>
      <c r="AS38" s="15">
        <f>ROUND(SUM('Total Agency'!AG15:AR15)*AS37,0)</f>
        <v>54</v>
      </c>
      <c r="AT38" s="15">
        <f>ROUND(SUM('Total Agency'!AH15:AS15)*AT37,0)</f>
        <v>56</v>
      </c>
      <c r="AU38" s="15">
        <f>ROUND(SUM('Total Agency'!AI15:AT15)*AU37,0)</f>
        <v>57</v>
      </c>
      <c r="AV38" s="15">
        <f>ROUND(SUM('Total Agency'!AJ15:AU15)*AV37,0)</f>
        <v>58</v>
      </c>
      <c r="AW38" s="94">
        <f>ROUND(SUM('Total Agency'!AK15:AV15)*AW37,0)</f>
        <v>60</v>
      </c>
      <c r="AX38" s="15">
        <f>ROUND(SUM('Total Agency'!AL15:AW15)*AX37,0)</f>
        <v>61</v>
      </c>
      <c r="AY38" s="15">
        <f>ROUND(SUM('Total Agency'!AM15:AX15)*AY37,0)</f>
        <v>58</v>
      </c>
      <c r="AZ38" s="15">
        <f>ROUND(SUM('Total Agency'!AN15:AY15)*AZ37,0)</f>
        <v>55</v>
      </c>
      <c r="BA38" s="15">
        <f>ROUND(SUM('Total Agency'!AO15:AZ15)*BA37,0)</f>
        <v>57</v>
      </c>
      <c r="BB38" s="15">
        <f>ROUND(SUM('Total Agency'!AP15:BA15)*BB37,0)</f>
        <v>59</v>
      </c>
      <c r="BC38" s="15">
        <f>ROUND(SUM('Total Agency'!AQ15:BB15)*BC37,0)</f>
        <v>60</v>
      </c>
      <c r="BD38" s="15">
        <f>ROUND(SUM('Total Agency'!AR15:BC15)*BD37,0)</f>
        <v>62</v>
      </c>
      <c r="BE38" s="15">
        <f>ROUND(SUM('Total Agency'!AS15:BD15)*BE37,0)</f>
        <v>64</v>
      </c>
      <c r="BF38" s="15">
        <f>ROUND(SUM('Total Agency'!AT15:BE15)*BF37,0)</f>
        <v>66</v>
      </c>
      <c r="BG38" s="15">
        <f>ROUND(SUM('Total Agency'!AU15:BF15)*BG37,0)</f>
        <v>68</v>
      </c>
      <c r="BH38" s="15">
        <f>ROUND(SUM('Total Agency'!AV15:BG15)*BH37,0)</f>
        <v>69</v>
      </c>
      <c r="BI38" s="94">
        <f>ROUND(SUM('Total Agency'!AW15:BH15)*BI37,0)</f>
        <v>71</v>
      </c>
      <c r="BJ38" s="15">
        <f>ROUND(SUM('Total Agency'!AX15:BI15)*BJ37,0)</f>
        <v>73</v>
      </c>
      <c r="BK38" s="15">
        <f>ROUND(SUM('Total Agency'!AY15:BJ15)*BK37,0)</f>
        <v>74</v>
      </c>
      <c r="BL38" s="15">
        <f>ROUND(SUM('Total Agency'!AZ15:BK15)*BL37,0)</f>
        <v>74</v>
      </c>
      <c r="BM38" s="15">
        <f>ROUND(SUM('Total Agency'!BA15:BL15)*BM37,0)</f>
        <v>76</v>
      </c>
      <c r="BN38" s="15">
        <f>ROUND(SUM('Total Agency'!BB15:BM15)*BN37,0)</f>
        <v>77</v>
      </c>
      <c r="BO38" s="15">
        <f>ROUND(SUM('Total Agency'!BC15:BN15)*BO37,0)</f>
        <v>78</v>
      </c>
      <c r="BP38" s="15">
        <f>ROUND(SUM('Total Agency'!BD15:BO15)*BP37,0)</f>
        <v>79</v>
      </c>
      <c r="BQ38" s="15">
        <f>ROUND(SUM('Total Agency'!BE15:BP15)*BQ37,0)</f>
        <v>80</v>
      </c>
      <c r="BR38" s="15">
        <f>ROUND(SUM('Total Agency'!BF15:BQ15)*BR37,0)</f>
        <v>81</v>
      </c>
      <c r="BS38" s="15">
        <f>ROUND(SUM('Total Agency'!BG15:BR15)*BS37,0)</f>
        <v>82</v>
      </c>
      <c r="BT38" s="15">
        <f>ROUND(SUM('Total Agency'!BH15:BS15)*BT37,0)</f>
        <v>83</v>
      </c>
      <c r="BU38" s="94">
        <f>ROUND(SUM('Total Agency'!BI15:BT15)*BU37,0)</f>
        <v>84</v>
      </c>
      <c r="BV38" s="15">
        <f>ROUND(SUM('Total Agency'!BJ15:BU15)*BV37,0)</f>
        <v>85</v>
      </c>
      <c r="BW38" s="15">
        <f>ROUND(SUM('Total Agency'!BK15:BV15)*BW37,0)</f>
        <v>85</v>
      </c>
      <c r="BX38" s="15">
        <f>ROUND(SUM('Total Agency'!BL15:BW15)*BX37,0)</f>
        <v>85</v>
      </c>
      <c r="BY38" s="15">
        <f>ROUND(SUM('Total Agency'!BM15:BX15)*BY37,0)</f>
        <v>86</v>
      </c>
      <c r="BZ38" s="15">
        <f>ROUND(SUM('Total Agency'!BN15:BY15)*BZ37,0)</f>
        <v>88</v>
      </c>
      <c r="CA38" s="15">
        <f>ROUND(SUM('Total Agency'!BO15:BZ15)*CA37,0)</f>
        <v>89</v>
      </c>
      <c r="CB38" s="15">
        <f>ROUND(SUM('Total Agency'!BP15:CA15)*CB37,0)</f>
        <v>90</v>
      </c>
      <c r="CC38" s="15">
        <f>ROUND(SUM('Total Agency'!BQ15:CB15)*CC37,0)</f>
        <v>91</v>
      </c>
      <c r="CD38" s="15">
        <f>ROUND(SUM('Total Agency'!BR15:CC15)*CD37,0)</f>
        <v>93</v>
      </c>
      <c r="CE38" s="15">
        <f>ROUND(SUM('Total Agency'!BS15:CD15)*CE37,0)</f>
        <v>94</v>
      </c>
      <c r="CF38" s="15">
        <f>ROUND(SUM('Total Agency'!BT15:CE15)*CF37,0)</f>
        <v>95</v>
      </c>
      <c r="CG38" s="94">
        <f>ROUND(SUM('Total Agency'!BU15:CF15)*CG37,0)</f>
        <v>97</v>
      </c>
      <c r="CH38" s="15">
        <f>ROUND(SUM('Total Agency'!BV15:CG15)*CH37,0)</f>
        <v>98</v>
      </c>
      <c r="CI38" s="15">
        <f>ROUND(SUM('Total Agency'!BW15:CH15)*CI37,0)</f>
        <v>99</v>
      </c>
      <c r="CJ38" s="15">
        <f>ROUND(SUM('Total Agency'!BX15:CI15)*CJ37,0)</f>
        <v>99</v>
      </c>
      <c r="CK38" s="15">
        <f>ROUND(SUM('Total Agency'!BY15:CJ15)*CK37,0)</f>
        <v>101</v>
      </c>
      <c r="CL38" s="15">
        <f>ROUND(SUM('Total Agency'!BZ15:CK15)*CL37,0)</f>
        <v>102</v>
      </c>
      <c r="CM38" s="15">
        <f>ROUND(SUM('Total Agency'!CA15:CL15)*CM37,0)</f>
        <v>104</v>
      </c>
      <c r="CN38" s="15">
        <f>ROUND(SUM('Total Agency'!CB15:CM15)*CN37,0)</f>
        <v>105</v>
      </c>
      <c r="CO38" s="15">
        <f>ROUND(SUM('Total Agency'!CC15:CN15)*CO37,0)</f>
        <v>107</v>
      </c>
      <c r="CP38" s="15">
        <f>ROUND(SUM('Total Agency'!CD15:CO15)*CP37,0)</f>
        <v>108</v>
      </c>
      <c r="CQ38" s="15">
        <f>ROUND(SUM('Total Agency'!CE15:CP15)*CQ37,0)</f>
        <v>110</v>
      </c>
      <c r="CR38" s="15">
        <f>ROUND(SUM('Total Agency'!CF15:CQ15)*CR37,0)</f>
        <v>111</v>
      </c>
      <c r="CS38" s="94">
        <f>ROUND(SUM('Total Agency'!CG15:CR15)*CS37,0)</f>
        <v>113</v>
      </c>
    </row>
    <row r="39" spans="1:97" s="15" customFormat="1" x14ac:dyDescent="0.25">
      <c r="A39" s="278"/>
      <c r="N39" s="262"/>
      <c r="O39" s="262"/>
      <c r="P39" s="262"/>
      <c r="Q39" s="262"/>
      <c r="R39" s="262"/>
      <c r="S39" s="262"/>
      <c r="T39" s="262"/>
      <c r="Y39" s="94"/>
      <c r="AK39" s="94"/>
      <c r="AW39" s="94"/>
      <c r="BI39" s="94"/>
      <c r="BU39" s="94"/>
      <c r="CG39" s="94"/>
      <c r="CS39" s="94"/>
    </row>
    <row r="40" spans="1:97" s="15" customFormat="1" x14ac:dyDescent="0.25">
      <c r="A40" s="278" t="s">
        <v>130</v>
      </c>
      <c r="N40" s="262"/>
      <c r="O40" s="262"/>
      <c r="P40" s="262"/>
      <c r="Q40" s="262"/>
      <c r="R40" s="262"/>
      <c r="S40" s="262"/>
      <c r="T40" s="262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4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143</v>
      </c>
      <c r="AH40" s="15">
        <f t="shared" si="43"/>
        <v>148</v>
      </c>
      <c r="AI40" s="15">
        <f t="shared" si="43"/>
        <v>155</v>
      </c>
      <c r="AJ40" s="15">
        <f t="shared" si="43"/>
        <v>156</v>
      </c>
      <c r="AK40" s="94">
        <f t="shared" si="43"/>
        <v>171</v>
      </c>
      <c r="AL40" s="15">
        <f t="shared" si="43"/>
        <v>23</v>
      </c>
      <c r="AM40" s="15">
        <f t="shared" si="43"/>
        <v>99</v>
      </c>
      <c r="AN40" s="15">
        <f t="shared" si="43"/>
        <v>103</v>
      </c>
      <c r="AO40" s="15">
        <f t="shared" si="43"/>
        <v>104</v>
      </c>
      <c r="AP40" s="15">
        <f t="shared" si="43"/>
        <v>106</v>
      </c>
      <c r="AQ40" s="15">
        <f t="shared" si="43"/>
        <v>113</v>
      </c>
      <c r="AR40" s="15">
        <f t="shared" si="43"/>
        <v>108</v>
      </c>
      <c r="AS40" s="15">
        <f t="shared" si="43"/>
        <v>116</v>
      </c>
      <c r="AT40" s="15">
        <f t="shared" si="43"/>
        <v>120</v>
      </c>
      <c r="AU40" s="15">
        <f t="shared" si="43"/>
        <v>124</v>
      </c>
      <c r="AV40" s="15">
        <f t="shared" si="43"/>
        <v>128</v>
      </c>
      <c r="AW40" s="94">
        <f t="shared" si="43"/>
        <v>133</v>
      </c>
      <c r="AX40" s="15">
        <f t="shared" si="43"/>
        <v>51</v>
      </c>
      <c r="AY40" s="15">
        <f t="shared" si="43"/>
        <v>38</v>
      </c>
      <c r="AZ40" s="15">
        <f t="shared" si="43"/>
        <v>24</v>
      </c>
      <c r="BA40" s="15">
        <f t="shared" si="43"/>
        <v>40</v>
      </c>
      <c r="BB40" s="15">
        <f t="shared" si="43"/>
        <v>16</v>
      </c>
      <c r="BC40" s="15">
        <f t="shared" si="43"/>
        <v>18</v>
      </c>
      <c r="BD40" s="15">
        <f t="shared" si="43"/>
        <v>37</v>
      </c>
      <c r="BE40" s="15">
        <f t="shared" si="43"/>
        <v>16</v>
      </c>
      <c r="BF40" s="15">
        <f t="shared" si="43"/>
        <v>17</v>
      </c>
      <c r="BG40" s="15">
        <f t="shared" si="43"/>
        <v>40</v>
      </c>
      <c r="BH40" s="15">
        <f t="shared" si="43"/>
        <v>20</v>
      </c>
      <c r="BI40" s="94">
        <f t="shared" si="43"/>
        <v>21</v>
      </c>
      <c r="BJ40" s="15">
        <f t="shared" si="43"/>
        <v>28</v>
      </c>
      <c r="BK40" s="15">
        <f t="shared" si="43"/>
        <v>24</v>
      </c>
      <c r="BL40" s="15">
        <f t="shared" si="43"/>
        <v>25</v>
      </c>
      <c r="BM40" s="15">
        <f t="shared" si="43"/>
        <v>19</v>
      </c>
      <c r="BN40" s="15">
        <f t="shared" si="43"/>
        <v>15</v>
      </c>
      <c r="BO40" s="15">
        <f t="shared" si="43"/>
        <v>17</v>
      </c>
      <c r="BP40" s="15">
        <f t="shared" si="43"/>
        <v>16</v>
      </c>
      <c r="BQ40" s="15">
        <f t="shared" si="43"/>
        <v>19</v>
      </c>
      <c r="BR40" s="15">
        <f t="shared" si="43"/>
        <v>22</v>
      </c>
      <c r="BS40" s="15">
        <f t="shared" si="43"/>
        <v>22</v>
      </c>
      <c r="BT40" s="15">
        <f t="shared" si="43"/>
        <v>24</v>
      </c>
      <c r="BU40" s="94">
        <f t="shared" si="43"/>
        <v>26</v>
      </c>
      <c r="BV40" s="15">
        <f t="shared" si="43"/>
        <v>50</v>
      </c>
      <c r="BW40" s="15">
        <f t="shared" si="43"/>
        <v>28</v>
      </c>
      <c r="BX40" s="15">
        <f t="shared" si="43"/>
        <v>29</v>
      </c>
      <c r="BY40" s="15">
        <f t="shared" si="43"/>
        <v>50</v>
      </c>
      <c r="BZ40" s="15">
        <f t="shared" si="43"/>
        <v>17</v>
      </c>
      <c r="CA40" s="15">
        <f t="shared" si="43"/>
        <v>19</v>
      </c>
      <c r="CB40" s="15">
        <f t="shared" si="43"/>
        <v>45</v>
      </c>
      <c r="CC40" s="15">
        <f t="shared" si="43"/>
        <v>21</v>
      </c>
      <c r="CD40" s="15">
        <f t="shared" si="43"/>
        <v>24</v>
      </c>
      <c r="CE40" s="15">
        <f t="shared" si="43"/>
        <v>55</v>
      </c>
      <c r="CF40" s="15">
        <f t="shared" si="43"/>
        <v>27</v>
      </c>
      <c r="CG40" s="94">
        <f t="shared" si="43"/>
        <v>29</v>
      </c>
      <c r="CH40" s="15">
        <f t="shared" ref="CH40:CS40" si="44">ROUND((CH$44-CH$38)*CH47,0)</f>
        <v>72</v>
      </c>
      <c r="CI40" s="15">
        <f t="shared" si="44"/>
        <v>31</v>
      </c>
      <c r="CJ40" s="15">
        <f t="shared" si="44"/>
        <v>32</v>
      </c>
      <c r="CK40" s="15">
        <f t="shared" si="44"/>
        <v>56</v>
      </c>
      <c r="CL40" s="15">
        <f t="shared" si="44"/>
        <v>19</v>
      </c>
      <c r="CM40" s="15">
        <f t="shared" si="44"/>
        <v>21</v>
      </c>
      <c r="CN40" s="15">
        <f t="shared" si="44"/>
        <v>51</v>
      </c>
      <c r="CO40" s="15">
        <f t="shared" si="44"/>
        <v>23</v>
      </c>
      <c r="CP40" s="15">
        <f t="shared" si="44"/>
        <v>27</v>
      </c>
      <c r="CQ40" s="15">
        <f t="shared" si="44"/>
        <v>64</v>
      </c>
      <c r="CR40" s="15">
        <f t="shared" si="44"/>
        <v>31</v>
      </c>
      <c r="CS40" s="94">
        <f t="shared" si="44"/>
        <v>33</v>
      </c>
    </row>
    <row r="41" spans="1:97" s="15" customFormat="1" x14ac:dyDescent="0.25">
      <c r="A41" s="278" t="s">
        <v>131</v>
      </c>
      <c r="N41" s="262"/>
      <c r="O41" s="262"/>
      <c r="P41" s="262"/>
      <c r="Q41" s="262"/>
      <c r="R41" s="262"/>
      <c r="S41" s="262"/>
      <c r="T41" s="262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4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61</v>
      </c>
      <c r="AH41" s="15">
        <f t="shared" si="45"/>
        <v>64</v>
      </c>
      <c r="AI41" s="15">
        <f t="shared" si="45"/>
        <v>67</v>
      </c>
      <c r="AJ41" s="15">
        <f t="shared" si="45"/>
        <v>67</v>
      </c>
      <c r="AK41" s="94">
        <f t="shared" si="45"/>
        <v>73</v>
      </c>
      <c r="AL41" s="15">
        <f t="shared" si="45"/>
        <v>68</v>
      </c>
      <c r="AM41" s="15">
        <f t="shared" si="45"/>
        <v>149</v>
      </c>
      <c r="AN41" s="15">
        <f t="shared" si="45"/>
        <v>155</v>
      </c>
      <c r="AO41" s="15">
        <f t="shared" si="45"/>
        <v>156</v>
      </c>
      <c r="AP41" s="15">
        <f t="shared" si="45"/>
        <v>159</v>
      </c>
      <c r="AQ41" s="15">
        <f t="shared" si="45"/>
        <v>169</v>
      </c>
      <c r="AR41" s="15">
        <f t="shared" si="45"/>
        <v>163</v>
      </c>
      <c r="AS41" s="15">
        <f t="shared" si="45"/>
        <v>175</v>
      </c>
      <c r="AT41" s="15">
        <f t="shared" si="45"/>
        <v>180</v>
      </c>
      <c r="AU41" s="15">
        <f t="shared" si="45"/>
        <v>185</v>
      </c>
      <c r="AV41" s="15">
        <f t="shared" si="45"/>
        <v>192</v>
      </c>
      <c r="AW41" s="94">
        <f t="shared" si="45"/>
        <v>199</v>
      </c>
      <c r="AX41" s="15">
        <f t="shared" si="45"/>
        <v>20</v>
      </c>
      <c r="AY41" s="15">
        <f t="shared" si="45"/>
        <v>16</v>
      </c>
      <c r="AZ41" s="15">
        <f t="shared" si="45"/>
        <v>36</v>
      </c>
      <c r="BA41" s="15">
        <f t="shared" si="45"/>
        <v>60</v>
      </c>
      <c r="BB41" s="15">
        <f t="shared" si="45"/>
        <v>24</v>
      </c>
      <c r="BC41" s="15">
        <f t="shared" si="45"/>
        <v>27</v>
      </c>
      <c r="BD41" s="15">
        <f t="shared" si="45"/>
        <v>56</v>
      </c>
      <c r="BE41" s="15">
        <f t="shared" si="45"/>
        <v>25</v>
      </c>
      <c r="BF41" s="15">
        <f t="shared" si="45"/>
        <v>26</v>
      </c>
      <c r="BG41" s="15">
        <f t="shared" si="45"/>
        <v>60</v>
      </c>
      <c r="BH41" s="15">
        <f t="shared" si="45"/>
        <v>29</v>
      </c>
      <c r="BI41" s="94">
        <f t="shared" si="45"/>
        <v>32</v>
      </c>
      <c r="BJ41" s="15">
        <f t="shared" si="45"/>
        <v>11</v>
      </c>
      <c r="BK41" s="15">
        <f t="shared" si="45"/>
        <v>35</v>
      </c>
      <c r="BL41" s="15">
        <f t="shared" si="45"/>
        <v>37</v>
      </c>
      <c r="BM41" s="15">
        <f t="shared" si="45"/>
        <v>28</v>
      </c>
      <c r="BN41" s="15">
        <f t="shared" si="45"/>
        <v>23</v>
      </c>
      <c r="BO41" s="15">
        <f t="shared" si="45"/>
        <v>26</v>
      </c>
      <c r="BP41" s="15">
        <f t="shared" si="45"/>
        <v>24</v>
      </c>
      <c r="BQ41" s="15">
        <f t="shared" si="45"/>
        <v>28</v>
      </c>
      <c r="BR41" s="15">
        <f t="shared" si="45"/>
        <v>32</v>
      </c>
      <c r="BS41" s="15">
        <f t="shared" si="45"/>
        <v>33</v>
      </c>
      <c r="BT41" s="15">
        <f t="shared" si="45"/>
        <v>36</v>
      </c>
      <c r="BU41" s="94">
        <f t="shared" si="45"/>
        <v>39</v>
      </c>
      <c r="BV41" s="15">
        <f t="shared" si="45"/>
        <v>43</v>
      </c>
      <c r="BW41" s="15">
        <f t="shared" si="45"/>
        <v>42</v>
      </c>
      <c r="BX41" s="15">
        <f t="shared" si="45"/>
        <v>43</v>
      </c>
      <c r="BY41" s="15">
        <f t="shared" si="45"/>
        <v>75</v>
      </c>
      <c r="BZ41" s="15">
        <f t="shared" si="45"/>
        <v>26</v>
      </c>
      <c r="CA41" s="15">
        <f t="shared" si="45"/>
        <v>28</v>
      </c>
      <c r="CB41" s="15">
        <f t="shared" si="45"/>
        <v>67</v>
      </c>
      <c r="CC41" s="15">
        <f t="shared" si="45"/>
        <v>31</v>
      </c>
      <c r="CD41" s="15">
        <f t="shared" si="45"/>
        <v>36</v>
      </c>
      <c r="CE41" s="15">
        <f t="shared" si="45"/>
        <v>83</v>
      </c>
      <c r="CF41" s="15">
        <f t="shared" si="45"/>
        <v>40</v>
      </c>
      <c r="CG41" s="94">
        <f t="shared" si="45"/>
        <v>43</v>
      </c>
      <c r="CH41" s="15">
        <f t="shared" ref="CH41:CS41" si="46">ROUND((CH$44-CH$38)*CH48,0)</f>
        <v>32</v>
      </c>
      <c r="CI41" s="15">
        <f t="shared" si="46"/>
        <v>46</v>
      </c>
      <c r="CJ41" s="15">
        <f t="shared" si="46"/>
        <v>48</v>
      </c>
      <c r="CK41" s="15">
        <f t="shared" si="46"/>
        <v>84</v>
      </c>
      <c r="CL41" s="15">
        <f t="shared" si="46"/>
        <v>28</v>
      </c>
      <c r="CM41" s="15">
        <f t="shared" si="46"/>
        <v>32</v>
      </c>
      <c r="CN41" s="15">
        <f t="shared" si="46"/>
        <v>77</v>
      </c>
      <c r="CO41" s="15">
        <f t="shared" si="46"/>
        <v>35</v>
      </c>
      <c r="CP41" s="15">
        <f t="shared" si="46"/>
        <v>41</v>
      </c>
      <c r="CQ41" s="15">
        <f t="shared" si="46"/>
        <v>95</v>
      </c>
      <c r="CR41" s="15">
        <f t="shared" si="46"/>
        <v>46</v>
      </c>
      <c r="CS41" s="94">
        <f t="shared" si="46"/>
        <v>49</v>
      </c>
    </row>
    <row r="42" spans="1:97" s="15" customFormat="1" x14ac:dyDescent="0.25">
      <c r="A42" s="278" t="s">
        <v>132</v>
      </c>
      <c r="N42" s="262"/>
      <c r="O42" s="262"/>
      <c r="P42" s="262"/>
      <c r="Q42" s="262"/>
      <c r="R42" s="262"/>
      <c r="S42" s="262"/>
      <c r="T42" s="262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4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4">
        <f t="shared" si="47"/>
        <v>0</v>
      </c>
      <c r="AL42" s="15">
        <f t="shared" si="47"/>
        <v>68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4">
        <f t="shared" si="47"/>
        <v>0</v>
      </c>
      <c r="AX42" s="15">
        <f t="shared" si="47"/>
        <v>20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4">
        <f t="shared" si="47"/>
        <v>0</v>
      </c>
      <c r="BJ42" s="15">
        <f t="shared" si="47"/>
        <v>11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4">
        <f t="shared" si="47"/>
        <v>0</v>
      </c>
      <c r="BV42" s="15">
        <f t="shared" si="47"/>
        <v>29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4">
        <f t="shared" si="47"/>
        <v>0</v>
      </c>
      <c r="CH42" s="15">
        <f t="shared" ref="CH42:CS42" si="48">ROUND((CH$44-CH$38)*CH49,0)</f>
        <v>32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4">
        <f t="shared" si="48"/>
        <v>0</v>
      </c>
    </row>
    <row r="43" spans="1:97" s="15" customFormat="1" x14ac:dyDescent="0.25">
      <c r="A43" s="278" t="s">
        <v>134</v>
      </c>
      <c r="N43" s="262"/>
      <c r="O43" s="262"/>
      <c r="P43" s="262"/>
      <c r="Q43" s="262"/>
      <c r="R43" s="262"/>
      <c r="S43" s="262"/>
      <c r="T43" s="262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4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4">
        <f t="shared" si="49"/>
        <v>0</v>
      </c>
      <c r="AL43" s="15">
        <f t="shared" si="49"/>
        <v>68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4">
        <f t="shared" si="49"/>
        <v>0</v>
      </c>
      <c r="AX43" s="15">
        <f t="shared" si="49"/>
        <v>10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4">
        <f t="shared" si="49"/>
        <v>0</v>
      </c>
      <c r="BJ43" s="15">
        <f t="shared" si="49"/>
        <v>6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4">
        <f t="shared" si="49"/>
        <v>0</v>
      </c>
      <c r="BV43" s="15">
        <f t="shared" si="49"/>
        <v>22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4">
        <f t="shared" si="49"/>
        <v>0</v>
      </c>
      <c r="CH43" s="15">
        <f t="shared" ref="CH43:CS43" si="50">ROUND((CH$44-CH$38)*CH50,0)</f>
        <v>24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4">
        <f t="shared" si="50"/>
        <v>0</v>
      </c>
    </row>
    <row r="44" spans="1:97" s="1" customFormat="1" x14ac:dyDescent="0.25">
      <c r="A44" s="322" t="s">
        <v>95</v>
      </c>
      <c r="N44" s="342"/>
      <c r="O44" s="342"/>
      <c r="P44" s="342"/>
      <c r="Q44" s="342"/>
      <c r="R44" s="342"/>
      <c r="S44" s="342"/>
      <c r="T44" s="343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5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248.79944972185154</v>
      </c>
      <c r="AH44" s="16">
        <f>'Total Agency'!AH9</f>
        <v>256.68184939398759</v>
      </c>
      <c r="AI44" s="16">
        <f>'Total Agency'!AI9</f>
        <v>267.72576945315922</v>
      </c>
      <c r="AJ44" s="16">
        <f>'Total Agency'!AJ9</f>
        <v>269.82284083179457</v>
      </c>
      <c r="AK44" s="95">
        <f>'Total Agency'!AK9</f>
        <v>292.13034182556987</v>
      </c>
      <c r="AL44" s="16">
        <f>'Total Agency'!AL9</f>
        <v>267.03494724930795</v>
      </c>
      <c r="AM44" s="16">
        <f>'Total Agency'!AM9</f>
        <v>292.87005947429265</v>
      </c>
      <c r="AN44" s="16">
        <f>'Total Agency'!AN9</f>
        <v>304.82057295161155</v>
      </c>
      <c r="AO44" s="16">
        <f>'Total Agency'!AO9</f>
        <v>308.73128238880076</v>
      </c>
      <c r="AP44" s="16">
        <f>'Total Agency'!AP9</f>
        <v>314.78514087510871</v>
      </c>
      <c r="AQ44" s="16">
        <f>'Total Agency'!AQ9</f>
        <v>333.57741411245695</v>
      </c>
      <c r="AR44" s="16">
        <f>'Total Agency'!AR9</f>
        <v>323.06920252347459</v>
      </c>
      <c r="AS44" s="16">
        <f>'Total Agency'!AS9</f>
        <v>344.94174411103273</v>
      </c>
      <c r="AT44" s="16">
        <f>'Total Agency'!AT9</f>
        <v>356.26735249616559</v>
      </c>
      <c r="AU44" s="16">
        <f>'Total Agency'!AU9</f>
        <v>365.82698476567481</v>
      </c>
      <c r="AV44" s="16">
        <f>'Total Agency'!AV9</f>
        <v>377.17595554884508</v>
      </c>
      <c r="AW44" s="95">
        <f>'Total Agency'!AW9</f>
        <v>392.04811410731918</v>
      </c>
      <c r="AX44" s="16">
        <f>'Total Agency'!AX9</f>
        <v>162.55811398424899</v>
      </c>
      <c r="AY44" s="16">
        <f>'Total Agency'!AY9</f>
        <v>112.89810909739168</v>
      </c>
      <c r="AZ44" s="16">
        <f>'Total Agency'!AZ9</f>
        <v>115.1262442807286</v>
      </c>
      <c r="BA44" s="16">
        <f>'Total Agency'!BA9</f>
        <v>157.79072850529698</v>
      </c>
      <c r="BB44" s="16">
        <f>'Total Agency'!BB9</f>
        <v>98.820392753845226</v>
      </c>
      <c r="BC44" s="16">
        <f>'Total Agency'!BC9</f>
        <v>104.24415857166082</v>
      </c>
      <c r="BD44" s="16">
        <f>'Total Agency'!BD9</f>
        <v>155.02779634617275</v>
      </c>
      <c r="BE44" s="16">
        <f>'Total Agency'!BE9</f>
        <v>104.99412408152523</v>
      </c>
      <c r="BF44" s="16">
        <f>'Total Agency'!BF9</f>
        <v>109.28516389954046</v>
      </c>
      <c r="BG44" s="16">
        <f>'Total Agency'!BG9</f>
        <v>168.16027768577487</v>
      </c>
      <c r="BH44" s="16">
        <f>'Total Agency'!BH9</f>
        <v>117.95516621779653</v>
      </c>
      <c r="BI44" s="95">
        <f>'Total Agency'!BI9</f>
        <v>124.32971802987484</v>
      </c>
      <c r="BJ44" s="16">
        <f>'Total Agency'!BJ9</f>
        <v>128.49478477176825</v>
      </c>
      <c r="BK44" s="16">
        <f>'Total Agency'!BK9</f>
        <v>133.16119512487842</v>
      </c>
      <c r="BL44" s="16">
        <f>'Total Agency'!BL9</f>
        <v>135.68116855107934</v>
      </c>
      <c r="BM44" s="16">
        <f>'Total Agency'!BM9</f>
        <v>122.6748441591395</v>
      </c>
      <c r="BN44" s="16">
        <f>'Total Agency'!BN9</f>
        <v>115.11148336405674</v>
      </c>
      <c r="BO44" s="16">
        <f>'Total Agency'!BO9</f>
        <v>120.67852789150712</v>
      </c>
      <c r="BP44" s="16">
        <f>'Total Agency'!BP9</f>
        <v>119.5211472411934</v>
      </c>
      <c r="BQ44" s="16">
        <f>'Total Agency'!BQ9</f>
        <v>126.38015703758441</v>
      </c>
      <c r="BR44" s="16">
        <f>'Total Agency'!BR9</f>
        <v>135.1200166877635</v>
      </c>
      <c r="BS44" s="16">
        <f>'Total Agency'!BS9</f>
        <v>137.07698347612552</v>
      </c>
      <c r="BT44" s="16">
        <f>'Total Agency'!BT9</f>
        <v>143.70440483041071</v>
      </c>
      <c r="BU44" s="95">
        <f>'Total Agency'!BU9</f>
        <v>149.69455144820103</v>
      </c>
      <c r="BV44" s="16">
        <f>'Total Agency'!BV9</f>
        <v>228.70648973609332</v>
      </c>
      <c r="BW44" s="16">
        <f>'Total Agency'!BW9</f>
        <v>155.39628633140205</v>
      </c>
      <c r="BX44" s="16">
        <f>'Total Agency'!BX9</f>
        <v>156.56529878910334</v>
      </c>
      <c r="BY44" s="16">
        <f>'Total Agency'!BY9</f>
        <v>211.00823027212726</v>
      </c>
      <c r="BZ44" s="16">
        <f>'Total Agency'!BZ9</f>
        <v>130.68519945242858</v>
      </c>
      <c r="CA44" s="16">
        <f>'Total Agency'!CA9</f>
        <v>136.45408691731791</v>
      </c>
      <c r="CB44" s="16">
        <f>'Total Agency'!CB9</f>
        <v>202.15865580349231</v>
      </c>
      <c r="CC44" s="16">
        <f>'Total Agency'!CC9</f>
        <v>142.34658731312535</v>
      </c>
      <c r="CD44" s="16">
        <f>'Total Agency'!CD9</f>
        <v>152.43096102297639</v>
      </c>
      <c r="CE44" s="16">
        <f>'Total Agency'!CE9</f>
        <v>232.31446312287829</v>
      </c>
      <c r="CF44" s="16">
        <f>'Total Agency'!CF9</f>
        <v>161.87133268546341</v>
      </c>
      <c r="CG44" s="95">
        <f>'Total Agency'!CG9</f>
        <v>168.60984175610969</v>
      </c>
      <c r="CH44" s="16">
        <f>'Total Agency'!CH9</f>
        <v>258.40531715245277</v>
      </c>
      <c r="CI44" s="16">
        <f>'Total Agency'!CI9</f>
        <v>176.4420809244528</v>
      </c>
      <c r="CJ44" s="16">
        <f>'Total Agency'!CJ9</f>
        <v>178.31208592677734</v>
      </c>
      <c r="CK44" s="16">
        <f>'Total Agency'!CK9</f>
        <v>240.61348407706944</v>
      </c>
      <c r="CL44" s="16">
        <f>'Total Agency'!CL9</f>
        <v>149.41123825919038</v>
      </c>
      <c r="CM44" s="16">
        <f>'Total Agency'!CM9</f>
        <v>156.6853471183706</v>
      </c>
      <c r="CN44" s="16">
        <f>'Total Agency'!CN9</f>
        <v>233.45090833755739</v>
      </c>
      <c r="CO44" s="16">
        <f>'Total Agency'!CO9</f>
        <v>164.749775936866</v>
      </c>
      <c r="CP44" s="16">
        <f>'Total Agency'!CP9</f>
        <v>176.43856278112486</v>
      </c>
      <c r="CQ44" s="16">
        <f>'Total Agency'!CQ9</f>
        <v>269.12778643763846</v>
      </c>
      <c r="CR44" s="16">
        <f>'Total Agency'!CR9</f>
        <v>187.54362248731331</v>
      </c>
      <c r="CS44" s="95">
        <f>'Total Agency'!CS9</f>
        <v>195.26251198299076</v>
      </c>
    </row>
    <row r="45" spans="1:97" x14ac:dyDescent="0.25">
      <c r="A45" s="322"/>
      <c r="T45" s="261"/>
      <c r="U45" s="15"/>
      <c r="V45" s="15"/>
      <c r="W45" s="15"/>
      <c r="X45" s="15"/>
      <c r="Y45" s="94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4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4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4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4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4"/>
    </row>
    <row r="46" spans="1:97" s="331" customFormat="1" x14ac:dyDescent="0.25">
      <c r="A46" s="329" t="s">
        <v>133</v>
      </c>
      <c r="T46" s="339"/>
      <c r="U46" s="340"/>
      <c r="V46" s="340"/>
      <c r="W46" s="340"/>
      <c r="X46" s="340"/>
      <c r="Y46" s="341"/>
      <c r="Z46" s="340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1"/>
      <c r="AL46" s="340"/>
      <c r="AM46" s="340"/>
      <c r="AN46" s="340"/>
      <c r="AO46" s="340"/>
      <c r="AP46" s="340"/>
      <c r="AQ46" s="340"/>
      <c r="AR46" s="340"/>
      <c r="AS46" s="340"/>
      <c r="AT46" s="340"/>
      <c r="AU46" s="340"/>
      <c r="AV46" s="340"/>
      <c r="AW46" s="341"/>
      <c r="AX46" s="340"/>
      <c r="AY46" s="340"/>
      <c r="AZ46" s="340"/>
      <c r="BA46" s="340"/>
      <c r="BB46" s="340"/>
      <c r="BC46" s="340"/>
      <c r="BD46" s="340"/>
      <c r="BE46" s="340"/>
      <c r="BF46" s="340"/>
      <c r="BG46" s="340"/>
      <c r="BH46" s="340"/>
      <c r="BI46" s="341"/>
      <c r="BJ46" s="340"/>
      <c r="BK46" s="340"/>
      <c r="BL46" s="340"/>
      <c r="BM46" s="340"/>
      <c r="BN46" s="340"/>
      <c r="BO46" s="340"/>
      <c r="BP46" s="340"/>
      <c r="BQ46" s="340"/>
      <c r="BR46" s="340"/>
      <c r="BS46" s="340"/>
      <c r="BT46" s="340"/>
      <c r="BU46" s="341"/>
      <c r="BV46" s="340"/>
      <c r="BW46" s="340"/>
      <c r="BX46" s="340"/>
      <c r="BY46" s="340"/>
      <c r="BZ46" s="340"/>
      <c r="CA46" s="340"/>
      <c r="CB46" s="340"/>
      <c r="CC46" s="340"/>
      <c r="CD46" s="340"/>
      <c r="CE46" s="340"/>
      <c r="CF46" s="340"/>
      <c r="CG46" s="341"/>
      <c r="CH46" s="340"/>
      <c r="CI46" s="340"/>
      <c r="CJ46" s="340"/>
      <c r="CK46" s="340"/>
      <c r="CL46" s="340"/>
      <c r="CM46" s="340"/>
      <c r="CN46" s="340"/>
      <c r="CO46" s="340"/>
      <c r="CP46" s="340"/>
      <c r="CQ46" s="340"/>
      <c r="CR46" s="340"/>
      <c r="CS46" s="341"/>
    </row>
    <row r="47" spans="1:97" s="324" customFormat="1" x14ac:dyDescent="0.25">
      <c r="A47" s="326" t="s">
        <v>130</v>
      </c>
      <c r="U47" s="327">
        <f t="shared" ref="U47:AZ47" si="51">1-SUM(U48:U50)</f>
        <v>0.8</v>
      </c>
      <c r="V47" s="327">
        <f t="shared" si="51"/>
        <v>0.8</v>
      </c>
      <c r="W47" s="327">
        <f t="shared" si="51"/>
        <v>0.8</v>
      </c>
      <c r="X47" s="327">
        <f t="shared" si="51"/>
        <v>0.8</v>
      </c>
      <c r="Y47" s="328">
        <f t="shared" si="51"/>
        <v>0.8</v>
      </c>
      <c r="Z47" s="327">
        <f t="shared" si="51"/>
        <v>0.39999999999999991</v>
      </c>
      <c r="AA47" s="327">
        <f t="shared" si="51"/>
        <v>0.8</v>
      </c>
      <c r="AB47" s="327">
        <v>0.8</v>
      </c>
      <c r="AC47" s="327">
        <v>0.8</v>
      </c>
      <c r="AD47" s="327">
        <v>0.7</v>
      </c>
      <c r="AE47" s="327">
        <v>0.7</v>
      </c>
      <c r="AF47" s="327">
        <v>0.7</v>
      </c>
      <c r="AG47" s="327">
        <v>0.7</v>
      </c>
      <c r="AH47" s="327">
        <v>0.7</v>
      </c>
      <c r="AI47" s="327">
        <v>0.7</v>
      </c>
      <c r="AJ47" s="327">
        <v>0.7</v>
      </c>
      <c r="AK47" s="328">
        <v>0.7</v>
      </c>
      <c r="AL47" s="327">
        <f t="shared" si="51"/>
        <v>0.10000000000000009</v>
      </c>
      <c r="AM47" s="327">
        <f t="shared" si="51"/>
        <v>0.4</v>
      </c>
      <c r="AN47" s="327">
        <f t="shared" si="51"/>
        <v>0.4</v>
      </c>
      <c r="AO47" s="327">
        <f t="shared" si="51"/>
        <v>0.4</v>
      </c>
      <c r="AP47" s="327">
        <f t="shared" si="51"/>
        <v>0.4</v>
      </c>
      <c r="AQ47" s="327">
        <f t="shared" si="51"/>
        <v>0.4</v>
      </c>
      <c r="AR47" s="327">
        <f t="shared" si="51"/>
        <v>0.4</v>
      </c>
      <c r="AS47" s="327">
        <f t="shared" si="51"/>
        <v>0.4</v>
      </c>
      <c r="AT47" s="327">
        <f t="shared" si="51"/>
        <v>0.4</v>
      </c>
      <c r="AU47" s="327">
        <f t="shared" si="51"/>
        <v>0.4</v>
      </c>
      <c r="AV47" s="327">
        <f t="shared" si="51"/>
        <v>0.4</v>
      </c>
      <c r="AW47" s="328">
        <f t="shared" si="51"/>
        <v>0.4</v>
      </c>
      <c r="AX47" s="327">
        <f t="shared" si="51"/>
        <v>0.5</v>
      </c>
      <c r="AY47" s="327">
        <f t="shared" si="51"/>
        <v>0.7</v>
      </c>
      <c r="AZ47" s="327">
        <f t="shared" si="51"/>
        <v>0.4</v>
      </c>
      <c r="BA47" s="327">
        <f t="shared" ref="BA47:CF47" si="52">1-SUM(BA48:BA50)</f>
        <v>0.4</v>
      </c>
      <c r="BB47" s="327">
        <f t="shared" si="52"/>
        <v>0.4</v>
      </c>
      <c r="BC47" s="327">
        <f t="shared" si="52"/>
        <v>0.4</v>
      </c>
      <c r="BD47" s="327">
        <f t="shared" si="52"/>
        <v>0.4</v>
      </c>
      <c r="BE47" s="327">
        <f t="shared" si="52"/>
        <v>0.4</v>
      </c>
      <c r="BF47" s="327">
        <f t="shared" si="52"/>
        <v>0.4</v>
      </c>
      <c r="BG47" s="327">
        <f t="shared" si="52"/>
        <v>0.4</v>
      </c>
      <c r="BH47" s="327">
        <f t="shared" si="52"/>
        <v>0.4</v>
      </c>
      <c r="BI47" s="328">
        <f t="shared" si="52"/>
        <v>0.4</v>
      </c>
      <c r="BJ47" s="327">
        <f t="shared" si="52"/>
        <v>0.5</v>
      </c>
      <c r="BK47" s="327">
        <f t="shared" si="52"/>
        <v>0.4</v>
      </c>
      <c r="BL47" s="327">
        <f t="shared" si="52"/>
        <v>0.4</v>
      </c>
      <c r="BM47" s="327">
        <f t="shared" si="52"/>
        <v>0.4</v>
      </c>
      <c r="BN47" s="327">
        <f t="shared" si="52"/>
        <v>0.4</v>
      </c>
      <c r="BO47" s="327">
        <f t="shared" si="52"/>
        <v>0.4</v>
      </c>
      <c r="BP47" s="327">
        <f t="shared" si="52"/>
        <v>0.4</v>
      </c>
      <c r="BQ47" s="327">
        <f t="shared" si="52"/>
        <v>0.4</v>
      </c>
      <c r="BR47" s="327">
        <f t="shared" si="52"/>
        <v>0.4</v>
      </c>
      <c r="BS47" s="327">
        <f t="shared" si="52"/>
        <v>0.4</v>
      </c>
      <c r="BT47" s="327">
        <f t="shared" si="52"/>
        <v>0.4</v>
      </c>
      <c r="BU47" s="328">
        <f t="shared" si="52"/>
        <v>0.4</v>
      </c>
      <c r="BV47" s="327">
        <f t="shared" si="52"/>
        <v>0.35</v>
      </c>
      <c r="BW47" s="327">
        <f t="shared" si="52"/>
        <v>0.4</v>
      </c>
      <c r="BX47" s="327">
        <f t="shared" si="52"/>
        <v>0.4</v>
      </c>
      <c r="BY47" s="327">
        <f t="shared" si="52"/>
        <v>0.4</v>
      </c>
      <c r="BZ47" s="327">
        <f t="shared" si="52"/>
        <v>0.4</v>
      </c>
      <c r="CA47" s="327">
        <f t="shared" si="52"/>
        <v>0.4</v>
      </c>
      <c r="CB47" s="327">
        <f t="shared" si="52"/>
        <v>0.4</v>
      </c>
      <c r="CC47" s="327">
        <f t="shared" si="52"/>
        <v>0.4</v>
      </c>
      <c r="CD47" s="327">
        <f t="shared" si="52"/>
        <v>0.4</v>
      </c>
      <c r="CE47" s="327">
        <f t="shared" si="52"/>
        <v>0.4</v>
      </c>
      <c r="CF47" s="327">
        <f t="shared" si="52"/>
        <v>0.4</v>
      </c>
      <c r="CG47" s="328">
        <f t="shared" ref="CG47:CS47" si="53">1-SUM(CG48:CG50)</f>
        <v>0.4</v>
      </c>
      <c r="CH47" s="327">
        <f t="shared" si="53"/>
        <v>0.44999999999999996</v>
      </c>
      <c r="CI47" s="327">
        <f t="shared" si="53"/>
        <v>0.4</v>
      </c>
      <c r="CJ47" s="327">
        <f t="shared" si="53"/>
        <v>0.4</v>
      </c>
      <c r="CK47" s="327">
        <f t="shared" si="53"/>
        <v>0.4</v>
      </c>
      <c r="CL47" s="327">
        <f t="shared" si="53"/>
        <v>0.4</v>
      </c>
      <c r="CM47" s="327">
        <f t="shared" si="53"/>
        <v>0.4</v>
      </c>
      <c r="CN47" s="327">
        <f t="shared" si="53"/>
        <v>0.4</v>
      </c>
      <c r="CO47" s="327">
        <f t="shared" si="53"/>
        <v>0.4</v>
      </c>
      <c r="CP47" s="327">
        <f t="shared" si="53"/>
        <v>0.4</v>
      </c>
      <c r="CQ47" s="327">
        <f t="shared" si="53"/>
        <v>0.4</v>
      </c>
      <c r="CR47" s="327">
        <f t="shared" si="53"/>
        <v>0.4</v>
      </c>
      <c r="CS47" s="328">
        <f t="shared" si="53"/>
        <v>0.4</v>
      </c>
    </row>
    <row r="48" spans="1:97" s="324" customFormat="1" x14ac:dyDescent="0.25">
      <c r="A48" s="326" t="s">
        <v>131</v>
      </c>
      <c r="U48" s="327">
        <v>0.2</v>
      </c>
      <c r="V48" s="327">
        <v>0.2</v>
      </c>
      <c r="W48" s="327">
        <v>0.2</v>
      </c>
      <c r="X48" s="327">
        <v>0.2</v>
      </c>
      <c r="Y48" s="328">
        <v>0.2</v>
      </c>
      <c r="Z48" s="327">
        <v>0.2</v>
      </c>
      <c r="AA48" s="327">
        <v>0.2</v>
      </c>
      <c r="AB48" s="327">
        <v>0.2</v>
      </c>
      <c r="AC48" s="327">
        <v>0.2</v>
      </c>
      <c r="AD48" s="327">
        <v>0.3</v>
      </c>
      <c r="AE48" s="327">
        <v>0.3</v>
      </c>
      <c r="AF48" s="327">
        <v>0.3</v>
      </c>
      <c r="AG48" s="327">
        <v>0.3</v>
      </c>
      <c r="AH48" s="327">
        <v>0.3</v>
      </c>
      <c r="AI48" s="327">
        <v>0.3</v>
      </c>
      <c r="AJ48" s="327">
        <v>0.3</v>
      </c>
      <c r="AK48" s="328">
        <v>0.3</v>
      </c>
      <c r="AL48" s="327">
        <v>0.3</v>
      </c>
      <c r="AM48" s="327">
        <v>0.6</v>
      </c>
      <c r="AN48" s="327">
        <v>0.6</v>
      </c>
      <c r="AO48" s="327">
        <v>0.6</v>
      </c>
      <c r="AP48" s="327">
        <v>0.6</v>
      </c>
      <c r="AQ48" s="327">
        <v>0.6</v>
      </c>
      <c r="AR48" s="327">
        <v>0.6</v>
      </c>
      <c r="AS48" s="327">
        <v>0.6</v>
      </c>
      <c r="AT48" s="327">
        <v>0.6</v>
      </c>
      <c r="AU48" s="327">
        <v>0.6</v>
      </c>
      <c r="AV48" s="327">
        <v>0.6</v>
      </c>
      <c r="AW48" s="328">
        <v>0.6</v>
      </c>
      <c r="AX48" s="327">
        <v>0.2</v>
      </c>
      <c r="AY48" s="327">
        <v>0.3</v>
      </c>
      <c r="AZ48" s="327">
        <v>0.6</v>
      </c>
      <c r="BA48" s="327">
        <v>0.6</v>
      </c>
      <c r="BB48" s="327">
        <v>0.6</v>
      </c>
      <c r="BC48" s="327">
        <v>0.6</v>
      </c>
      <c r="BD48" s="327">
        <v>0.6</v>
      </c>
      <c r="BE48" s="327">
        <v>0.6</v>
      </c>
      <c r="BF48" s="327">
        <v>0.6</v>
      </c>
      <c r="BG48" s="327">
        <v>0.6</v>
      </c>
      <c r="BH48" s="327">
        <v>0.6</v>
      </c>
      <c r="BI48" s="328">
        <v>0.6</v>
      </c>
      <c r="BJ48" s="327">
        <v>0.2</v>
      </c>
      <c r="BK48" s="327">
        <v>0.6</v>
      </c>
      <c r="BL48" s="327">
        <v>0.6</v>
      </c>
      <c r="BM48" s="327">
        <v>0.6</v>
      </c>
      <c r="BN48" s="327">
        <v>0.6</v>
      </c>
      <c r="BO48" s="327">
        <v>0.6</v>
      </c>
      <c r="BP48" s="327">
        <v>0.6</v>
      </c>
      <c r="BQ48" s="327">
        <v>0.6</v>
      </c>
      <c r="BR48" s="327">
        <v>0.6</v>
      </c>
      <c r="BS48" s="327">
        <v>0.6</v>
      </c>
      <c r="BT48" s="327">
        <v>0.6</v>
      </c>
      <c r="BU48" s="328">
        <v>0.6</v>
      </c>
      <c r="BV48" s="327">
        <v>0.3</v>
      </c>
      <c r="BW48" s="327">
        <v>0.6</v>
      </c>
      <c r="BX48" s="327">
        <v>0.6</v>
      </c>
      <c r="BY48" s="327">
        <v>0.6</v>
      </c>
      <c r="BZ48" s="327">
        <v>0.6</v>
      </c>
      <c r="CA48" s="327">
        <v>0.6</v>
      </c>
      <c r="CB48" s="327">
        <v>0.6</v>
      </c>
      <c r="CC48" s="327">
        <v>0.6</v>
      </c>
      <c r="CD48" s="327">
        <v>0.6</v>
      </c>
      <c r="CE48" s="327">
        <v>0.6</v>
      </c>
      <c r="CF48" s="327">
        <v>0.6</v>
      </c>
      <c r="CG48" s="328">
        <v>0.6</v>
      </c>
      <c r="CH48" s="327">
        <v>0.2</v>
      </c>
      <c r="CI48" s="327">
        <v>0.6</v>
      </c>
      <c r="CJ48" s="327">
        <v>0.6</v>
      </c>
      <c r="CK48" s="327">
        <v>0.6</v>
      </c>
      <c r="CL48" s="327">
        <v>0.6</v>
      </c>
      <c r="CM48" s="327">
        <v>0.6</v>
      </c>
      <c r="CN48" s="327">
        <v>0.6</v>
      </c>
      <c r="CO48" s="327">
        <v>0.6</v>
      </c>
      <c r="CP48" s="327">
        <v>0.6</v>
      </c>
      <c r="CQ48" s="327">
        <v>0.6</v>
      </c>
      <c r="CR48" s="327">
        <v>0.6</v>
      </c>
      <c r="CS48" s="328">
        <v>0.6</v>
      </c>
    </row>
    <row r="49" spans="1:97" s="324" customFormat="1" x14ac:dyDescent="0.25">
      <c r="A49" s="326" t="s">
        <v>132</v>
      </c>
      <c r="U49" s="327">
        <v>0</v>
      </c>
      <c r="V49" s="327">
        <v>0</v>
      </c>
      <c r="W49" s="327">
        <v>0</v>
      </c>
      <c r="X49" s="327">
        <v>0</v>
      </c>
      <c r="Y49" s="328">
        <v>0</v>
      </c>
      <c r="Z49" s="327">
        <v>0.2</v>
      </c>
      <c r="AA49" s="327">
        <v>0</v>
      </c>
      <c r="AB49" s="327">
        <v>0</v>
      </c>
      <c r="AC49" s="327">
        <v>0</v>
      </c>
      <c r="AD49" s="327">
        <v>0</v>
      </c>
      <c r="AE49" s="327">
        <v>0</v>
      </c>
      <c r="AF49" s="327">
        <v>0</v>
      </c>
      <c r="AG49" s="327">
        <v>0</v>
      </c>
      <c r="AH49" s="327">
        <v>0</v>
      </c>
      <c r="AI49" s="327">
        <v>0</v>
      </c>
      <c r="AJ49" s="327">
        <v>0</v>
      </c>
      <c r="AK49" s="328">
        <v>0</v>
      </c>
      <c r="AL49" s="327">
        <v>0.3</v>
      </c>
      <c r="AM49" s="327">
        <v>0</v>
      </c>
      <c r="AN49" s="327">
        <v>0</v>
      </c>
      <c r="AO49" s="327">
        <v>0</v>
      </c>
      <c r="AP49" s="327">
        <v>0</v>
      </c>
      <c r="AQ49" s="327">
        <v>0</v>
      </c>
      <c r="AR49" s="327">
        <v>0</v>
      </c>
      <c r="AS49" s="327">
        <v>0</v>
      </c>
      <c r="AT49" s="327">
        <v>0</v>
      </c>
      <c r="AU49" s="327">
        <v>0</v>
      </c>
      <c r="AV49" s="327">
        <v>0</v>
      </c>
      <c r="AW49" s="328">
        <v>0</v>
      </c>
      <c r="AX49" s="327">
        <v>0.2</v>
      </c>
      <c r="AY49" s="327">
        <v>0</v>
      </c>
      <c r="AZ49" s="327">
        <v>0</v>
      </c>
      <c r="BA49" s="327">
        <v>0</v>
      </c>
      <c r="BB49" s="327">
        <v>0</v>
      </c>
      <c r="BC49" s="327">
        <v>0</v>
      </c>
      <c r="BD49" s="327">
        <v>0</v>
      </c>
      <c r="BE49" s="327">
        <v>0</v>
      </c>
      <c r="BF49" s="327">
        <v>0</v>
      </c>
      <c r="BG49" s="327">
        <v>0</v>
      </c>
      <c r="BH49" s="327">
        <v>0</v>
      </c>
      <c r="BI49" s="328">
        <v>0</v>
      </c>
      <c r="BJ49" s="327">
        <v>0.2</v>
      </c>
      <c r="BK49" s="327">
        <v>0</v>
      </c>
      <c r="BL49" s="327">
        <v>0</v>
      </c>
      <c r="BM49" s="327">
        <v>0</v>
      </c>
      <c r="BN49" s="327">
        <v>0</v>
      </c>
      <c r="BO49" s="327">
        <v>0</v>
      </c>
      <c r="BP49" s="327">
        <v>0</v>
      </c>
      <c r="BQ49" s="327">
        <v>0</v>
      </c>
      <c r="BR49" s="327">
        <v>0</v>
      </c>
      <c r="BS49" s="327">
        <v>0</v>
      </c>
      <c r="BT49" s="327">
        <v>0</v>
      </c>
      <c r="BU49" s="328">
        <v>0</v>
      </c>
      <c r="BV49" s="327">
        <v>0.2</v>
      </c>
      <c r="BW49" s="327">
        <v>0</v>
      </c>
      <c r="BX49" s="327">
        <v>0</v>
      </c>
      <c r="BY49" s="327">
        <v>0</v>
      </c>
      <c r="BZ49" s="327">
        <v>0</v>
      </c>
      <c r="CA49" s="327">
        <v>0</v>
      </c>
      <c r="CB49" s="327">
        <v>0</v>
      </c>
      <c r="CC49" s="327">
        <v>0</v>
      </c>
      <c r="CD49" s="327">
        <v>0</v>
      </c>
      <c r="CE49" s="327">
        <v>0</v>
      </c>
      <c r="CF49" s="327">
        <v>0</v>
      </c>
      <c r="CG49" s="328">
        <v>0</v>
      </c>
      <c r="CH49" s="327">
        <v>0.2</v>
      </c>
      <c r="CI49" s="327">
        <v>0</v>
      </c>
      <c r="CJ49" s="327">
        <v>0</v>
      </c>
      <c r="CK49" s="327">
        <v>0</v>
      </c>
      <c r="CL49" s="327">
        <v>0</v>
      </c>
      <c r="CM49" s="327">
        <v>0</v>
      </c>
      <c r="CN49" s="327">
        <v>0</v>
      </c>
      <c r="CO49" s="327">
        <v>0</v>
      </c>
      <c r="CP49" s="327">
        <v>0</v>
      </c>
      <c r="CQ49" s="327">
        <v>0</v>
      </c>
      <c r="CR49" s="327">
        <v>0</v>
      </c>
      <c r="CS49" s="328">
        <v>0</v>
      </c>
    </row>
    <row r="50" spans="1:97" s="324" customFormat="1" x14ac:dyDescent="0.25">
      <c r="A50" s="326" t="s">
        <v>134</v>
      </c>
      <c r="U50" s="327">
        <v>0</v>
      </c>
      <c r="V50" s="327">
        <v>0</v>
      </c>
      <c r="W50" s="327">
        <v>0</v>
      </c>
      <c r="X50" s="327">
        <v>0</v>
      </c>
      <c r="Y50" s="328">
        <v>0</v>
      </c>
      <c r="Z50" s="327">
        <v>0.2</v>
      </c>
      <c r="AA50" s="327">
        <v>0</v>
      </c>
      <c r="AB50" s="327">
        <v>0</v>
      </c>
      <c r="AC50" s="327">
        <v>0</v>
      </c>
      <c r="AD50" s="327">
        <v>0</v>
      </c>
      <c r="AE50" s="327">
        <v>0</v>
      </c>
      <c r="AF50" s="327">
        <v>0</v>
      </c>
      <c r="AG50" s="327">
        <v>0</v>
      </c>
      <c r="AH50" s="327">
        <v>0</v>
      </c>
      <c r="AI50" s="327">
        <v>0</v>
      </c>
      <c r="AJ50" s="327">
        <v>0</v>
      </c>
      <c r="AK50" s="328">
        <v>0</v>
      </c>
      <c r="AL50" s="327">
        <v>0.3</v>
      </c>
      <c r="AM50" s="327">
        <v>0</v>
      </c>
      <c r="AN50" s="327">
        <v>0</v>
      </c>
      <c r="AO50" s="327">
        <v>0</v>
      </c>
      <c r="AP50" s="327">
        <v>0</v>
      </c>
      <c r="AQ50" s="327">
        <v>0</v>
      </c>
      <c r="AR50" s="327">
        <v>0</v>
      </c>
      <c r="AS50" s="327">
        <v>0</v>
      </c>
      <c r="AT50" s="327">
        <v>0</v>
      </c>
      <c r="AU50" s="327">
        <v>0</v>
      </c>
      <c r="AV50" s="327">
        <v>0</v>
      </c>
      <c r="AW50" s="328">
        <v>0</v>
      </c>
      <c r="AX50" s="327">
        <v>0.1</v>
      </c>
      <c r="AY50" s="327">
        <v>0</v>
      </c>
      <c r="AZ50" s="327">
        <v>0</v>
      </c>
      <c r="BA50" s="327">
        <v>0</v>
      </c>
      <c r="BB50" s="327">
        <v>0</v>
      </c>
      <c r="BC50" s="327">
        <v>0</v>
      </c>
      <c r="BD50" s="327">
        <v>0</v>
      </c>
      <c r="BE50" s="327">
        <v>0</v>
      </c>
      <c r="BF50" s="327">
        <v>0</v>
      </c>
      <c r="BG50" s="327">
        <v>0</v>
      </c>
      <c r="BH50" s="327">
        <v>0</v>
      </c>
      <c r="BI50" s="328">
        <v>0</v>
      </c>
      <c r="BJ50" s="327">
        <v>0.1</v>
      </c>
      <c r="BK50" s="327">
        <v>0</v>
      </c>
      <c r="BL50" s="327">
        <v>0</v>
      </c>
      <c r="BM50" s="327">
        <v>0</v>
      </c>
      <c r="BN50" s="327">
        <v>0</v>
      </c>
      <c r="BO50" s="327">
        <v>0</v>
      </c>
      <c r="BP50" s="327">
        <v>0</v>
      </c>
      <c r="BQ50" s="327">
        <v>0</v>
      </c>
      <c r="BR50" s="327">
        <v>0</v>
      </c>
      <c r="BS50" s="327">
        <v>0</v>
      </c>
      <c r="BT50" s="327">
        <v>0</v>
      </c>
      <c r="BU50" s="328">
        <v>0</v>
      </c>
      <c r="BV50" s="327">
        <v>0.15</v>
      </c>
      <c r="BW50" s="327">
        <v>0</v>
      </c>
      <c r="BX50" s="327">
        <v>0</v>
      </c>
      <c r="BY50" s="327">
        <v>0</v>
      </c>
      <c r="BZ50" s="327">
        <v>0</v>
      </c>
      <c r="CA50" s="327">
        <v>0</v>
      </c>
      <c r="CB50" s="327">
        <v>0</v>
      </c>
      <c r="CC50" s="327">
        <v>0</v>
      </c>
      <c r="CD50" s="327">
        <v>0</v>
      </c>
      <c r="CE50" s="327">
        <v>0</v>
      </c>
      <c r="CF50" s="327">
        <v>0</v>
      </c>
      <c r="CG50" s="328">
        <v>0</v>
      </c>
      <c r="CH50" s="327">
        <v>0.15</v>
      </c>
      <c r="CI50" s="327">
        <v>0</v>
      </c>
      <c r="CJ50" s="327">
        <v>0</v>
      </c>
      <c r="CK50" s="327">
        <v>0</v>
      </c>
      <c r="CL50" s="327">
        <v>0</v>
      </c>
      <c r="CM50" s="327">
        <v>0</v>
      </c>
      <c r="CN50" s="327">
        <v>0</v>
      </c>
      <c r="CO50" s="327">
        <v>0</v>
      </c>
      <c r="CP50" s="327">
        <v>0</v>
      </c>
      <c r="CQ50" s="327">
        <v>0</v>
      </c>
      <c r="CR50" s="327">
        <v>0</v>
      </c>
      <c r="CS50" s="328">
        <v>0</v>
      </c>
    </row>
    <row r="51" spans="1:97" s="15" customFormat="1" x14ac:dyDescent="0.25">
      <c r="A51" s="278"/>
      <c r="N51" s="262"/>
      <c r="O51" s="262"/>
      <c r="P51" s="262"/>
      <c r="Q51" s="262"/>
      <c r="R51" s="262"/>
      <c r="S51" s="262"/>
      <c r="T51" s="262"/>
      <c r="Y51" s="94"/>
      <c r="AK51" s="94"/>
      <c r="AW51" s="94"/>
      <c r="BI51" s="94"/>
      <c r="BU51" s="94"/>
      <c r="CG51" s="94"/>
      <c r="CS51" s="94"/>
    </row>
    <row r="52" spans="1:97" x14ac:dyDescent="0.25">
      <c r="A52" s="321" t="s">
        <v>126</v>
      </c>
    </row>
    <row r="53" spans="1:97" x14ac:dyDescent="0.25">
      <c r="A53" s="20" t="s">
        <v>121</v>
      </c>
      <c r="U53" s="26">
        <f>ROUND(U$58*U61,0)</f>
        <v>0</v>
      </c>
      <c r="V53">
        <f t="shared" ref="V53:CG54" si="54">ROUND(V$58*V61,0)</f>
        <v>0</v>
      </c>
      <c r="W53">
        <f t="shared" si="54"/>
        <v>24</v>
      </c>
      <c r="X53">
        <f t="shared" si="54"/>
        <v>0</v>
      </c>
      <c r="Y53" s="34">
        <f t="shared" si="54"/>
        <v>0</v>
      </c>
      <c r="Z53">
        <f t="shared" si="54"/>
        <v>63</v>
      </c>
      <c r="AA53">
        <f t="shared" si="54"/>
        <v>0</v>
      </c>
      <c r="AB53">
        <f t="shared" si="54"/>
        <v>0</v>
      </c>
      <c r="AC53">
        <f t="shared" si="54"/>
        <v>121</v>
      </c>
      <c r="AD53">
        <f t="shared" si="54"/>
        <v>0</v>
      </c>
      <c r="AE53">
        <f t="shared" si="54"/>
        <v>0</v>
      </c>
      <c r="AF53">
        <f t="shared" si="54"/>
        <v>159</v>
      </c>
      <c r="AG53">
        <f t="shared" si="54"/>
        <v>0</v>
      </c>
      <c r="AH53">
        <f t="shared" si="54"/>
        <v>0</v>
      </c>
      <c r="AI53">
        <f t="shared" si="54"/>
        <v>153</v>
      </c>
      <c r="AJ53">
        <f t="shared" si="54"/>
        <v>0</v>
      </c>
      <c r="AK53" s="34">
        <f t="shared" si="54"/>
        <v>0</v>
      </c>
      <c r="AL53">
        <f t="shared" si="54"/>
        <v>154</v>
      </c>
      <c r="AM53">
        <f t="shared" si="54"/>
        <v>0</v>
      </c>
      <c r="AN53">
        <f t="shared" si="54"/>
        <v>0</v>
      </c>
      <c r="AO53">
        <f t="shared" si="54"/>
        <v>212</v>
      </c>
      <c r="AP53">
        <f t="shared" si="54"/>
        <v>0</v>
      </c>
      <c r="AQ53">
        <f t="shared" si="54"/>
        <v>0</v>
      </c>
      <c r="AR53">
        <f t="shared" si="54"/>
        <v>228</v>
      </c>
      <c r="AS53">
        <f t="shared" si="54"/>
        <v>0</v>
      </c>
      <c r="AT53">
        <f t="shared" si="54"/>
        <v>0</v>
      </c>
      <c r="AU53">
        <f t="shared" si="54"/>
        <v>244</v>
      </c>
      <c r="AV53">
        <f t="shared" si="54"/>
        <v>0</v>
      </c>
      <c r="AW53" s="34">
        <f t="shared" si="54"/>
        <v>0</v>
      </c>
      <c r="AX53">
        <f t="shared" si="54"/>
        <v>110</v>
      </c>
      <c r="AY53">
        <f t="shared" si="54"/>
        <v>0</v>
      </c>
      <c r="AZ53">
        <f t="shared" si="54"/>
        <v>0</v>
      </c>
      <c r="BA53">
        <f t="shared" si="54"/>
        <v>135</v>
      </c>
      <c r="BB53">
        <f t="shared" si="54"/>
        <v>0</v>
      </c>
      <c r="BC53">
        <f t="shared" si="54"/>
        <v>0</v>
      </c>
      <c r="BD53">
        <f t="shared" si="54"/>
        <v>145</v>
      </c>
      <c r="BE53">
        <f t="shared" si="54"/>
        <v>0</v>
      </c>
      <c r="BF53">
        <f t="shared" si="54"/>
        <v>0</v>
      </c>
      <c r="BG53">
        <f t="shared" si="54"/>
        <v>154</v>
      </c>
      <c r="BH53">
        <f t="shared" si="54"/>
        <v>0</v>
      </c>
      <c r="BI53" s="34">
        <f t="shared" si="54"/>
        <v>0</v>
      </c>
      <c r="BJ53">
        <f t="shared" si="54"/>
        <v>144</v>
      </c>
      <c r="BK53">
        <f t="shared" si="54"/>
        <v>0</v>
      </c>
      <c r="BL53">
        <f t="shared" si="54"/>
        <v>0</v>
      </c>
      <c r="BM53">
        <f t="shared" si="54"/>
        <v>169</v>
      </c>
      <c r="BN53">
        <f t="shared" si="54"/>
        <v>0</v>
      </c>
      <c r="BO53">
        <f t="shared" si="54"/>
        <v>0</v>
      </c>
      <c r="BP53">
        <f t="shared" si="54"/>
        <v>173</v>
      </c>
      <c r="BQ53">
        <f t="shared" si="54"/>
        <v>0</v>
      </c>
      <c r="BR53">
        <f t="shared" si="54"/>
        <v>0</v>
      </c>
      <c r="BS53">
        <f t="shared" si="54"/>
        <v>177</v>
      </c>
      <c r="BT53">
        <f t="shared" si="54"/>
        <v>0</v>
      </c>
      <c r="BU53" s="34">
        <f t="shared" si="54"/>
        <v>0</v>
      </c>
      <c r="BV53">
        <f t="shared" si="54"/>
        <v>161</v>
      </c>
      <c r="BW53">
        <f t="shared" si="54"/>
        <v>0</v>
      </c>
      <c r="BX53">
        <f t="shared" si="54"/>
        <v>0</v>
      </c>
      <c r="BY53">
        <f t="shared" si="54"/>
        <v>194</v>
      </c>
      <c r="BZ53">
        <f t="shared" si="54"/>
        <v>0</v>
      </c>
      <c r="CA53">
        <f t="shared" si="54"/>
        <v>0</v>
      </c>
      <c r="CB53">
        <f t="shared" si="54"/>
        <v>200</v>
      </c>
      <c r="CC53">
        <f t="shared" si="54"/>
        <v>0</v>
      </c>
      <c r="CD53">
        <f t="shared" si="54"/>
        <v>0</v>
      </c>
      <c r="CE53">
        <f t="shared" si="54"/>
        <v>207</v>
      </c>
      <c r="CF53">
        <f t="shared" si="54"/>
        <v>0</v>
      </c>
      <c r="CG53" s="34">
        <f t="shared" si="54"/>
        <v>0</v>
      </c>
      <c r="CH53">
        <f t="shared" ref="CH53:CS57" si="55">ROUND(CH$58*CH61,0)</f>
        <v>190</v>
      </c>
      <c r="CI53">
        <f t="shared" si="55"/>
        <v>0</v>
      </c>
      <c r="CJ53">
        <f t="shared" si="55"/>
        <v>0</v>
      </c>
      <c r="CK53">
        <f t="shared" si="55"/>
        <v>227</v>
      </c>
      <c r="CL53">
        <f t="shared" si="55"/>
        <v>0</v>
      </c>
      <c r="CM53">
        <f t="shared" si="55"/>
        <v>0</v>
      </c>
      <c r="CN53">
        <f t="shared" si="55"/>
        <v>234</v>
      </c>
      <c r="CO53">
        <f t="shared" si="55"/>
        <v>0</v>
      </c>
      <c r="CP53">
        <f t="shared" si="55"/>
        <v>0</v>
      </c>
      <c r="CQ53">
        <f t="shared" si="55"/>
        <v>241</v>
      </c>
      <c r="CR53">
        <f t="shared" si="55"/>
        <v>0</v>
      </c>
      <c r="CS53" s="34">
        <f t="shared" si="55"/>
        <v>0</v>
      </c>
    </row>
    <row r="54" spans="1:97" x14ac:dyDescent="0.25">
      <c r="A54" s="21" t="s">
        <v>117</v>
      </c>
      <c r="U54" s="26">
        <f t="shared" ref="U54:AJ57" si="56">ROUND(U$58*U62,0)</f>
        <v>0</v>
      </c>
      <c r="V54">
        <f t="shared" si="56"/>
        <v>0</v>
      </c>
      <c r="W54">
        <f t="shared" si="56"/>
        <v>24</v>
      </c>
      <c r="X54">
        <f t="shared" si="56"/>
        <v>0</v>
      </c>
      <c r="Y54" s="34">
        <f t="shared" si="56"/>
        <v>0</v>
      </c>
      <c r="Z54">
        <f t="shared" si="56"/>
        <v>41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95</v>
      </c>
      <c r="AG54">
        <f t="shared" si="56"/>
        <v>0</v>
      </c>
      <c r="AH54">
        <f t="shared" si="56"/>
        <v>0</v>
      </c>
      <c r="AI54">
        <f t="shared" si="56"/>
        <v>92</v>
      </c>
      <c r="AJ54">
        <f t="shared" si="56"/>
        <v>0</v>
      </c>
      <c r="AK54" s="34">
        <f t="shared" si="54"/>
        <v>0</v>
      </c>
      <c r="AL54">
        <f t="shared" si="54"/>
        <v>100</v>
      </c>
      <c r="AM54">
        <f t="shared" si="54"/>
        <v>0</v>
      </c>
      <c r="AN54">
        <f t="shared" si="54"/>
        <v>0</v>
      </c>
      <c r="AO54">
        <f t="shared" si="54"/>
        <v>106</v>
      </c>
      <c r="AP54">
        <f t="shared" si="54"/>
        <v>0</v>
      </c>
      <c r="AQ54">
        <f t="shared" si="54"/>
        <v>0</v>
      </c>
      <c r="AR54">
        <f t="shared" si="54"/>
        <v>114</v>
      </c>
      <c r="AS54">
        <f t="shared" si="54"/>
        <v>0</v>
      </c>
      <c r="AT54">
        <f t="shared" si="54"/>
        <v>0</v>
      </c>
      <c r="AU54">
        <f t="shared" si="54"/>
        <v>122</v>
      </c>
      <c r="AV54">
        <f t="shared" si="54"/>
        <v>0</v>
      </c>
      <c r="AW54" s="34">
        <f t="shared" si="54"/>
        <v>0</v>
      </c>
      <c r="AX54">
        <f t="shared" si="54"/>
        <v>75</v>
      </c>
      <c r="AY54">
        <f t="shared" si="54"/>
        <v>0</v>
      </c>
      <c r="AZ54">
        <f t="shared" si="54"/>
        <v>0</v>
      </c>
      <c r="BA54">
        <f t="shared" si="54"/>
        <v>81</v>
      </c>
      <c r="BB54">
        <f t="shared" si="54"/>
        <v>0</v>
      </c>
      <c r="BC54">
        <f t="shared" si="54"/>
        <v>0</v>
      </c>
      <c r="BD54">
        <f t="shared" si="54"/>
        <v>87</v>
      </c>
      <c r="BE54">
        <f t="shared" si="54"/>
        <v>0</v>
      </c>
      <c r="BF54">
        <f t="shared" si="54"/>
        <v>0</v>
      </c>
      <c r="BG54">
        <f t="shared" si="54"/>
        <v>92</v>
      </c>
      <c r="BH54">
        <f t="shared" si="54"/>
        <v>0</v>
      </c>
      <c r="BI54" s="34">
        <f t="shared" si="54"/>
        <v>0</v>
      </c>
      <c r="BJ54">
        <f t="shared" si="54"/>
        <v>98</v>
      </c>
      <c r="BK54">
        <f t="shared" si="54"/>
        <v>0</v>
      </c>
      <c r="BL54">
        <f t="shared" si="54"/>
        <v>0</v>
      </c>
      <c r="BM54">
        <f t="shared" si="54"/>
        <v>102</v>
      </c>
      <c r="BN54">
        <f t="shared" si="54"/>
        <v>0</v>
      </c>
      <c r="BO54">
        <f t="shared" si="54"/>
        <v>0</v>
      </c>
      <c r="BP54">
        <f t="shared" si="54"/>
        <v>104</v>
      </c>
      <c r="BQ54">
        <f t="shared" si="54"/>
        <v>0</v>
      </c>
      <c r="BR54">
        <f t="shared" si="54"/>
        <v>0</v>
      </c>
      <c r="BS54">
        <f t="shared" si="54"/>
        <v>106</v>
      </c>
      <c r="BT54">
        <f t="shared" si="54"/>
        <v>0</v>
      </c>
      <c r="BU54" s="34">
        <f t="shared" si="54"/>
        <v>0</v>
      </c>
      <c r="BV54">
        <f t="shared" si="54"/>
        <v>110</v>
      </c>
      <c r="BW54">
        <f t="shared" si="54"/>
        <v>0</v>
      </c>
      <c r="BX54">
        <f t="shared" si="54"/>
        <v>0</v>
      </c>
      <c r="BY54">
        <f t="shared" si="54"/>
        <v>116</v>
      </c>
      <c r="BZ54">
        <f t="shared" si="54"/>
        <v>0</v>
      </c>
      <c r="CA54">
        <f t="shared" si="54"/>
        <v>0</v>
      </c>
      <c r="CB54">
        <f t="shared" si="54"/>
        <v>120</v>
      </c>
      <c r="CC54">
        <f t="shared" si="54"/>
        <v>0</v>
      </c>
      <c r="CD54">
        <f t="shared" si="54"/>
        <v>0</v>
      </c>
      <c r="CE54">
        <f t="shared" si="54"/>
        <v>124</v>
      </c>
      <c r="CF54">
        <f t="shared" si="54"/>
        <v>0</v>
      </c>
      <c r="CG54" s="34">
        <f t="shared" si="54"/>
        <v>0</v>
      </c>
      <c r="CH54">
        <f t="shared" si="55"/>
        <v>130</v>
      </c>
      <c r="CI54">
        <f t="shared" si="55"/>
        <v>0</v>
      </c>
      <c r="CJ54">
        <f t="shared" si="55"/>
        <v>0</v>
      </c>
      <c r="CK54">
        <f t="shared" si="55"/>
        <v>136</v>
      </c>
      <c r="CL54">
        <f t="shared" si="55"/>
        <v>0</v>
      </c>
      <c r="CM54">
        <f t="shared" si="55"/>
        <v>0</v>
      </c>
      <c r="CN54">
        <f t="shared" si="55"/>
        <v>140</v>
      </c>
      <c r="CO54">
        <f t="shared" si="55"/>
        <v>0</v>
      </c>
      <c r="CP54">
        <f t="shared" si="55"/>
        <v>0</v>
      </c>
      <c r="CQ54">
        <f t="shared" si="55"/>
        <v>145</v>
      </c>
      <c r="CR54">
        <f t="shared" si="55"/>
        <v>0</v>
      </c>
      <c r="CS54" s="34">
        <f t="shared" si="55"/>
        <v>0</v>
      </c>
    </row>
    <row r="55" spans="1:97" x14ac:dyDescent="0.25">
      <c r="A55" s="21" t="s">
        <v>118</v>
      </c>
      <c r="U55" s="26">
        <f t="shared" si="56"/>
        <v>0</v>
      </c>
      <c r="V55">
        <f t="shared" ref="V55:CG57" si="57">ROUND(V$58*V63,0)</f>
        <v>0</v>
      </c>
      <c r="W55">
        <f t="shared" si="57"/>
        <v>12</v>
      </c>
      <c r="X55">
        <f t="shared" si="57"/>
        <v>0</v>
      </c>
      <c r="Y55" s="34">
        <f t="shared" si="57"/>
        <v>0</v>
      </c>
      <c r="Z55">
        <f t="shared" si="57"/>
        <v>28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63</v>
      </c>
      <c r="AG55">
        <f t="shared" si="57"/>
        <v>0</v>
      </c>
      <c r="AH55">
        <f t="shared" si="57"/>
        <v>0</v>
      </c>
      <c r="AI55">
        <f t="shared" si="57"/>
        <v>61</v>
      </c>
      <c r="AJ55">
        <f t="shared" si="57"/>
        <v>0</v>
      </c>
      <c r="AK55" s="34">
        <f t="shared" si="57"/>
        <v>0</v>
      </c>
      <c r="AL55">
        <f t="shared" si="57"/>
        <v>67</v>
      </c>
      <c r="AM55">
        <f t="shared" si="57"/>
        <v>0</v>
      </c>
      <c r="AN55">
        <f t="shared" si="57"/>
        <v>0</v>
      </c>
      <c r="AO55">
        <f t="shared" si="57"/>
        <v>35</v>
      </c>
      <c r="AP55">
        <f t="shared" si="57"/>
        <v>0</v>
      </c>
      <c r="AQ55">
        <f t="shared" si="57"/>
        <v>0</v>
      </c>
      <c r="AR55">
        <f t="shared" si="57"/>
        <v>38</v>
      </c>
      <c r="AS55">
        <f t="shared" si="57"/>
        <v>0</v>
      </c>
      <c r="AT55">
        <f t="shared" si="57"/>
        <v>0</v>
      </c>
      <c r="AU55">
        <f t="shared" si="57"/>
        <v>41</v>
      </c>
      <c r="AV55">
        <f t="shared" si="57"/>
        <v>0</v>
      </c>
      <c r="AW55" s="34">
        <f t="shared" si="57"/>
        <v>0</v>
      </c>
      <c r="AX55">
        <f t="shared" si="57"/>
        <v>50</v>
      </c>
      <c r="AY55">
        <f t="shared" si="57"/>
        <v>0</v>
      </c>
      <c r="AZ55">
        <f t="shared" si="57"/>
        <v>0</v>
      </c>
      <c r="BA55">
        <f t="shared" si="57"/>
        <v>54</v>
      </c>
      <c r="BB55">
        <f t="shared" si="57"/>
        <v>0</v>
      </c>
      <c r="BC55">
        <f t="shared" si="57"/>
        <v>0</v>
      </c>
      <c r="BD55">
        <f t="shared" si="57"/>
        <v>58</v>
      </c>
      <c r="BE55">
        <f t="shared" si="57"/>
        <v>0</v>
      </c>
      <c r="BF55">
        <f t="shared" si="57"/>
        <v>0</v>
      </c>
      <c r="BG55">
        <f t="shared" si="57"/>
        <v>61</v>
      </c>
      <c r="BH55">
        <f t="shared" si="57"/>
        <v>0</v>
      </c>
      <c r="BI55" s="34">
        <f t="shared" si="57"/>
        <v>0</v>
      </c>
      <c r="BJ55">
        <f t="shared" si="57"/>
        <v>65</v>
      </c>
      <c r="BK55">
        <f t="shared" si="57"/>
        <v>0</v>
      </c>
      <c r="BL55">
        <f t="shared" si="57"/>
        <v>0</v>
      </c>
      <c r="BM55">
        <f t="shared" si="57"/>
        <v>68</v>
      </c>
      <c r="BN55">
        <f t="shared" si="57"/>
        <v>0</v>
      </c>
      <c r="BO55">
        <f t="shared" si="57"/>
        <v>0</v>
      </c>
      <c r="BP55">
        <f t="shared" si="57"/>
        <v>69</v>
      </c>
      <c r="BQ55">
        <f t="shared" si="57"/>
        <v>0</v>
      </c>
      <c r="BR55">
        <f t="shared" si="57"/>
        <v>0</v>
      </c>
      <c r="BS55">
        <f t="shared" si="57"/>
        <v>71</v>
      </c>
      <c r="BT55">
        <f t="shared" si="57"/>
        <v>0</v>
      </c>
      <c r="BU55" s="34">
        <f t="shared" si="57"/>
        <v>0</v>
      </c>
      <c r="BV55">
        <f t="shared" si="57"/>
        <v>73</v>
      </c>
      <c r="BW55">
        <f t="shared" si="57"/>
        <v>0</v>
      </c>
      <c r="BX55">
        <f t="shared" si="57"/>
        <v>0</v>
      </c>
      <c r="BY55">
        <f t="shared" si="57"/>
        <v>77</v>
      </c>
      <c r="BZ55">
        <f t="shared" si="57"/>
        <v>0</v>
      </c>
      <c r="CA55">
        <f t="shared" si="57"/>
        <v>0</v>
      </c>
      <c r="CB55">
        <f t="shared" si="57"/>
        <v>80</v>
      </c>
      <c r="CC55">
        <f t="shared" si="57"/>
        <v>0</v>
      </c>
      <c r="CD55">
        <f t="shared" si="57"/>
        <v>0</v>
      </c>
      <c r="CE55">
        <f t="shared" si="57"/>
        <v>83</v>
      </c>
      <c r="CF55">
        <f t="shared" si="57"/>
        <v>0</v>
      </c>
      <c r="CG55" s="34">
        <f t="shared" si="57"/>
        <v>0</v>
      </c>
      <c r="CH55">
        <f t="shared" si="55"/>
        <v>87</v>
      </c>
      <c r="CI55">
        <f t="shared" si="55"/>
        <v>0</v>
      </c>
      <c r="CJ55">
        <f t="shared" si="55"/>
        <v>0</v>
      </c>
      <c r="CK55">
        <f t="shared" si="55"/>
        <v>91</v>
      </c>
      <c r="CL55">
        <f t="shared" si="55"/>
        <v>0</v>
      </c>
      <c r="CM55">
        <f t="shared" si="55"/>
        <v>0</v>
      </c>
      <c r="CN55">
        <f t="shared" si="55"/>
        <v>94</v>
      </c>
      <c r="CO55">
        <f t="shared" si="55"/>
        <v>0</v>
      </c>
      <c r="CP55">
        <f t="shared" si="55"/>
        <v>0</v>
      </c>
      <c r="CQ55">
        <f t="shared" si="55"/>
        <v>96</v>
      </c>
      <c r="CR55">
        <f t="shared" si="55"/>
        <v>0</v>
      </c>
      <c r="CS55" s="34">
        <f t="shared" si="55"/>
        <v>0</v>
      </c>
    </row>
    <row r="56" spans="1:97" x14ac:dyDescent="0.25">
      <c r="A56" s="21" t="s">
        <v>119</v>
      </c>
      <c r="U56" s="26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4">
        <f t="shared" si="57"/>
        <v>0</v>
      </c>
      <c r="Z56">
        <f t="shared" si="57"/>
        <v>3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4">
        <f t="shared" si="57"/>
        <v>0</v>
      </c>
      <c r="AL56">
        <f t="shared" si="57"/>
        <v>7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4">
        <f t="shared" si="57"/>
        <v>0</v>
      </c>
      <c r="AX56">
        <f t="shared" si="57"/>
        <v>7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4">
        <f t="shared" si="57"/>
        <v>0</v>
      </c>
      <c r="BJ56">
        <f t="shared" si="57"/>
        <v>10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4">
        <f t="shared" si="57"/>
        <v>0</v>
      </c>
      <c r="BV56">
        <f t="shared" si="57"/>
        <v>11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4">
        <f t="shared" si="57"/>
        <v>0</v>
      </c>
      <c r="CH56">
        <f t="shared" si="55"/>
        <v>13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4">
        <f t="shared" si="55"/>
        <v>0</v>
      </c>
    </row>
    <row r="57" spans="1:97" x14ac:dyDescent="0.25">
      <c r="A57" s="21" t="s">
        <v>120</v>
      </c>
      <c r="U57" s="26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4">
        <f t="shared" si="57"/>
        <v>0</v>
      </c>
      <c r="Z57">
        <f t="shared" si="57"/>
        <v>3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4">
        <f t="shared" si="57"/>
        <v>0</v>
      </c>
      <c r="AL57">
        <f t="shared" si="57"/>
        <v>7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4">
        <f t="shared" si="57"/>
        <v>0</v>
      </c>
      <c r="AX57">
        <f t="shared" si="57"/>
        <v>7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4">
        <f t="shared" si="57"/>
        <v>0</v>
      </c>
      <c r="BJ57">
        <f t="shared" si="57"/>
        <v>10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4">
        <f t="shared" si="57"/>
        <v>0</v>
      </c>
      <c r="BV57">
        <f t="shared" si="57"/>
        <v>11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4">
        <f t="shared" si="57"/>
        <v>0</v>
      </c>
      <c r="CH57">
        <f t="shared" si="55"/>
        <v>13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4">
        <f t="shared" si="55"/>
        <v>0</v>
      </c>
    </row>
    <row r="58" spans="1:97" x14ac:dyDescent="0.25">
      <c r="A58" s="322" t="s">
        <v>95</v>
      </c>
      <c r="T58" s="261">
        <f>'Total Agency'!T10</f>
        <v>118</v>
      </c>
      <c r="U58" s="15">
        <f>'Total Agency'!U10</f>
        <v>19</v>
      </c>
      <c r="V58" s="15">
        <f>'Total Agency'!V10</f>
        <v>55</v>
      </c>
      <c r="W58" s="15">
        <f>'Total Agency'!W10</f>
        <v>61</v>
      </c>
      <c r="X58" s="15">
        <f>'Total Agency'!X10</f>
        <v>69</v>
      </c>
      <c r="Y58" s="94">
        <f>'Total Agency'!Y10</f>
        <v>96</v>
      </c>
      <c r="Z58" s="15">
        <f>'Total Agency'!Z10</f>
        <v>138</v>
      </c>
      <c r="AA58" s="15">
        <f>'Total Agency'!AA10</f>
        <v>64</v>
      </c>
      <c r="AB58" s="15">
        <f>'Total Agency'!AB10</f>
        <v>107</v>
      </c>
      <c r="AC58" s="15">
        <f>'Total Agency'!AC10</f>
        <v>241</v>
      </c>
      <c r="AD58" s="15">
        <f>'Total Agency'!AD10</f>
        <v>66</v>
      </c>
      <c r="AE58" s="15">
        <f>'Total Agency'!AE10</f>
        <v>124</v>
      </c>
      <c r="AF58" s="15">
        <f>'Total Agency'!AF10</f>
        <v>317</v>
      </c>
      <c r="AG58" s="15">
        <f>'Total Agency'!AG10</f>
        <v>245.45713032077111</v>
      </c>
      <c r="AH58" s="15">
        <f>'Total Agency'!AH10</f>
        <v>246.62243913682136</v>
      </c>
      <c r="AI58" s="15">
        <f>'Total Agency'!AI10</f>
        <v>305.4089636388855</v>
      </c>
      <c r="AJ58" s="15">
        <f>'Total Agency'!AJ10</f>
        <v>350.71113814605189</v>
      </c>
      <c r="AK58" s="94">
        <f>'Total Agency'!AK10</f>
        <v>314.74496346673527</v>
      </c>
      <c r="AL58" s="15">
        <f>'Total Agency'!AL10</f>
        <v>334.0115005014278</v>
      </c>
      <c r="AM58" s="15">
        <f>'Total Agency'!AM10</f>
        <v>348.00894407485157</v>
      </c>
      <c r="AN58" s="15">
        <f>'Total Agency'!AN10</f>
        <v>354.9310066676511</v>
      </c>
      <c r="AO58" s="15">
        <f>'Total Agency'!AO10</f>
        <v>353.45027190726125</v>
      </c>
      <c r="AP58" s="15">
        <f>'Total Agency'!AP10</f>
        <v>362.96103689114562</v>
      </c>
      <c r="AQ58" s="15">
        <f>'Total Agency'!AQ10</f>
        <v>371.83039546029994</v>
      </c>
      <c r="AR58" s="15">
        <f>'Total Agency'!AR10</f>
        <v>380.45920272748629</v>
      </c>
      <c r="AS58" s="15">
        <f>'Total Agency'!AS10</f>
        <v>386.15372155435227</v>
      </c>
      <c r="AT58" s="15">
        <f>'Total Agency'!AT10</f>
        <v>396.64260913941246</v>
      </c>
      <c r="AU58" s="15">
        <f>'Total Agency'!AU10</f>
        <v>406.65958752565217</v>
      </c>
      <c r="AV58" s="15">
        <f>'Total Agency'!AV10</f>
        <v>415.97418535584859</v>
      </c>
      <c r="AW58" s="94">
        <f>'Total Agency'!AW10</f>
        <v>425.46725527813823</v>
      </c>
      <c r="AX58" s="15">
        <f>'Total Agency'!AX10</f>
        <v>249.03004537865053</v>
      </c>
      <c r="AY58" s="15">
        <f>'Total Agency'!AY10</f>
        <v>0</v>
      </c>
      <c r="AZ58" s="15">
        <f>'Total Agency'!AZ10</f>
        <v>0</v>
      </c>
      <c r="BA58" s="15">
        <f>'Total Agency'!BA10</f>
        <v>270.65327092514713</v>
      </c>
      <c r="BB58" s="15">
        <f>'Total Agency'!BB10</f>
        <v>0</v>
      </c>
      <c r="BC58" s="15">
        <f>'Total Agency'!BC10</f>
        <v>0</v>
      </c>
      <c r="BD58" s="15">
        <f>'Total Agency'!BD10</f>
        <v>289.65073493717739</v>
      </c>
      <c r="BE58" s="15">
        <f>'Total Agency'!BE10</f>
        <v>0</v>
      </c>
      <c r="BF58" s="15">
        <f>'Total Agency'!BF10</f>
        <v>0</v>
      </c>
      <c r="BG58" s="15">
        <f>'Total Agency'!BG10</f>
        <v>307.40979440068588</v>
      </c>
      <c r="BH58" s="15">
        <f>'Total Agency'!BH10</f>
        <v>0</v>
      </c>
      <c r="BI58" s="94">
        <f>'Total Agency'!BI10</f>
        <v>0</v>
      </c>
      <c r="BJ58" s="15">
        <f>'Total Agency'!BJ10</f>
        <v>327.16910182331071</v>
      </c>
      <c r="BK58" s="15">
        <f>'Total Agency'!BK10</f>
        <v>0</v>
      </c>
      <c r="BL58" s="15">
        <f>'Total Agency'!BL10</f>
        <v>0</v>
      </c>
      <c r="BM58" s="15">
        <f>'Total Agency'!BM10</f>
        <v>338.77518490457226</v>
      </c>
      <c r="BN58" s="15">
        <f>'Total Agency'!BN10</f>
        <v>0</v>
      </c>
      <c r="BO58" s="15">
        <f>'Total Agency'!BO10</f>
        <v>0</v>
      </c>
      <c r="BP58" s="15">
        <f>'Total Agency'!BP10</f>
        <v>346.08413112313605</v>
      </c>
      <c r="BQ58" s="15">
        <f>'Total Agency'!BQ10</f>
        <v>0</v>
      </c>
      <c r="BR58" s="15">
        <f>'Total Agency'!BR10</f>
        <v>0</v>
      </c>
      <c r="BS58" s="15">
        <f>'Total Agency'!BS10</f>
        <v>354.45134049525461</v>
      </c>
      <c r="BT58" s="15">
        <f>'Total Agency'!BT10</f>
        <v>0</v>
      </c>
      <c r="BU58" s="94">
        <f>'Total Agency'!BU10</f>
        <v>0</v>
      </c>
      <c r="BV58" s="15">
        <f>'Total Agency'!BV10</f>
        <v>366.43675622913645</v>
      </c>
      <c r="BW58" s="15">
        <f>'Total Agency'!BW10</f>
        <v>0</v>
      </c>
      <c r="BX58" s="15">
        <f>'Total Agency'!BX10</f>
        <v>0</v>
      </c>
      <c r="BY58" s="15">
        <f>'Total Agency'!BY10</f>
        <v>387.20480987067288</v>
      </c>
      <c r="BZ58" s="15">
        <f>'Total Agency'!BZ10</f>
        <v>0</v>
      </c>
      <c r="CA58" s="15">
        <f>'Total Agency'!CA10</f>
        <v>0</v>
      </c>
      <c r="CB58" s="15">
        <f>'Total Agency'!CB10</f>
        <v>400.76998663183838</v>
      </c>
      <c r="CC58" s="15">
        <f>'Total Agency'!CC10</f>
        <v>0</v>
      </c>
      <c r="CD58" s="15">
        <f>'Total Agency'!CD10</f>
        <v>0</v>
      </c>
      <c r="CE58" s="15">
        <f>'Total Agency'!CE10</f>
        <v>414.44956350724226</v>
      </c>
      <c r="CF58" s="15">
        <f>'Total Agency'!CF10</f>
        <v>0</v>
      </c>
      <c r="CG58" s="94">
        <f>'Total Agency'!CG10</f>
        <v>0</v>
      </c>
      <c r="CH58" s="15">
        <f>'Total Agency'!CH10</f>
        <v>432.70233143339698</v>
      </c>
      <c r="CI58" s="15">
        <f>'Total Agency'!CI10</f>
        <v>0</v>
      </c>
      <c r="CJ58" s="15">
        <f>'Total Agency'!CJ10</f>
        <v>0</v>
      </c>
      <c r="CK58" s="15">
        <f>'Total Agency'!CK10</f>
        <v>453.96638047683786</v>
      </c>
      <c r="CL58" s="15">
        <f>'Total Agency'!CL10</f>
        <v>0</v>
      </c>
      <c r="CM58" s="15">
        <f>'Total Agency'!CM10</f>
        <v>0</v>
      </c>
      <c r="CN58" s="15">
        <f>'Total Agency'!CN10</f>
        <v>467.66365780413855</v>
      </c>
      <c r="CO58" s="15">
        <f>'Total Agency'!CO10</f>
        <v>0</v>
      </c>
      <c r="CP58" s="15">
        <f>'Total Agency'!CP10</f>
        <v>0</v>
      </c>
      <c r="CQ58" s="15">
        <f>'Total Agency'!CQ10</f>
        <v>482.24493016538599</v>
      </c>
      <c r="CR58" s="15">
        <f>'Total Agency'!CR10</f>
        <v>0</v>
      </c>
      <c r="CS58" s="94">
        <f>'Total Agency'!CS10</f>
        <v>0</v>
      </c>
    </row>
    <row r="60" spans="1:97" s="324" customFormat="1" x14ac:dyDescent="0.25">
      <c r="A60" s="323" t="s">
        <v>129</v>
      </c>
      <c r="Y60" s="325"/>
      <c r="AK60" s="325"/>
      <c r="AW60" s="325"/>
      <c r="BI60" s="325"/>
      <c r="BU60" s="325"/>
      <c r="CG60" s="325"/>
      <c r="CS60" s="325"/>
    </row>
    <row r="61" spans="1:97" s="324" customFormat="1" x14ac:dyDescent="0.25">
      <c r="A61" s="326" t="s">
        <v>121</v>
      </c>
      <c r="U61" s="327">
        <v>0</v>
      </c>
      <c r="V61" s="327">
        <v>0</v>
      </c>
      <c r="W61" s="327">
        <f>1-SUM(W62:W65)</f>
        <v>0.39999999999999991</v>
      </c>
      <c r="X61" s="327">
        <v>0</v>
      </c>
      <c r="Y61" s="328">
        <v>0</v>
      </c>
      <c r="Z61" s="327">
        <f t="shared" ref="Z61:BS61" si="58">1-SUM(Z62:Z65)</f>
        <v>0.45999999999999996</v>
      </c>
      <c r="AA61" s="327">
        <v>0</v>
      </c>
      <c r="AB61" s="327">
        <v>0</v>
      </c>
      <c r="AC61" s="327">
        <f t="shared" si="58"/>
        <v>0.5</v>
      </c>
      <c r="AD61" s="327">
        <v>0</v>
      </c>
      <c r="AE61" s="327">
        <v>0</v>
      </c>
      <c r="AF61" s="327">
        <f t="shared" si="58"/>
        <v>0.5</v>
      </c>
      <c r="AG61" s="327">
        <v>0</v>
      </c>
      <c r="AH61" s="327">
        <v>0</v>
      </c>
      <c r="AI61" s="327">
        <f t="shared" si="58"/>
        <v>0.5</v>
      </c>
      <c r="AJ61" s="327">
        <v>0</v>
      </c>
      <c r="AK61" s="328">
        <v>0</v>
      </c>
      <c r="AL61" s="327">
        <f t="shared" si="58"/>
        <v>0.45999999999999996</v>
      </c>
      <c r="AM61" s="327">
        <v>0</v>
      </c>
      <c r="AN61" s="327">
        <v>0</v>
      </c>
      <c r="AO61" s="327">
        <f t="shared" si="58"/>
        <v>0.6</v>
      </c>
      <c r="AP61" s="327">
        <v>0</v>
      </c>
      <c r="AQ61" s="327">
        <v>0</v>
      </c>
      <c r="AR61" s="327">
        <f t="shared" si="58"/>
        <v>0.6</v>
      </c>
      <c r="AS61" s="327">
        <v>0</v>
      </c>
      <c r="AT61" s="327">
        <v>0</v>
      </c>
      <c r="AU61" s="327">
        <f t="shared" si="58"/>
        <v>0.6</v>
      </c>
      <c r="AV61" s="327">
        <v>0</v>
      </c>
      <c r="AW61" s="328">
        <v>0</v>
      </c>
      <c r="AX61" s="327">
        <f t="shared" si="58"/>
        <v>0.43999999999999995</v>
      </c>
      <c r="AY61" s="327">
        <v>0</v>
      </c>
      <c r="AZ61" s="327">
        <v>0</v>
      </c>
      <c r="BA61" s="327">
        <f t="shared" si="58"/>
        <v>0.5</v>
      </c>
      <c r="BB61" s="327">
        <v>0</v>
      </c>
      <c r="BC61" s="327">
        <v>0</v>
      </c>
      <c r="BD61" s="327">
        <f t="shared" si="58"/>
        <v>0.5</v>
      </c>
      <c r="BE61" s="327">
        <v>0</v>
      </c>
      <c r="BF61" s="327">
        <v>0</v>
      </c>
      <c r="BG61" s="327">
        <f t="shared" si="58"/>
        <v>0.5</v>
      </c>
      <c r="BH61" s="327">
        <v>0</v>
      </c>
      <c r="BI61" s="328">
        <v>0</v>
      </c>
      <c r="BJ61" s="327">
        <f t="shared" si="58"/>
        <v>0.43999999999999995</v>
      </c>
      <c r="BK61" s="327">
        <v>0</v>
      </c>
      <c r="BL61" s="327">
        <v>0</v>
      </c>
      <c r="BM61" s="327">
        <f t="shared" si="58"/>
        <v>0.5</v>
      </c>
      <c r="BN61" s="327">
        <v>0</v>
      </c>
      <c r="BO61" s="327">
        <v>0</v>
      </c>
      <c r="BP61" s="327">
        <f t="shared" si="58"/>
        <v>0.5</v>
      </c>
      <c r="BQ61" s="327">
        <v>0</v>
      </c>
      <c r="BR61" s="327">
        <v>0</v>
      </c>
      <c r="BS61" s="327">
        <f t="shared" si="58"/>
        <v>0.5</v>
      </c>
      <c r="BT61" s="327">
        <v>0</v>
      </c>
      <c r="BU61" s="328">
        <v>0</v>
      </c>
      <c r="BV61" s="327">
        <f t="shared" ref="BV61" si="59">1-SUM(BV62:BV65)</f>
        <v>0.43999999999999995</v>
      </c>
      <c r="BW61" s="327">
        <v>0</v>
      </c>
      <c r="BX61" s="327">
        <v>0</v>
      </c>
      <c r="BY61" s="327">
        <f t="shared" ref="BY61" si="60">1-SUM(BY62:BY65)</f>
        <v>0.5</v>
      </c>
      <c r="BZ61" s="327">
        <v>0</v>
      </c>
      <c r="CA61" s="327">
        <v>0</v>
      </c>
      <c r="CB61" s="327">
        <f t="shared" ref="CB61" si="61">1-SUM(CB62:CB65)</f>
        <v>0.5</v>
      </c>
      <c r="CC61" s="327">
        <v>0</v>
      </c>
      <c r="CD61" s="327">
        <v>0</v>
      </c>
      <c r="CE61" s="327">
        <f t="shared" ref="CE61" si="62">1-SUM(CE62:CE65)</f>
        <v>0.5</v>
      </c>
      <c r="CF61" s="327">
        <v>0</v>
      </c>
      <c r="CG61" s="328">
        <v>0</v>
      </c>
      <c r="CH61" s="327">
        <f t="shared" ref="CH61" si="63">1-SUM(CH62:CH65)</f>
        <v>0.43999999999999995</v>
      </c>
      <c r="CI61" s="327">
        <v>0</v>
      </c>
      <c r="CJ61" s="327">
        <v>0</v>
      </c>
      <c r="CK61" s="327">
        <f t="shared" ref="CK61" si="64">1-SUM(CK62:CK65)</f>
        <v>0.5</v>
      </c>
      <c r="CL61" s="327">
        <v>0</v>
      </c>
      <c r="CM61" s="327">
        <v>0</v>
      </c>
      <c r="CN61" s="327">
        <f t="shared" ref="CN61" si="65">1-SUM(CN62:CN65)</f>
        <v>0.5</v>
      </c>
      <c r="CO61" s="327">
        <v>0</v>
      </c>
      <c r="CP61" s="327">
        <v>0</v>
      </c>
      <c r="CQ61" s="327">
        <f t="shared" ref="CQ61" si="66">1-SUM(CQ62:CQ65)</f>
        <v>0.5</v>
      </c>
      <c r="CR61" s="327">
        <v>0</v>
      </c>
      <c r="CS61" s="328">
        <v>0</v>
      </c>
    </row>
    <row r="62" spans="1:97" s="324" customFormat="1" x14ac:dyDescent="0.25">
      <c r="A62" s="326" t="s">
        <v>117</v>
      </c>
      <c r="U62" s="327">
        <v>0</v>
      </c>
      <c r="V62" s="327">
        <v>0</v>
      </c>
      <c r="W62" s="327">
        <v>0.4</v>
      </c>
      <c r="X62" s="327">
        <v>0</v>
      </c>
      <c r="Y62" s="328">
        <v>0</v>
      </c>
      <c r="Z62" s="327">
        <v>0.3</v>
      </c>
      <c r="AA62" s="327">
        <v>0</v>
      </c>
      <c r="AB62" s="327">
        <v>0</v>
      </c>
      <c r="AC62" s="327">
        <v>0.3</v>
      </c>
      <c r="AD62" s="327">
        <v>0</v>
      </c>
      <c r="AE62" s="327">
        <v>0</v>
      </c>
      <c r="AF62" s="327">
        <v>0.3</v>
      </c>
      <c r="AG62" s="327">
        <v>0</v>
      </c>
      <c r="AH62" s="327">
        <v>0</v>
      </c>
      <c r="AI62" s="327">
        <v>0.3</v>
      </c>
      <c r="AJ62" s="327">
        <v>0</v>
      </c>
      <c r="AK62" s="328">
        <v>0</v>
      </c>
      <c r="AL62" s="327">
        <v>0.3</v>
      </c>
      <c r="AM62" s="327">
        <v>0</v>
      </c>
      <c r="AN62" s="327">
        <v>0</v>
      </c>
      <c r="AO62" s="327">
        <v>0.3</v>
      </c>
      <c r="AP62" s="327">
        <v>0</v>
      </c>
      <c r="AQ62" s="327">
        <v>0</v>
      </c>
      <c r="AR62" s="327">
        <v>0.3</v>
      </c>
      <c r="AS62" s="327">
        <v>0</v>
      </c>
      <c r="AT62" s="327">
        <v>0</v>
      </c>
      <c r="AU62" s="327">
        <v>0.3</v>
      </c>
      <c r="AV62" s="327">
        <v>0</v>
      </c>
      <c r="AW62" s="328">
        <v>0</v>
      </c>
      <c r="AX62" s="327">
        <v>0.3</v>
      </c>
      <c r="AY62" s="327">
        <v>0</v>
      </c>
      <c r="AZ62" s="327">
        <v>0</v>
      </c>
      <c r="BA62" s="327">
        <v>0.3</v>
      </c>
      <c r="BB62" s="327">
        <v>0</v>
      </c>
      <c r="BC62" s="327">
        <v>0</v>
      </c>
      <c r="BD62" s="327">
        <v>0.3</v>
      </c>
      <c r="BE62" s="327">
        <v>0</v>
      </c>
      <c r="BF62" s="327">
        <v>0</v>
      </c>
      <c r="BG62" s="327">
        <v>0.3</v>
      </c>
      <c r="BH62" s="327">
        <v>0</v>
      </c>
      <c r="BI62" s="328">
        <v>0</v>
      </c>
      <c r="BJ62" s="327">
        <v>0.3</v>
      </c>
      <c r="BK62" s="327">
        <v>0</v>
      </c>
      <c r="BL62" s="327">
        <v>0</v>
      </c>
      <c r="BM62" s="327">
        <v>0.3</v>
      </c>
      <c r="BN62" s="327">
        <v>0</v>
      </c>
      <c r="BO62" s="327">
        <v>0</v>
      </c>
      <c r="BP62" s="327">
        <v>0.3</v>
      </c>
      <c r="BQ62" s="327">
        <v>0</v>
      </c>
      <c r="BR62" s="327">
        <v>0</v>
      </c>
      <c r="BS62" s="327">
        <v>0.3</v>
      </c>
      <c r="BT62" s="327">
        <v>0</v>
      </c>
      <c r="BU62" s="328">
        <v>0</v>
      </c>
      <c r="BV62" s="327">
        <v>0.3</v>
      </c>
      <c r="BW62" s="327">
        <v>0</v>
      </c>
      <c r="BX62" s="327">
        <v>0</v>
      </c>
      <c r="BY62" s="327">
        <v>0.3</v>
      </c>
      <c r="BZ62" s="327">
        <v>0</v>
      </c>
      <c r="CA62" s="327">
        <v>0</v>
      </c>
      <c r="CB62" s="327">
        <v>0.3</v>
      </c>
      <c r="CC62" s="327">
        <v>0</v>
      </c>
      <c r="CD62" s="327">
        <v>0</v>
      </c>
      <c r="CE62" s="327">
        <v>0.3</v>
      </c>
      <c r="CF62" s="327">
        <v>0</v>
      </c>
      <c r="CG62" s="328">
        <v>0</v>
      </c>
      <c r="CH62" s="327">
        <v>0.3</v>
      </c>
      <c r="CI62" s="327">
        <v>0</v>
      </c>
      <c r="CJ62" s="327">
        <v>0</v>
      </c>
      <c r="CK62" s="327">
        <v>0.3</v>
      </c>
      <c r="CL62" s="327">
        <v>0</v>
      </c>
      <c r="CM62" s="327">
        <v>0</v>
      </c>
      <c r="CN62" s="327">
        <v>0.3</v>
      </c>
      <c r="CO62" s="327">
        <v>0</v>
      </c>
      <c r="CP62" s="327">
        <v>0</v>
      </c>
      <c r="CQ62" s="327">
        <v>0.3</v>
      </c>
      <c r="CR62" s="327">
        <v>0</v>
      </c>
      <c r="CS62" s="328">
        <v>0</v>
      </c>
    </row>
    <row r="63" spans="1:97" s="324" customFormat="1" x14ac:dyDescent="0.25">
      <c r="A63" s="326" t="s">
        <v>118</v>
      </c>
      <c r="U63" s="327">
        <v>0</v>
      </c>
      <c r="V63" s="327">
        <v>0</v>
      </c>
      <c r="W63" s="327">
        <v>0.2</v>
      </c>
      <c r="X63" s="327">
        <v>0</v>
      </c>
      <c r="Y63" s="328">
        <v>0</v>
      </c>
      <c r="Z63" s="327">
        <v>0.2</v>
      </c>
      <c r="AA63" s="327">
        <v>0</v>
      </c>
      <c r="AB63" s="327">
        <v>0</v>
      </c>
      <c r="AC63" s="327">
        <v>0.2</v>
      </c>
      <c r="AD63" s="327">
        <v>0</v>
      </c>
      <c r="AE63" s="327">
        <v>0</v>
      </c>
      <c r="AF63" s="327">
        <v>0.2</v>
      </c>
      <c r="AG63" s="327">
        <v>0</v>
      </c>
      <c r="AH63" s="327">
        <v>0</v>
      </c>
      <c r="AI63" s="327">
        <v>0.2</v>
      </c>
      <c r="AJ63" s="327">
        <v>0</v>
      </c>
      <c r="AK63" s="328">
        <v>0</v>
      </c>
      <c r="AL63" s="327">
        <v>0.2</v>
      </c>
      <c r="AM63" s="327">
        <v>0</v>
      </c>
      <c r="AN63" s="327">
        <v>0</v>
      </c>
      <c r="AO63" s="327">
        <v>0.1</v>
      </c>
      <c r="AP63" s="327">
        <v>0</v>
      </c>
      <c r="AQ63" s="327">
        <v>0</v>
      </c>
      <c r="AR63" s="327">
        <v>0.1</v>
      </c>
      <c r="AS63" s="327">
        <v>0</v>
      </c>
      <c r="AT63" s="327">
        <v>0</v>
      </c>
      <c r="AU63" s="327">
        <v>0.1</v>
      </c>
      <c r="AV63" s="327">
        <v>0</v>
      </c>
      <c r="AW63" s="328">
        <v>0</v>
      </c>
      <c r="AX63" s="327">
        <v>0.2</v>
      </c>
      <c r="AY63" s="327">
        <v>0</v>
      </c>
      <c r="AZ63" s="327">
        <v>0</v>
      </c>
      <c r="BA63" s="327">
        <v>0.2</v>
      </c>
      <c r="BB63" s="327">
        <v>0</v>
      </c>
      <c r="BC63" s="327">
        <v>0</v>
      </c>
      <c r="BD63" s="327">
        <v>0.2</v>
      </c>
      <c r="BE63" s="327">
        <v>0</v>
      </c>
      <c r="BF63" s="327">
        <v>0</v>
      </c>
      <c r="BG63" s="327">
        <v>0.2</v>
      </c>
      <c r="BH63" s="327">
        <v>0</v>
      </c>
      <c r="BI63" s="328">
        <v>0</v>
      </c>
      <c r="BJ63" s="327">
        <v>0.2</v>
      </c>
      <c r="BK63" s="327">
        <v>0</v>
      </c>
      <c r="BL63" s="327">
        <v>0</v>
      </c>
      <c r="BM63" s="327">
        <v>0.2</v>
      </c>
      <c r="BN63" s="327">
        <v>0</v>
      </c>
      <c r="BO63" s="327">
        <v>0</v>
      </c>
      <c r="BP63" s="327">
        <v>0.2</v>
      </c>
      <c r="BQ63" s="327">
        <v>0</v>
      </c>
      <c r="BR63" s="327">
        <v>0</v>
      </c>
      <c r="BS63" s="327">
        <v>0.2</v>
      </c>
      <c r="BT63" s="327">
        <v>0</v>
      </c>
      <c r="BU63" s="328">
        <v>0</v>
      </c>
      <c r="BV63" s="327">
        <v>0.2</v>
      </c>
      <c r="BW63" s="327">
        <v>0</v>
      </c>
      <c r="BX63" s="327">
        <v>0</v>
      </c>
      <c r="BY63" s="327">
        <v>0.2</v>
      </c>
      <c r="BZ63" s="327">
        <v>0</v>
      </c>
      <c r="CA63" s="327">
        <v>0</v>
      </c>
      <c r="CB63" s="327">
        <v>0.2</v>
      </c>
      <c r="CC63" s="327">
        <v>0</v>
      </c>
      <c r="CD63" s="327">
        <v>0</v>
      </c>
      <c r="CE63" s="327">
        <v>0.2</v>
      </c>
      <c r="CF63" s="327">
        <v>0</v>
      </c>
      <c r="CG63" s="328">
        <v>0</v>
      </c>
      <c r="CH63" s="327">
        <v>0.2</v>
      </c>
      <c r="CI63" s="327">
        <v>0</v>
      </c>
      <c r="CJ63" s="327">
        <v>0</v>
      </c>
      <c r="CK63" s="327">
        <v>0.2</v>
      </c>
      <c r="CL63" s="327">
        <v>0</v>
      </c>
      <c r="CM63" s="327">
        <v>0</v>
      </c>
      <c r="CN63" s="327">
        <v>0.2</v>
      </c>
      <c r="CO63" s="327">
        <v>0</v>
      </c>
      <c r="CP63" s="327">
        <v>0</v>
      </c>
      <c r="CQ63" s="327">
        <v>0.2</v>
      </c>
      <c r="CR63" s="327">
        <v>0</v>
      </c>
      <c r="CS63" s="328">
        <v>0</v>
      </c>
    </row>
    <row r="64" spans="1:97" s="324" customFormat="1" x14ac:dyDescent="0.25">
      <c r="A64" s="326" t="s">
        <v>119</v>
      </c>
      <c r="U64" s="327">
        <v>0</v>
      </c>
      <c r="V64" s="327">
        <v>0</v>
      </c>
      <c r="W64" s="327">
        <v>0</v>
      </c>
      <c r="X64" s="327">
        <v>0</v>
      </c>
      <c r="Y64" s="328">
        <v>0</v>
      </c>
      <c r="Z64" s="327">
        <v>0.02</v>
      </c>
      <c r="AA64" s="327">
        <v>0</v>
      </c>
      <c r="AB64" s="327">
        <v>0</v>
      </c>
      <c r="AC64" s="327">
        <v>0</v>
      </c>
      <c r="AD64" s="327">
        <v>0</v>
      </c>
      <c r="AE64" s="327">
        <v>0</v>
      </c>
      <c r="AF64" s="327">
        <v>0</v>
      </c>
      <c r="AG64" s="327">
        <v>0</v>
      </c>
      <c r="AH64" s="327">
        <v>0</v>
      </c>
      <c r="AI64" s="327">
        <v>0</v>
      </c>
      <c r="AJ64" s="327">
        <v>0</v>
      </c>
      <c r="AK64" s="328">
        <v>0</v>
      </c>
      <c r="AL64" s="327">
        <v>0.02</v>
      </c>
      <c r="AM64" s="327">
        <v>0</v>
      </c>
      <c r="AN64" s="327">
        <v>0</v>
      </c>
      <c r="AO64" s="327">
        <v>0</v>
      </c>
      <c r="AP64" s="327">
        <v>0</v>
      </c>
      <c r="AQ64" s="327">
        <v>0</v>
      </c>
      <c r="AR64" s="327">
        <v>0</v>
      </c>
      <c r="AS64" s="327">
        <v>0</v>
      </c>
      <c r="AT64" s="327">
        <v>0</v>
      </c>
      <c r="AU64" s="327">
        <v>0</v>
      </c>
      <c r="AV64" s="327">
        <v>0</v>
      </c>
      <c r="AW64" s="328">
        <v>0</v>
      </c>
      <c r="AX64" s="327">
        <v>0.03</v>
      </c>
      <c r="AY64" s="327">
        <v>0</v>
      </c>
      <c r="AZ64" s="327">
        <v>0</v>
      </c>
      <c r="BA64" s="327">
        <v>0</v>
      </c>
      <c r="BB64" s="327">
        <v>0</v>
      </c>
      <c r="BC64" s="327">
        <v>0</v>
      </c>
      <c r="BD64" s="327">
        <v>0</v>
      </c>
      <c r="BE64" s="327">
        <v>0</v>
      </c>
      <c r="BF64" s="327">
        <v>0</v>
      </c>
      <c r="BG64" s="327">
        <v>0</v>
      </c>
      <c r="BH64" s="327">
        <v>0</v>
      </c>
      <c r="BI64" s="328">
        <v>0</v>
      </c>
      <c r="BJ64" s="327">
        <v>0.03</v>
      </c>
      <c r="BK64" s="327">
        <v>0</v>
      </c>
      <c r="BL64" s="327">
        <v>0</v>
      </c>
      <c r="BM64" s="327">
        <v>0</v>
      </c>
      <c r="BN64" s="327">
        <v>0</v>
      </c>
      <c r="BO64" s="327">
        <v>0</v>
      </c>
      <c r="BP64" s="327">
        <v>0</v>
      </c>
      <c r="BQ64" s="327">
        <v>0</v>
      </c>
      <c r="BR64" s="327">
        <v>0</v>
      </c>
      <c r="BS64" s="327">
        <v>0</v>
      </c>
      <c r="BT64" s="327">
        <v>0</v>
      </c>
      <c r="BU64" s="328">
        <v>0</v>
      </c>
      <c r="BV64" s="327">
        <v>0.03</v>
      </c>
      <c r="BW64" s="327">
        <v>0</v>
      </c>
      <c r="BX64" s="327">
        <v>0</v>
      </c>
      <c r="BY64" s="327">
        <v>0</v>
      </c>
      <c r="BZ64" s="327">
        <v>0</v>
      </c>
      <c r="CA64" s="327">
        <v>0</v>
      </c>
      <c r="CB64" s="327">
        <v>0</v>
      </c>
      <c r="CC64" s="327">
        <v>0</v>
      </c>
      <c r="CD64" s="327">
        <v>0</v>
      </c>
      <c r="CE64" s="327">
        <v>0</v>
      </c>
      <c r="CF64" s="327">
        <v>0</v>
      </c>
      <c r="CG64" s="328">
        <v>0</v>
      </c>
      <c r="CH64" s="327">
        <v>0.03</v>
      </c>
      <c r="CI64" s="327">
        <v>0</v>
      </c>
      <c r="CJ64" s="327">
        <v>0</v>
      </c>
      <c r="CK64" s="327">
        <v>0</v>
      </c>
      <c r="CL64" s="327">
        <v>0</v>
      </c>
      <c r="CM64" s="327">
        <v>0</v>
      </c>
      <c r="CN64" s="327">
        <v>0</v>
      </c>
      <c r="CO64" s="327">
        <v>0</v>
      </c>
      <c r="CP64" s="327">
        <v>0</v>
      </c>
      <c r="CQ64" s="327">
        <v>0</v>
      </c>
      <c r="CR64" s="327">
        <v>0</v>
      </c>
      <c r="CS64" s="328">
        <v>0</v>
      </c>
    </row>
    <row r="65" spans="1:97" s="324" customFormat="1" x14ac:dyDescent="0.25">
      <c r="A65" s="326" t="s">
        <v>120</v>
      </c>
      <c r="U65" s="327">
        <v>0</v>
      </c>
      <c r="V65" s="327">
        <v>0</v>
      </c>
      <c r="W65" s="327">
        <v>0</v>
      </c>
      <c r="X65" s="327">
        <v>0</v>
      </c>
      <c r="Y65" s="328">
        <v>0</v>
      </c>
      <c r="Z65" s="327">
        <v>0.02</v>
      </c>
      <c r="AA65" s="327">
        <v>0</v>
      </c>
      <c r="AB65" s="327">
        <v>0</v>
      </c>
      <c r="AC65" s="327">
        <v>0</v>
      </c>
      <c r="AD65" s="327">
        <v>0</v>
      </c>
      <c r="AE65" s="327">
        <v>0</v>
      </c>
      <c r="AF65" s="327">
        <v>0</v>
      </c>
      <c r="AG65" s="327">
        <v>0</v>
      </c>
      <c r="AH65" s="327">
        <v>0</v>
      </c>
      <c r="AI65" s="327">
        <v>0</v>
      </c>
      <c r="AJ65" s="327">
        <v>0</v>
      </c>
      <c r="AK65" s="328">
        <v>0</v>
      </c>
      <c r="AL65" s="327">
        <v>0.02</v>
      </c>
      <c r="AM65" s="327">
        <v>0</v>
      </c>
      <c r="AN65" s="327">
        <v>0</v>
      </c>
      <c r="AO65" s="327">
        <v>0</v>
      </c>
      <c r="AP65" s="327">
        <v>0</v>
      </c>
      <c r="AQ65" s="327">
        <v>0</v>
      </c>
      <c r="AR65" s="327">
        <v>0</v>
      </c>
      <c r="AS65" s="327">
        <v>0</v>
      </c>
      <c r="AT65" s="327">
        <v>0</v>
      </c>
      <c r="AU65" s="327">
        <v>0</v>
      </c>
      <c r="AV65" s="327">
        <v>0</v>
      </c>
      <c r="AW65" s="328">
        <v>0</v>
      </c>
      <c r="AX65" s="327">
        <v>0.03</v>
      </c>
      <c r="AY65" s="327">
        <v>0</v>
      </c>
      <c r="AZ65" s="327">
        <v>0</v>
      </c>
      <c r="BA65" s="327">
        <v>0</v>
      </c>
      <c r="BB65" s="327">
        <v>0</v>
      </c>
      <c r="BC65" s="327">
        <v>0</v>
      </c>
      <c r="BD65" s="327">
        <v>0</v>
      </c>
      <c r="BE65" s="327">
        <v>0</v>
      </c>
      <c r="BF65" s="327">
        <v>0</v>
      </c>
      <c r="BG65" s="327">
        <v>0</v>
      </c>
      <c r="BH65" s="327">
        <v>0</v>
      </c>
      <c r="BI65" s="328">
        <v>0</v>
      </c>
      <c r="BJ65" s="327">
        <v>0.03</v>
      </c>
      <c r="BK65" s="327">
        <v>0</v>
      </c>
      <c r="BL65" s="327">
        <v>0</v>
      </c>
      <c r="BM65" s="327">
        <v>0</v>
      </c>
      <c r="BN65" s="327">
        <v>0</v>
      </c>
      <c r="BO65" s="327">
        <v>0</v>
      </c>
      <c r="BP65" s="327">
        <v>0</v>
      </c>
      <c r="BQ65" s="327">
        <v>0</v>
      </c>
      <c r="BR65" s="327">
        <v>0</v>
      </c>
      <c r="BS65" s="327">
        <v>0</v>
      </c>
      <c r="BT65" s="327">
        <v>0</v>
      </c>
      <c r="BU65" s="328">
        <v>0</v>
      </c>
      <c r="BV65" s="327">
        <v>0.03</v>
      </c>
      <c r="BW65" s="327">
        <v>0</v>
      </c>
      <c r="BX65" s="327">
        <v>0</v>
      </c>
      <c r="BY65" s="327">
        <v>0</v>
      </c>
      <c r="BZ65" s="327">
        <v>0</v>
      </c>
      <c r="CA65" s="327">
        <v>0</v>
      </c>
      <c r="CB65" s="327">
        <v>0</v>
      </c>
      <c r="CC65" s="327">
        <v>0</v>
      </c>
      <c r="CD65" s="327">
        <v>0</v>
      </c>
      <c r="CE65" s="327">
        <v>0</v>
      </c>
      <c r="CF65" s="327">
        <v>0</v>
      </c>
      <c r="CG65" s="328">
        <v>0</v>
      </c>
      <c r="CH65" s="327">
        <v>0.03</v>
      </c>
      <c r="CI65" s="327">
        <v>0</v>
      </c>
      <c r="CJ65" s="327">
        <v>0</v>
      </c>
      <c r="CK65" s="327">
        <v>0</v>
      </c>
      <c r="CL65" s="327">
        <v>0</v>
      </c>
      <c r="CM65" s="327">
        <v>0</v>
      </c>
      <c r="CN65" s="327">
        <v>0</v>
      </c>
      <c r="CO65" s="327">
        <v>0</v>
      </c>
      <c r="CP65" s="327">
        <v>0</v>
      </c>
      <c r="CQ65" s="327">
        <v>0</v>
      </c>
      <c r="CR65" s="327">
        <v>0</v>
      </c>
      <c r="CS65" s="328">
        <v>0</v>
      </c>
    </row>
    <row r="66" spans="1:97" s="324" customFormat="1" x14ac:dyDescent="0.25">
      <c r="A66" s="329" t="s">
        <v>95</v>
      </c>
      <c r="T66" s="324">
        <f>'Total Agency'!T18</f>
        <v>0</v>
      </c>
      <c r="U66" s="324">
        <f>'Total Agency'!U18</f>
        <v>0</v>
      </c>
      <c r="V66" s="324">
        <f>'Total Agency'!V18</f>
        <v>0</v>
      </c>
      <c r="W66" s="324">
        <f>'Total Agency'!W18</f>
        <v>0</v>
      </c>
      <c r="X66" s="324">
        <f>'Total Agency'!X18</f>
        <v>0</v>
      </c>
      <c r="Y66" s="325">
        <f>'Total Agency'!Y18</f>
        <v>0</v>
      </c>
      <c r="Z66" s="324">
        <f>'Total Agency'!Z18</f>
        <v>0</v>
      </c>
      <c r="AA66" s="324">
        <f>'Total Agency'!AA18</f>
        <v>0</v>
      </c>
      <c r="AB66" s="324">
        <f>'Total Agency'!AB18</f>
        <v>0</v>
      </c>
      <c r="AC66" s="324">
        <f>'Total Agency'!AC18</f>
        <v>0</v>
      </c>
      <c r="AD66" s="324">
        <f>'Total Agency'!AD18</f>
        <v>0</v>
      </c>
      <c r="AE66" s="324">
        <f>'Total Agency'!AE18</f>
        <v>0</v>
      </c>
      <c r="AF66" s="324">
        <f>'Total Agency'!AF18</f>
        <v>0</v>
      </c>
      <c r="AG66" s="324">
        <f>'Total Agency'!AG18</f>
        <v>0</v>
      </c>
      <c r="AH66" s="324">
        <f>'Total Agency'!AH18</f>
        <v>0</v>
      </c>
      <c r="AI66" s="324">
        <f>'Total Agency'!AI18</f>
        <v>0</v>
      </c>
      <c r="AJ66" s="324">
        <f>'Total Agency'!AJ18</f>
        <v>0</v>
      </c>
      <c r="AK66" s="325">
        <f>'Total Agency'!AK18</f>
        <v>0</v>
      </c>
      <c r="AL66" s="324">
        <f>'Total Agency'!AL18</f>
        <v>0</v>
      </c>
      <c r="AM66" s="324">
        <f>'Total Agency'!AM18</f>
        <v>0</v>
      </c>
      <c r="AN66" s="324">
        <f>'Total Agency'!AN18</f>
        <v>0</v>
      </c>
      <c r="AO66" s="324">
        <f>'Total Agency'!AO18</f>
        <v>0</v>
      </c>
      <c r="AP66" s="324">
        <f>'Total Agency'!AP18</f>
        <v>0</v>
      </c>
      <c r="AQ66" s="324">
        <f>'Total Agency'!AQ18</f>
        <v>0</v>
      </c>
      <c r="AR66" s="324">
        <f>'Total Agency'!AR18</f>
        <v>0</v>
      </c>
      <c r="AS66" s="324">
        <f>'Total Agency'!AS18</f>
        <v>0</v>
      </c>
      <c r="AT66" s="324">
        <f>'Total Agency'!AT18</f>
        <v>0</v>
      </c>
      <c r="AU66" s="324">
        <f>'Total Agency'!AU18</f>
        <v>0</v>
      </c>
      <c r="AV66" s="324">
        <f>'Total Agency'!AV18</f>
        <v>0</v>
      </c>
      <c r="AW66" s="325">
        <f>'Total Agency'!AW18</f>
        <v>0</v>
      </c>
      <c r="AX66" s="324">
        <f>'Total Agency'!AX18</f>
        <v>0</v>
      </c>
      <c r="AY66" s="324">
        <f>'Total Agency'!AY18</f>
        <v>0</v>
      </c>
      <c r="AZ66" s="324">
        <f>'Total Agency'!AZ18</f>
        <v>0</v>
      </c>
      <c r="BA66" s="324">
        <f>'Total Agency'!BA18</f>
        <v>0</v>
      </c>
      <c r="BB66" s="324">
        <f>'Total Agency'!BB18</f>
        <v>0</v>
      </c>
      <c r="BC66" s="324">
        <f>'Total Agency'!BC18</f>
        <v>0</v>
      </c>
      <c r="BD66" s="324">
        <f>'Total Agency'!BD18</f>
        <v>0</v>
      </c>
      <c r="BE66" s="324">
        <f>'Total Agency'!BE18</f>
        <v>0</v>
      </c>
      <c r="BF66" s="324">
        <f>'Total Agency'!BF18</f>
        <v>0</v>
      </c>
      <c r="BG66" s="324">
        <f>'Total Agency'!BG18</f>
        <v>0</v>
      </c>
      <c r="BH66" s="324">
        <f>'Total Agency'!BH18</f>
        <v>0</v>
      </c>
      <c r="BI66" s="325">
        <f>'Total Agency'!BI18</f>
        <v>0</v>
      </c>
      <c r="BJ66" s="324">
        <f>'Total Agency'!BJ18</f>
        <v>0</v>
      </c>
      <c r="BK66" s="324">
        <f>'Total Agency'!BK18</f>
        <v>0</v>
      </c>
      <c r="BL66" s="324">
        <f>'Total Agency'!BL18</f>
        <v>0</v>
      </c>
      <c r="BM66" s="324">
        <f>'Total Agency'!BM18</f>
        <v>0</v>
      </c>
      <c r="BN66" s="324">
        <f>'Total Agency'!BN18</f>
        <v>0</v>
      </c>
      <c r="BO66" s="324">
        <f>'Total Agency'!BO18</f>
        <v>0</v>
      </c>
      <c r="BP66" s="324">
        <f>'Total Agency'!BP18</f>
        <v>0</v>
      </c>
      <c r="BQ66" s="324">
        <f>'Total Agency'!BQ18</f>
        <v>0</v>
      </c>
      <c r="BR66" s="324">
        <f>'Total Agency'!BR18</f>
        <v>0</v>
      </c>
      <c r="BS66" s="324">
        <f>'Total Agency'!BS18</f>
        <v>0</v>
      </c>
      <c r="BT66" s="324">
        <f>'Total Agency'!BT18</f>
        <v>0</v>
      </c>
      <c r="BU66" s="325">
        <f>'Total Agency'!BU18</f>
        <v>0</v>
      </c>
      <c r="BV66" s="324">
        <f>'Total Agency'!BV18</f>
        <v>0</v>
      </c>
      <c r="BW66" s="324">
        <f>'Total Agency'!BW18</f>
        <v>0</v>
      </c>
      <c r="BX66" s="324">
        <f>'Total Agency'!BX18</f>
        <v>0</v>
      </c>
      <c r="BY66" s="324">
        <f>'Total Agency'!BY18</f>
        <v>0</v>
      </c>
      <c r="BZ66" s="324">
        <f>'Total Agency'!BZ18</f>
        <v>0</v>
      </c>
      <c r="CA66" s="324">
        <f>'Total Agency'!CA18</f>
        <v>0</v>
      </c>
      <c r="CB66" s="324">
        <f>'Total Agency'!CB18</f>
        <v>0</v>
      </c>
      <c r="CC66" s="324">
        <f>'Total Agency'!CC18</f>
        <v>0</v>
      </c>
      <c r="CD66" s="324">
        <f>'Total Agency'!CD18</f>
        <v>0</v>
      </c>
      <c r="CE66" s="324">
        <f>'Total Agency'!CE18</f>
        <v>0</v>
      </c>
      <c r="CF66" s="324">
        <f>'Total Agency'!CF18</f>
        <v>0</v>
      </c>
      <c r="CG66" s="325">
        <f>'Total Agency'!CG18</f>
        <v>0</v>
      </c>
      <c r="CH66" s="324">
        <f>'Total Agency'!CH18</f>
        <v>0</v>
      </c>
      <c r="CI66" s="324">
        <f>'Total Agency'!CI18</f>
        <v>0</v>
      </c>
      <c r="CJ66" s="324">
        <f>'Total Agency'!CJ18</f>
        <v>0</v>
      </c>
      <c r="CK66" s="324">
        <f>'Total Agency'!CK18</f>
        <v>0</v>
      </c>
      <c r="CL66" s="324">
        <f>'Total Agency'!CL18</f>
        <v>0</v>
      </c>
      <c r="CM66" s="324">
        <f>'Total Agency'!CM18</f>
        <v>0</v>
      </c>
      <c r="CN66" s="324">
        <f>'Total Agency'!CN18</f>
        <v>0</v>
      </c>
      <c r="CO66" s="324">
        <f>'Total Agency'!CO18</f>
        <v>0</v>
      </c>
      <c r="CP66" s="324">
        <f>'Total Agency'!CP18</f>
        <v>0</v>
      </c>
      <c r="CQ66" s="324">
        <f>'Total Agency'!CQ18</f>
        <v>0</v>
      </c>
      <c r="CR66" s="324">
        <f>'Total Agency'!CR18</f>
        <v>0</v>
      </c>
      <c r="CS66" s="325">
        <f>'Total Agency'!CS18</f>
        <v>0</v>
      </c>
    </row>
    <row r="69" spans="1:97" s="331" customFormat="1" x14ac:dyDescent="0.25">
      <c r="A69" s="330" t="s">
        <v>124</v>
      </c>
      <c r="Y69" s="332"/>
      <c r="AK69" s="332"/>
      <c r="AW69" s="332"/>
      <c r="BI69" s="332"/>
      <c r="BU69" s="332"/>
      <c r="CG69" s="332"/>
      <c r="CS69" s="332"/>
    </row>
    <row r="70" spans="1:97" s="324" customFormat="1" x14ac:dyDescent="0.25">
      <c r="A70" s="326" t="s">
        <v>121</v>
      </c>
      <c r="N70" s="324">
        <f>N17/N$22</f>
        <v>0.14313919052319843</v>
      </c>
      <c r="O70" s="324">
        <f t="shared" ref="O70:S70" si="67">O17/O$22</f>
        <v>0.15637450199203187</v>
      </c>
      <c r="P70" s="324">
        <f t="shared" si="67"/>
        <v>0.16193181818181818</v>
      </c>
      <c r="Q70" s="324">
        <f t="shared" si="67"/>
        <v>0.17894736842105263</v>
      </c>
      <c r="R70" s="324">
        <f t="shared" si="67"/>
        <v>0.17089125102207686</v>
      </c>
      <c r="S70" s="324">
        <f t="shared" si="67"/>
        <v>0.15296803652968036</v>
      </c>
      <c r="T70" s="324">
        <f>T17/T$22</f>
        <v>0.15442846328538987</v>
      </c>
      <c r="U70" s="327">
        <v>0.16</v>
      </c>
      <c r="V70" s="327">
        <v>0.16</v>
      </c>
      <c r="W70" s="327">
        <v>0.16</v>
      </c>
      <c r="X70" s="327">
        <v>0.16</v>
      </c>
      <c r="Y70" s="328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8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8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8"/>
      <c r="BJ70" s="327"/>
      <c r="BK70" s="327"/>
      <c r="BL70" s="327"/>
      <c r="BM70" s="327"/>
      <c r="BN70" s="327"/>
      <c r="BO70" s="327"/>
      <c r="BP70" s="327"/>
      <c r="BQ70" s="327"/>
      <c r="BR70" s="327"/>
      <c r="BS70" s="327"/>
      <c r="BT70" s="327"/>
      <c r="BU70" s="328"/>
      <c r="BV70" s="327"/>
      <c r="BW70" s="327"/>
      <c r="BX70" s="327"/>
      <c r="BY70" s="327"/>
      <c r="BZ70" s="327"/>
      <c r="CA70" s="327"/>
      <c r="CB70" s="327"/>
      <c r="CC70" s="327"/>
      <c r="CD70" s="327"/>
      <c r="CE70" s="327"/>
      <c r="CF70" s="327"/>
      <c r="CG70" s="328"/>
      <c r="CH70" s="327"/>
      <c r="CI70" s="327"/>
      <c r="CJ70" s="327"/>
      <c r="CK70" s="327"/>
      <c r="CL70" s="327"/>
      <c r="CM70" s="327"/>
      <c r="CN70" s="327"/>
      <c r="CO70" s="327"/>
      <c r="CP70" s="327"/>
      <c r="CQ70" s="327"/>
      <c r="CR70" s="327"/>
      <c r="CS70" s="328"/>
    </row>
    <row r="71" spans="1:97" s="324" customFormat="1" x14ac:dyDescent="0.25">
      <c r="A71" s="326" t="s">
        <v>117</v>
      </c>
      <c r="N71" s="324">
        <f>N18/N$22</f>
        <v>0.55478775913129319</v>
      </c>
      <c r="O71" s="324">
        <f t="shared" ref="O71:S74" si="68">O18/O$22</f>
        <v>0.54083665338645415</v>
      </c>
      <c r="P71" s="324">
        <f t="shared" si="68"/>
        <v>0.53503787878787878</v>
      </c>
      <c r="Q71" s="324">
        <f t="shared" si="68"/>
        <v>0.52192982456140347</v>
      </c>
      <c r="R71" s="324">
        <f t="shared" si="68"/>
        <v>0.53229762878168441</v>
      </c>
      <c r="S71" s="324">
        <f t="shared" si="68"/>
        <v>0.5426179604261796</v>
      </c>
      <c r="T71" s="324">
        <f>T18/T$22</f>
        <v>0.53974261922785771</v>
      </c>
      <c r="U71" s="327">
        <v>0.54</v>
      </c>
      <c r="V71" s="327">
        <v>0.54</v>
      </c>
      <c r="W71" s="327">
        <v>0.54</v>
      </c>
      <c r="X71" s="327">
        <v>0.54</v>
      </c>
      <c r="Y71" s="328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8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8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8"/>
      <c r="BJ71" s="327"/>
      <c r="BK71" s="327"/>
      <c r="BL71" s="327"/>
      <c r="BM71" s="327"/>
      <c r="BN71" s="327"/>
      <c r="BO71" s="327"/>
      <c r="BP71" s="327"/>
      <c r="BQ71" s="327"/>
      <c r="BR71" s="327"/>
      <c r="BS71" s="327"/>
      <c r="BT71" s="327"/>
      <c r="BU71" s="328"/>
      <c r="BV71" s="327"/>
      <c r="BW71" s="327"/>
      <c r="BX71" s="327"/>
      <c r="BY71" s="327"/>
      <c r="BZ71" s="327"/>
      <c r="CA71" s="327"/>
      <c r="CB71" s="327"/>
      <c r="CC71" s="327"/>
      <c r="CD71" s="327"/>
      <c r="CE71" s="327"/>
      <c r="CF71" s="327"/>
      <c r="CG71" s="328"/>
      <c r="CH71" s="327"/>
      <c r="CI71" s="327"/>
      <c r="CJ71" s="327"/>
      <c r="CK71" s="327"/>
      <c r="CL71" s="327"/>
      <c r="CM71" s="327"/>
      <c r="CN71" s="327"/>
      <c r="CO71" s="327"/>
      <c r="CP71" s="327"/>
      <c r="CQ71" s="327"/>
      <c r="CR71" s="327"/>
      <c r="CS71" s="328"/>
    </row>
    <row r="72" spans="1:97" s="324" customFormat="1" x14ac:dyDescent="0.25">
      <c r="A72" s="326" t="s">
        <v>118</v>
      </c>
      <c r="N72" s="324">
        <f>N19/N$22</f>
        <v>0.20138203356367226</v>
      </c>
      <c r="O72" s="324">
        <f t="shared" si="68"/>
        <v>0.20318725099601595</v>
      </c>
      <c r="P72" s="324">
        <f t="shared" si="68"/>
        <v>0.20454545454545456</v>
      </c>
      <c r="Q72" s="324">
        <f t="shared" si="68"/>
        <v>0.20614035087719298</v>
      </c>
      <c r="R72" s="324">
        <f t="shared" si="68"/>
        <v>0.20932134096484056</v>
      </c>
      <c r="S72" s="324">
        <f t="shared" si="68"/>
        <v>0.21308980213089801</v>
      </c>
      <c r="T72" s="324">
        <f>T19/T$22</f>
        <v>0.21196063588190764</v>
      </c>
      <c r="U72" s="327">
        <v>0.21</v>
      </c>
      <c r="V72" s="327">
        <v>0.21</v>
      </c>
      <c r="W72" s="327">
        <v>0.21</v>
      </c>
      <c r="X72" s="327">
        <v>0.21</v>
      </c>
      <c r="Y72" s="328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8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8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8"/>
      <c r="BJ72" s="327"/>
      <c r="BK72" s="327"/>
      <c r="BL72" s="327"/>
      <c r="BM72" s="327"/>
      <c r="BN72" s="327"/>
      <c r="BO72" s="327"/>
      <c r="BP72" s="327"/>
      <c r="BQ72" s="327"/>
      <c r="BR72" s="327"/>
      <c r="BS72" s="327"/>
      <c r="BT72" s="327"/>
      <c r="BU72" s="328"/>
      <c r="BV72" s="327"/>
      <c r="BW72" s="327"/>
      <c r="BX72" s="327"/>
      <c r="BY72" s="327"/>
      <c r="BZ72" s="327"/>
      <c r="CA72" s="327"/>
      <c r="CB72" s="327"/>
      <c r="CC72" s="327"/>
      <c r="CD72" s="327"/>
      <c r="CE72" s="327"/>
      <c r="CF72" s="327"/>
      <c r="CG72" s="328"/>
      <c r="CH72" s="327"/>
      <c r="CI72" s="327"/>
      <c r="CJ72" s="327"/>
      <c r="CK72" s="327"/>
      <c r="CL72" s="327"/>
      <c r="CM72" s="327"/>
      <c r="CN72" s="327"/>
      <c r="CO72" s="327"/>
      <c r="CP72" s="327"/>
      <c r="CQ72" s="327"/>
      <c r="CR72" s="327"/>
      <c r="CS72" s="328"/>
    </row>
    <row r="73" spans="1:97" s="324" customFormat="1" x14ac:dyDescent="0.25">
      <c r="A73" s="326" t="s">
        <v>119</v>
      </c>
      <c r="N73" s="324">
        <f>N20/N$22</f>
        <v>6.9101678183613027E-2</v>
      </c>
      <c r="O73" s="324">
        <f t="shared" si="68"/>
        <v>6.6733067729083662E-2</v>
      </c>
      <c r="P73" s="324">
        <f t="shared" si="68"/>
        <v>6.4393939393939392E-2</v>
      </c>
      <c r="Q73" s="324">
        <f t="shared" si="68"/>
        <v>5.9649122807017542E-2</v>
      </c>
      <c r="R73" s="324">
        <f t="shared" si="68"/>
        <v>5.6418642681929684E-2</v>
      </c>
      <c r="S73" s="324">
        <f t="shared" si="68"/>
        <v>5.7077625570776253E-2</v>
      </c>
      <c r="T73" s="324">
        <f>T20/T$22</f>
        <v>5.82891748675246E-2</v>
      </c>
      <c r="U73" s="327">
        <v>0.06</v>
      </c>
      <c r="V73" s="327">
        <v>0.06</v>
      </c>
      <c r="W73" s="327">
        <v>0.06</v>
      </c>
      <c r="X73" s="327">
        <v>0.06</v>
      </c>
      <c r="Y73" s="328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8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8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8"/>
      <c r="BJ73" s="327"/>
      <c r="BK73" s="327"/>
      <c r="BL73" s="327"/>
      <c r="BM73" s="327"/>
      <c r="BN73" s="327"/>
      <c r="BO73" s="327"/>
      <c r="BP73" s="327"/>
      <c r="BQ73" s="327"/>
      <c r="BR73" s="327"/>
      <c r="BS73" s="327"/>
      <c r="BT73" s="327"/>
      <c r="BU73" s="328"/>
      <c r="BV73" s="327"/>
      <c r="BW73" s="327"/>
      <c r="BX73" s="327"/>
      <c r="BY73" s="327"/>
      <c r="BZ73" s="327"/>
      <c r="CA73" s="327"/>
      <c r="CB73" s="327"/>
      <c r="CC73" s="327"/>
      <c r="CD73" s="327"/>
      <c r="CE73" s="327"/>
      <c r="CF73" s="327"/>
      <c r="CG73" s="328"/>
      <c r="CH73" s="327"/>
      <c r="CI73" s="327"/>
      <c r="CJ73" s="327"/>
      <c r="CK73" s="327"/>
      <c r="CL73" s="327"/>
      <c r="CM73" s="327"/>
      <c r="CN73" s="327"/>
      <c r="CO73" s="327"/>
      <c r="CP73" s="327"/>
      <c r="CQ73" s="327"/>
      <c r="CR73" s="327"/>
      <c r="CS73" s="328"/>
    </row>
    <row r="74" spans="1:97" s="324" customFormat="1" x14ac:dyDescent="0.25">
      <c r="A74" s="326" t="s">
        <v>120</v>
      </c>
      <c r="N74" s="324">
        <f>N21/N$22</f>
        <v>3.1589338598223098E-2</v>
      </c>
      <c r="O74" s="324">
        <f t="shared" si="68"/>
        <v>3.2868525896414341E-2</v>
      </c>
      <c r="P74" s="324">
        <f t="shared" si="68"/>
        <v>3.4090909090909088E-2</v>
      </c>
      <c r="Q74" s="324">
        <f t="shared" si="68"/>
        <v>3.3333333333333333E-2</v>
      </c>
      <c r="R74" s="324">
        <f t="shared" si="68"/>
        <v>3.1071136549468518E-2</v>
      </c>
      <c r="S74" s="324">
        <f t="shared" si="68"/>
        <v>3.4246575342465752E-2</v>
      </c>
      <c r="T74" s="324">
        <f>T21/T$22</f>
        <v>3.5579106737320211E-2</v>
      </c>
      <c r="U74" s="327">
        <f>1-SUM(U70:U73)</f>
        <v>3.0000000000000027E-2</v>
      </c>
      <c r="V74" s="327">
        <f t="shared" ref="V74:X74" si="69">1-SUM(V70:V73)</f>
        <v>3.0000000000000027E-2</v>
      </c>
      <c r="W74" s="327">
        <f t="shared" si="69"/>
        <v>3.0000000000000027E-2</v>
      </c>
      <c r="X74" s="327">
        <f t="shared" si="69"/>
        <v>3.0000000000000027E-2</v>
      </c>
      <c r="Y74" s="328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8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8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8"/>
      <c r="BJ74" s="327"/>
      <c r="BK74" s="327"/>
      <c r="BL74" s="327"/>
      <c r="BM74" s="327"/>
      <c r="BN74" s="327"/>
      <c r="BO74" s="327"/>
      <c r="BP74" s="327"/>
      <c r="BQ74" s="327"/>
      <c r="BR74" s="327"/>
      <c r="BS74" s="327"/>
      <c r="BT74" s="327"/>
      <c r="BU74" s="328"/>
      <c r="BV74" s="327"/>
      <c r="BW74" s="327"/>
      <c r="BX74" s="327"/>
      <c r="BY74" s="327"/>
      <c r="BZ74" s="327"/>
      <c r="CA74" s="327"/>
      <c r="CB74" s="327"/>
      <c r="CC74" s="327"/>
      <c r="CD74" s="327"/>
      <c r="CE74" s="327"/>
      <c r="CF74" s="327"/>
      <c r="CG74" s="328"/>
      <c r="CH74" s="327"/>
      <c r="CI74" s="327"/>
      <c r="CJ74" s="327"/>
      <c r="CK74" s="327"/>
      <c r="CL74" s="327"/>
      <c r="CM74" s="327"/>
      <c r="CN74" s="327"/>
      <c r="CO74" s="327"/>
      <c r="CP74" s="327"/>
      <c r="CQ74" s="327"/>
      <c r="CR74" s="327"/>
      <c r="CS74" s="3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8"/>
  <sheetViews>
    <sheetView showGridLines="0" zoomScale="85" zoomScaleNormal="85" workbookViewId="0">
      <pane xSplit="1" ySplit="6" topLeftCell="AG76" activePane="bottomRight" state="frozen"/>
      <selection pane="topRight" activeCell="B1" sqref="B1"/>
      <selection pane="bottomLeft" activeCell="A4" sqref="A4"/>
      <selection pane="bottomRight" activeCell="AO86" sqref="AO86"/>
    </sheetView>
  </sheetViews>
  <sheetFormatPr defaultColWidth="8.625" defaultRowHeight="15" x14ac:dyDescent="0.25"/>
  <cols>
    <col min="1" max="1" width="22.25" customWidth="1" collapsed="1"/>
    <col min="2" max="12" width="9" hidden="1" customWidth="1" collapsed="1"/>
    <col min="13" max="13" width="9" style="34" hidden="1" customWidth="1" collapsed="1"/>
    <col min="14" max="16" width="9.125" style="258" customWidth="1" collapsed="1"/>
    <col min="17" max="17" width="10" style="258" bestFit="1" customWidth="1" collapsed="1"/>
    <col min="18" max="19" width="9.125" style="258" customWidth="1" collapsed="1"/>
    <col min="20" max="21" width="10" style="258" bestFit="1" customWidth="1" collapsed="1"/>
    <col min="22" max="24" width="9.125" customWidth="1" collapsed="1"/>
    <col min="25" max="25" width="9.125" style="34" customWidth="1" collapsed="1"/>
    <col min="26" max="36" width="9.125" customWidth="1" collapsed="1"/>
    <col min="37" max="37" width="9.125" style="34" customWidth="1" collapsed="1"/>
    <col min="38" max="48" width="9.125" customWidth="1" collapsed="1"/>
    <col min="49" max="49" width="9.125" style="34" customWidth="1" collapsed="1"/>
    <col min="50" max="60" width="9.125" customWidth="1" collapsed="1"/>
    <col min="61" max="61" width="9.125" style="34" customWidth="1" collapsed="1"/>
    <col min="62" max="72" width="9.125" customWidth="1" collapsed="1"/>
    <col min="73" max="73" width="9.125" style="34" customWidth="1" collapsed="1"/>
    <col min="74" max="74" width="9.125" customWidth="1" collapsed="1"/>
    <col min="75" max="80" width="9.25" bestFit="1" customWidth="1" collapsed="1"/>
    <col min="81" max="84" width="9.125" customWidth="1" collapsed="1"/>
    <col min="85" max="85" width="9.125" style="34" customWidth="1" collapsed="1"/>
    <col min="86" max="96" width="9.125" customWidth="1" collapsed="1"/>
    <col min="97" max="97" width="9.125" style="34" customWidth="1" collapsed="1"/>
  </cols>
  <sheetData>
    <row r="3" spans="1:98" s="245" customFormat="1" ht="15.75" x14ac:dyDescent="0.25">
      <c r="A3" s="245" t="s">
        <v>114</v>
      </c>
      <c r="B3" s="245">
        <f>'Agency North'!C3+'Agency South'!C3</f>
        <v>0</v>
      </c>
      <c r="C3" s="245">
        <f>'Agency North'!D3+'Agency South'!D3</f>
        <v>0</v>
      </c>
      <c r="D3" s="245">
        <f>'Agency North'!E3+'Agency South'!E3</f>
        <v>0</v>
      </c>
      <c r="E3" s="245">
        <f>'Agency North'!F3+'Agency South'!F3</f>
        <v>0</v>
      </c>
      <c r="F3" s="245">
        <f>'Agency North'!G3+'Agency South'!G3</f>
        <v>0</v>
      </c>
      <c r="G3" s="245">
        <f>'Agency North'!H3+'Agency South'!H3</f>
        <v>0</v>
      </c>
      <c r="H3" s="245">
        <f>'Agency North'!I3+'Agency South'!I3</f>
        <v>0</v>
      </c>
      <c r="I3" s="245">
        <f>'Agency North'!J3+'Agency South'!J3</f>
        <v>0</v>
      </c>
      <c r="J3" s="245">
        <f>'Agency North'!K3+'Agency South'!K3</f>
        <v>0</v>
      </c>
      <c r="K3" s="245">
        <f>'Agency North'!L3+'Agency South'!L3</f>
        <v>0</v>
      </c>
      <c r="L3" s="245">
        <f>'Agency North'!M3+'Agency South'!M3</f>
        <v>0</v>
      </c>
      <c r="M3" s="246">
        <f>'Agency North'!N3+'Agency South'!N3</f>
        <v>0</v>
      </c>
      <c r="N3" s="257">
        <f>'Agency North'!O3+'Agency South'!O3</f>
        <v>0</v>
      </c>
      <c r="O3" s="257">
        <f>'Agency North'!P3+'Agency South'!P3</f>
        <v>0</v>
      </c>
      <c r="P3" s="257">
        <f>'Agency North'!Q3+'Agency South'!Q3</f>
        <v>0</v>
      </c>
      <c r="Q3" s="257">
        <f>'Agency North'!R3+'Agency South'!R3</f>
        <v>0</v>
      </c>
      <c r="R3" s="257">
        <f>'Agency North'!S3+'Agency South'!S3</f>
        <v>0</v>
      </c>
      <c r="S3" s="257">
        <f>'Agency North'!T3+'Agency South'!T3</f>
        <v>0</v>
      </c>
      <c r="T3" s="257">
        <f>'Agency North'!U3+'Agency South'!U3</f>
        <v>1</v>
      </c>
      <c r="U3" s="257">
        <f>'Agency North'!V3+'Agency South'!V3</f>
        <v>6</v>
      </c>
      <c r="V3" s="245">
        <f>'Agency North'!W3+'Agency South'!W3</f>
        <v>1</v>
      </c>
      <c r="W3" s="245">
        <f>'Agency North'!X3+'Agency South'!X3</f>
        <v>2</v>
      </c>
      <c r="X3" s="245">
        <f>'Agency North'!Y3+'Agency South'!Y3</f>
        <v>2</v>
      </c>
      <c r="Y3" s="246">
        <f>'Agency North'!Z3+'Agency South'!Z3</f>
        <v>2</v>
      </c>
      <c r="Z3" s="245">
        <f>'Agency North'!AA3+'Agency South'!AA3</f>
        <v>0</v>
      </c>
      <c r="AA3" s="245">
        <f>'Agency North'!AB3+'Agency South'!AB3</f>
        <v>0</v>
      </c>
      <c r="AB3" s="245">
        <f>'Agency North'!AC3+'Agency South'!AC3</f>
        <v>3</v>
      </c>
      <c r="AC3" s="245">
        <f>'Agency North'!AD3+'Agency South'!AD3</f>
        <v>3</v>
      </c>
      <c r="AD3" s="245">
        <f>'Agency North'!AE3+'Agency South'!AE3</f>
        <v>3</v>
      </c>
      <c r="AE3" s="245">
        <f>'Agency North'!AF3+'Agency South'!AF3</f>
        <v>4</v>
      </c>
      <c r="AF3" s="245">
        <f>'Agency North'!AG3+'Agency South'!AG3</f>
        <v>2</v>
      </c>
      <c r="AG3" s="245">
        <f>'Agency North'!AH3+'Agency South'!AH3</f>
        <v>2</v>
      </c>
      <c r="AH3" s="245">
        <f>'Agency North'!AI3+'Agency South'!AI3</f>
        <v>3</v>
      </c>
      <c r="AI3" s="245">
        <f>'Agency North'!AJ3+'Agency South'!AJ3</f>
        <v>2</v>
      </c>
      <c r="AJ3" s="245">
        <f>'Agency North'!AK3+'Agency South'!AK3</f>
        <v>2</v>
      </c>
      <c r="AK3" s="246">
        <f>'Agency North'!AL3+'Agency South'!AL3</f>
        <v>2</v>
      </c>
      <c r="AL3" s="245">
        <f>'Agency North'!AM3+'Agency South'!AM3</f>
        <v>0</v>
      </c>
      <c r="AM3" s="245">
        <f>'Agency North'!AN3+'Agency South'!AN3</f>
        <v>0</v>
      </c>
      <c r="AN3" s="245">
        <f>'Agency North'!AO3+'Agency South'!AO3</f>
        <v>4</v>
      </c>
      <c r="AO3" s="245">
        <f>'Agency North'!AP3+'Agency South'!AP3</f>
        <v>2</v>
      </c>
      <c r="AP3" s="245">
        <f>'Agency North'!AQ3+'Agency South'!AQ3</f>
        <v>4</v>
      </c>
      <c r="AQ3" s="245">
        <f>'Agency North'!AR3+'Agency South'!AR3</f>
        <v>4</v>
      </c>
      <c r="AR3" s="245">
        <f>'Agency North'!AS3+'Agency South'!AS3</f>
        <v>2</v>
      </c>
      <c r="AS3" s="245">
        <f>'Agency North'!AT3+'Agency South'!AT3</f>
        <v>2</v>
      </c>
      <c r="AT3" s="245">
        <f>'Agency North'!AU3+'Agency South'!AU3</f>
        <v>4</v>
      </c>
      <c r="AU3" s="245">
        <f>'Agency North'!AV3+'Agency South'!AV3</f>
        <v>2</v>
      </c>
      <c r="AV3" s="245">
        <f>'Agency North'!AW3+'Agency South'!AW3</f>
        <v>2</v>
      </c>
      <c r="AW3" s="246">
        <f>'Agency North'!AX3+'Agency South'!AX3</f>
        <v>2</v>
      </c>
      <c r="AX3" s="245">
        <f>'Agency North'!AY3+'Agency South'!AY3</f>
        <v>0</v>
      </c>
      <c r="AY3" s="245">
        <f>'Agency North'!AZ3+'Agency South'!AZ3</f>
        <v>0</v>
      </c>
      <c r="AZ3" s="245">
        <f>'Agency North'!BA3+'Agency South'!BA3</f>
        <v>2</v>
      </c>
      <c r="BA3" s="245">
        <f>'Agency North'!BB3+'Agency South'!BB3</f>
        <v>1</v>
      </c>
      <c r="BB3" s="245">
        <f>'Agency North'!BC3+'Agency South'!BC3</f>
        <v>2</v>
      </c>
      <c r="BC3" s="245">
        <f>'Agency North'!BD3+'Agency South'!BD3</f>
        <v>1</v>
      </c>
      <c r="BD3" s="245">
        <f>'Agency North'!BE3+'Agency South'!BE3</f>
        <v>2</v>
      </c>
      <c r="BE3" s="245">
        <f>'Agency North'!BF3+'Agency South'!BF3</f>
        <v>1</v>
      </c>
      <c r="BF3" s="245">
        <f>'Agency North'!BG3+'Agency South'!BG3</f>
        <v>2</v>
      </c>
      <c r="BG3" s="245">
        <f>'Agency North'!BH3+'Agency South'!BH3</f>
        <v>1</v>
      </c>
      <c r="BH3" s="245">
        <f>'Agency North'!BI3+'Agency South'!BI3</f>
        <v>0</v>
      </c>
      <c r="BI3" s="246">
        <f>'Agency North'!BJ3+'Agency South'!BJ3</f>
        <v>0</v>
      </c>
      <c r="BJ3" s="245">
        <f>'Agency North'!BK3+'Agency South'!BK3</f>
        <v>0</v>
      </c>
      <c r="BK3" s="245">
        <f>'Agency North'!BL3+'Agency South'!BL3</f>
        <v>0</v>
      </c>
      <c r="BL3" s="245">
        <f>'Agency North'!BM3+'Agency South'!BM3</f>
        <v>3</v>
      </c>
      <c r="BM3" s="245">
        <f>'Agency North'!BN3+'Agency South'!BN3</f>
        <v>0</v>
      </c>
      <c r="BN3" s="245">
        <f>'Agency North'!BO3+'Agency South'!BO3</f>
        <v>0</v>
      </c>
      <c r="BO3" s="245">
        <f>'Agency North'!BP3+'Agency South'!BP3</f>
        <v>3</v>
      </c>
      <c r="BP3" s="245">
        <f>'Agency North'!BQ3+'Agency South'!BQ3</f>
        <v>0</v>
      </c>
      <c r="BQ3" s="245">
        <f>'Agency North'!BR3+'Agency South'!BR3</f>
        <v>0</v>
      </c>
      <c r="BR3" s="245">
        <f>'Agency North'!BS3+'Agency South'!BS3</f>
        <v>2</v>
      </c>
      <c r="BS3" s="245">
        <f>'Agency North'!BT3+'Agency South'!BT3</f>
        <v>0</v>
      </c>
      <c r="BT3" s="245">
        <f>'Agency North'!BU3+'Agency South'!BU3</f>
        <v>0</v>
      </c>
      <c r="BU3" s="246">
        <f>'Agency North'!BV3+'Agency South'!BV3</f>
        <v>0</v>
      </c>
      <c r="BV3" s="245">
        <f>'Agency North'!BW3+'Agency South'!BW3</f>
        <v>0</v>
      </c>
      <c r="BW3" s="245">
        <f>'Agency North'!BX3+'Agency South'!BX3</f>
        <v>0</v>
      </c>
      <c r="BX3" s="245">
        <f>'Agency North'!BY3+'Agency South'!BY3</f>
        <v>2</v>
      </c>
      <c r="BY3" s="245">
        <f>'Agency North'!BZ3+'Agency South'!BZ3</f>
        <v>0</v>
      </c>
      <c r="BZ3" s="245">
        <f>'Agency North'!CA3+'Agency South'!CA3</f>
        <v>0</v>
      </c>
      <c r="CA3" s="245">
        <f>'Agency North'!CB3+'Agency South'!CB3</f>
        <v>2</v>
      </c>
      <c r="CB3" s="245">
        <f>'Agency North'!CC3+'Agency South'!CC3</f>
        <v>0</v>
      </c>
      <c r="CC3" s="245">
        <f>'Agency North'!CD3+'Agency South'!CD3</f>
        <v>0</v>
      </c>
      <c r="CD3" s="245">
        <f>'Agency North'!CE3+'Agency South'!CE3</f>
        <v>2</v>
      </c>
      <c r="CE3" s="245">
        <f>'Agency North'!CF3+'Agency South'!CF3</f>
        <v>0</v>
      </c>
      <c r="CF3" s="245">
        <f>'Agency North'!CG3+'Agency South'!CG3</f>
        <v>0</v>
      </c>
      <c r="CG3" s="246">
        <f>'Agency North'!CH3+'Agency South'!CH3</f>
        <v>0</v>
      </c>
      <c r="CH3" s="245">
        <f>'Agency North'!CI3+'Agency South'!CI3</f>
        <v>0</v>
      </c>
      <c r="CI3" s="245">
        <f>'Agency North'!CJ3+'Agency South'!CJ3</f>
        <v>0</v>
      </c>
      <c r="CJ3" s="245">
        <f>'Agency North'!CK3+'Agency South'!CK3</f>
        <v>2</v>
      </c>
      <c r="CK3" s="245">
        <f>'Agency North'!CL3+'Agency South'!CL3</f>
        <v>0</v>
      </c>
      <c r="CL3" s="245">
        <f>'Agency North'!CM3+'Agency South'!CM3</f>
        <v>0</v>
      </c>
      <c r="CM3" s="245">
        <f>'Agency North'!CN3+'Agency South'!CN3</f>
        <v>2</v>
      </c>
      <c r="CN3" s="245">
        <f>'Agency North'!CO3+'Agency South'!CO3</f>
        <v>0</v>
      </c>
      <c r="CO3" s="245">
        <f>'Agency North'!CP3+'Agency South'!CP3</f>
        <v>0</v>
      </c>
      <c r="CP3" s="245">
        <f>'Agency North'!CQ3+'Agency South'!CQ3</f>
        <v>2</v>
      </c>
      <c r="CQ3" s="245">
        <f>'Agency North'!CR3+'Agency South'!CR3</f>
        <v>0</v>
      </c>
      <c r="CR3" s="245">
        <f>'Agency North'!CS3+'Agency South'!CS3</f>
        <v>0</v>
      </c>
      <c r="CS3" s="246">
        <f>'Agency North'!CT3+'Agency South'!CT3</f>
        <v>0</v>
      </c>
    </row>
    <row r="4" spans="1:98" s="245" customFormat="1" ht="15.75" x14ac:dyDescent="0.25">
      <c r="A4" s="245" t="s">
        <v>115</v>
      </c>
      <c r="B4" s="245">
        <f>'Agency North'!C4+'Agency South'!C4</f>
        <v>0</v>
      </c>
      <c r="C4" s="245">
        <f>'Agency North'!D4+'Agency South'!D4</f>
        <v>0</v>
      </c>
      <c r="D4" s="245">
        <f>'Agency North'!E4+'Agency South'!E4</f>
        <v>0</v>
      </c>
      <c r="E4" s="245">
        <f>'Agency North'!F4+'Agency South'!F4</f>
        <v>0</v>
      </c>
      <c r="F4" s="245">
        <f>'Agency North'!G4+'Agency South'!G4</f>
        <v>0</v>
      </c>
      <c r="G4" s="245">
        <f>'Agency North'!H4+'Agency South'!H4</f>
        <v>0</v>
      </c>
      <c r="H4" s="245">
        <f>'Agency North'!I4+'Agency South'!I4</f>
        <v>0</v>
      </c>
      <c r="I4" s="245">
        <f>'Agency North'!J4+'Agency South'!J4</f>
        <v>0</v>
      </c>
      <c r="J4" s="245">
        <f>'Agency North'!K4+'Agency South'!K4</f>
        <v>0</v>
      </c>
      <c r="K4" s="245">
        <f>'Agency North'!L4+'Agency South'!L4</f>
        <v>0</v>
      </c>
      <c r="L4" s="245">
        <f>'Agency North'!M4+'Agency South'!M4</f>
        <v>0</v>
      </c>
      <c r="M4" s="246">
        <f>'Agency North'!N4+'Agency South'!N4</f>
        <v>0</v>
      </c>
      <c r="N4" s="257">
        <f>'Agency North'!O4+'Agency South'!O4</f>
        <v>0</v>
      </c>
      <c r="O4" s="257">
        <f>'Agency North'!P4+'Agency South'!P4</f>
        <v>0</v>
      </c>
      <c r="P4" s="257">
        <f>'Agency North'!Q4+'Agency South'!Q4</f>
        <v>0</v>
      </c>
      <c r="Q4" s="257">
        <f>'Agency North'!R4+'Agency South'!R4</f>
        <v>0</v>
      </c>
      <c r="R4" s="257">
        <f>'Agency North'!S4+'Agency South'!S4</f>
        <v>0</v>
      </c>
      <c r="S4" s="257">
        <f>'Agency North'!T4+'Agency South'!T4</f>
        <v>0</v>
      </c>
      <c r="T4" s="257">
        <f>'Agency North'!U4+'Agency South'!U4</f>
        <v>1</v>
      </c>
      <c r="U4" s="257">
        <f>'Agency North'!V4+'Agency South'!V4</f>
        <v>7</v>
      </c>
      <c r="V4" s="245">
        <f>'Agency North'!W4+'Agency South'!W4</f>
        <v>8</v>
      </c>
      <c r="W4" s="245">
        <f>'Agency North'!X4+'Agency South'!X4</f>
        <v>10</v>
      </c>
      <c r="X4" s="245">
        <f>'Agency North'!Y4+'Agency South'!Y4</f>
        <v>12</v>
      </c>
      <c r="Y4" s="246">
        <f>'Agency North'!Z4+'Agency South'!Z4</f>
        <v>14</v>
      </c>
      <c r="Z4" s="245">
        <f>'Agency North'!AA4+'Agency South'!AA4</f>
        <v>14</v>
      </c>
      <c r="AA4" s="245">
        <f>'Agency North'!AB4+'Agency South'!AB4</f>
        <v>14</v>
      </c>
      <c r="AB4" s="245">
        <f>'Agency North'!AC4+'Agency South'!AC4</f>
        <v>17</v>
      </c>
      <c r="AC4" s="245">
        <f>'Agency North'!AD4+'Agency South'!AD4</f>
        <v>20</v>
      </c>
      <c r="AD4" s="245">
        <f>'Agency North'!AE4+'Agency South'!AE4</f>
        <v>23</v>
      </c>
      <c r="AE4" s="245">
        <f>'Agency North'!AF4+'Agency South'!AF4</f>
        <v>27</v>
      </c>
      <c r="AF4" s="245">
        <f>'Agency North'!AG4+'Agency South'!AG4</f>
        <v>29</v>
      </c>
      <c r="AG4" s="245">
        <f>'Agency North'!AH4+'Agency South'!AH4</f>
        <v>31</v>
      </c>
      <c r="AH4" s="245">
        <f>'Agency North'!AI4+'Agency South'!AI4</f>
        <v>34</v>
      </c>
      <c r="AI4" s="245">
        <f>'Agency North'!AJ4+'Agency South'!AJ4</f>
        <v>36</v>
      </c>
      <c r="AJ4" s="245">
        <f>'Agency North'!AK4+'Agency South'!AK4</f>
        <v>38</v>
      </c>
      <c r="AK4" s="246">
        <f>'Agency North'!AL4+'Agency South'!AL4</f>
        <v>40</v>
      </c>
      <c r="AL4" s="245">
        <f>'Agency North'!AM4+'Agency South'!AM4</f>
        <v>40</v>
      </c>
      <c r="AM4" s="245">
        <f>'Agency North'!AN4+'Agency South'!AN4</f>
        <v>40</v>
      </c>
      <c r="AN4" s="245">
        <f>'Agency North'!AO4+'Agency South'!AO4</f>
        <v>44</v>
      </c>
      <c r="AO4" s="245">
        <f>'Agency North'!AP4+'Agency South'!AP4</f>
        <v>46</v>
      </c>
      <c r="AP4" s="245">
        <f>'Agency North'!AQ4+'Agency South'!AQ4</f>
        <v>50</v>
      </c>
      <c r="AQ4" s="245">
        <f>'Agency North'!AR4+'Agency South'!AR4</f>
        <v>54</v>
      </c>
      <c r="AR4" s="245">
        <f>'Agency North'!AS4+'Agency South'!AS4</f>
        <v>56</v>
      </c>
      <c r="AS4" s="245">
        <f>'Agency North'!AT4+'Agency South'!AT4</f>
        <v>58</v>
      </c>
      <c r="AT4" s="245">
        <f>'Agency North'!AU4+'Agency South'!AU4</f>
        <v>62</v>
      </c>
      <c r="AU4" s="245">
        <f>'Agency North'!AV4+'Agency South'!AV4</f>
        <v>64</v>
      </c>
      <c r="AV4" s="245">
        <f>'Agency North'!AW4+'Agency South'!AW4</f>
        <v>66</v>
      </c>
      <c r="AW4" s="246">
        <f>'Agency North'!AX4+'Agency South'!AX4</f>
        <v>68</v>
      </c>
      <c r="AX4" s="245">
        <f>'Agency North'!AY4+'Agency South'!AY4</f>
        <v>68</v>
      </c>
      <c r="AY4" s="245">
        <f>'Agency North'!AZ4+'Agency South'!AZ4</f>
        <v>68</v>
      </c>
      <c r="AZ4" s="245">
        <f>'Agency North'!BA4+'Agency South'!BA4</f>
        <v>70</v>
      </c>
      <c r="BA4" s="245">
        <f>'Agency North'!BB4+'Agency South'!BB4</f>
        <v>71</v>
      </c>
      <c r="BB4" s="245">
        <f>'Agency North'!BC4+'Agency South'!BC4</f>
        <v>73</v>
      </c>
      <c r="BC4" s="245">
        <f>'Agency North'!BD4+'Agency South'!BD4</f>
        <v>74</v>
      </c>
      <c r="BD4" s="245">
        <f>'Agency North'!BE4+'Agency South'!BE4</f>
        <v>76</v>
      </c>
      <c r="BE4" s="245">
        <f>'Agency North'!BF4+'Agency South'!BF4</f>
        <v>77</v>
      </c>
      <c r="BF4" s="245">
        <f>'Agency North'!BG4+'Agency South'!BG4</f>
        <v>79</v>
      </c>
      <c r="BG4" s="245">
        <f>'Agency North'!BH4+'Agency South'!BH4</f>
        <v>80</v>
      </c>
      <c r="BH4" s="245">
        <f>'Agency North'!BI4+'Agency South'!BI4</f>
        <v>80</v>
      </c>
      <c r="BI4" s="246">
        <f>'Agency North'!BJ4+'Agency South'!BJ4</f>
        <v>80</v>
      </c>
      <c r="BJ4" s="245">
        <f>'Agency North'!BK4+'Agency South'!BK4</f>
        <v>80</v>
      </c>
      <c r="BK4" s="245">
        <f>'Agency North'!BL4+'Agency South'!BL4</f>
        <v>80</v>
      </c>
      <c r="BL4" s="245">
        <f>'Agency North'!BM4+'Agency South'!BM4</f>
        <v>83</v>
      </c>
      <c r="BM4" s="245">
        <f>'Agency North'!BN4+'Agency South'!BN4</f>
        <v>83</v>
      </c>
      <c r="BN4" s="245">
        <f>'Agency North'!BO4+'Agency South'!BO4</f>
        <v>83</v>
      </c>
      <c r="BO4" s="245">
        <f>'Agency North'!BP4+'Agency South'!BP4</f>
        <v>86</v>
      </c>
      <c r="BP4" s="245">
        <f>'Agency North'!BQ4+'Agency South'!BQ4</f>
        <v>86</v>
      </c>
      <c r="BQ4" s="245">
        <f>'Agency North'!BR4+'Agency South'!BR4</f>
        <v>86</v>
      </c>
      <c r="BR4" s="245">
        <f>'Agency North'!BS4+'Agency South'!BS4</f>
        <v>88</v>
      </c>
      <c r="BS4" s="245">
        <f>'Agency North'!BT4+'Agency South'!BT4</f>
        <v>88</v>
      </c>
      <c r="BT4" s="245">
        <f>'Agency North'!BU4+'Agency South'!BU4</f>
        <v>88</v>
      </c>
      <c r="BU4" s="246">
        <f>'Agency North'!BV4+'Agency South'!BV4</f>
        <v>88</v>
      </c>
      <c r="BV4" s="245">
        <f>'Agency North'!BW4+'Agency South'!BW4</f>
        <v>88</v>
      </c>
      <c r="BW4" s="245">
        <f>'Agency North'!BX4+'Agency South'!BX4</f>
        <v>88</v>
      </c>
      <c r="BX4" s="245">
        <f>'Agency North'!BY4+'Agency South'!BY4</f>
        <v>90</v>
      </c>
      <c r="BY4" s="245">
        <f>'Agency North'!BZ4+'Agency South'!BZ4</f>
        <v>90</v>
      </c>
      <c r="BZ4" s="245">
        <f>'Agency North'!CA4+'Agency South'!CA4</f>
        <v>90</v>
      </c>
      <c r="CA4" s="245">
        <f>'Agency North'!CB4+'Agency South'!CB4</f>
        <v>92</v>
      </c>
      <c r="CB4" s="245">
        <f>'Agency North'!CC4+'Agency South'!CC4</f>
        <v>92</v>
      </c>
      <c r="CC4" s="245">
        <f>'Agency North'!CD4+'Agency South'!CD4</f>
        <v>92</v>
      </c>
      <c r="CD4" s="245">
        <f>'Agency North'!CE4+'Agency South'!CE4</f>
        <v>94</v>
      </c>
      <c r="CE4" s="245">
        <f>'Agency North'!CF4+'Agency South'!CF4</f>
        <v>94</v>
      </c>
      <c r="CF4" s="245">
        <f>'Agency North'!CG4+'Agency South'!CG4</f>
        <v>94</v>
      </c>
      <c r="CG4" s="246">
        <f>'Agency North'!CH4+'Agency South'!CH4</f>
        <v>94</v>
      </c>
      <c r="CH4" s="245">
        <f>'Agency North'!CI4+'Agency South'!CI4</f>
        <v>94</v>
      </c>
      <c r="CI4" s="245">
        <f>'Agency North'!CJ4+'Agency South'!CJ4</f>
        <v>94</v>
      </c>
      <c r="CJ4" s="245">
        <f>'Agency North'!CK4+'Agency South'!CK4</f>
        <v>96</v>
      </c>
      <c r="CK4" s="245">
        <f>'Agency North'!CL4+'Agency South'!CL4</f>
        <v>96</v>
      </c>
      <c r="CL4" s="245">
        <f>'Agency North'!CM4+'Agency South'!CM4</f>
        <v>96</v>
      </c>
      <c r="CM4" s="245">
        <f>'Agency North'!CN4+'Agency South'!CN4</f>
        <v>98</v>
      </c>
      <c r="CN4" s="245">
        <f>'Agency North'!CO4+'Agency South'!CO4</f>
        <v>98</v>
      </c>
      <c r="CO4" s="245">
        <f>'Agency North'!CP4+'Agency South'!CP4</f>
        <v>98</v>
      </c>
      <c r="CP4" s="245">
        <f>'Agency North'!CQ4+'Agency South'!CQ4</f>
        <v>100</v>
      </c>
      <c r="CQ4" s="245">
        <f>'Agency North'!CR4+'Agency South'!CR4</f>
        <v>100</v>
      </c>
      <c r="CR4" s="245">
        <f>'Agency North'!CS4+'Agency South'!CS4</f>
        <v>100</v>
      </c>
      <c r="CS4" s="246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09">
        <v>12</v>
      </c>
      <c r="N5" s="258">
        <v>1</v>
      </c>
      <c r="O5" s="259">
        <v>2</v>
      </c>
      <c r="P5" s="258">
        <v>3</v>
      </c>
      <c r="Q5" s="259">
        <v>4</v>
      </c>
      <c r="R5" s="258">
        <v>5</v>
      </c>
      <c r="S5" s="259">
        <v>6</v>
      </c>
      <c r="T5" s="258">
        <v>7</v>
      </c>
      <c r="U5" s="259">
        <v>8</v>
      </c>
      <c r="V5">
        <v>9</v>
      </c>
      <c r="W5" s="12">
        <v>10</v>
      </c>
      <c r="X5">
        <v>11</v>
      </c>
      <c r="Y5" s="109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09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09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09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09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09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09">
        <v>84</v>
      </c>
      <c r="CT5" s="12"/>
    </row>
    <row r="6" spans="1:98" s="102" customFormat="1" x14ac:dyDescent="0.25">
      <c r="A6" s="102" t="s">
        <v>40</v>
      </c>
      <c r="B6" s="102">
        <v>42005</v>
      </c>
      <c r="C6" s="102">
        <v>42036</v>
      </c>
      <c r="D6" s="102">
        <v>42064</v>
      </c>
      <c r="E6" s="102">
        <v>42095</v>
      </c>
      <c r="F6" s="102">
        <v>42125</v>
      </c>
      <c r="G6" s="102">
        <v>42156</v>
      </c>
      <c r="H6" s="102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7" spans="1:98" s="160" customFormat="1" x14ac:dyDescent="0.25">
      <c r="A7" s="160" t="s">
        <v>41</v>
      </c>
      <c r="B7" s="160">
        <f>'Agency North'!C7+'Agency South'!C7</f>
        <v>0</v>
      </c>
      <c r="C7" s="160">
        <f>'Agency North'!D7+'Agency South'!D7</f>
        <v>0</v>
      </c>
      <c r="D7" s="160">
        <f>'Agency North'!E7+'Agency South'!E7</f>
        <v>0</v>
      </c>
      <c r="E7" s="160">
        <f>'Agency North'!F7+'Agency South'!F7</f>
        <v>0</v>
      </c>
      <c r="F7" s="160">
        <f>'Agency North'!G7+'Agency South'!G7</f>
        <v>0</v>
      </c>
      <c r="G7" s="160">
        <f>'Agency North'!H7+'Agency South'!H7</f>
        <v>0</v>
      </c>
      <c r="H7" s="160">
        <f>'Agency North'!I7+'Agency South'!I7</f>
        <v>0</v>
      </c>
      <c r="I7" s="160">
        <f>'Agency North'!J7+'Agency South'!J7</f>
        <v>0</v>
      </c>
      <c r="J7" s="160">
        <f>'Agency North'!K7+'Agency South'!K7</f>
        <v>0</v>
      </c>
      <c r="K7" s="160">
        <f>'Agency North'!L7+'Agency South'!L7</f>
        <v>0</v>
      </c>
      <c r="L7" s="160">
        <f>'Agency North'!M7+'Agency South'!M7</f>
        <v>0</v>
      </c>
      <c r="M7" s="189">
        <f>'Agency North'!N7+'Agency South'!N7</f>
        <v>0</v>
      </c>
      <c r="N7" s="261">
        <f>'Agency North'!O7+'Agency South'!O7</f>
        <v>976</v>
      </c>
      <c r="O7" s="261">
        <f>'Agency North'!P7+'Agency South'!P7</f>
        <v>1013</v>
      </c>
      <c r="P7" s="261">
        <f>'Agency North'!Q7+'Agency South'!Q7</f>
        <v>1004</v>
      </c>
      <c r="Q7" s="261">
        <f>'Agency North'!R7+'Agency South'!R7</f>
        <v>1056</v>
      </c>
      <c r="R7" s="261">
        <f>'Agency North'!S7+'Agency South'!S7</f>
        <v>1140</v>
      </c>
      <c r="S7" s="261">
        <f>'Agency North'!T7+'Agency South'!T7</f>
        <v>1223</v>
      </c>
      <c r="T7" s="261">
        <f>'Agency North'!U7+'Agency South'!U7</f>
        <v>1325</v>
      </c>
      <c r="U7" s="261">
        <f>'Agency North'!V7+'Agency South'!V7</f>
        <v>1334</v>
      </c>
      <c r="V7" s="160">
        <f>'Agency North'!W7+'Agency South'!W7</f>
        <v>1449</v>
      </c>
      <c r="W7" s="160">
        <f>'Agency North'!X7+'Agency South'!X7</f>
        <v>1604</v>
      </c>
      <c r="X7" s="160">
        <f>'Agency North'!Y7+'Agency South'!Y7</f>
        <v>1743</v>
      </c>
      <c r="Y7" s="189">
        <f>'Agency North'!Z7+'Agency South'!Z7</f>
        <v>1866</v>
      </c>
      <c r="Z7" s="160">
        <f>'Agency North'!AA7+'Agency South'!AA7</f>
        <v>1984</v>
      </c>
      <c r="AA7" s="160">
        <f>'Agency North'!AB7+'Agency South'!AB7</f>
        <v>1994</v>
      </c>
      <c r="AB7" s="160">
        <f>'Agency North'!AC7+'Agency South'!AC7</f>
        <v>2113</v>
      </c>
      <c r="AC7" s="160">
        <f>'Agency North'!AD7+'Agency South'!AD7</f>
        <v>2116</v>
      </c>
      <c r="AD7" s="160">
        <f>'Agency North'!AE7+'Agency South'!AE7</f>
        <v>1947</v>
      </c>
      <c r="AE7" s="160">
        <f>'Agency North'!AF7+'Agency South'!AF7</f>
        <v>1999</v>
      </c>
      <c r="AF7" s="160">
        <f>'Agency North'!AG7+'Agency South'!AG7</f>
        <v>1972</v>
      </c>
      <c r="AG7" s="160">
        <f>'Agency North'!AH7+'Agency South'!AH7</f>
        <v>1801</v>
      </c>
      <c r="AH7" s="160">
        <f>'Agency North'!AI7+'Agency South'!AI7</f>
        <v>1923.5089860677472</v>
      </c>
      <c r="AI7" s="160">
        <f>'Agency North'!AJ7+'Agency South'!AJ7</f>
        <v>2053.5950629915797</v>
      </c>
      <c r="AJ7" s="160">
        <f>'Agency North'!AK7+'Agency South'!AK7</f>
        <v>2136.8071354725198</v>
      </c>
      <c r="AK7" s="189">
        <f>'Agency North'!AL7+'Agency South'!AL7</f>
        <v>2177.6913908249294</v>
      </c>
      <c r="AL7" s="160">
        <f>'Agency North'!AM7+'Agency South'!AM7</f>
        <v>2277.7353807104305</v>
      </c>
      <c r="AM7" s="160">
        <f>'Agency North'!AN7+'Agency South'!AN7</f>
        <v>2302.3854744744217</v>
      </c>
      <c r="AN7" s="160">
        <f>'Agency North'!AO7+'Agency South'!AO7</f>
        <v>2340.0087908079831</v>
      </c>
      <c r="AO7" s="160">
        <f>'Agency North'!AP7+'Agency South'!AP7</f>
        <v>2379.3907414372406</v>
      </c>
      <c r="AP7" s="160">
        <f>'Agency North'!AQ7+'Agency South'!AQ7</f>
        <v>2426.7885016261853</v>
      </c>
      <c r="AQ7" s="160">
        <f>'Agency North'!AR7+'Agency South'!AR7</f>
        <v>2473.6557511265037</v>
      </c>
      <c r="AR7" s="160">
        <f>'Agency North'!AS7+'Agency South'!AS7</f>
        <v>2533.8661774213792</v>
      </c>
      <c r="AS7" s="160">
        <f>'Agency North'!AT7+'Agency South'!AT7</f>
        <v>2578.5615354969796</v>
      </c>
      <c r="AT7" s="160">
        <f>'Agency North'!AU7+'Agency South'!AU7</f>
        <v>2642.8586961899059</v>
      </c>
      <c r="AU7" s="160">
        <f>'Agency North'!AV7+'Agency South'!AV7</f>
        <v>2706.8544503053699</v>
      </c>
      <c r="AV7" s="160">
        <f>'Agency North'!AW7+'Agency South'!AW7</f>
        <v>2769.088220311774</v>
      </c>
      <c r="AW7" s="189">
        <f>'Agency North'!AX7+'Agency South'!AX7</f>
        <v>2831.8706221127945</v>
      </c>
      <c r="AX7" s="160">
        <f>'Agency North'!AY7+'Agency South'!AY7</f>
        <v>2898.3494524617795</v>
      </c>
      <c r="AY7" s="160">
        <f>'Agency North'!AZ7+'Agency South'!AZ7</f>
        <v>2831.8775210673775</v>
      </c>
      <c r="AZ7" s="160">
        <f>'Agency North'!BA7+'Agency South'!BA7</f>
        <v>2964.7756301647696</v>
      </c>
      <c r="BA7" s="160">
        <f>'Agency North'!BB7+'Agency South'!BB7</f>
        <v>3139.9018744454979</v>
      </c>
      <c r="BB7" s="160">
        <f>'Agency North'!BC7+'Agency South'!BC7</f>
        <v>3067.039332025648</v>
      </c>
      <c r="BC7" s="160">
        <f>'Agency North'!BD7+'Agency South'!BD7</f>
        <v>3205.8597247794933</v>
      </c>
      <c r="BD7" s="160">
        <f>'Agency North'!BE7+'Agency South'!BE7</f>
        <v>3350.1038833511539</v>
      </c>
      <c r="BE7" s="160">
        <f>'Agency North'!BF7+'Agency South'!BF7</f>
        <v>3255.4809447601497</v>
      </c>
      <c r="BF7" s="160">
        <f>'Agency North'!BG7+'Agency South'!BG7</f>
        <v>3400.4750688416748</v>
      </c>
      <c r="BG7" s="160">
        <f>'Agency North'!BH7+'Agency South'!BH7</f>
        <v>3549.7602327412151</v>
      </c>
      <c r="BH7" s="160">
        <f>'Agency North'!BI7+'Agency South'!BI7</f>
        <v>3450.5107160263046</v>
      </c>
      <c r="BI7" s="189">
        <f>'Agency North'!BJ7+'Agency South'!BJ7</f>
        <v>3608.4658822441015</v>
      </c>
      <c r="BJ7" s="160">
        <f>'Agency North'!BK7+'Agency South'!BK7</f>
        <v>3772.7956002739761</v>
      </c>
      <c r="BK7" s="160">
        <f>'Agency North'!BL7+'Agency South'!BL7</f>
        <v>3594.1212832224337</v>
      </c>
      <c r="BL7" s="160">
        <f>'Agency North'!BM7+'Agency South'!BM7</f>
        <v>3747.282478347312</v>
      </c>
      <c r="BM7" s="160">
        <f>'Agency North'!BN7+'Agency South'!BN7</f>
        <v>3902.9636468983917</v>
      </c>
      <c r="BN7" s="160">
        <f>'Agency North'!BO7+'Agency South'!BO7</f>
        <v>3706.863306152959</v>
      </c>
      <c r="BO7" s="160">
        <f>'Agency North'!BP7+'Agency South'!BP7</f>
        <v>3841.9747895170158</v>
      </c>
      <c r="BP7" s="160">
        <f>'Agency North'!BQ7+'Agency South'!BQ7</f>
        <v>3982.6533174085225</v>
      </c>
      <c r="BQ7" s="160">
        <f>'Agency North'!BR7+'Agency South'!BR7</f>
        <v>3776.0903335265803</v>
      </c>
      <c r="BR7" s="160">
        <f>'Agency North'!BS7+'Agency South'!BS7</f>
        <v>3922.4704905641647</v>
      </c>
      <c r="BS7" s="160">
        <f>'Agency North'!BT7+'Agency South'!BT7</f>
        <v>4077.5905072519281</v>
      </c>
      <c r="BT7" s="160">
        <f>'Agency North'!BU7+'Agency South'!BU7</f>
        <v>3880.216150232799</v>
      </c>
      <c r="BU7" s="189">
        <f>'Agency North'!BV7+'Agency South'!BV7</f>
        <v>4043.9205550632096</v>
      </c>
      <c r="BV7" s="160">
        <f>'Agency North'!BW7+'Agency South'!BW7</f>
        <v>4213.6151065114109</v>
      </c>
      <c r="BW7" s="160">
        <f>'Agency North'!BX7+'Agency South'!BX7</f>
        <v>4095.8848400183674</v>
      </c>
      <c r="BX7" s="160">
        <f>'Agency North'!BY7+'Agency South'!BY7</f>
        <v>4271.2811263497697</v>
      </c>
      <c r="BY7" s="160">
        <f>'Agency North'!BZ7+'Agency South'!BZ7</f>
        <v>4447.8464251388732</v>
      </c>
      <c r="BZ7" s="160">
        <f>'Agency North'!CA7+'Agency South'!CA7</f>
        <v>4291.6498455403271</v>
      </c>
      <c r="CA7" s="160">
        <f>'Agency North'!CB7+'Agency South'!CB7</f>
        <v>4442.3350449927557</v>
      </c>
      <c r="CB7" s="160">
        <f>'Agency North'!CC7+'Agency South'!CC7</f>
        <v>4598.7891319100736</v>
      </c>
      <c r="CC7" s="160">
        <f>'Agency North'!CD7+'Agency South'!CD7</f>
        <v>4420.177801081727</v>
      </c>
      <c r="CD7" s="160">
        <f>'Agency North'!CE7+'Agency South'!CE7</f>
        <v>4582.5243883948524</v>
      </c>
      <c r="CE7" s="160">
        <f>'Agency North'!CF7+'Agency South'!CF7</f>
        <v>4754.955349417829</v>
      </c>
      <c r="CF7" s="160">
        <f>'Agency North'!CG7+'Agency South'!CG7</f>
        <v>4592.8202490334652</v>
      </c>
      <c r="CG7" s="189">
        <f>'Agency North'!CH7+'Agency South'!CH7</f>
        <v>4774.6915817189283</v>
      </c>
      <c r="CH7" s="160">
        <f>'Agency North'!CI7+'Agency South'!CI7</f>
        <v>4963.3014234750381</v>
      </c>
      <c r="CI7" s="160">
        <f>'Agency North'!CJ7+'Agency South'!CJ7</f>
        <v>4809.0044091940936</v>
      </c>
      <c r="CJ7" s="160">
        <f>'Agency North'!CK7+'Agency South'!CK7</f>
        <v>5005.4464901185465</v>
      </c>
      <c r="CK7" s="160">
        <f>'Agency North'!CL7+'Agency South'!CL7</f>
        <v>5203.7585760453239</v>
      </c>
      <c r="CL7" s="160">
        <f>'Agency North'!CM7+'Agency South'!CM7</f>
        <v>5010.4056796455552</v>
      </c>
      <c r="CM7" s="160">
        <f>'Agency North'!CN7+'Agency South'!CN7</f>
        <v>5179.8169179047454</v>
      </c>
      <c r="CN7" s="160">
        <f>'Agency North'!CO7+'Agency South'!CO7</f>
        <v>5356.5022650231158</v>
      </c>
      <c r="CO7" s="160">
        <f>'Agency North'!CP7+'Agency South'!CP7</f>
        <v>5142.2895155565348</v>
      </c>
      <c r="CP7" s="160">
        <f>'Agency North'!CQ7+'Agency South'!CQ7</f>
        <v>5327.0392914934</v>
      </c>
      <c r="CQ7" s="160">
        <f>'Agency North'!CR7+'Agency South'!CR7</f>
        <v>5523.4778542745253</v>
      </c>
      <c r="CR7" s="160">
        <f>'Agency North'!CS7+'Agency South'!CS7</f>
        <v>5330.3607105467772</v>
      </c>
      <c r="CS7" s="189">
        <f>'Agency North'!CT7+'Agency South'!CT7</f>
        <v>5537.9043330340901</v>
      </c>
    </row>
    <row r="8" spans="1:98" s="26" customFormat="1" x14ac:dyDescent="0.25">
      <c r="A8" s="26" t="s">
        <v>42</v>
      </c>
      <c r="B8" s="26">
        <f>'Agency North'!C8+'Agency South'!C8</f>
        <v>0</v>
      </c>
      <c r="C8" s="26">
        <f>'Agency North'!D8+'Agency South'!D8</f>
        <v>0</v>
      </c>
      <c r="D8" s="26">
        <f>'Agency North'!E8+'Agency South'!E8</f>
        <v>0</v>
      </c>
      <c r="E8" s="26">
        <f>'Agency North'!F8+'Agency South'!F8</f>
        <v>96</v>
      </c>
      <c r="F8" s="26">
        <f>'Agency North'!G8+'Agency South'!G8</f>
        <v>66</v>
      </c>
      <c r="G8" s="26">
        <f>'Agency North'!H8+'Agency South'!H8</f>
        <v>80</v>
      </c>
      <c r="H8" s="26">
        <f>'Agency North'!I8+'Agency South'!I8</f>
        <v>72</v>
      </c>
      <c r="I8" s="26">
        <f>'Agency North'!J8+'Agency South'!J8</f>
        <v>78</v>
      </c>
      <c r="J8" s="26">
        <f>'Agency North'!K8+'Agency South'!K8</f>
        <v>134</v>
      </c>
      <c r="K8" s="26">
        <f>'Agency North'!L8+'Agency South'!L8</f>
        <v>66</v>
      </c>
      <c r="L8" s="26">
        <f>'Agency North'!M8+'Agency South'!M8</f>
        <v>98</v>
      </c>
      <c r="M8" s="33">
        <f>'Agency North'!N8+'Agency South'!N8</f>
        <v>64</v>
      </c>
      <c r="N8" s="261">
        <f>'Agency North'!O8+'Agency South'!O8</f>
        <v>14</v>
      </c>
      <c r="O8" s="261">
        <f>'Agency North'!P8+'Agency South'!P8</f>
        <v>11</v>
      </c>
      <c r="P8" s="261">
        <f>'Agency North'!Q8+'Agency South'!Q8</f>
        <v>65</v>
      </c>
      <c r="Q8" s="261">
        <f>'Agency North'!R8+'Agency South'!R8</f>
        <v>74</v>
      </c>
      <c r="R8" s="261">
        <f>'Agency North'!S8+'Agency South'!S8</f>
        <v>131</v>
      </c>
      <c r="S8" s="261">
        <f>'Agency North'!T8+'Agency South'!T8</f>
        <v>180</v>
      </c>
      <c r="T8" s="261">
        <f>'Agency North'!U8+'Agency South'!U8</f>
        <v>103</v>
      </c>
      <c r="U8" s="261">
        <f>'Agency North'!V8+'Agency South'!V8</f>
        <v>112</v>
      </c>
      <c r="V8" s="26">
        <f>'Agency North'!W8+'Agency South'!W8</f>
        <v>192</v>
      </c>
      <c r="W8" s="26">
        <f>'Agency North'!X8+'Agency South'!X8</f>
        <v>176</v>
      </c>
      <c r="X8" s="26">
        <f>'Agency North'!Y8+'Agency South'!Y8</f>
        <v>219</v>
      </c>
      <c r="Y8" s="33">
        <f>'Agency North'!Z8+'Agency South'!Z8</f>
        <v>153</v>
      </c>
      <c r="Z8" s="26">
        <f>'Agency North'!AA8+'Agency South'!AA8</f>
        <v>78</v>
      </c>
      <c r="AA8" s="26">
        <f>'Agency North'!AB8+'Agency South'!AB8</f>
        <v>132</v>
      </c>
      <c r="AB8" s="26">
        <f>'Agency North'!AC8+'Agency South'!AC8</f>
        <v>58</v>
      </c>
      <c r="AC8" s="26">
        <f>'Agency North'!AD8+'Agency South'!AD8</f>
        <v>57</v>
      </c>
      <c r="AD8" s="26">
        <f>'Agency North'!AE8+'Agency South'!AE8</f>
        <v>54</v>
      </c>
      <c r="AE8" s="26">
        <f>'Agency North'!AF8+'Agency South'!AF8</f>
        <v>55</v>
      </c>
      <c r="AF8" s="26">
        <f>'Agency North'!AG8+'Agency South'!AG8</f>
        <v>61</v>
      </c>
      <c r="AG8" s="26">
        <f>'Agency North'!AH8+'Agency South'!AH8</f>
        <v>119.16666666666666</v>
      </c>
      <c r="AH8" s="26">
        <f>'Agency North'!AI8+'Agency South'!AI8</f>
        <v>120.02666666666667</v>
      </c>
      <c r="AI8" s="26">
        <f>'Agency North'!AJ8+'Agency South'!AJ8</f>
        <v>120.89526666666666</v>
      </c>
      <c r="AJ8" s="26">
        <f>'Agency North'!AK8+'Agency South'!AK8</f>
        <v>121.77255266666666</v>
      </c>
      <c r="AK8" s="33">
        <f>'Agency North'!AL8+'Agency South'!AL8</f>
        <v>122.65861152666668</v>
      </c>
      <c r="AL8" s="26">
        <f>'Agency North'!AM8+'Agency South'!AM8</f>
        <v>91.626647016111122</v>
      </c>
      <c r="AM8" s="26">
        <f>'Agency North'!AN8+'Agency South'!AN8</f>
        <v>92.762200934120386</v>
      </c>
      <c r="AN8" s="26">
        <f>'Agency North'!AO8+'Agency South'!AO8</f>
        <v>89.492384345297083</v>
      </c>
      <c r="AO8" s="26">
        <f>'Agency North'!AP8+'Agency South'!AP8</f>
        <v>92.116749707405148</v>
      </c>
      <c r="AP8" s="26">
        <f>'Agency North'!AQ8+'Agency South'!AQ8</f>
        <v>95.043145516355594</v>
      </c>
      <c r="AQ8" s="26">
        <f>'Agency North'!AR8+'Agency South'!AR8</f>
        <v>98.463407642718565</v>
      </c>
      <c r="AR8" s="26">
        <f>'Agency North'!AS8+'Agency South'!AS8</f>
        <v>102.08535827961178</v>
      </c>
      <c r="AS8" s="26">
        <f>'Agency North'!AT8+'Agency South'!AT8</f>
        <v>105.50913813624611</v>
      </c>
      <c r="AT8" s="26">
        <f>'Agency North'!AU8+'Agency South'!AU8</f>
        <v>104.37101075871104</v>
      </c>
      <c r="AU8" s="26">
        <f>'Agency North'!AV8+'Agency South'!AV8</f>
        <v>103.06637276638142</v>
      </c>
      <c r="AV8" s="26">
        <f>'Agency North'!AW8+'Agency South'!AW8</f>
        <v>101.58063160802431</v>
      </c>
      <c r="AW8" s="33">
        <f>'Agency North'!AX8+'Agency South'!AX8</f>
        <v>99.897971519804116</v>
      </c>
      <c r="AX8" s="26">
        <f>'Agency North'!AY8+'Agency South'!AY8</f>
        <v>20</v>
      </c>
      <c r="AY8" s="26">
        <f>'Agency North'!AZ8+'Agency South'!AZ8</f>
        <v>20</v>
      </c>
      <c r="AZ8" s="26">
        <f>'Agency North'!BA8+'Agency South'!BA8</f>
        <v>60</v>
      </c>
      <c r="BA8" s="26">
        <f>'Agency North'!BB8+'Agency South'!BB8</f>
        <v>40</v>
      </c>
      <c r="BB8" s="26">
        <f>'Agency North'!BC8+'Agency South'!BC8</f>
        <v>40</v>
      </c>
      <c r="BC8" s="26">
        <f>'Agency North'!BD8+'Agency South'!BD8</f>
        <v>40</v>
      </c>
      <c r="BD8" s="26">
        <f>'Agency North'!BE8+'Agency South'!BE8</f>
        <v>40</v>
      </c>
      <c r="BE8" s="26">
        <f>'Agency North'!BF8+'Agency South'!BF8</f>
        <v>40</v>
      </c>
      <c r="BF8" s="26">
        <f>'Agency North'!BG8+'Agency South'!BG8</f>
        <v>40</v>
      </c>
      <c r="BG8" s="26">
        <f>'Agency North'!BH8+'Agency South'!BH8</f>
        <v>40</v>
      </c>
      <c r="BH8" s="26">
        <f>'Agency North'!BI8+'Agency South'!BI8</f>
        <v>40</v>
      </c>
      <c r="BI8" s="33">
        <f>'Agency North'!BJ8+'Agency South'!BJ8</f>
        <v>40</v>
      </c>
      <c r="BJ8" s="26">
        <f>'Agency North'!BK8+'Agency South'!BK8</f>
        <v>20</v>
      </c>
      <c r="BK8" s="26">
        <f>'Agency North'!BL8+'Agency South'!BL8</f>
        <v>20</v>
      </c>
      <c r="BL8" s="26">
        <f>'Agency North'!BM8+'Agency South'!BM8</f>
        <v>20</v>
      </c>
      <c r="BM8" s="26">
        <f>'Agency North'!BN8+'Agency South'!BN8</f>
        <v>20</v>
      </c>
      <c r="BN8" s="26">
        <f>'Agency North'!BO8+'Agency South'!BO8</f>
        <v>20</v>
      </c>
      <c r="BO8" s="26">
        <f>'Agency North'!BP8+'Agency South'!BP8</f>
        <v>20</v>
      </c>
      <c r="BP8" s="26">
        <f>'Agency North'!BQ8+'Agency South'!BQ8</f>
        <v>20</v>
      </c>
      <c r="BQ8" s="26">
        <f>'Agency North'!BR8+'Agency South'!BR8</f>
        <v>20</v>
      </c>
      <c r="BR8" s="26">
        <f>'Agency North'!BS8+'Agency South'!BS8</f>
        <v>20</v>
      </c>
      <c r="BS8" s="26">
        <f>'Agency North'!BT8+'Agency South'!BT8</f>
        <v>20</v>
      </c>
      <c r="BT8" s="26">
        <f>'Agency North'!BU8+'Agency South'!BU8</f>
        <v>20</v>
      </c>
      <c r="BU8" s="33">
        <f>'Agency North'!BV8+'Agency South'!BV8</f>
        <v>20</v>
      </c>
      <c r="BV8" s="26">
        <f>'Agency North'!BW8+'Agency South'!BW8</f>
        <v>20</v>
      </c>
      <c r="BW8" s="26">
        <f>'Agency North'!BX8+'Agency South'!BX8</f>
        <v>20</v>
      </c>
      <c r="BX8" s="26">
        <f>'Agency North'!BY8+'Agency South'!BY8</f>
        <v>20</v>
      </c>
      <c r="BY8" s="26">
        <f>'Agency North'!BZ8+'Agency South'!BZ8</f>
        <v>20</v>
      </c>
      <c r="BZ8" s="26">
        <f>'Agency North'!CA8+'Agency South'!CA8</f>
        <v>20</v>
      </c>
      <c r="CA8" s="26">
        <f>'Agency North'!CB8+'Agency South'!CB8</f>
        <v>20</v>
      </c>
      <c r="CB8" s="26">
        <f>'Agency North'!CC8+'Agency South'!CC8</f>
        <v>20</v>
      </c>
      <c r="CC8" s="26">
        <f>'Agency North'!CD8+'Agency South'!CD8</f>
        <v>20</v>
      </c>
      <c r="CD8" s="26">
        <f>'Agency North'!CE8+'Agency South'!CE8</f>
        <v>20</v>
      </c>
      <c r="CE8" s="26">
        <f>'Agency North'!CF8+'Agency South'!CF8</f>
        <v>20</v>
      </c>
      <c r="CF8" s="26">
        <f>'Agency North'!CG8+'Agency South'!CG8</f>
        <v>20</v>
      </c>
      <c r="CG8" s="33">
        <f>'Agency North'!CH8+'Agency South'!CH8</f>
        <v>20</v>
      </c>
      <c r="CH8" s="26">
        <f>'Agency North'!CI8+'Agency South'!CI8</f>
        <v>20</v>
      </c>
      <c r="CI8" s="26">
        <f>'Agency North'!CJ8+'Agency South'!CJ8</f>
        <v>20</v>
      </c>
      <c r="CJ8" s="26">
        <f>'Agency North'!CK8+'Agency South'!CK8</f>
        <v>20</v>
      </c>
      <c r="CK8" s="26">
        <f>'Agency North'!CL8+'Agency South'!CL8</f>
        <v>20</v>
      </c>
      <c r="CL8" s="26">
        <f>'Agency North'!CM8+'Agency South'!CM8</f>
        <v>20</v>
      </c>
      <c r="CM8" s="26">
        <f>'Agency North'!CN8+'Agency South'!CN8</f>
        <v>20</v>
      </c>
      <c r="CN8" s="26">
        <f>'Agency North'!CO8+'Agency South'!CO8</f>
        <v>20</v>
      </c>
      <c r="CO8" s="26">
        <f>'Agency North'!CP8+'Agency South'!CP8</f>
        <v>20</v>
      </c>
      <c r="CP8" s="26">
        <f>'Agency North'!CQ8+'Agency South'!CQ8</f>
        <v>20</v>
      </c>
      <c r="CQ8" s="26">
        <f>'Agency North'!CR8+'Agency South'!CR8</f>
        <v>20</v>
      </c>
      <c r="CR8" s="26">
        <f>'Agency North'!CS8+'Agency South'!CS8</f>
        <v>20</v>
      </c>
      <c r="CS8" s="33">
        <f>'Agency North'!CT8+'Agency South'!CT8</f>
        <v>20</v>
      </c>
    </row>
    <row r="9" spans="1:98" s="26" customFormat="1" x14ac:dyDescent="0.25">
      <c r="A9" s="26" t="s">
        <v>63</v>
      </c>
      <c r="B9" s="26">
        <f>'Agency North'!C9+'Agency South'!C9</f>
        <v>0</v>
      </c>
      <c r="C9" s="26">
        <f>'Agency North'!D9+'Agency South'!D9</f>
        <v>0</v>
      </c>
      <c r="D9" s="26">
        <f>'Agency North'!E9+'Agency South'!E9</f>
        <v>0</v>
      </c>
      <c r="E9" s="26">
        <f>'Agency North'!F9+'Agency South'!F9</f>
        <v>0</v>
      </c>
      <c r="F9" s="26">
        <f>'Agency North'!G9+'Agency South'!G9</f>
        <v>0</v>
      </c>
      <c r="G9" s="26">
        <f>'Agency North'!H9+'Agency South'!H9</f>
        <v>0</v>
      </c>
      <c r="H9" s="26">
        <f>'Agency North'!I9+'Agency South'!I9</f>
        <v>0</v>
      </c>
      <c r="I9" s="26">
        <f>'Agency North'!J9+'Agency South'!J9</f>
        <v>0</v>
      </c>
      <c r="J9" s="26">
        <f>'Agency North'!K9+'Agency South'!K9</f>
        <v>0</v>
      </c>
      <c r="K9" s="26">
        <f>'Agency North'!L9+'Agency South'!L9</f>
        <v>0</v>
      </c>
      <c r="L9" s="26">
        <f>'Agency North'!M9+'Agency South'!M9</f>
        <v>0</v>
      </c>
      <c r="M9" s="33">
        <f>'Agency North'!N9+'Agency South'!N9</f>
        <v>0</v>
      </c>
      <c r="N9" s="261">
        <f>'Agency North'!O9+'Agency South'!O9</f>
        <v>59</v>
      </c>
      <c r="O9" s="261">
        <f>'Agency North'!P9+'Agency South'!P9</f>
        <v>18</v>
      </c>
      <c r="P9" s="261">
        <f>'Agency North'!Q9+'Agency South'!Q9</f>
        <v>21</v>
      </c>
      <c r="Q9" s="261">
        <f>'Agency North'!R9+'Agency South'!R9</f>
        <v>74</v>
      </c>
      <c r="R9" s="261">
        <f>'Agency North'!S9+'Agency South'!S9</f>
        <v>33</v>
      </c>
      <c r="S9" s="261">
        <f>'Agency North'!T9+'Agency South'!T9</f>
        <v>44</v>
      </c>
      <c r="T9" s="261">
        <f>'Agency North'!U9+'Agency South'!U9</f>
        <v>50</v>
      </c>
      <c r="U9" s="261">
        <f>'Agency North'!V9+'Agency South'!V9</f>
        <v>48</v>
      </c>
      <c r="V9" s="26">
        <f>'Agency North'!W9+'Agency South'!W9</f>
        <v>76</v>
      </c>
      <c r="W9" s="26">
        <f>'Agency North'!X9+'Agency South'!X9</f>
        <v>61</v>
      </c>
      <c r="X9" s="26">
        <f>'Agency North'!Y9+'Agency South'!Y9</f>
        <v>51</v>
      </c>
      <c r="Y9" s="33">
        <f>'Agency North'!Z9+'Agency South'!Z9</f>
        <v>93</v>
      </c>
      <c r="Z9" s="26">
        <f>'Agency North'!AA9+'Agency South'!AA9</f>
        <v>78</v>
      </c>
      <c r="AA9" s="26">
        <f>'Agency North'!AB9+'Agency South'!AB9</f>
        <v>84</v>
      </c>
      <c r="AB9" s="26">
        <f>'Agency North'!AC9+'Agency South'!AC9</f>
        <v>124</v>
      </c>
      <c r="AC9" s="26">
        <f>'Agency North'!AD9+'Agency South'!AD9</f>
        <v>91</v>
      </c>
      <c r="AD9" s="26">
        <f>'Agency North'!AE9+'Agency South'!AE9</f>
        <v>105</v>
      </c>
      <c r="AE9" s="26">
        <f>'Agency North'!AF9+'Agency South'!AF9</f>
        <v>103</v>
      </c>
      <c r="AF9" s="26">
        <f>'Agency North'!AG9+'Agency South'!AG9</f>
        <v>78</v>
      </c>
      <c r="AG9" s="26">
        <f>'Agency North'!AH9+'Agency South'!AH9</f>
        <v>248.79944972185154</v>
      </c>
      <c r="AH9" s="26">
        <f>'Agency North'!AI9+'Agency South'!AI9</f>
        <v>256.68184939398759</v>
      </c>
      <c r="AI9" s="26">
        <f>'Agency North'!AJ9+'Agency South'!AJ9</f>
        <v>267.72576945315922</v>
      </c>
      <c r="AJ9" s="26">
        <f>'Agency North'!AK9+'Agency South'!AK9</f>
        <v>269.82284083179457</v>
      </c>
      <c r="AK9" s="33">
        <f>'Agency North'!AL9+'Agency South'!AL9</f>
        <v>292.13034182556987</v>
      </c>
      <c r="AL9" s="26">
        <f>'Agency North'!AM9+'Agency South'!AM9</f>
        <v>267.03494724930795</v>
      </c>
      <c r="AM9" s="26">
        <f>'Agency North'!AN9+'Agency South'!AN9</f>
        <v>292.87005947429265</v>
      </c>
      <c r="AN9" s="26">
        <f>'Agency North'!AO9+'Agency South'!AO9</f>
        <v>304.82057295161155</v>
      </c>
      <c r="AO9" s="26">
        <f>'Agency North'!AP9+'Agency South'!AP9</f>
        <v>308.73128238880076</v>
      </c>
      <c r="AP9" s="26">
        <f>'Agency North'!AQ9+'Agency South'!AQ9</f>
        <v>314.78514087510871</v>
      </c>
      <c r="AQ9" s="26">
        <f>'Agency North'!AR9+'Agency South'!AR9</f>
        <v>333.57741411245695</v>
      </c>
      <c r="AR9" s="26">
        <f>'Agency North'!AS9+'Agency South'!AS9</f>
        <v>323.06920252347459</v>
      </c>
      <c r="AS9" s="26">
        <f>'Agency North'!AT9+'Agency South'!AT9</f>
        <v>344.94174411103273</v>
      </c>
      <c r="AT9" s="26">
        <f>'Agency North'!AU9+'Agency South'!AU9</f>
        <v>356.26735249616559</v>
      </c>
      <c r="AU9" s="26">
        <f>'Agency North'!AV9+'Agency South'!AV9</f>
        <v>365.82698476567481</v>
      </c>
      <c r="AV9" s="26">
        <f>'Agency North'!AW9+'Agency South'!AW9</f>
        <v>377.17595554884508</v>
      </c>
      <c r="AW9" s="33">
        <f>'Agency North'!AX9+'Agency South'!AX9</f>
        <v>392.04811410731918</v>
      </c>
      <c r="AX9" s="26">
        <f>'Agency North'!AY9+'Agency South'!AY9</f>
        <v>162.55811398424899</v>
      </c>
      <c r="AY9" s="26">
        <f>'Agency North'!AZ9+'Agency South'!AZ9</f>
        <v>112.89810909739168</v>
      </c>
      <c r="AZ9" s="26">
        <f>'Agency North'!BA9+'Agency South'!BA9</f>
        <v>115.1262442807286</v>
      </c>
      <c r="BA9" s="26">
        <f>'Agency North'!BB9+'Agency South'!BB9</f>
        <v>157.79072850529698</v>
      </c>
      <c r="BB9" s="26">
        <f>'Agency North'!BC9+'Agency South'!BC9</f>
        <v>98.820392753845226</v>
      </c>
      <c r="BC9" s="26">
        <f>'Agency North'!BD9+'Agency South'!BD9</f>
        <v>104.24415857166082</v>
      </c>
      <c r="BD9" s="26">
        <f>'Agency North'!BE9+'Agency South'!BE9</f>
        <v>155.02779634617275</v>
      </c>
      <c r="BE9" s="26">
        <f>'Agency North'!BF9+'Agency South'!BF9</f>
        <v>104.99412408152523</v>
      </c>
      <c r="BF9" s="26">
        <f>'Agency North'!BG9+'Agency South'!BG9</f>
        <v>109.28516389954046</v>
      </c>
      <c r="BG9" s="26">
        <f>'Agency North'!BH9+'Agency South'!BH9</f>
        <v>168.16027768577487</v>
      </c>
      <c r="BH9" s="26">
        <f>'Agency North'!BI9+'Agency South'!BI9</f>
        <v>117.95516621779653</v>
      </c>
      <c r="BI9" s="33">
        <f>'Agency North'!BJ9+'Agency South'!BJ9</f>
        <v>124.32971802987484</v>
      </c>
      <c r="BJ9" s="26">
        <f>'Agency North'!BK9+'Agency South'!BK9</f>
        <v>128.49478477176825</v>
      </c>
      <c r="BK9" s="26">
        <f>'Agency North'!BL9+'Agency South'!BL9</f>
        <v>133.16119512487842</v>
      </c>
      <c r="BL9" s="26">
        <f>'Agency North'!BM9+'Agency South'!BM9</f>
        <v>135.68116855107934</v>
      </c>
      <c r="BM9" s="26">
        <f>'Agency North'!BN9+'Agency South'!BN9</f>
        <v>122.6748441591395</v>
      </c>
      <c r="BN9" s="26">
        <f>'Agency North'!BO9+'Agency South'!BO9</f>
        <v>115.11148336405674</v>
      </c>
      <c r="BO9" s="26">
        <f>'Agency North'!BP9+'Agency South'!BP9</f>
        <v>120.67852789150712</v>
      </c>
      <c r="BP9" s="26">
        <f>'Agency North'!BQ9+'Agency South'!BQ9</f>
        <v>119.5211472411934</v>
      </c>
      <c r="BQ9" s="26">
        <f>'Agency North'!BR9+'Agency South'!BR9</f>
        <v>126.38015703758441</v>
      </c>
      <c r="BR9" s="26">
        <f>'Agency North'!BS9+'Agency South'!BS9</f>
        <v>135.1200166877635</v>
      </c>
      <c r="BS9" s="26">
        <f>'Agency North'!BT9+'Agency South'!BT9</f>
        <v>137.07698347612552</v>
      </c>
      <c r="BT9" s="26">
        <f>'Agency North'!BU9+'Agency South'!BU9</f>
        <v>143.70440483041071</v>
      </c>
      <c r="BU9" s="33">
        <f>'Agency North'!BV9+'Agency South'!BV9</f>
        <v>149.69455144820103</v>
      </c>
      <c r="BV9" s="26">
        <f>'Agency North'!BW9+'Agency South'!BW9</f>
        <v>228.70648973609332</v>
      </c>
      <c r="BW9" s="26">
        <f>'Agency North'!BX9+'Agency South'!BX9</f>
        <v>155.39628633140205</v>
      </c>
      <c r="BX9" s="26">
        <f>'Agency North'!BY9+'Agency South'!BY9</f>
        <v>156.56529878910334</v>
      </c>
      <c r="BY9" s="26">
        <f>'Agency North'!BZ9+'Agency South'!BZ9</f>
        <v>211.00823027212726</v>
      </c>
      <c r="BZ9" s="26">
        <f>'Agency North'!CA9+'Agency South'!CA9</f>
        <v>130.68519945242858</v>
      </c>
      <c r="CA9" s="26">
        <f>'Agency North'!CB9+'Agency South'!CB9</f>
        <v>136.45408691731791</v>
      </c>
      <c r="CB9" s="26">
        <f>'Agency North'!CC9+'Agency South'!CC9</f>
        <v>202.15865580349231</v>
      </c>
      <c r="CC9" s="26">
        <f>'Agency North'!CD9+'Agency South'!CD9</f>
        <v>142.34658731312535</v>
      </c>
      <c r="CD9" s="26">
        <f>'Agency North'!CE9+'Agency South'!CE9</f>
        <v>152.43096102297639</v>
      </c>
      <c r="CE9" s="26">
        <f>'Agency North'!CF9+'Agency South'!CF9</f>
        <v>232.31446312287829</v>
      </c>
      <c r="CF9" s="26">
        <f>'Agency North'!CG9+'Agency South'!CG9</f>
        <v>161.87133268546341</v>
      </c>
      <c r="CG9" s="33">
        <f>'Agency North'!CH9+'Agency South'!CH9</f>
        <v>168.60984175610969</v>
      </c>
      <c r="CH9" s="26">
        <f>'Agency North'!CI9+'Agency South'!CI9</f>
        <v>258.40531715245277</v>
      </c>
      <c r="CI9" s="26">
        <f>'Agency North'!CJ9+'Agency South'!CJ9</f>
        <v>176.4420809244528</v>
      </c>
      <c r="CJ9" s="26">
        <f>'Agency North'!CK9+'Agency South'!CK9</f>
        <v>178.31208592677734</v>
      </c>
      <c r="CK9" s="26">
        <f>'Agency North'!CL9+'Agency South'!CL9</f>
        <v>240.61348407706944</v>
      </c>
      <c r="CL9" s="26">
        <f>'Agency North'!CM9+'Agency South'!CM9</f>
        <v>149.41123825919038</v>
      </c>
      <c r="CM9" s="26">
        <f>'Agency North'!CN9+'Agency South'!CN9</f>
        <v>156.6853471183706</v>
      </c>
      <c r="CN9" s="26">
        <f>'Agency North'!CO9+'Agency South'!CO9</f>
        <v>233.45090833755739</v>
      </c>
      <c r="CO9" s="26">
        <f>'Agency North'!CP9+'Agency South'!CP9</f>
        <v>164.749775936866</v>
      </c>
      <c r="CP9" s="26">
        <f>'Agency North'!CQ9+'Agency South'!CQ9</f>
        <v>176.43856278112486</v>
      </c>
      <c r="CQ9" s="26">
        <f>'Agency North'!CR9+'Agency South'!CR9</f>
        <v>269.12778643763846</v>
      </c>
      <c r="CR9" s="26">
        <f>'Agency North'!CS9+'Agency South'!CS9</f>
        <v>187.54362248731331</v>
      </c>
      <c r="CS9" s="33">
        <f>'Agency North'!CT9+'Agency South'!CT9</f>
        <v>195.26251198299076</v>
      </c>
    </row>
    <row r="10" spans="1:98" s="26" customFormat="1" x14ac:dyDescent="0.25">
      <c r="A10" s="26" t="s">
        <v>69</v>
      </c>
      <c r="B10" s="26">
        <f>'Agency North'!C10+'Agency South'!C10</f>
        <v>0</v>
      </c>
      <c r="C10" s="26">
        <f>'Agency North'!D10+'Agency South'!D10</f>
        <v>0</v>
      </c>
      <c r="D10" s="26">
        <f>'Agency North'!E10+'Agency South'!E10</f>
        <v>0</v>
      </c>
      <c r="E10" s="26">
        <f>'Agency North'!F10+'Agency South'!F10</f>
        <v>0</v>
      </c>
      <c r="F10" s="26">
        <f>'Agency North'!G10+'Agency South'!G10</f>
        <v>0</v>
      </c>
      <c r="G10" s="26">
        <f>'Agency North'!H10+'Agency South'!H10</f>
        <v>0</v>
      </c>
      <c r="H10" s="26">
        <f>'Agency North'!I10+'Agency South'!I10</f>
        <v>0</v>
      </c>
      <c r="I10" s="26">
        <f>'Agency North'!J10+'Agency South'!J10</f>
        <v>0</v>
      </c>
      <c r="J10" s="26">
        <f>'Agency North'!K10+'Agency South'!K10</f>
        <v>0</v>
      </c>
      <c r="K10" s="26">
        <f>'Agency North'!L10+'Agency South'!L10</f>
        <v>0</v>
      </c>
      <c r="L10" s="26">
        <f>'Agency North'!M10+'Agency South'!M10</f>
        <v>0</v>
      </c>
      <c r="M10" s="33">
        <f>'Agency North'!N10+'Agency South'!N10</f>
        <v>0</v>
      </c>
      <c r="N10" s="261">
        <f>'Agency North'!O10+'Agency South'!O10</f>
        <v>21</v>
      </c>
      <c r="O10" s="261">
        <f>'Agency North'!P10+'Agency South'!P10</f>
        <v>36</v>
      </c>
      <c r="P10" s="261">
        <f>'Agency North'!Q10+'Agency South'!Q10</f>
        <v>18</v>
      </c>
      <c r="Q10" s="261">
        <f>'Agency North'!R10+'Agency South'!R10</f>
        <v>22</v>
      </c>
      <c r="R10" s="261">
        <f>'Agency North'!S10+'Agency South'!S10</f>
        <v>32</v>
      </c>
      <c r="S10" s="261">
        <f>'Agency North'!T10+'Agency South'!T10</f>
        <v>89</v>
      </c>
      <c r="T10" s="261">
        <f>'Agency North'!U10+'Agency South'!U10</f>
        <v>118</v>
      </c>
      <c r="U10" s="261">
        <f>'Agency North'!V10+'Agency South'!V10</f>
        <v>19</v>
      </c>
      <c r="V10" s="26">
        <f>'Agency North'!W10+'Agency South'!W10</f>
        <v>55</v>
      </c>
      <c r="W10" s="26">
        <f>'Agency North'!X10+'Agency South'!X10</f>
        <v>61</v>
      </c>
      <c r="X10" s="26">
        <f>'Agency North'!Y10+'Agency South'!Y10</f>
        <v>69</v>
      </c>
      <c r="Y10" s="33">
        <f>'Agency North'!Z10+'Agency South'!Z10</f>
        <v>96</v>
      </c>
      <c r="Z10" s="26">
        <f>'Agency North'!AA10+'Agency South'!AA10</f>
        <v>138</v>
      </c>
      <c r="AA10" s="26">
        <f>'Agency North'!AB10+'Agency South'!AB10</f>
        <v>64</v>
      </c>
      <c r="AB10" s="26">
        <f>'Agency North'!AC10+'Agency South'!AC10</f>
        <v>107</v>
      </c>
      <c r="AC10" s="26">
        <f>'Agency North'!AD10+'Agency South'!AD10</f>
        <v>241</v>
      </c>
      <c r="AD10" s="26">
        <f>'Agency North'!AE10+'Agency South'!AE10</f>
        <v>66</v>
      </c>
      <c r="AE10" s="26">
        <f>'Agency North'!AF10+'Agency South'!AF10</f>
        <v>124</v>
      </c>
      <c r="AF10" s="26">
        <f>'Agency North'!AG10+'Agency South'!AG10</f>
        <v>317</v>
      </c>
      <c r="AG10" s="26">
        <f>'Agency North'!AH10+'Agency South'!AH10</f>
        <v>245.45713032077111</v>
      </c>
      <c r="AH10" s="26">
        <f>'Agency North'!AI10+'Agency South'!AI10</f>
        <v>246.62243913682136</v>
      </c>
      <c r="AI10" s="26">
        <f>'Agency North'!AJ10+'Agency South'!AJ10</f>
        <v>305.4089636388855</v>
      </c>
      <c r="AJ10" s="26">
        <f>'Agency North'!AK10+'Agency South'!AK10</f>
        <v>350.71113814605189</v>
      </c>
      <c r="AK10" s="33">
        <f>'Agency North'!AL10+'Agency South'!AL10</f>
        <v>314.74496346673527</v>
      </c>
      <c r="AL10" s="26">
        <f>'Agency North'!AM10+'Agency South'!AM10</f>
        <v>334.0115005014278</v>
      </c>
      <c r="AM10" s="26">
        <f>'Agency North'!AN10+'Agency South'!AN10</f>
        <v>348.00894407485157</v>
      </c>
      <c r="AN10" s="26">
        <f>'Agency North'!AO10+'Agency South'!AO10</f>
        <v>354.9310066676511</v>
      </c>
      <c r="AO10" s="26">
        <f>'Agency North'!AP10+'Agency South'!AP10</f>
        <v>353.45027190726125</v>
      </c>
      <c r="AP10" s="26">
        <f>'Agency North'!AQ10+'Agency South'!AQ10</f>
        <v>362.96103689114562</v>
      </c>
      <c r="AQ10" s="26">
        <f>'Agency North'!AR10+'Agency South'!AR10</f>
        <v>371.83039546029994</v>
      </c>
      <c r="AR10" s="26">
        <f>'Agency North'!AS10+'Agency South'!AS10</f>
        <v>380.45920272748629</v>
      </c>
      <c r="AS10" s="26">
        <f>'Agency North'!AT10+'Agency South'!AT10</f>
        <v>386.15372155435227</v>
      </c>
      <c r="AT10" s="26">
        <f>'Agency North'!AU10+'Agency South'!AU10</f>
        <v>396.64260913941246</v>
      </c>
      <c r="AU10" s="26">
        <f>'Agency North'!AV10+'Agency South'!AV10</f>
        <v>406.65958752565217</v>
      </c>
      <c r="AV10" s="26">
        <f>'Agency North'!AW10+'Agency South'!AW10</f>
        <v>415.97418535584859</v>
      </c>
      <c r="AW10" s="33">
        <f>'Agency North'!AX10+'Agency South'!AX10</f>
        <v>425.46725527813823</v>
      </c>
      <c r="AX10" s="26">
        <f>'Agency North'!AY10+'Agency South'!AY10</f>
        <v>249.03004537865053</v>
      </c>
      <c r="AY10" s="26">
        <f>'Agency North'!AZ10+'Agency South'!AZ10</f>
        <v>0</v>
      </c>
      <c r="AZ10" s="26">
        <f>'Agency North'!BA10+'Agency South'!BA10</f>
        <v>0</v>
      </c>
      <c r="BA10" s="26">
        <f>'Agency North'!BB10+'Agency South'!BB10</f>
        <v>270.65327092514713</v>
      </c>
      <c r="BB10" s="26">
        <f>'Agency North'!BC10+'Agency South'!BC10</f>
        <v>0</v>
      </c>
      <c r="BC10" s="26">
        <f>'Agency North'!BD10+'Agency South'!BD10</f>
        <v>0</v>
      </c>
      <c r="BD10" s="26">
        <f>'Agency North'!BE10+'Agency South'!BE10</f>
        <v>289.65073493717739</v>
      </c>
      <c r="BE10" s="26">
        <f>'Agency North'!BF10+'Agency South'!BF10</f>
        <v>0</v>
      </c>
      <c r="BF10" s="26">
        <f>'Agency North'!BG10+'Agency South'!BG10</f>
        <v>0</v>
      </c>
      <c r="BG10" s="26">
        <f>'Agency North'!BH10+'Agency South'!BH10</f>
        <v>307.40979440068588</v>
      </c>
      <c r="BH10" s="26">
        <f>'Agency North'!BI10+'Agency South'!BI10</f>
        <v>0</v>
      </c>
      <c r="BI10" s="33">
        <f>'Agency North'!BJ10+'Agency South'!BJ10</f>
        <v>0</v>
      </c>
      <c r="BJ10" s="26">
        <f>'Agency North'!BK10+'Agency South'!BK10</f>
        <v>327.16910182331071</v>
      </c>
      <c r="BK10" s="26">
        <f>'Agency North'!BL10+'Agency South'!BL10</f>
        <v>0</v>
      </c>
      <c r="BL10" s="26">
        <f>'Agency North'!BM10+'Agency South'!BM10</f>
        <v>0</v>
      </c>
      <c r="BM10" s="26">
        <f>'Agency North'!BN10+'Agency South'!BN10</f>
        <v>338.77518490457226</v>
      </c>
      <c r="BN10" s="26">
        <f>'Agency North'!BO10+'Agency South'!BO10</f>
        <v>0</v>
      </c>
      <c r="BO10" s="26">
        <f>'Agency North'!BP10+'Agency South'!BP10</f>
        <v>0</v>
      </c>
      <c r="BP10" s="26">
        <f>'Agency North'!BQ10+'Agency South'!BQ10</f>
        <v>346.08413112313605</v>
      </c>
      <c r="BQ10" s="26">
        <f>'Agency North'!BR10+'Agency South'!BR10</f>
        <v>0</v>
      </c>
      <c r="BR10" s="26">
        <f>'Agency North'!BS10+'Agency South'!BS10</f>
        <v>0</v>
      </c>
      <c r="BS10" s="26">
        <f>'Agency North'!BT10+'Agency South'!BT10</f>
        <v>354.45134049525461</v>
      </c>
      <c r="BT10" s="26">
        <f>'Agency North'!BU10+'Agency South'!BU10</f>
        <v>0</v>
      </c>
      <c r="BU10" s="33">
        <f>'Agency North'!BV10+'Agency South'!BV10</f>
        <v>0</v>
      </c>
      <c r="BV10" s="26">
        <f>'Agency North'!BW10+'Agency South'!BW10</f>
        <v>366.43675622913645</v>
      </c>
      <c r="BW10" s="26">
        <f>'Agency North'!BX10+'Agency South'!BX10</f>
        <v>0</v>
      </c>
      <c r="BX10" s="26">
        <f>'Agency North'!BY10+'Agency South'!BY10</f>
        <v>0</v>
      </c>
      <c r="BY10" s="26">
        <f>'Agency North'!BZ10+'Agency South'!BZ10</f>
        <v>387.20480987067288</v>
      </c>
      <c r="BZ10" s="26">
        <f>'Agency North'!CA10+'Agency South'!CA10</f>
        <v>0</v>
      </c>
      <c r="CA10" s="26">
        <f>'Agency North'!CB10+'Agency South'!CB10</f>
        <v>0</v>
      </c>
      <c r="CB10" s="26">
        <f>'Agency North'!CC10+'Agency South'!CC10</f>
        <v>400.76998663183838</v>
      </c>
      <c r="CC10" s="26">
        <f>'Agency North'!CD10+'Agency South'!CD10</f>
        <v>0</v>
      </c>
      <c r="CD10" s="26">
        <f>'Agency North'!CE10+'Agency South'!CE10</f>
        <v>0</v>
      </c>
      <c r="CE10" s="26">
        <f>'Agency North'!CF10+'Agency South'!CF10</f>
        <v>414.44956350724226</v>
      </c>
      <c r="CF10" s="26">
        <f>'Agency North'!CG10+'Agency South'!CG10</f>
        <v>0</v>
      </c>
      <c r="CG10" s="33">
        <f>'Agency North'!CH10+'Agency South'!CH10</f>
        <v>0</v>
      </c>
      <c r="CH10" s="26">
        <f>'Agency North'!CI10+'Agency South'!CI10</f>
        <v>432.70233143339698</v>
      </c>
      <c r="CI10" s="26">
        <f>'Agency North'!CJ10+'Agency South'!CJ10</f>
        <v>0</v>
      </c>
      <c r="CJ10" s="26">
        <f>'Agency North'!CK10+'Agency South'!CK10</f>
        <v>0</v>
      </c>
      <c r="CK10" s="26">
        <f>'Agency North'!CL10+'Agency South'!CL10</f>
        <v>453.96638047683786</v>
      </c>
      <c r="CL10" s="26">
        <f>'Agency North'!CM10+'Agency South'!CM10</f>
        <v>0</v>
      </c>
      <c r="CM10" s="26">
        <f>'Agency North'!CN10+'Agency South'!CN10</f>
        <v>0</v>
      </c>
      <c r="CN10" s="26">
        <f>'Agency North'!CO10+'Agency South'!CO10</f>
        <v>467.66365780413855</v>
      </c>
      <c r="CO10" s="26">
        <f>'Agency North'!CP10+'Agency South'!CP10</f>
        <v>0</v>
      </c>
      <c r="CP10" s="26">
        <f>'Agency North'!CQ10+'Agency South'!CQ10</f>
        <v>0</v>
      </c>
      <c r="CQ10" s="26">
        <f>'Agency North'!CR10+'Agency South'!CR10</f>
        <v>482.24493016538599</v>
      </c>
      <c r="CR10" s="26">
        <f>'Agency North'!CS10+'Agency South'!CS10</f>
        <v>0</v>
      </c>
      <c r="CS10" s="33">
        <f>'Agency North'!CT10+'Agency South'!CT10</f>
        <v>0</v>
      </c>
    </row>
    <row r="11" spans="1:98" s="157" customFormat="1" x14ac:dyDescent="0.25">
      <c r="A11" s="157" t="s">
        <v>65</v>
      </c>
      <c r="B11" s="157">
        <f>B7+B8+B9-B10</f>
        <v>0</v>
      </c>
      <c r="C11" s="157">
        <f t="shared" ref="C11:BN11" si="0">C7+C8+C9-C10</f>
        <v>0</v>
      </c>
      <c r="D11" s="157">
        <f t="shared" si="0"/>
        <v>0</v>
      </c>
      <c r="E11" s="157">
        <f t="shared" si="0"/>
        <v>96</v>
      </c>
      <c r="F11" s="157">
        <f t="shared" si="0"/>
        <v>66</v>
      </c>
      <c r="G11" s="157">
        <f t="shared" si="0"/>
        <v>80</v>
      </c>
      <c r="H11" s="157">
        <f t="shared" si="0"/>
        <v>72</v>
      </c>
      <c r="I11" s="157">
        <f t="shared" si="0"/>
        <v>78</v>
      </c>
      <c r="J11" s="157">
        <f t="shared" si="0"/>
        <v>134</v>
      </c>
      <c r="K11" s="157">
        <f t="shared" si="0"/>
        <v>66</v>
      </c>
      <c r="L11" s="157">
        <f t="shared" si="0"/>
        <v>98</v>
      </c>
      <c r="M11" s="158">
        <f t="shared" si="0"/>
        <v>64</v>
      </c>
      <c r="N11" s="262">
        <v>1002</v>
      </c>
      <c r="O11" s="262">
        <v>993</v>
      </c>
      <c r="P11" s="262">
        <v>1045</v>
      </c>
      <c r="Q11" s="262">
        <v>1129</v>
      </c>
      <c r="R11" s="262">
        <v>1212</v>
      </c>
      <c r="S11" s="262">
        <v>1314</v>
      </c>
      <c r="T11" s="262">
        <f t="shared" si="0"/>
        <v>1360</v>
      </c>
      <c r="U11" s="262">
        <f t="shared" si="0"/>
        <v>1475</v>
      </c>
      <c r="V11" s="157">
        <f t="shared" si="0"/>
        <v>1662</v>
      </c>
      <c r="W11" s="157">
        <f t="shared" si="0"/>
        <v>1780</v>
      </c>
      <c r="X11" s="157">
        <f t="shared" si="0"/>
        <v>1944</v>
      </c>
      <c r="Y11" s="158">
        <f t="shared" si="0"/>
        <v>2016</v>
      </c>
      <c r="Z11" s="157">
        <f t="shared" si="0"/>
        <v>2002</v>
      </c>
      <c r="AA11" s="157">
        <f t="shared" si="0"/>
        <v>2146</v>
      </c>
      <c r="AB11" s="157">
        <f t="shared" si="0"/>
        <v>2188</v>
      </c>
      <c r="AC11" s="157">
        <f t="shared" si="0"/>
        <v>2023</v>
      </c>
      <c r="AD11" s="157">
        <f t="shared" si="0"/>
        <v>2040</v>
      </c>
      <c r="AE11" s="157">
        <f t="shared" si="0"/>
        <v>2033</v>
      </c>
      <c r="AF11" s="157">
        <f t="shared" si="0"/>
        <v>1794</v>
      </c>
      <c r="AG11" s="157">
        <f t="shared" si="0"/>
        <v>1923.5089860677474</v>
      </c>
      <c r="AH11" s="157">
        <f t="shared" si="0"/>
        <v>2053.5950629915801</v>
      </c>
      <c r="AI11" s="157">
        <f t="shared" si="0"/>
        <v>2136.8071354725198</v>
      </c>
      <c r="AJ11" s="157">
        <f t="shared" si="0"/>
        <v>2177.6913908249294</v>
      </c>
      <c r="AK11" s="158">
        <f t="shared" si="0"/>
        <v>2277.7353807104309</v>
      </c>
      <c r="AL11" s="157">
        <f t="shared" si="0"/>
        <v>2302.3854744744222</v>
      </c>
      <c r="AM11" s="157">
        <f t="shared" si="0"/>
        <v>2340.0087908079831</v>
      </c>
      <c r="AN11" s="157">
        <f t="shared" si="0"/>
        <v>2379.3907414372406</v>
      </c>
      <c r="AO11" s="157">
        <f t="shared" si="0"/>
        <v>2426.7885016261857</v>
      </c>
      <c r="AP11" s="157">
        <f t="shared" si="0"/>
        <v>2473.6557511265041</v>
      </c>
      <c r="AQ11" s="157">
        <f t="shared" si="0"/>
        <v>2533.8661774213797</v>
      </c>
      <c r="AR11" s="157">
        <f t="shared" si="0"/>
        <v>2578.5615354969791</v>
      </c>
      <c r="AS11" s="157">
        <f t="shared" si="0"/>
        <v>2642.8586961899064</v>
      </c>
      <c r="AT11" s="157">
        <f t="shared" si="0"/>
        <v>2706.8544503053704</v>
      </c>
      <c r="AU11" s="157">
        <f t="shared" si="0"/>
        <v>2769.088220311774</v>
      </c>
      <c r="AV11" s="157">
        <f t="shared" si="0"/>
        <v>2831.870622112795</v>
      </c>
      <c r="AW11" s="158">
        <f t="shared" si="0"/>
        <v>2898.3494524617799</v>
      </c>
      <c r="AX11" s="157">
        <f t="shared" si="0"/>
        <v>2831.877521067378</v>
      </c>
      <c r="AY11" s="157">
        <f t="shared" si="0"/>
        <v>2964.7756301647692</v>
      </c>
      <c r="AZ11" s="157">
        <f t="shared" si="0"/>
        <v>3139.9018744454984</v>
      </c>
      <c r="BA11" s="157">
        <f t="shared" si="0"/>
        <v>3067.039332025648</v>
      </c>
      <c r="BB11" s="157">
        <f t="shared" si="0"/>
        <v>3205.8597247794933</v>
      </c>
      <c r="BC11" s="157">
        <f t="shared" si="0"/>
        <v>3350.1038833511539</v>
      </c>
      <c r="BD11" s="157">
        <f t="shared" si="0"/>
        <v>3255.4809447601492</v>
      </c>
      <c r="BE11" s="157">
        <f t="shared" si="0"/>
        <v>3400.4750688416748</v>
      </c>
      <c r="BF11" s="157">
        <f t="shared" si="0"/>
        <v>3549.7602327412151</v>
      </c>
      <c r="BG11" s="157">
        <f t="shared" si="0"/>
        <v>3450.5107160263042</v>
      </c>
      <c r="BH11" s="157">
        <f t="shared" si="0"/>
        <v>3608.4658822441011</v>
      </c>
      <c r="BI11" s="158">
        <f t="shared" si="0"/>
        <v>3772.7956002739766</v>
      </c>
      <c r="BJ11" s="157">
        <f t="shared" si="0"/>
        <v>3594.1212832224337</v>
      </c>
      <c r="BK11" s="157">
        <f t="shared" si="0"/>
        <v>3747.282478347312</v>
      </c>
      <c r="BL11" s="157">
        <f t="shared" si="0"/>
        <v>3902.9636468983913</v>
      </c>
      <c r="BM11" s="157">
        <f t="shared" si="0"/>
        <v>3706.863306152959</v>
      </c>
      <c r="BN11" s="157">
        <f t="shared" si="0"/>
        <v>3841.9747895170158</v>
      </c>
      <c r="BO11" s="157">
        <f t="shared" ref="BO11:CS11" si="1">BO7+BO8+BO9-BO10</f>
        <v>3982.653317408523</v>
      </c>
      <c r="BP11" s="157">
        <f t="shared" si="1"/>
        <v>3776.0903335265803</v>
      </c>
      <c r="BQ11" s="157">
        <f t="shared" si="1"/>
        <v>3922.4704905641647</v>
      </c>
      <c r="BR11" s="157">
        <f t="shared" si="1"/>
        <v>4077.5905072519281</v>
      </c>
      <c r="BS11" s="157">
        <f t="shared" si="1"/>
        <v>3880.2161502327995</v>
      </c>
      <c r="BT11" s="157">
        <f t="shared" si="1"/>
        <v>4043.9205550632096</v>
      </c>
      <c r="BU11" s="158">
        <f t="shared" si="1"/>
        <v>4213.6151065114109</v>
      </c>
      <c r="BV11" s="157">
        <f t="shared" si="1"/>
        <v>4095.8848400183679</v>
      </c>
      <c r="BW11" s="157">
        <f t="shared" si="1"/>
        <v>4271.2811263497688</v>
      </c>
      <c r="BX11" s="157">
        <f t="shared" si="1"/>
        <v>4447.8464251388732</v>
      </c>
      <c r="BY11" s="157">
        <f t="shared" si="1"/>
        <v>4291.649845540328</v>
      </c>
      <c r="BZ11" s="157">
        <f t="shared" si="1"/>
        <v>4442.3350449927557</v>
      </c>
      <c r="CA11" s="157">
        <f t="shared" si="1"/>
        <v>4598.7891319100736</v>
      </c>
      <c r="CB11" s="157">
        <f t="shared" si="1"/>
        <v>4420.1778010817279</v>
      </c>
      <c r="CC11" s="157">
        <f t="shared" si="1"/>
        <v>4582.5243883948524</v>
      </c>
      <c r="CD11" s="157">
        <f t="shared" si="1"/>
        <v>4754.955349417829</v>
      </c>
      <c r="CE11" s="157">
        <f t="shared" si="1"/>
        <v>4592.8202490334643</v>
      </c>
      <c r="CF11" s="157">
        <f t="shared" si="1"/>
        <v>4774.6915817189283</v>
      </c>
      <c r="CG11" s="158">
        <f t="shared" si="1"/>
        <v>4963.3014234750381</v>
      </c>
      <c r="CH11" s="157">
        <f t="shared" si="1"/>
        <v>4809.0044091940936</v>
      </c>
      <c r="CI11" s="157">
        <f t="shared" si="1"/>
        <v>5005.4464901185465</v>
      </c>
      <c r="CJ11" s="157">
        <f t="shared" si="1"/>
        <v>5203.7585760453239</v>
      </c>
      <c r="CK11" s="157">
        <f t="shared" si="1"/>
        <v>5010.4056796455552</v>
      </c>
      <c r="CL11" s="157">
        <f t="shared" si="1"/>
        <v>5179.8169179047454</v>
      </c>
      <c r="CM11" s="157">
        <f t="shared" si="1"/>
        <v>5356.5022650231158</v>
      </c>
      <c r="CN11" s="157">
        <f t="shared" si="1"/>
        <v>5142.2895155565338</v>
      </c>
      <c r="CO11" s="157">
        <f t="shared" si="1"/>
        <v>5327.0392914934009</v>
      </c>
      <c r="CP11" s="157">
        <f t="shared" si="1"/>
        <v>5523.4778542745253</v>
      </c>
      <c r="CQ11" s="157">
        <f t="shared" si="1"/>
        <v>5330.3607105467781</v>
      </c>
      <c r="CR11" s="157">
        <f t="shared" si="1"/>
        <v>5537.9043330340901</v>
      </c>
      <c r="CS11" s="158">
        <f t="shared" si="1"/>
        <v>5753.166845017081</v>
      </c>
    </row>
    <row r="12" spans="1:98" s="17" customFormat="1" x14ac:dyDescent="0.25">
      <c r="A12" s="17" t="s">
        <v>71</v>
      </c>
      <c r="B12" s="17" t="e">
        <f>B13/B11</f>
        <v>#DIV/0!</v>
      </c>
      <c r="C12" s="17" t="e">
        <f t="shared" ref="C12:BN12" si="2">C13/C11</f>
        <v>#DIV/0!</v>
      </c>
      <c r="D12" s="17" t="e">
        <f t="shared" si="2"/>
        <v>#DIV/0!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05">
        <f t="shared" si="2"/>
        <v>0</v>
      </c>
      <c r="N12" s="263">
        <f t="shared" si="2"/>
        <v>0.15469061876247506</v>
      </c>
      <c r="O12" s="263">
        <f t="shared" si="2"/>
        <v>0.12990936555891239</v>
      </c>
      <c r="P12" s="263">
        <f t="shared" si="2"/>
        <v>0.33684210526315789</v>
      </c>
      <c r="Q12" s="263">
        <f t="shared" si="2"/>
        <v>0.26129317980513728</v>
      </c>
      <c r="R12" s="263">
        <f t="shared" si="2"/>
        <v>0.3094059405940594</v>
      </c>
      <c r="S12" s="263">
        <f t="shared" si="2"/>
        <v>0.40639269406392692</v>
      </c>
      <c r="T12" s="263">
        <f t="shared" si="2"/>
        <v>0.33455882352941174</v>
      </c>
      <c r="U12" s="263">
        <f t="shared" si="2"/>
        <v>0.32610169491525426</v>
      </c>
      <c r="V12" s="17">
        <f t="shared" si="2"/>
        <v>0.35258724428399518</v>
      </c>
      <c r="W12" s="17">
        <f t="shared" si="2"/>
        <v>0.31910112359550563</v>
      </c>
      <c r="X12" s="17">
        <f t="shared" si="2"/>
        <v>0.32561728395061729</v>
      </c>
      <c r="Y12" s="105">
        <f t="shared" si="2"/>
        <v>0.35218253968253971</v>
      </c>
      <c r="Z12" s="17">
        <f t="shared" si="2"/>
        <v>0.15684315684315683</v>
      </c>
      <c r="AA12" s="17">
        <f t="shared" si="2"/>
        <v>0.23718546132339235</v>
      </c>
      <c r="AB12" s="17">
        <f t="shared" si="2"/>
        <v>0.26142595978062155</v>
      </c>
      <c r="AC12" s="17">
        <f t="shared" si="2"/>
        <v>0.23084527928818585</v>
      </c>
      <c r="AD12" s="17">
        <f t="shared" si="2"/>
        <v>0.21715686274509804</v>
      </c>
      <c r="AE12" s="17">
        <f t="shared" si="2"/>
        <v>0.33054599114608951</v>
      </c>
      <c r="AF12" s="17">
        <f t="shared" si="2"/>
        <v>0.26254180602006688</v>
      </c>
      <c r="AG12" s="17">
        <f t="shared" si="2"/>
        <v>0.26693905972765619</v>
      </c>
      <c r="AH12" s="17">
        <f t="shared" si="2"/>
        <v>0.27395950052986467</v>
      </c>
      <c r="AI12" s="17">
        <f t="shared" si="2"/>
        <v>0.28743655854907396</v>
      </c>
      <c r="AJ12" s="17">
        <f t="shared" si="2"/>
        <v>0.27386415234077988</v>
      </c>
      <c r="AK12" s="105">
        <f t="shared" si="2"/>
        <v>0.27702254820468292</v>
      </c>
      <c r="AL12" s="17">
        <f t="shared" si="2"/>
        <v>0.27830486524516795</v>
      </c>
      <c r="AM12" s="17">
        <f t="shared" si="2"/>
        <v>0.27926608505839406</v>
      </c>
      <c r="AN12" s="17">
        <f t="shared" si="2"/>
        <v>0.27719946089059699</v>
      </c>
      <c r="AO12" s="17">
        <f t="shared" si="2"/>
        <v>0.27805360477235824</v>
      </c>
      <c r="AP12" s="17">
        <f t="shared" si="2"/>
        <v>0.27834736596325127</v>
      </c>
      <c r="AQ12" s="17">
        <f t="shared" si="2"/>
        <v>0.27843506441230509</v>
      </c>
      <c r="AR12" s="17">
        <f t="shared" si="2"/>
        <v>0.27820807065279946</v>
      </c>
      <c r="AS12" s="17">
        <f t="shared" si="2"/>
        <v>0.2784998116722176</v>
      </c>
      <c r="AT12" s="17">
        <f t="shared" si="2"/>
        <v>0.27865201118062444</v>
      </c>
      <c r="AU12" s="17">
        <f t="shared" si="2"/>
        <v>0.27874351843942224</v>
      </c>
      <c r="AV12" s="17">
        <f t="shared" si="2"/>
        <v>0.27882807995855585</v>
      </c>
      <c r="AW12" s="105">
        <f t="shared" si="2"/>
        <v>0.27899335144790921</v>
      </c>
      <c r="AX12" s="17">
        <f t="shared" si="2"/>
        <v>0.14999999999999997</v>
      </c>
      <c r="AY12" s="17">
        <f t="shared" si="2"/>
        <v>0.15</v>
      </c>
      <c r="AZ12" s="17">
        <f t="shared" si="2"/>
        <v>0.33450499271339157</v>
      </c>
      <c r="BA12" s="17">
        <f t="shared" si="2"/>
        <v>0.33437397337351515</v>
      </c>
      <c r="BB12" s="17">
        <f t="shared" si="2"/>
        <v>0.3341015953723091</v>
      </c>
      <c r="BC12" s="17">
        <f t="shared" si="2"/>
        <v>0.33384943794083494</v>
      </c>
      <c r="BD12" s="17">
        <f t="shared" si="2"/>
        <v>0.33381913825304949</v>
      </c>
      <c r="BE12" s="17">
        <f t="shared" si="2"/>
        <v>0.33365728702953062</v>
      </c>
      <c r="BF12" s="17">
        <f t="shared" si="2"/>
        <v>0.3334996068429556</v>
      </c>
      <c r="BG12" s="17">
        <f t="shared" si="2"/>
        <v>0.33353743315134737</v>
      </c>
      <c r="BH12" s="17">
        <f t="shared" si="2"/>
        <v>0.33337764484065063</v>
      </c>
      <c r="BI12" s="105">
        <f t="shared" si="2"/>
        <v>0.33320512394075091</v>
      </c>
      <c r="BJ12" s="17">
        <f t="shared" si="2"/>
        <v>0.14999999999999997</v>
      </c>
      <c r="BK12" s="17">
        <f t="shared" si="2"/>
        <v>0.15</v>
      </c>
      <c r="BL12" s="17">
        <f t="shared" si="2"/>
        <v>0.33300131928349486</v>
      </c>
      <c r="BM12" s="17">
        <f t="shared" si="2"/>
        <v>0.33308177921537613</v>
      </c>
      <c r="BN12" s="17">
        <f t="shared" si="2"/>
        <v>0.33291313917796161</v>
      </c>
      <c r="BO12" s="17">
        <f t="shared" ref="BO12:CS12" si="3">BO13/BO11</f>
        <v>0.33275529933124459</v>
      </c>
      <c r="BP12" s="17">
        <f t="shared" si="3"/>
        <v>0.33286830788122701</v>
      </c>
      <c r="BQ12" s="17">
        <f t="shared" si="3"/>
        <v>0.33277545663279445</v>
      </c>
      <c r="BR12" s="17">
        <f t="shared" si="3"/>
        <v>0.33268333966783281</v>
      </c>
      <c r="BS12" s="17">
        <f t="shared" si="3"/>
        <v>0.33282229422853254</v>
      </c>
      <c r="BT12" s="17">
        <f t="shared" si="3"/>
        <v>0.33271301838101142</v>
      </c>
      <c r="BU12" s="105">
        <f t="shared" si="3"/>
        <v>0.3325876670232219</v>
      </c>
      <c r="BV12" s="17">
        <f t="shared" si="3"/>
        <v>0.15</v>
      </c>
      <c r="BW12" s="17">
        <f t="shared" si="3"/>
        <v>0.15000000000000002</v>
      </c>
      <c r="BX12" s="17">
        <f t="shared" si="3"/>
        <v>0.33236388306809428</v>
      </c>
      <c r="BY12" s="17">
        <f t="shared" si="3"/>
        <v>0.33241294996682702</v>
      </c>
      <c r="BZ12" s="17">
        <f t="shared" si="3"/>
        <v>0.33226787306497535</v>
      </c>
      <c r="CA12" s="17">
        <f t="shared" si="3"/>
        <v>0.33213287501541655</v>
      </c>
      <c r="CB12" s="17">
        <f t="shared" si="3"/>
        <v>0.33223729844415445</v>
      </c>
      <c r="CC12" s="17">
        <f t="shared" si="3"/>
        <v>0.33216683237166389</v>
      </c>
      <c r="CD12" s="17">
        <f t="shared" si="3"/>
        <v>0.33209597511889083</v>
      </c>
      <c r="CE12" s="17">
        <f t="shared" si="3"/>
        <v>0.33223536783032287</v>
      </c>
      <c r="CF12" s="17">
        <f t="shared" si="3"/>
        <v>0.33214987799203816</v>
      </c>
      <c r="CG12" s="105">
        <f t="shared" si="3"/>
        <v>0.33204913699839234</v>
      </c>
      <c r="CH12" s="17">
        <f t="shared" si="3"/>
        <v>0.15</v>
      </c>
      <c r="CI12" s="17">
        <f t="shared" si="3"/>
        <v>0.15</v>
      </c>
      <c r="CJ12" s="17">
        <f t="shared" si="3"/>
        <v>0.33190457251101152</v>
      </c>
      <c r="CK12" s="17">
        <f t="shared" si="3"/>
        <v>0.33198050679895225</v>
      </c>
      <c r="CL12" s="17">
        <f t="shared" si="3"/>
        <v>0.33185126232772127</v>
      </c>
      <c r="CM12" s="17">
        <f t="shared" si="3"/>
        <v>0.3317308596796979</v>
      </c>
      <c r="CN12" s="17">
        <f t="shared" si="3"/>
        <v>0.33185255454446144</v>
      </c>
      <c r="CO12" s="17">
        <f t="shared" si="3"/>
        <v>0.33179127943103176</v>
      </c>
      <c r="CP12" s="17">
        <f t="shared" si="3"/>
        <v>0.33172949050923373</v>
      </c>
      <c r="CQ12" s="17">
        <f t="shared" si="3"/>
        <v>0.33188295200956403</v>
      </c>
      <c r="CR12" s="17">
        <f t="shared" si="3"/>
        <v>0.33180700207836178</v>
      </c>
      <c r="CS12" s="105">
        <f t="shared" si="3"/>
        <v>0.33171641736393542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4">
        <f>'Agency North'!N13+'Agency South'!N13</f>
        <v>0</v>
      </c>
      <c r="N13" s="262">
        <f>'Agency North'!O13+'Agency South'!O13</f>
        <v>155</v>
      </c>
      <c r="O13" s="262">
        <f>'Agency North'!P13+'Agency South'!P13</f>
        <v>129</v>
      </c>
      <c r="P13" s="262">
        <f>'Agency North'!Q13+'Agency South'!Q13</f>
        <v>352</v>
      </c>
      <c r="Q13" s="262">
        <f>'Agency North'!R13+'Agency South'!R13</f>
        <v>295</v>
      </c>
      <c r="R13" s="262">
        <f>'Agency North'!S13+'Agency South'!S13</f>
        <v>375</v>
      </c>
      <c r="S13" s="262">
        <f>'Agency North'!T13+'Agency South'!T13</f>
        <v>534</v>
      </c>
      <c r="T13" s="262">
        <f>'Agency North'!U13+'Agency South'!U13</f>
        <v>455</v>
      </c>
      <c r="U13" s="262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4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513.4596801186218</v>
      </c>
      <c r="AH13" s="15">
        <f>'Agency North'!AI13+'Agency South'!AI13</f>
        <v>562.60187774776932</v>
      </c>
      <c r="AI13" s="15">
        <f>'Agency North'!AJ13+'Agency South'!AJ13</f>
        <v>614.19648930332596</v>
      </c>
      <c r="AJ13" s="15">
        <f>'Agency North'!AK13+'Agency South'!AK13</f>
        <v>596.39160680808322</v>
      </c>
      <c r="AK13" s="94">
        <f>'Agency North'!AL13+'Agency South'!AL13</f>
        <v>630.98405930036711</v>
      </c>
      <c r="AL13" s="15">
        <f>'Agency North'!AM13+'Agency South'!AM13</f>
        <v>640.76507921603616</v>
      </c>
      <c r="AM13" s="15">
        <f>'Agency North'!AN13+'Agency South'!AN13</f>
        <v>653.48509401117212</v>
      </c>
      <c r="AN13" s="15">
        <f>'Agency North'!AO13+'Agency South'!AO13</f>
        <v>659.56583077448101</v>
      </c>
      <c r="AO13" s="15">
        <f>'Agency North'!AP13+'Agency South'!AP13</f>
        <v>674.77729089727097</v>
      </c>
      <c r="AP13" s="15">
        <f>'Agency North'!AQ13+'Agency South'!AQ13</f>
        <v>688.53556262591019</v>
      </c>
      <c r="AQ13" s="15">
        <f>'Agency North'!AR13+'Agency South'!AR13</f>
        <v>705.5171923224832</v>
      </c>
      <c r="AR13" s="15">
        <f>'Agency North'!AS13+'Agency South'!AS13</f>
        <v>717.37662985013458</v>
      </c>
      <c r="AS13" s="15">
        <f>'Agency North'!AT13+'Agency South'!AT13</f>
        <v>736.03564916517155</v>
      </c>
      <c r="AT13" s="15">
        <f>'Agency North'!AU13+'Agency South'!AU13</f>
        <v>754.27043655081502</v>
      </c>
      <c r="AU13" s="15">
        <f>'Agency North'!AV13+'Agency South'!AV13</f>
        <v>771.8653933988619</v>
      </c>
      <c r="AV13" s="15">
        <f>'Agency North'!AW13+'Agency South'!AW13</f>
        <v>789.60504825475164</v>
      </c>
      <c r="AW13" s="94">
        <f>'Agency North'!AX13+'Agency South'!AX13</f>
        <v>808.62022740952466</v>
      </c>
      <c r="AX13" s="15">
        <f>'Agency North'!AY13+'Agency South'!AY13</f>
        <v>424.78162816010661</v>
      </c>
      <c r="AY13" s="15">
        <f>'Agency North'!AZ13+'Agency South'!AZ13</f>
        <v>444.7163445247154</v>
      </c>
      <c r="AZ13" s="15">
        <f>'Agency North'!BA13+'Agency South'!BA13</f>
        <v>1050.312853632156</v>
      </c>
      <c r="BA13" s="15">
        <f>'Agency North'!BB13+'Agency South'!BB13</f>
        <v>1025.5381279422677</v>
      </c>
      <c r="BB13" s="15">
        <f>'Agency North'!BC13+'Agency South'!BC13</f>
        <v>1071.0828485886605</v>
      </c>
      <c r="BC13" s="15">
        <f>'Agency North'!BD13+'Agency South'!BD13</f>
        <v>1118.4302985001912</v>
      </c>
      <c r="BD13" s="15">
        <f>'Agency North'!BE13+'Agency South'!BE13</f>
        <v>1086.7418435790564</v>
      </c>
      <c r="BE13" s="15">
        <f>'Agency North'!BF13+'Agency South'!BF13</f>
        <v>1134.5932860812695</v>
      </c>
      <c r="BF13" s="15">
        <f>'Agency North'!BG13+'Agency South'!BG13</f>
        <v>1183.8436420059538</v>
      </c>
      <c r="BG13" s="15">
        <f>'Agency North'!BH13+'Agency South'!BH13</f>
        <v>1150.8744872846312</v>
      </c>
      <c r="BH13" s="15">
        <f>'Agency North'!BI13+'Agency South'!BI13</f>
        <v>1202.9818573103789</v>
      </c>
      <c r="BI13" s="94">
        <f>'Agency North'!BJ13+'Agency South'!BJ13</f>
        <v>1257.1148255924102</v>
      </c>
      <c r="BJ13" s="15">
        <f>'Agency North'!BK13+'Agency South'!BK13</f>
        <v>539.11819248336496</v>
      </c>
      <c r="BK13" s="15">
        <f>'Agency North'!BL13+'Agency South'!BL13</f>
        <v>562.09237175209682</v>
      </c>
      <c r="BL13" s="15">
        <f>'Agency North'!BM13+'Agency South'!BM13</f>
        <v>1299.6920435326847</v>
      </c>
      <c r="BM13" s="15">
        <f>'Agency North'!BN13+'Agency South'!BN13</f>
        <v>1234.6886253216192</v>
      </c>
      <c r="BN13" s="15">
        <f>'Agency North'!BO13+'Agency South'!BO13</f>
        <v>1279.043887820698</v>
      </c>
      <c r="BO13" s="15">
        <f>'Agency North'!BP13+'Agency South'!BP13</f>
        <v>1325.2489967668473</v>
      </c>
      <c r="BP13" s="15">
        <f>'Agency North'!BQ13+'Agency South'!BQ13</f>
        <v>1256.940799727651</v>
      </c>
      <c r="BQ13" s="15">
        <f>'Agency North'!BR13+'Agency South'!BR13</f>
        <v>1305.3019086261511</v>
      </c>
      <c r="BR13" s="15">
        <f>'Agency North'!BS13+'Agency South'!BS13</f>
        <v>1356.5464277504238</v>
      </c>
      <c r="BS13" s="15">
        <f>'Agency North'!BT13+'Agency South'!BT13</f>
        <v>1291.4224412230847</v>
      </c>
      <c r="BT13" s="15">
        <f>'Agency North'!BU13+'Agency South'!BU13</f>
        <v>1345.4650139680955</v>
      </c>
      <c r="BU13" s="94">
        <f>'Agency North'!BV13+'Agency South'!BV13</f>
        <v>1401.3964180084347</v>
      </c>
      <c r="BV13" s="15">
        <f>'Agency North'!BW13+'Agency South'!BW13</f>
        <v>614.38272600275513</v>
      </c>
      <c r="BW13" s="15">
        <f>'Agency North'!BX13+'Agency South'!BX13</f>
        <v>640.69216895246541</v>
      </c>
      <c r="BX13" s="15">
        <f>'Agency North'!BY13+'Agency South'!BY13</f>
        <v>1478.3035091496977</v>
      </c>
      <c r="BY13" s="15">
        <f>'Agency North'!BZ13+'Agency South'!BZ13</f>
        <v>1426.599985380738</v>
      </c>
      <c r="BZ13" s="15">
        <f>'Agency North'!CA13+'Agency South'!CA13</f>
        <v>1476.0452168417446</v>
      </c>
      <c r="CA13" s="15">
        <f>'Agency North'!CB13+'Agency South'!CB13</f>
        <v>1527.4090559709443</v>
      </c>
      <c r="CB13" s="15">
        <f>'Agency North'!CC13+'Agency South'!CC13</f>
        <v>1468.5479312742164</v>
      </c>
      <c r="CC13" s="15">
        <f>'Agency North'!CD13+'Agency South'!CD13</f>
        <v>1522.1626103590145</v>
      </c>
      <c r="CD13" s="15">
        <f>'Agency North'!CE13+'Agency South'!CE13</f>
        <v>1579.1015334117001</v>
      </c>
      <c r="CE13" s="15">
        <f>'Agency North'!CF13+'Agency South'!CF13</f>
        <v>1525.8973248161881</v>
      </c>
      <c r="CF13" s="15">
        <f>'Agency North'!CG13+'Agency South'!CG13</f>
        <v>1585.9132263175536</v>
      </c>
      <c r="CG13" s="94">
        <f>'Agency North'!CH13+'Agency South'!CH13</f>
        <v>1648.0599543277785</v>
      </c>
      <c r="CH13" s="15">
        <f>'Agency North'!CI13+'Agency South'!CI13</f>
        <v>721.35066137911394</v>
      </c>
      <c r="CI13" s="15">
        <f>'Agency North'!CJ13+'Agency South'!CJ13</f>
        <v>750.81697351778189</v>
      </c>
      <c r="CJ13" s="15">
        <f>'Agency North'!CK13+'Agency South'!CK13</f>
        <v>1727.1512656328332</v>
      </c>
      <c r="CK13" s="15">
        <f>'Agency North'!CL13+'Agency South'!CL13</f>
        <v>1663.3570167970802</v>
      </c>
      <c r="CL13" s="15">
        <f>'Agency North'!CM13+'Agency South'!CM13</f>
        <v>1718.9287828331765</v>
      </c>
      <c r="CM13" s="15">
        <f>'Agency North'!CN13+'Agency South'!CN13</f>
        <v>1776.917101252367</v>
      </c>
      <c r="CN13" s="15">
        <f>'Agency North'!CO13+'Agency South'!CO13</f>
        <v>1706.481911944637</v>
      </c>
      <c r="CO13" s="15">
        <f>'Agency North'!CP13+'Agency South'!CP13</f>
        <v>1767.4651821039724</v>
      </c>
      <c r="CP13" s="15">
        <f>'Agency North'!CQ13+'Agency South'!CQ13</f>
        <v>1832.3004944375239</v>
      </c>
      <c r="CQ13" s="15">
        <f>'Agency North'!CR13+'Agency South'!CR13</f>
        <v>1769.055847892062</v>
      </c>
      <c r="CR13" s="15">
        <f>'Agency North'!CS13+'Agency South'!CS13</f>
        <v>1837.5154345408109</v>
      </c>
      <c r="CS13" s="94">
        <f>'Agency North'!CT13+'Agency South'!CT13</f>
        <v>1908.4198943260417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98" t="e">
        <f t="shared" si="4"/>
        <v>#DIV/0!</v>
      </c>
      <c r="N14" s="264">
        <f t="shared" si="4"/>
        <v>1.232258064516129</v>
      </c>
      <c r="O14" s="264">
        <f t="shared" si="4"/>
        <v>1.4573643410852712</v>
      </c>
      <c r="P14" s="264">
        <f t="shared" si="4"/>
        <v>1.78125</v>
      </c>
      <c r="Q14" s="264">
        <f t="shared" si="4"/>
        <v>1.6305084745762712</v>
      </c>
      <c r="R14" s="264">
        <f t="shared" si="4"/>
        <v>1.6666666666666667</v>
      </c>
      <c r="S14" s="264">
        <f t="shared" si="4"/>
        <v>2.1104868913857677</v>
      </c>
      <c r="T14" s="264">
        <f t="shared" si="4"/>
        <v>1.8153846153846154</v>
      </c>
      <c r="U14" s="264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98">
        <f t="shared" si="4"/>
        <v>1.9070422535211267</v>
      </c>
      <c r="Z14" s="13">
        <f t="shared" si="4"/>
        <v>1.3726114649681529</v>
      </c>
      <c r="AA14" s="13">
        <f t="shared" si="4"/>
        <v>1.8074656188605107</v>
      </c>
      <c r="AB14" s="13">
        <f t="shared" si="4"/>
        <v>2.0122377622377621</v>
      </c>
      <c r="AC14" s="13">
        <f t="shared" si="4"/>
        <v>1.9379014989293362</v>
      </c>
      <c r="AD14" s="13">
        <f t="shared" si="4"/>
        <v>2.0293453724604964</v>
      </c>
      <c r="AE14" s="13">
        <f t="shared" si="4"/>
        <v>2.5059523809523809</v>
      </c>
      <c r="AF14" s="13">
        <f t="shared" si="4"/>
        <v>2.3418259023354566</v>
      </c>
      <c r="AG14" s="13">
        <f t="shared" si="4"/>
        <v>2.3407462125505987</v>
      </c>
      <c r="AH14" s="13">
        <f t="shared" si="4"/>
        <v>2.3629478468042455</v>
      </c>
      <c r="AI14" s="13">
        <f t="shared" si="4"/>
        <v>2.3606583977290931</v>
      </c>
      <c r="AJ14" s="13">
        <f t="shared" si="4"/>
        <v>2.356351296789164</v>
      </c>
      <c r="AK14" s="98">
        <f t="shared" si="4"/>
        <v>2.3597068426724057</v>
      </c>
      <c r="AL14" s="13">
        <f t="shared" si="4"/>
        <v>2.361672884625861</v>
      </c>
      <c r="AM14" s="13">
        <f t="shared" si="4"/>
        <v>2.360394609305378</v>
      </c>
      <c r="AN14" s="13">
        <f t="shared" si="4"/>
        <v>2.3602187670343677</v>
      </c>
      <c r="AO14" s="13">
        <f t="shared" si="4"/>
        <v>2.3612959336046364</v>
      </c>
      <c r="AP14" s="13">
        <f t="shared" si="4"/>
        <v>2.3619621905884878</v>
      </c>
      <c r="AQ14" s="13">
        <f t="shared" si="4"/>
        <v>2.3626216348533955</v>
      </c>
      <c r="AR14" s="13">
        <f t="shared" si="4"/>
        <v>2.3630445877765065</v>
      </c>
      <c r="AS14" s="13">
        <f t="shared" si="4"/>
        <v>2.3640392067206819</v>
      </c>
      <c r="AT14" s="13">
        <f t="shared" si="4"/>
        <v>2.3650305897921244</v>
      </c>
      <c r="AU14" s="13">
        <f t="shared" si="4"/>
        <v>2.3659151394289393</v>
      </c>
      <c r="AV14" s="13">
        <f t="shared" si="4"/>
        <v>2.3667948857043921</v>
      </c>
      <c r="AW14" s="98">
        <f t="shared" si="4"/>
        <v>2.3678050198858491</v>
      </c>
      <c r="AX14" s="13">
        <f t="shared" si="4"/>
        <v>1.4104237770339854</v>
      </c>
      <c r="AY14" s="13">
        <f t="shared" si="4"/>
        <v>1.4090307538678464</v>
      </c>
      <c r="AZ14" s="13">
        <f t="shared" si="4"/>
        <v>2.0444133595941225</v>
      </c>
      <c r="BA14" s="13">
        <f t="shared" si="4"/>
        <v>2.0439213771257383</v>
      </c>
      <c r="BB14" s="13">
        <f t="shared" si="4"/>
        <v>2.0428973527289829</v>
      </c>
      <c r="BC14" s="13">
        <f t="shared" si="4"/>
        <v>2.0709739297592695</v>
      </c>
      <c r="BD14" s="13">
        <f t="shared" si="4"/>
        <v>2.0418336701785456</v>
      </c>
      <c r="BE14" s="13">
        <f t="shared" si="4"/>
        <v>2.0412233560394935</v>
      </c>
      <c r="BF14" s="13">
        <f t="shared" si="4"/>
        <v>2.070314100253531</v>
      </c>
      <c r="BG14" s="13">
        <f t="shared" si="4"/>
        <v>2.0407710252137754</v>
      </c>
      <c r="BH14" s="13">
        <f t="shared" si="4"/>
        <v>2.0401674752344192</v>
      </c>
      <c r="BI14" s="98">
        <f t="shared" si="4"/>
        <v>2.0697575910106916</v>
      </c>
      <c r="BJ14" s="13">
        <f t="shared" si="4"/>
        <v>1.399742570952341</v>
      </c>
      <c r="BK14" s="13">
        <f t="shared" si="4"/>
        <v>1.3988548324519614</v>
      </c>
      <c r="BL14" s="13">
        <f t="shared" si="4"/>
        <v>2.0387437355993168</v>
      </c>
      <c r="BM14" s="13">
        <f t="shared" si="4"/>
        <v>2.0390484073029369</v>
      </c>
      <c r="BN14" s="13">
        <f t="shared" si="4"/>
        <v>2.0384096613396645</v>
      </c>
      <c r="BO14" s="13">
        <f t="shared" ref="BO14:CS14" si="5">BO15/BO13</f>
        <v>2.0378112359319429</v>
      </c>
      <c r="BP14" s="13">
        <f t="shared" si="5"/>
        <v>2.0382397481052386</v>
      </c>
      <c r="BQ14" s="13">
        <f t="shared" si="5"/>
        <v>2.0378876908477817</v>
      </c>
      <c r="BR14" s="13">
        <f t="shared" si="5"/>
        <v>2.037538223527068</v>
      </c>
      <c r="BS14" s="13">
        <f t="shared" si="5"/>
        <v>2.0380653060710929</v>
      </c>
      <c r="BT14" s="13">
        <f t="shared" si="5"/>
        <v>2.0376508378189442</v>
      </c>
      <c r="BU14" s="98">
        <f t="shared" si="5"/>
        <v>2.0371750619644149</v>
      </c>
      <c r="BV14" s="13">
        <f t="shared" si="5"/>
        <v>1.3957655528344513</v>
      </c>
      <c r="BW14" s="13">
        <f t="shared" si="5"/>
        <v>1.3949474598601945</v>
      </c>
      <c r="BX14" s="13">
        <f t="shared" si="5"/>
        <v>2.0363247891951279</v>
      </c>
      <c r="BY14" s="13">
        <f t="shared" si="5"/>
        <v>2.0365113181002314</v>
      </c>
      <c r="BZ14" s="13">
        <f t="shared" si="5"/>
        <v>2.0359596456745956</v>
      </c>
      <c r="CA14" s="13">
        <f t="shared" si="5"/>
        <v>2.0354458664156478</v>
      </c>
      <c r="CB14" s="13">
        <f t="shared" si="5"/>
        <v>2.0358433205217099</v>
      </c>
      <c r="CC14" s="13">
        <f t="shared" si="5"/>
        <v>2.0355751415600127</v>
      </c>
      <c r="CD14" s="13">
        <f t="shared" si="5"/>
        <v>2.0353053590919332</v>
      </c>
      <c r="CE14" s="13">
        <f t="shared" si="5"/>
        <v>2.0358359745296601</v>
      </c>
      <c r="CF14" s="13">
        <f t="shared" si="5"/>
        <v>2.0355105997959519</v>
      </c>
      <c r="CG14" s="98">
        <f t="shared" si="5"/>
        <v>2.0351269640491987</v>
      </c>
      <c r="CH14" s="13">
        <f t="shared" si="5"/>
        <v>1.3927587214221269</v>
      </c>
      <c r="CI14" s="13">
        <f t="shared" si="5"/>
        <v>1.3920714864420285</v>
      </c>
      <c r="CJ14" s="13">
        <f t="shared" si="5"/>
        <v>2.0345760354474609</v>
      </c>
      <c r="CK14" s="13">
        <f t="shared" si="5"/>
        <v>2.0348654773445705</v>
      </c>
      <c r="CL14" s="13">
        <f t="shared" si="5"/>
        <v>2.0343727516539412</v>
      </c>
      <c r="CM14" s="13">
        <f t="shared" si="5"/>
        <v>2.0339133886864489</v>
      </c>
      <c r="CN14" s="13">
        <f t="shared" si="5"/>
        <v>2.0343776799412021</v>
      </c>
      <c r="CO14" s="13">
        <f t="shared" si="5"/>
        <v>2.0341439451927976</v>
      </c>
      <c r="CP14" s="13">
        <f t="shared" si="5"/>
        <v>2.0339081630781051</v>
      </c>
      <c r="CQ14" s="13">
        <f t="shared" si="5"/>
        <v>2.0344935994546156</v>
      </c>
      <c r="CR14" s="13">
        <f t="shared" si="5"/>
        <v>2.0342039276771802</v>
      </c>
      <c r="CS14" s="98">
        <f t="shared" si="5"/>
        <v>2.0338582656305304</v>
      </c>
    </row>
    <row r="15" spans="1:98" s="157" customFormat="1" x14ac:dyDescent="0.25">
      <c r="A15" s="157" t="s">
        <v>73</v>
      </c>
      <c r="B15" s="157">
        <f>'Agency North'!C15+'Agency South'!C15</f>
        <v>0</v>
      </c>
      <c r="C15" s="157">
        <f>'Agency North'!D15+'Agency South'!D15</f>
        <v>0</v>
      </c>
      <c r="D15" s="157">
        <f>'Agency North'!E15+'Agency South'!E15</f>
        <v>0</v>
      </c>
      <c r="E15" s="157">
        <f>'Agency North'!F15+'Agency South'!F15</f>
        <v>0</v>
      </c>
      <c r="F15" s="157">
        <f>'Agency North'!G15+'Agency South'!G15</f>
        <v>0</v>
      </c>
      <c r="G15" s="157">
        <f>'Agency North'!H15+'Agency South'!H15</f>
        <v>0</v>
      </c>
      <c r="H15" s="157">
        <f>'Agency North'!I15+'Agency South'!I15</f>
        <v>0</v>
      </c>
      <c r="I15" s="157">
        <f>'Agency North'!J15+'Agency South'!J15</f>
        <v>0</v>
      </c>
      <c r="J15" s="157">
        <f>'Agency North'!K15+'Agency South'!K15</f>
        <v>0</v>
      </c>
      <c r="K15" s="157">
        <f>'Agency North'!L15+'Agency South'!L15</f>
        <v>0</v>
      </c>
      <c r="L15" s="157">
        <f>'Agency North'!M15+'Agency South'!M15</f>
        <v>0</v>
      </c>
      <c r="M15" s="158">
        <f>'Agency North'!N15+'Agency South'!N15</f>
        <v>0</v>
      </c>
      <c r="N15" s="262">
        <f>'Agency North'!O15+'Agency South'!O15</f>
        <v>191</v>
      </c>
      <c r="O15" s="262">
        <f>'Agency North'!P15+'Agency South'!P15</f>
        <v>188</v>
      </c>
      <c r="P15" s="262">
        <f>'Agency North'!Q15+'Agency South'!Q15</f>
        <v>627</v>
      </c>
      <c r="Q15" s="262">
        <f>'Agency North'!R15+'Agency South'!R15</f>
        <v>481</v>
      </c>
      <c r="R15" s="262">
        <f>'Agency North'!S15+'Agency South'!S15</f>
        <v>625</v>
      </c>
      <c r="S15" s="262">
        <f>'Agency North'!T15+'Agency South'!T15</f>
        <v>1127</v>
      </c>
      <c r="T15" s="262">
        <f>'Agency North'!U15+'Agency South'!U15</f>
        <v>826</v>
      </c>
      <c r="U15" s="262">
        <f>'Agency North'!V15+'Agency South'!V15</f>
        <v>949</v>
      </c>
      <c r="V15" s="157">
        <f>'Agency North'!W15+'Agency South'!W15</f>
        <v>1083</v>
      </c>
      <c r="W15" s="157">
        <f>'Agency North'!X15+'Agency South'!X15</f>
        <v>1014</v>
      </c>
      <c r="X15" s="157">
        <f>'Agency North'!Y15+'Agency South'!Y15</f>
        <v>1100</v>
      </c>
      <c r="Y15" s="158">
        <f>'Agency North'!Z15+'Agency South'!Z15</f>
        <v>1354</v>
      </c>
      <c r="Z15" s="157">
        <f>'Agency North'!AA15+'Agency South'!AA15</f>
        <v>431</v>
      </c>
      <c r="AA15" s="157">
        <f>'Agency North'!AB15+'Agency South'!AB15</f>
        <v>920</v>
      </c>
      <c r="AB15" s="157">
        <f>'Agency North'!AC15+'Agency South'!AC15</f>
        <v>1151</v>
      </c>
      <c r="AC15" s="157">
        <f>'Agency North'!AD15+'Agency South'!AD15</f>
        <v>905</v>
      </c>
      <c r="AD15" s="157">
        <f>'Agency North'!AE15+'Agency South'!AE15</f>
        <v>899</v>
      </c>
      <c r="AE15" s="157">
        <f>'Agency North'!AF15+'Agency South'!AF15</f>
        <v>1684</v>
      </c>
      <c r="AF15" s="157">
        <f>'Agency North'!AG15+'Agency South'!AG15</f>
        <v>1103</v>
      </c>
      <c r="AG15" s="157">
        <f>'Agency North'!AH15+'Agency South'!AH15</f>
        <v>1201.8788015351058</v>
      </c>
      <c r="AH15" s="157">
        <f>'Agency North'!AI15+'Agency South'!AI15</f>
        <v>1329.3988956321168</v>
      </c>
      <c r="AI15" s="157">
        <f>'Agency North'!AJ15+'Agency South'!AJ15</f>
        <v>1449.9081003296235</v>
      </c>
      <c r="AJ15" s="157">
        <f>'Agency North'!AK15+'Agency South'!AK15</f>
        <v>1405.3081360964002</v>
      </c>
      <c r="AK15" s="158">
        <f>'Agency North'!AL15+'Agency South'!AL15</f>
        <v>1488.9374023482872</v>
      </c>
      <c r="AL15" s="157">
        <f>'Agency North'!AM15+'Agency South'!AM15</f>
        <v>1513.2775129996544</v>
      </c>
      <c r="AM15" s="157">
        <f>'Agency North'!AN15+'Agency South'!AN15</f>
        <v>1542.4826931653888</v>
      </c>
      <c r="AN15" s="157">
        <f>'Agency North'!AO15+'Agency South'!AO15</f>
        <v>1556.7196518885439</v>
      </c>
      <c r="AO15" s="157">
        <f>'Agency North'!AP15+'Agency South'!AP15</f>
        <v>1593.3488730844788</v>
      </c>
      <c r="AP15" s="157">
        <f>'Agency North'!AQ15+'Agency South'!AQ15</f>
        <v>1626.2949657979718</v>
      </c>
      <c r="AQ15" s="157">
        <f>'Agency North'!AR15+'Agency South'!AR15</f>
        <v>1666.8701823421227</v>
      </c>
      <c r="AR15" s="157">
        <f>'Agency North'!AS15+'Agency South'!AS15</f>
        <v>1695.1929625647108</v>
      </c>
      <c r="AS15" s="157">
        <f>'Agency North'!AT15+'Agency South'!AT15</f>
        <v>1740.0171321705743</v>
      </c>
      <c r="AT15" s="157">
        <f>'Agency North'!AU15+'Agency South'!AU15</f>
        <v>1783.8726554185371</v>
      </c>
      <c r="AU15" s="157">
        <f>'Agency North'!AV15+'Agency South'!AV15</f>
        <v>1826.1680198436413</v>
      </c>
      <c r="AV15" s="157">
        <f>'Agency North'!AW15+'Agency South'!AW15</f>
        <v>1868.8331899357158</v>
      </c>
      <c r="AW15" s="158">
        <f>'Agency North'!AX15+'Agency South'!AX15</f>
        <v>1914.6550336415094</v>
      </c>
      <c r="AX15" s="157">
        <f>'Agency North'!AY15+'Agency South'!AY15</f>
        <v>599.12210840422347</v>
      </c>
      <c r="AY15" s="157">
        <f>'Agency North'!AZ15+'Agency South'!AZ15</f>
        <v>626.61900618301263</v>
      </c>
      <c r="AZ15" s="157">
        <f>'Agency North'!BA15+'Agency South'!BA15</f>
        <v>2147.2736297190058</v>
      </c>
      <c r="BA15" s="157">
        <f>'Agency North'!BB15+'Agency South'!BB15</f>
        <v>2096.1193027587115</v>
      </c>
      <c r="BB15" s="157">
        <f>'Agency North'!BC15+'Agency South'!BC15</f>
        <v>2188.1123159351923</v>
      </c>
      <c r="BC15" s="157">
        <f>'Agency North'!BD15+'Agency South'!BD15</f>
        <v>2316.2399904467738</v>
      </c>
      <c r="BD15" s="157">
        <f>'Agency North'!BE15+'Agency South'!BE15</f>
        <v>2218.9460870116236</v>
      </c>
      <c r="BE15" s="157">
        <f>'Agency North'!BF15+'Agency South'!BF15</f>
        <v>2315.9583151546863</v>
      </c>
      <c r="BF15" s="157">
        <f>'Agency North'!BG15+'Agency South'!BG15</f>
        <v>2450.9281845404198</v>
      </c>
      <c r="BG15" s="157">
        <f>'Agency North'!BH15+'Agency South'!BH15</f>
        <v>2348.6713073082351</v>
      </c>
      <c r="BH15" s="157">
        <f>'Agency North'!BI15+'Agency South'!BI15</f>
        <v>2454.2844585817284</v>
      </c>
      <c r="BI15" s="158">
        <f>'Agency North'!BJ15+'Agency South'!BJ15</f>
        <v>2601.9229530419725</v>
      </c>
      <c r="BJ15" s="157">
        <f>'Agency North'!BK15+'Agency South'!BK15</f>
        <v>754.62668479384433</v>
      </c>
      <c r="BK15" s="157">
        <f>'Agency North'!BL15+'Agency South'!BL15</f>
        <v>786.28563050980506</v>
      </c>
      <c r="BL15" s="157">
        <f>'Agency North'!BM15+'Agency South'!BM15</f>
        <v>2649.7390119605352</v>
      </c>
      <c r="BM15" s="157">
        <f>'Agency North'!BN15+'Agency South'!BN15</f>
        <v>2517.5898749771004</v>
      </c>
      <c r="BN15" s="157">
        <f>'Agency North'!BO15+'Agency South'!BO15</f>
        <v>2607.2154182111572</v>
      </c>
      <c r="BO15" s="157">
        <f>'Agency North'!BP15+'Agency South'!BP15</f>
        <v>2700.6072960190168</v>
      </c>
      <c r="BP15" s="157">
        <f>'Agency North'!BQ15+'Agency South'!BQ15</f>
        <v>2561.9466990200845</v>
      </c>
      <c r="BQ15" s="157">
        <f>'Agency North'!BR15+'Agency South'!BR15</f>
        <v>2660.0586924293493</v>
      </c>
      <c r="BR15" s="157">
        <f>'Agency North'!BS15+'Agency South'!BS15</f>
        <v>2764.0151985305888</v>
      </c>
      <c r="BS15" s="157">
        <f>'Agency North'!BT15+'Agency South'!BT15</f>
        <v>2632.0032729384043</v>
      </c>
      <c r="BT15" s="157">
        <f>'Agency North'!BU15+'Agency South'!BU15</f>
        <v>2741.5879129681671</v>
      </c>
      <c r="BU15" s="158">
        <f>'Agency North'!BV15+'Agency South'!BV15</f>
        <v>2854.8898346930423</v>
      </c>
      <c r="BV15" s="157">
        <f>'Agency North'!BW15+'Agency South'!BW15</f>
        <v>857.53424521117267</v>
      </c>
      <c r="BW15" s="157">
        <f>'Agency North'!BX15+'Agency South'!BX15</f>
        <v>893.73191363256024</v>
      </c>
      <c r="BX15" s="157">
        <f>'Agency North'!BY15+'Agency South'!BY15</f>
        <v>3010.306081635676</v>
      </c>
      <c r="BY15" s="157">
        <f>'Agency North'!BZ15+'Agency South'!BZ15</f>
        <v>2905.2870166294979</v>
      </c>
      <c r="BZ15" s="157">
        <f>'Agency North'!CA15+'Agency South'!CA15</f>
        <v>3005.1684966807998</v>
      </c>
      <c r="CA15" s="157">
        <f>'Agency North'!CB15+'Agency South'!CB15</f>
        <v>3108.9584493018856</v>
      </c>
      <c r="CB15" s="157">
        <f>'Agency North'!CC15+'Agency South'!CC15</f>
        <v>2989.7334967505885</v>
      </c>
      <c r="CC15" s="157">
        <f>'Agency North'!CD15+'Agency South'!CD15</f>
        <v>3098.4763710589095</v>
      </c>
      <c r="CD15" s="157">
        <f>'Agency North'!CE15+'Agency South'!CE15</f>
        <v>3213.9538135031225</v>
      </c>
      <c r="CE15" s="157">
        <f>'Agency North'!CF15+'Agency South'!CF15</f>
        <v>3106.4766672993655</v>
      </c>
      <c r="CF15" s="157">
        <f>'Agency North'!CG15+'Agency South'!CG15</f>
        <v>3228.143182525977</v>
      </c>
      <c r="CG15" s="158">
        <f>'Agency North'!CH15+'Agency South'!CH15</f>
        <v>3354.0112514221528</v>
      </c>
      <c r="CH15" s="157">
        <f>'Agency North'!CI15+'Agency South'!CI15</f>
        <v>1004.6674248393804</v>
      </c>
      <c r="CI15" s="157">
        <f>'Agency North'!CJ15+'Agency South'!CJ15</f>
        <v>1045.1909003708038</v>
      </c>
      <c r="CJ15" s="157">
        <f>'Agency North'!CK15+'Agency South'!CK15</f>
        <v>3514.0205746493139</v>
      </c>
      <c r="CK15" s="157">
        <f>'Agency North'!CL15+'Agency South'!CL15</f>
        <v>3384.7077699792312</v>
      </c>
      <c r="CL15" s="157">
        <f>'Agency North'!CM15+'Agency South'!CM15</f>
        <v>3496.9418778294894</v>
      </c>
      <c r="CM15" s="157">
        <f>'Agency North'!CN15+'Agency South'!CN15</f>
        <v>3614.0954828231033</v>
      </c>
      <c r="CN15" s="157">
        <f>'Agency North'!CO15+'Agency South'!CO15</f>
        <v>3471.6287128835575</v>
      </c>
      <c r="CO15" s="157">
        <f>'Agency North'!CP15+'Agency South'!CP15</f>
        <v>3595.2785985158807</v>
      </c>
      <c r="CP15" s="157">
        <f>'Agency North'!CQ15+'Agency South'!CQ15</f>
        <v>3726.730932848528</v>
      </c>
      <c r="CQ15" s="157">
        <f>'Agency North'!CR15+'Agency South'!CR15</f>
        <v>3599.1327996141586</v>
      </c>
      <c r="CR15" s="157">
        <f>'Agency North'!CS15+'Agency South'!CS15</f>
        <v>3737.8811141103579</v>
      </c>
      <c r="CS15" s="158">
        <f>'Agency North'!CT15+'Agency South'!CT15</f>
        <v>3881.4555763687631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4"/>
      <c r="N16" s="258"/>
      <c r="O16" s="258"/>
      <c r="P16" s="258"/>
      <c r="Q16" s="258"/>
      <c r="R16" s="258"/>
      <c r="S16" s="258"/>
      <c r="T16" s="258"/>
      <c r="U16" s="261">
        <f>U7+U8+U9</f>
        <v>1494</v>
      </c>
      <c r="V16"/>
      <c r="W16"/>
      <c r="X16"/>
      <c r="Y16" s="34"/>
      <c r="AK16" s="106"/>
      <c r="AW16" s="106"/>
      <c r="BI16" s="106"/>
      <c r="BU16" s="106"/>
      <c r="CG16" s="106"/>
      <c r="CS16" s="106"/>
    </row>
    <row r="17" spans="1:97" s="17" customFormat="1" x14ac:dyDescent="0.25">
      <c r="A17" s="17" t="s">
        <v>67</v>
      </c>
      <c r="M17" s="105"/>
      <c r="N17" s="263"/>
      <c r="O17" s="263"/>
      <c r="P17" s="263"/>
      <c r="Q17" s="263"/>
      <c r="R17" s="263"/>
      <c r="S17" s="263"/>
      <c r="T17" s="263"/>
      <c r="U17" s="263"/>
      <c r="Y17" s="105"/>
      <c r="AD17" s="15"/>
      <c r="AE17" s="15"/>
      <c r="AK17" s="105"/>
      <c r="AW17" s="105"/>
      <c r="BI17" s="105"/>
      <c r="BU17" s="105"/>
      <c r="CG17" s="105"/>
      <c r="CS17" s="105"/>
    </row>
    <row r="18" spans="1:97" s="17" customFormat="1" x14ac:dyDescent="0.25">
      <c r="A18" s="17" t="s">
        <v>68</v>
      </c>
      <c r="M18" s="105"/>
      <c r="N18" s="263"/>
      <c r="O18" s="263"/>
      <c r="P18" s="263"/>
      <c r="Q18" s="263"/>
      <c r="R18" s="263"/>
      <c r="S18" s="263"/>
      <c r="T18" s="263"/>
      <c r="U18" s="263"/>
      <c r="Y18" s="105"/>
      <c r="AK18" s="105"/>
      <c r="AW18" s="105"/>
      <c r="BI18" s="105"/>
      <c r="BU18" s="105"/>
      <c r="CG18" s="105"/>
      <c r="CS18" s="105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09">
        <f t="shared" si="6"/>
        <v>12</v>
      </c>
      <c r="N20" s="259">
        <f t="shared" si="6"/>
        <v>1</v>
      </c>
      <c r="O20" s="259">
        <f t="shared" si="6"/>
        <v>2</v>
      </c>
      <c r="P20" s="259">
        <f t="shared" si="6"/>
        <v>3</v>
      </c>
      <c r="Q20" s="259">
        <f t="shared" si="6"/>
        <v>4</v>
      </c>
      <c r="R20" s="259">
        <f t="shared" si="6"/>
        <v>5</v>
      </c>
      <c r="S20" s="259">
        <f t="shared" si="6"/>
        <v>6</v>
      </c>
      <c r="T20" s="259">
        <f t="shared" si="6"/>
        <v>7</v>
      </c>
      <c r="U20" s="259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09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09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09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09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09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09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09">
        <f t="shared" si="7"/>
        <v>84</v>
      </c>
    </row>
    <row r="21" spans="1:97" s="118" customFormat="1" x14ac:dyDescent="0.25">
      <c r="A21" s="118" t="s">
        <v>0</v>
      </c>
      <c r="B21" s="118">
        <f>B6</f>
        <v>42005</v>
      </c>
      <c r="C21" s="118">
        <f t="shared" ref="C21:BN21" si="8">C6</f>
        <v>42036</v>
      </c>
      <c r="D21" s="118">
        <f t="shared" si="8"/>
        <v>42064</v>
      </c>
      <c r="E21" s="118">
        <f t="shared" si="8"/>
        <v>42095</v>
      </c>
      <c r="F21" s="118">
        <f t="shared" si="8"/>
        <v>42125</v>
      </c>
      <c r="G21" s="118">
        <f t="shared" si="8"/>
        <v>42156</v>
      </c>
      <c r="H21" s="118">
        <f t="shared" si="8"/>
        <v>42186</v>
      </c>
      <c r="I21" s="118">
        <f t="shared" si="8"/>
        <v>42217</v>
      </c>
      <c r="J21" s="118">
        <f t="shared" si="8"/>
        <v>42248</v>
      </c>
      <c r="K21" s="118">
        <f t="shared" si="8"/>
        <v>42278</v>
      </c>
      <c r="L21" s="118">
        <f t="shared" si="8"/>
        <v>42309</v>
      </c>
      <c r="M21" s="119">
        <f t="shared" si="8"/>
        <v>42339</v>
      </c>
      <c r="N21" s="265">
        <f t="shared" si="8"/>
        <v>42370</v>
      </c>
      <c r="O21" s="265">
        <f t="shared" si="8"/>
        <v>42401</v>
      </c>
      <c r="P21" s="265">
        <f t="shared" si="8"/>
        <v>42430</v>
      </c>
      <c r="Q21" s="265">
        <f t="shared" si="8"/>
        <v>42461</v>
      </c>
      <c r="R21" s="265">
        <f t="shared" si="8"/>
        <v>42491</v>
      </c>
      <c r="S21" s="265">
        <f t="shared" si="8"/>
        <v>42522</v>
      </c>
      <c r="T21" s="265">
        <f t="shared" si="8"/>
        <v>42552</v>
      </c>
      <c r="U21" s="265">
        <f t="shared" si="8"/>
        <v>42583</v>
      </c>
      <c r="V21" s="118">
        <f t="shared" si="8"/>
        <v>42614</v>
      </c>
      <c r="W21" s="118">
        <f t="shared" si="8"/>
        <v>42644</v>
      </c>
      <c r="X21" s="118">
        <f t="shared" si="8"/>
        <v>42675</v>
      </c>
      <c r="Y21" s="119">
        <f t="shared" si="8"/>
        <v>42705</v>
      </c>
      <c r="Z21" s="118">
        <f t="shared" si="8"/>
        <v>42752</v>
      </c>
      <c r="AA21" s="118">
        <f t="shared" si="8"/>
        <v>42783</v>
      </c>
      <c r="AB21" s="118">
        <f t="shared" si="8"/>
        <v>42811</v>
      </c>
      <c r="AC21" s="118">
        <f t="shared" si="8"/>
        <v>42842</v>
      </c>
      <c r="AD21" s="118">
        <f t="shared" si="8"/>
        <v>42872</v>
      </c>
      <c r="AE21" s="118">
        <f t="shared" si="8"/>
        <v>42903</v>
      </c>
      <c r="AF21" s="118">
        <f t="shared" si="8"/>
        <v>42933</v>
      </c>
      <c r="AG21" s="118">
        <f t="shared" si="8"/>
        <v>42964</v>
      </c>
      <c r="AH21" s="118">
        <f t="shared" si="8"/>
        <v>42995</v>
      </c>
      <c r="AI21" s="118">
        <f t="shared" si="8"/>
        <v>43025</v>
      </c>
      <c r="AJ21" s="118">
        <f t="shared" si="8"/>
        <v>43056</v>
      </c>
      <c r="AK21" s="119">
        <f t="shared" si="8"/>
        <v>43086</v>
      </c>
      <c r="AL21" s="118">
        <f t="shared" si="8"/>
        <v>43118</v>
      </c>
      <c r="AM21" s="118">
        <f t="shared" si="8"/>
        <v>43149</v>
      </c>
      <c r="AN21" s="118">
        <f t="shared" si="8"/>
        <v>43177</v>
      </c>
      <c r="AO21" s="118">
        <f t="shared" si="8"/>
        <v>43208</v>
      </c>
      <c r="AP21" s="118">
        <f t="shared" si="8"/>
        <v>43238</v>
      </c>
      <c r="AQ21" s="118">
        <f t="shared" si="8"/>
        <v>43269</v>
      </c>
      <c r="AR21" s="118">
        <f t="shared" si="8"/>
        <v>43299</v>
      </c>
      <c r="AS21" s="118">
        <f t="shared" si="8"/>
        <v>43330</v>
      </c>
      <c r="AT21" s="118">
        <f t="shared" si="8"/>
        <v>43361</v>
      </c>
      <c r="AU21" s="118">
        <f t="shared" si="8"/>
        <v>43391</v>
      </c>
      <c r="AV21" s="118">
        <f t="shared" si="8"/>
        <v>43422</v>
      </c>
      <c r="AW21" s="119">
        <f t="shared" si="8"/>
        <v>43452</v>
      </c>
      <c r="AX21" s="118">
        <f t="shared" si="8"/>
        <v>43483</v>
      </c>
      <c r="AY21" s="118">
        <f t="shared" si="8"/>
        <v>43514</v>
      </c>
      <c r="AZ21" s="118">
        <f t="shared" si="8"/>
        <v>43542</v>
      </c>
      <c r="BA21" s="118">
        <f t="shared" si="8"/>
        <v>43573</v>
      </c>
      <c r="BB21" s="118">
        <f t="shared" si="8"/>
        <v>43603</v>
      </c>
      <c r="BC21" s="118">
        <f t="shared" si="8"/>
        <v>43634</v>
      </c>
      <c r="BD21" s="118">
        <f t="shared" si="8"/>
        <v>43664</v>
      </c>
      <c r="BE21" s="118">
        <f t="shared" si="8"/>
        <v>43695</v>
      </c>
      <c r="BF21" s="118">
        <f t="shared" si="8"/>
        <v>43726</v>
      </c>
      <c r="BG21" s="118">
        <f t="shared" si="8"/>
        <v>43756</v>
      </c>
      <c r="BH21" s="118">
        <f t="shared" si="8"/>
        <v>43787</v>
      </c>
      <c r="BI21" s="119">
        <f t="shared" si="8"/>
        <v>43817</v>
      </c>
      <c r="BJ21" s="118">
        <f t="shared" si="8"/>
        <v>43848</v>
      </c>
      <c r="BK21" s="118">
        <f t="shared" si="8"/>
        <v>43879</v>
      </c>
      <c r="BL21" s="118">
        <f t="shared" si="8"/>
        <v>43908</v>
      </c>
      <c r="BM21" s="118">
        <f t="shared" si="8"/>
        <v>43939</v>
      </c>
      <c r="BN21" s="118">
        <f t="shared" si="8"/>
        <v>43969</v>
      </c>
      <c r="BO21" s="118">
        <f t="shared" ref="BO21:CS21" si="9">BO6</f>
        <v>44000</v>
      </c>
      <c r="BP21" s="118">
        <f t="shared" si="9"/>
        <v>44030</v>
      </c>
      <c r="BQ21" s="118">
        <f t="shared" si="9"/>
        <v>44061</v>
      </c>
      <c r="BR21" s="118">
        <f t="shared" si="9"/>
        <v>44092</v>
      </c>
      <c r="BS21" s="118">
        <f t="shared" si="9"/>
        <v>44122</v>
      </c>
      <c r="BT21" s="118">
        <f t="shared" si="9"/>
        <v>44153</v>
      </c>
      <c r="BU21" s="119">
        <f t="shared" si="9"/>
        <v>44183</v>
      </c>
      <c r="BV21" s="118">
        <f t="shared" si="9"/>
        <v>44214</v>
      </c>
      <c r="BW21" s="118">
        <f t="shared" si="9"/>
        <v>44245</v>
      </c>
      <c r="BX21" s="118">
        <f t="shared" si="9"/>
        <v>44273</v>
      </c>
      <c r="BY21" s="118">
        <f t="shared" si="9"/>
        <v>44304</v>
      </c>
      <c r="BZ21" s="118">
        <f t="shared" si="9"/>
        <v>44334</v>
      </c>
      <c r="CA21" s="118">
        <f t="shared" si="9"/>
        <v>44365</v>
      </c>
      <c r="CB21" s="118">
        <f t="shared" si="9"/>
        <v>44395</v>
      </c>
      <c r="CC21" s="118">
        <f t="shared" si="9"/>
        <v>44426</v>
      </c>
      <c r="CD21" s="118">
        <f t="shared" si="9"/>
        <v>44457</v>
      </c>
      <c r="CE21" s="118">
        <f t="shared" si="9"/>
        <v>44487</v>
      </c>
      <c r="CF21" s="118">
        <f t="shared" si="9"/>
        <v>44518</v>
      </c>
      <c r="CG21" s="119">
        <f t="shared" si="9"/>
        <v>44548</v>
      </c>
      <c r="CH21" s="118">
        <f t="shared" si="9"/>
        <v>44579</v>
      </c>
      <c r="CI21" s="118">
        <f t="shared" si="9"/>
        <v>44610</v>
      </c>
      <c r="CJ21" s="118">
        <f t="shared" si="9"/>
        <v>44638</v>
      </c>
      <c r="CK21" s="118">
        <f t="shared" si="9"/>
        <v>44669</v>
      </c>
      <c r="CL21" s="118">
        <f t="shared" si="9"/>
        <v>44699</v>
      </c>
      <c r="CM21" s="118">
        <f t="shared" si="9"/>
        <v>44730</v>
      </c>
      <c r="CN21" s="118">
        <f t="shared" si="9"/>
        <v>44760</v>
      </c>
      <c r="CO21" s="118">
        <f t="shared" si="9"/>
        <v>44791</v>
      </c>
      <c r="CP21" s="118">
        <f t="shared" si="9"/>
        <v>44822</v>
      </c>
      <c r="CQ21" s="118">
        <f t="shared" si="9"/>
        <v>44852</v>
      </c>
      <c r="CR21" s="118">
        <f t="shared" si="9"/>
        <v>44883</v>
      </c>
      <c r="CS21" s="119">
        <f t="shared" si="9"/>
        <v>44913</v>
      </c>
    </row>
    <row r="22" spans="1:97" s="15" customFormat="1" x14ac:dyDescent="0.25">
      <c r="A22" s="15" t="s">
        <v>142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4">
        <f>'Agency North'!N22+'Agency South'!N22</f>
        <v>9263.463999999989</v>
      </c>
      <c r="N22" s="262">
        <f>'Agency North'!O22+'Agency South'!O22</f>
        <v>2249.5889999999999</v>
      </c>
      <c r="O22" s="262">
        <f>'Agency North'!P22+'Agency South'!P22</f>
        <v>2135.14499999997</v>
      </c>
      <c r="P22" s="262">
        <f>'Agency North'!Q22+'Agency South'!Q22</f>
        <v>4415.7199999999903</v>
      </c>
      <c r="Q22" s="262">
        <f>'Agency North'!R22+'Agency South'!R22</f>
        <v>6653.8460000000005</v>
      </c>
      <c r="R22" s="262">
        <f>'Agency North'!S22+'Agency South'!S22</f>
        <v>3561.0540000000001</v>
      </c>
      <c r="S22" s="262">
        <f>'Agency North'!T22+'Agency South'!T22</f>
        <v>3725.2085000000002</v>
      </c>
      <c r="T22" s="262">
        <f>'Agency North'!U22+'Agency South'!U22</f>
        <v>3438.3620000000001</v>
      </c>
      <c r="U22" s="262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4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16631.040987400695</v>
      </c>
      <c r="AH22" s="15">
        <f>'Agency North'!AI22+'Agency South'!AI22</f>
        <v>15870.100774809867</v>
      </c>
      <c r="AI22" s="15">
        <f>'Agency North'!AJ22+'Agency South'!AJ22</f>
        <v>16457.209202591468</v>
      </c>
      <c r="AJ22" s="15">
        <f>'Agency North'!AK22+'Agency South'!AK22</f>
        <v>16192.91928160556</v>
      </c>
      <c r="AK22" s="94">
        <f>'Agency North'!AL22+'Agency South'!AL22</f>
        <v>17061.607419863132</v>
      </c>
      <c r="AL22" s="15">
        <f>'Agency North'!AM22+'Agency South'!AM22</f>
        <v>15463.033549087751</v>
      </c>
      <c r="AM22" s="15">
        <f>'Agency North'!AN22+'Agency South'!AN22</f>
        <v>18248.116752576771</v>
      </c>
      <c r="AN22" s="15">
        <f>'Agency North'!AO22+'Agency South'!AO22</f>
        <v>22550.002134833332</v>
      </c>
      <c r="AO22" s="15">
        <f>'Agency North'!AP22+'Agency South'!AP22</f>
        <v>17767.738746708346</v>
      </c>
      <c r="AP22" s="15">
        <f>'Agency North'!AQ22+'Agency South'!AQ22</f>
        <v>11413.43512527183</v>
      </c>
      <c r="AQ22" s="15">
        <f>'Agency North'!AR22+'Agency South'!AR22</f>
        <v>13812.714813331631</v>
      </c>
      <c r="AR22" s="15">
        <f>'Agency North'!AS22+'Agency South'!AS22</f>
        <v>11563.354386212763</v>
      </c>
      <c r="AS22" s="15">
        <f>'Agency North'!AT22+'Agency South'!AT22</f>
        <v>14159.565008870652</v>
      </c>
      <c r="AT22" s="15">
        <f>'Agency North'!AU22+'Agency South'!AU22</f>
        <v>13118.153082318235</v>
      </c>
      <c r="AU22" s="15">
        <f>'Agency North'!AV22+'Agency South'!AV22</f>
        <v>13535.159352844781</v>
      </c>
      <c r="AV22" s="15">
        <f>'Agency North'!AW22+'Agency South'!AW22</f>
        <v>13440.066251323997</v>
      </c>
      <c r="AW22" s="94">
        <f>'Agency North'!AX22+'Agency South'!AX22</f>
        <v>18085.21525809513</v>
      </c>
      <c r="AX22" s="15">
        <f>'Agency North'!AY22+'Agency South'!AY22</f>
        <v>8755.6756066234757</v>
      </c>
      <c r="AY22" s="15">
        <f>'Agency North'!AZ22+'Agency South'!AZ22</f>
        <v>10136.780070889497</v>
      </c>
      <c r="AZ22" s="15">
        <f>'Agency North'!BA22+'Agency South'!BA22</f>
        <v>10776.7293342761</v>
      </c>
      <c r="BA22" s="15">
        <f>'Agency North'!BB22+'Agency South'!BB22</f>
        <v>8211.7108551363963</v>
      </c>
      <c r="BB22" s="15">
        <f>'Agency North'!BC22+'Agency South'!BC22</f>
        <v>6080.8580669719231</v>
      </c>
      <c r="BC22" s="15">
        <f>'Agency North'!BD22+'Agency South'!BD22</f>
        <v>8141.1145551917225</v>
      </c>
      <c r="BD22" s="15">
        <f>'Agency North'!BE22+'Agency South'!BE22</f>
        <v>6388.2901427241977</v>
      </c>
      <c r="BE22" s="15">
        <f>'Agency North'!BF22+'Agency South'!BF22</f>
        <v>7431.4474979678771</v>
      </c>
      <c r="BF22" s="15">
        <f>'Agency North'!BG22+'Agency South'!BG22</f>
        <v>7210.4861486135223</v>
      </c>
      <c r="BG22" s="15">
        <f>'Agency North'!BH22+'Agency South'!BH22</f>
        <v>7469.7346838578733</v>
      </c>
      <c r="BH22" s="15">
        <f>'Agency North'!BI22+'Agency South'!BI22</f>
        <v>7286.2171094613659</v>
      </c>
      <c r="BI22" s="94">
        <f>'Agency North'!BJ22+'Agency South'!BJ22</f>
        <v>7529.5237809521377</v>
      </c>
      <c r="BJ22" s="15">
        <f>'Agency North'!BK22+'Agency South'!BK22</f>
        <v>11152.835907933129</v>
      </c>
      <c r="BK22" s="15">
        <f>'Agency North'!BL22+'Agency South'!BL22</f>
        <v>12932.149768529538</v>
      </c>
      <c r="BL22" s="15">
        <f>'Agency North'!BM22+'Agency South'!BM22</f>
        <v>13969.085272841654</v>
      </c>
      <c r="BM22" s="15">
        <f>'Agency North'!BN22+'Agency South'!BN22</f>
        <v>10780.732153907191</v>
      </c>
      <c r="BN22" s="15">
        <f>'Agency North'!BO22+'Agency South'!BO22</f>
        <v>7908.9830453906361</v>
      </c>
      <c r="BO22" s="15">
        <f>'Agency North'!BP22+'Agency South'!BP22</f>
        <v>10524.505548107074</v>
      </c>
      <c r="BP22" s="15">
        <f>'Agency North'!BQ22+'Agency South'!BQ22</f>
        <v>8370.5468453767589</v>
      </c>
      <c r="BQ22" s="15">
        <f>'Agency North'!BR22+'Agency South'!BR22</f>
        <v>9767.5355838488813</v>
      </c>
      <c r="BR22" s="15">
        <f>'Agency North'!BS22+'Agency South'!BS22</f>
        <v>9597.0342776156758</v>
      </c>
      <c r="BS22" s="15">
        <f>'Agency North'!BT22+'Agency South'!BT22</f>
        <v>9940.6248483858617</v>
      </c>
      <c r="BT22" s="15">
        <f>'Agency North'!BU22+'Agency South'!BU22</f>
        <v>9702.7393280380929</v>
      </c>
      <c r="BU22" s="94">
        <f>'Agency North'!BV22+'Agency South'!BV22</f>
        <v>10028.003889682663</v>
      </c>
      <c r="BV22" s="15">
        <f>'Agency North'!BW22+'Agency South'!BW22</f>
        <v>14309.056464365871</v>
      </c>
      <c r="BW22" s="15">
        <f>'Agency North'!BX22+'Agency South'!BX22</f>
        <v>16610.033343601739</v>
      </c>
      <c r="BX22" s="15">
        <f>'Agency North'!BY22+'Agency South'!BY22</f>
        <v>18140.518585435795</v>
      </c>
      <c r="BY22" s="15">
        <f>'Agency North'!BZ22+'Agency South'!BZ22</f>
        <v>14011.433194864647</v>
      </c>
      <c r="BZ22" s="15">
        <f>'Agency North'!CA22+'Agency South'!CA22</f>
        <v>10567.865134838228</v>
      </c>
      <c r="CA22" s="15">
        <f>'Agency North'!CB22+'Agency South'!CB22</f>
        <v>14064.910815981561</v>
      </c>
      <c r="CB22" s="15">
        <f>'Agency North'!CC22+'Agency South'!CC22</f>
        <v>11185.295426198742</v>
      </c>
      <c r="CC22" s="15">
        <f>'Agency North'!CD22+'Agency South'!CD22</f>
        <v>13118.412250287784</v>
      </c>
      <c r="CD22" s="15">
        <f>'Agency North'!CE22+'Agency South'!CE22</f>
        <v>12875.309618443785</v>
      </c>
      <c r="CE22" s="15">
        <f>'Agency North'!CF22+'Agency South'!CF22</f>
        <v>13335.093977631564</v>
      </c>
      <c r="CF22" s="15">
        <f>'Agency North'!CG22+'Agency South'!CG22</f>
        <v>13049.016074860023</v>
      </c>
      <c r="CG22" s="94">
        <f>'Agency North'!CH22+'Agency South'!CH22</f>
        <v>13635.197706284667</v>
      </c>
      <c r="CH22" s="15">
        <f>'Agency North'!CI22+'Agency South'!CI22</f>
        <v>18377.401576045373</v>
      </c>
      <c r="CI22" s="15">
        <f>'Agency North'!CJ22+'Agency South'!CJ22</f>
        <v>21344.479625184005</v>
      </c>
      <c r="CJ22" s="15">
        <f>'Agency North'!CK22+'Agency South'!CK22</f>
        <v>23441.378816540317</v>
      </c>
      <c r="CK22" s="15">
        <f>'Agency North'!CL22+'Agency South'!CL22</f>
        <v>18113.0982803929</v>
      </c>
      <c r="CL22" s="15">
        <f>'Agency North'!CM22+'Agency South'!CM22</f>
        <v>13597.101305508693</v>
      </c>
      <c r="CM22" s="15">
        <f>'Agency North'!CN22+'Agency South'!CN22</f>
        <v>18043.863736129693</v>
      </c>
      <c r="CN22" s="15">
        <f>'Agency North'!CO22+'Agency South'!CO22</f>
        <v>14375.029270185398</v>
      </c>
      <c r="CO22" s="15">
        <f>'Agency North'!CP22+'Agency South'!CP22</f>
        <v>16885.816385429629</v>
      </c>
      <c r="CP22" s="15">
        <f>'Agency North'!CQ22+'Agency South'!CQ22</f>
        <v>16549.41653195519</v>
      </c>
      <c r="CQ22" s="15">
        <f>'Agency North'!CR22+'Agency South'!CR22</f>
        <v>17207.551518051343</v>
      </c>
      <c r="CR22" s="15">
        <f>'Agency North'!CS22+'Agency South'!CS22</f>
        <v>17115.53008337014</v>
      </c>
      <c r="CS22" s="94">
        <f>'Agency North'!CT22+'Agency South'!CT22</f>
        <v>17889.707192471797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4">
        <f>'Agency North'!N23+'Agency South'!N23</f>
        <v>8940.5859999999993</v>
      </c>
      <c r="N23" s="262">
        <f>'Agency North'!O23+'Agency South'!O23</f>
        <v>1368.249</v>
      </c>
      <c r="O23" s="262">
        <f>'Agency North'!P23+'Agency South'!P23</f>
        <v>1100.796</v>
      </c>
      <c r="P23" s="262">
        <f>'Agency North'!Q23+'Agency South'!Q23</f>
        <v>9133.3290000000015</v>
      </c>
      <c r="Q23" s="262">
        <f>'Agency North'!R23+'Agency South'!R23</f>
        <v>7448.6030000000101</v>
      </c>
      <c r="R23" s="262">
        <f>'Agency North'!S23+'Agency South'!S23</f>
        <v>6115.0020000000004</v>
      </c>
      <c r="S23" s="262">
        <f>'Agency North'!T23+'Agency South'!T23</f>
        <v>12667.78900000007</v>
      </c>
      <c r="T23" s="262">
        <f>'Agency North'!U23+'Agency South'!U23</f>
        <v>6581.7240000000102</v>
      </c>
      <c r="U23" s="262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4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14219.603334678799</v>
      </c>
      <c r="AH23" s="15">
        <f>'Agency North'!AI23+'Agency South'!AI23</f>
        <v>16217.772283518383</v>
      </c>
      <c r="AI23" s="15">
        <f>'Agency North'!AJ23+'Agency South'!AJ23</f>
        <v>18046.281220171084</v>
      </c>
      <c r="AJ23" s="15">
        <f>'Agency North'!AK23+'Agency South'!AK23</f>
        <v>16245.215739619194</v>
      </c>
      <c r="AK23" s="94">
        <f>'Agency North'!AL23+'Agency South'!AL23</f>
        <v>18378.77692811974</v>
      </c>
      <c r="AL23" s="15">
        <f>'Agency North'!AM23+'Agency South'!AM23</f>
        <v>18297.910332325824</v>
      </c>
      <c r="AM23" s="15">
        <f>'Agency North'!AN23+'Agency South'!AN23</f>
        <v>15387.457000185688</v>
      </c>
      <c r="AN23" s="15">
        <f>'Agency North'!AO23+'Agency South'!AO23</f>
        <v>18493.164935062545</v>
      </c>
      <c r="AO23" s="15">
        <f>'Agency North'!AP23+'Agency South'!AP23</f>
        <v>17704.939648477237</v>
      </c>
      <c r="AP23" s="15">
        <f>'Agency North'!AQ23+'Agency South'!AQ23</f>
        <v>19059.412945586304</v>
      </c>
      <c r="AQ23" s="15">
        <f>'Agency North'!AR23+'Agency South'!AR23</f>
        <v>18404.481003127228</v>
      </c>
      <c r="AR23" s="15">
        <f>'Agency North'!AS23+'Agency South'!AS23</f>
        <v>19605.629081839477</v>
      </c>
      <c r="AS23" s="15">
        <f>'Agency North'!AT23+'Agency South'!AT23</f>
        <v>20369.51613445409</v>
      </c>
      <c r="AT23" s="15">
        <f>'Agency North'!AU23+'Agency South'!AU23</f>
        <v>21015.73922734486</v>
      </c>
      <c r="AU23" s="15">
        <f>'Agency North'!AV23+'Agency South'!AV23</f>
        <v>21680.311527943839</v>
      </c>
      <c r="AV23" s="15">
        <f>'Agency North'!AW23+'Agency South'!AW23</f>
        <v>22381.318282290544</v>
      </c>
      <c r="AW23" s="94">
        <f>'Agency North'!AX23+'Agency South'!AX23</f>
        <v>23023.837574190711</v>
      </c>
      <c r="AX23" s="15">
        <f>'Agency North'!AY23+'Agency South'!AY23</f>
        <v>7826.6030416413523</v>
      </c>
      <c r="AY23" s="15">
        <f>'Agency North'!AZ23+'Agency South'!AZ23</f>
        <v>6784.928405911045</v>
      </c>
      <c r="AZ23" s="15">
        <f>'Agency North'!BA23+'Agency South'!BA23</f>
        <v>29047.081954575726</v>
      </c>
      <c r="BA23" s="15">
        <f>'Agency North'!BB23+'Agency South'!BB23</f>
        <v>26053.465630475115</v>
      </c>
      <c r="BB23" s="15">
        <f>'Agency North'!BC23+'Agency South'!BC23</f>
        <v>28484.427591697924</v>
      </c>
      <c r="BC23" s="15">
        <f>'Agency North'!BD23+'Agency South'!BD23</f>
        <v>28145.520123968752</v>
      </c>
      <c r="BD23" s="15">
        <f>'Agency North'!BE23+'Agency South'!BE23</f>
        <v>28177.070934904117</v>
      </c>
      <c r="BE23" s="15">
        <f>'Agency North'!BF23+'Agency South'!BF23</f>
        <v>29760.471235408098</v>
      </c>
      <c r="BF23" s="15">
        <f>'Agency North'!BG23+'Agency South'!BG23</f>
        <v>31545.588693248195</v>
      </c>
      <c r="BG23" s="15">
        <f>'Agency North'!BH23+'Agency South'!BH23</f>
        <v>30635.547222581936</v>
      </c>
      <c r="BH23" s="15">
        <f>'Agency North'!BI23+'Agency South'!BI23</f>
        <v>32267.882948575527</v>
      </c>
      <c r="BI23" s="94">
        <f>'Agency North'!BJ23+'Agency South'!BJ23</f>
        <v>34248.411127646308</v>
      </c>
      <c r="BJ23" s="15">
        <f>'Agency North'!BK23+'Agency South'!BK23</f>
        <v>10478.737058478822</v>
      </c>
      <c r="BK23" s="15">
        <f>'Agency North'!BL23+'Agency South'!BL23</f>
        <v>9163.4247629514957</v>
      </c>
      <c r="BL23" s="15">
        <f>'Agency North'!BM23+'Agency South'!BM23</f>
        <v>37961.359485506073</v>
      </c>
      <c r="BM23" s="15">
        <f>'Agency North'!BN23+'Agency South'!BN23</f>
        <v>33611.77650984042</v>
      </c>
      <c r="BN23" s="15">
        <f>'Agency North'!BO23+'Agency South'!BO23</f>
        <v>36224.969349289808</v>
      </c>
      <c r="BO23" s="15">
        <f>'Agency North'!BP23+'Agency South'!BP23</f>
        <v>35334.984213972537</v>
      </c>
      <c r="BP23" s="15">
        <f>'Agency North'!BQ23+'Agency South'!BQ23</f>
        <v>35196.469792578908</v>
      </c>
      <c r="BQ23" s="15">
        <f>'Agency North'!BR23+'Agency South'!BR23</f>
        <v>37080.191040338679</v>
      </c>
      <c r="BR23" s="15">
        <f>'Agency North'!BS23+'Agency South'!BS23</f>
        <v>38904.93348351671</v>
      </c>
      <c r="BS23" s="15">
        <f>'Agency North'!BT23+'Agency South'!BT23</f>
        <v>37434.443705997321</v>
      </c>
      <c r="BT23" s="15">
        <f>'Agency North'!BU23+'Agency South'!BU23</f>
        <v>39320.753195827536</v>
      </c>
      <c r="BU23" s="94">
        <f>'Agency North'!BV23+'Agency South'!BV23</f>
        <v>41175.951205241196</v>
      </c>
      <c r="BV23" s="15">
        <f>'Agency North'!BW23+'Agency South'!BW23</f>
        <v>13316.310970821527</v>
      </c>
      <c r="BW23" s="15">
        <f>'Agency North'!BX23+'Agency South'!BX23</f>
        <v>11756.809190243215</v>
      </c>
      <c r="BX23" s="15">
        <f>'Agency North'!BY23+'Agency South'!BY23</f>
        <v>48637.282115572081</v>
      </c>
      <c r="BY23" s="15">
        <f>'Agency North'!BZ23+'Agency South'!BZ23</f>
        <v>43739.485452821391</v>
      </c>
      <c r="BZ23" s="15">
        <f>'Agency North'!CA23+'Agency South'!CA23</f>
        <v>46763.629200100477</v>
      </c>
      <c r="CA23" s="15">
        <f>'Agency North'!CB23+'Agency South'!CB23</f>
        <v>45812.064654601869</v>
      </c>
      <c r="CB23" s="15">
        <f>'Agency North'!CC23+'Agency South'!CC23</f>
        <v>46080.077361756346</v>
      </c>
      <c r="CC23" s="15">
        <f>'Agency North'!CD23+'Agency South'!CD23</f>
        <v>49293.00580705086</v>
      </c>
      <c r="CD23" s="15">
        <f>'Agency North'!CE23+'Agency South'!CE23</f>
        <v>51621.890990488573</v>
      </c>
      <c r="CE23" s="15">
        <f>'Agency North'!CF23+'Agency South'!CF23</f>
        <v>50413.2553970562</v>
      </c>
      <c r="CF23" s="15">
        <f>'Agency North'!CG23+'Agency South'!CG23</f>
        <v>53214.027117979655</v>
      </c>
      <c r="CG23" s="94">
        <f>'Agency North'!CH23+'Agency South'!CH23</f>
        <v>55626.685128357683</v>
      </c>
      <c r="CH23" s="15">
        <f>'Agency North'!CI23+'Agency South'!CI23</f>
        <v>17482.94585558429</v>
      </c>
      <c r="CI23" s="15">
        <f>'Agency North'!CJ23+'Agency South'!CJ23</f>
        <v>15487.025025978357</v>
      </c>
      <c r="CJ23" s="15">
        <f>'Agency North'!CK23+'Agency South'!CK23</f>
        <v>63999.301016129612</v>
      </c>
      <c r="CK23" s="15">
        <f>'Agency North'!CL23+'Agency South'!CL23</f>
        <v>57445.040333726414</v>
      </c>
      <c r="CL23" s="15">
        <f>'Agency North'!CM23+'Agency South'!CM23</f>
        <v>61134.870239895499</v>
      </c>
      <c r="CM23" s="15">
        <f>'Agency North'!CN23+'Agency South'!CN23</f>
        <v>59996.082038200941</v>
      </c>
      <c r="CN23" s="15">
        <f>'Agency North'!CO23+'Agency South'!CO23</f>
        <v>60175.651230275827</v>
      </c>
      <c r="CO23" s="15">
        <f>'Agency North'!CP23+'Agency South'!CP23</f>
        <v>64384.547028553934</v>
      </c>
      <c r="CP23" s="15">
        <f>'Agency North'!CQ23+'Agency South'!CQ23</f>
        <v>67374.039364164782</v>
      </c>
      <c r="CQ23" s="15">
        <f>'Agency North'!CR23+'Agency South'!CR23</f>
        <v>66719.341254918283</v>
      </c>
      <c r="CR23" s="15">
        <f>'Agency North'!CS23+'Agency South'!CS23</f>
        <v>70734.861677684326</v>
      </c>
      <c r="CS23" s="94">
        <f>'Agency North'!CT23+'Agency South'!CT23</f>
        <v>73921.162613793058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4">
        <f>'Agency North'!N24+'Agency South'!N24</f>
        <v>8836.2370000000101</v>
      </c>
      <c r="N24" s="262">
        <f>'Agency North'!O24+'Agency South'!O24</f>
        <v>1892.0679999999979</v>
      </c>
      <c r="O24" s="262">
        <f>'Agency North'!P24+'Agency South'!P24</f>
        <v>1061.71</v>
      </c>
      <c r="P24" s="262">
        <f>'Agency North'!Q24+'Agency South'!Q24</f>
        <v>1584.623</v>
      </c>
      <c r="Q24" s="262">
        <f>'Agency North'!R24+'Agency South'!R24</f>
        <v>3938.538</v>
      </c>
      <c r="R24" s="262">
        <f>'Agency North'!S24+'Agency South'!S24</f>
        <v>3667.857</v>
      </c>
      <c r="S24" s="262">
        <f>'Agency North'!T24+'Agency South'!T24</f>
        <v>6452.6640000000007</v>
      </c>
      <c r="T24" s="262">
        <f>'Agency North'!U24+'Agency South'!U24</f>
        <v>5352.9589999999998</v>
      </c>
      <c r="U24" s="262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4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5958.3380669807812</v>
      </c>
      <c r="AH24" s="15">
        <f>'Agency North'!AI24+'Agency South'!AI24</f>
        <v>6624.8444718171104</v>
      </c>
      <c r="AI24" s="15">
        <f>'Agency North'!AJ24+'Agency South'!AJ24</f>
        <v>7195.2610984603871</v>
      </c>
      <c r="AJ24" s="15">
        <f>'Agency North'!AK24+'Agency South'!AK24</f>
        <v>7711.6587007333437</v>
      </c>
      <c r="AK24" s="94">
        <f>'Agency North'!AL24+'Agency South'!AL24</f>
        <v>7832.3902248573631</v>
      </c>
      <c r="AL24" s="15">
        <f>'Agency North'!AM24+'Agency South'!AM24</f>
        <v>4695.4939532699327</v>
      </c>
      <c r="AM24" s="15">
        <f>'Agency North'!AN24+'Agency South'!AN24</f>
        <v>6056.1150800103715</v>
      </c>
      <c r="AN24" s="15">
        <f>'Agency North'!AO24+'Agency South'!AO24</f>
        <v>13960.307627168364</v>
      </c>
      <c r="AO24" s="15">
        <f>'Agency North'!AP24+'Agency South'!AP24</f>
        <v>9391.6993197255924</v>
      </c>
      <c r="AP24" s="15">
        <f>'Agency North'!AQ24+'Agency South'!AQ24</f>
        <v>8676.6169853172141</v>
      </c>
      <c r="AQ24" s="15">
        <f>'Agency North'!AR24+'Agency South'!AR24</f>
        <v>7924.0037291354647</v>
      </c>
      <c r="AR24" s="15">
        <f>'Agency North'!AS24+'Agency South'!AS24</f>
        <v>8502.8708893436997</v>
      </c>
      <c r="AS24" s="15">
        <f>'Agency North'!AT24+'Agency South'!AT24</f>
        <v>9332.0609458838371</v>
      </c>
      <c r="AT24" s="15">
        <f>'Agency North'!AU24+'Agency South'!AU24</f>
        <v>9326.8916478075553</v>
      </c>
      <c r="AU24" s="15">
        <f>'Agency North'!AV24+'Agency South'!AV24</f>
        <v>9511.2365065335616</v>
      </c>
      <c r="AV24" s="15">
        <f>'Agency North'!AW24+'Agency South'!AW24</f>
        <v>9862.5326117066361</v>
      </c>
      <c r="AW24" s="94">
        <f>'Agency North'!AX24+'Agency South'!AX24</f>
        <v>10198.250616508447</v>
      </c>
      <c r="AX24" s="15">
        <f>'Agency North'!AY24+'Agency South'!AY24</f>
        <v>6526.3554113259697</v>
      </c>
      <c r="AY24" s="15">
        <f>'Agency North'!AZ24+'Agency South'!AZ24</f>
        <v>2618.8627745872991</v>
      </c>
      <c r="AZ24" s="15">
        <f>'Agency North'!BA24+'Agency South'!BA24</f>
        <v>6497.1238164589886</v>
      </c>
      <c r="BA24" s="15">
        <f>'Agency North'!BB24+'Agency South'!BB24</f>
        <v>14651.216727228832</v>
      </c>
      <c r="BB24" s="15">
        <f>'Agency North'!BC24+'Agency South'!BC24</f>
        <v>12926.118932898022</v>
      </c>
      <c r="BC24" s="15">
        <f>'Agency North'!BD24+'Agency South'!BD24</f>
        <v>12020.745244452319</v>
      </c>
      <c r="BD24" s="15">
        <f>'Agency North'!BE24+'Agency South'!BE24</f>
        <v>13577.888741061914</v>
      </c>
      <c r="BE24" s="15">
        <f>'Agency North'!BF24+'Agency South'!BF24</f>
        <v>13806.561301189788</v>
      </c>
      <c r="BF24" s="15">
        <f>'Agency North'!BG24+'Agency South'!BG24</f>
        <v>14152.042474436017</v>
      </c>
      <c r="BG24" s="15">
        <f>'Agency North'!BH24+'Agency South'!BH24</f>
        <v>15072.160905688977</v>
      </c>
      <c r="BH24" s="15">
        <f>'Agency North'!BI24+'Agency South'!BI24</f>
        <v>14578.963135980357</v>
      </c>
      <c r="BI24" s="94">
        <f>'Agency North'!BJ24+'Agency South'!BJ24</f>
        <v>15454.210178067508</v>
      </c>
      <c r="BJ24" s="15">
        <f>'Agency North'!BK24+'Agency South'!BK24</f>
        <v>9605.4429993447193</v>
      </c>
      <c r="BK24" s="15">
        <f>'Agency North'!BL24+'Agency South'!BL24</f>
        <v>3583.8859672776516</v>
      </c>
      <c r="BL24" s="15">
        <f>'Agency North'!BM24+'Agency South'!BM24</f>
        <v>8825.0870204743042</v>
      </c>
      <c r="BM24" s="15">
        <f>'Agency North'!BN24+'Agency South'!BN24</f>
        <v>19349.498228319462</v>
      </c>
      <c r="BN24" s="15">
        <f>'Agency North'!BO24+'Agency South'!BO24</f>
        <v>17174.851852190652</v>
      </c>
      <c r="BO24" s="15">
        <f>'Agency North'!BP24+'Agency South'!BP24</f>
        <v>15763.164667350582</v>
      </c>
      <c r="BP24" s="15">
        <f>'Agency North'!BQ24+'Agency South'!BQ24</f>
        <v>17499.533766738146</v>
      </c>
      <c r="BQ24" s="15">
        <f>'Agency North'!BR24+'Agency South'!BR24</f>
        <v>17637.251653992724</v>
      </c>
      <c r="BR24" s="15">
        <f>'Agency North'!BS24+'Agency South'!BS24</f>
        <v>18210.904920857596</v>
      </c>
      <c r="BS24" s="15">
        <f>'Agency North'!BT24+'Agency South'!BT24</f>
        <v>18857.203717787619</v>
      </c>
      <c r="BT24" s="15">
        <f>'Agency North'!BU24+'Agency South'!BU24</f>
        <v>18247.607311188396</v>
      </c>
      <c r="BU24" s="94">
        <f>'Agency North'!BV24+'Agency South'!BV24</f>
        <v>19267.244703067416</v>
      </c>
      <c r="BV24" s="15">
        <f>'Agency North'!BW24+'Agency South'!BW24</f>
        <v>11907.300300689843</v>
      </c>
      <c r="BW24" s="15">
        <f>'Agency North'!BX24+'Agency South'!BX24</f>
        <v>4629.53830854629</v>
      </c>
      <c r="BX24" s="15">
        <f>'Agency North'!BY24+'Agency South'!BY24</f>
        <v>11372.744281101222</v>
      </c>
      <c r="BY24" s="15">
        <f>'Agency North'!BZ24+'Agency South'!BZ24</f>
        <v>24914.732601616473</v>
      </c>
      <c r="BZ24" s="15">
        <f>'Agency North'!CA24+'Agency South'!CA24</f>
        <v>22952.71871116534</v>
      </c>
      <c r="CA24" s="15">
        <f>'Agency North'!CB24+'Agency South'!CB24</f>
        <v>20955.958020175287</v>
      </c>
      <c r="CB24" s="15">
        <f>'Agency North'!CC24+'Agency South'!CC24</f>
        <v>23342.562875051306</v>
      </c>
      <c r="CC24" s="15">
        <f>'Agency North'!CD24+'Agency South'!CD24</f>
        <v>23939.643478708262</v>
      </c>
      <c r="CD24" s="15">
        <f>'Agency North'!CE24+'Agency South'!CE24</f>
        <v>24760.738547341556</v>
      </c>
      <c r="CE24" s="15">
        <f>'Agency North'!CF24+'Agency South'!CF24</f>
        <v>25562.03223383864</v>
      </c>
      <c r="CF24" s="15">
        <f>'Agency North'!CG24+'Agency South'!CG24</f>
        <v>25233.001056697336</v>
      </c>
      <c r="CG24" s="94">
        <f>'Agency North'!CH24+'Agency South'!CH24</f>
        <v>26560.195300015985</v>
      </c>
      <c r="CH24" s="15">
        <f>'Agency North'!CI24+'Agency South'!CI24</f>
        <v>15915.696575484491</v>
      </c>
      <c r="CI24" s="15">
        <f>'Agency North'!CJ24+'Agency South'!CJ24</f>
        <v>6132.2566079081371</v>
      </c>
      <c r="CJ24" s="15">
        <f>'Agency North'!CK24+'Agency South'!CK24</f>
        <v>15015.978688578129</v>
      </c>
      <c r="CK24" s="15">
        <f>'Agency North'!CL24+'Agency South'!CL24</f>
        <v>32870.466912728392</v>
      </c>
      <c r="CL24" s="15">
        <f>'Agency North'!CM24+'Agency South'!CM24</f>
        <v>30539.877771228603</v>
      </c>
      <c r="CM24" s="15">
        <f>'Agency North'!CN24+'Agency South'!CN24</f>
        <v>27793.036058158807</v>
      </c>
      <c r="CN24" s="15">
        <f>'Agency North'!CO24+'Agency South'!CO24</f>
        <v>30992.167912622746</v>
      </c>
      <c r="CO24" s="15">
        <f>'Agency North'!CP24+'Agency South'!CP24</f>
        <v>31631.714562708945</v>
      </c>
      <c r="CP24" s="15">
        <f>'Agency North'!CQ24+'Agency South'!CQ24</f>
        <v>32759.668540988496</v>
      </c>
      <c r="CQ24" s="15">
        <f>'Agency North'!CR24+'Agency South'!CR24</f>
        <v>34105.989092341086</v>
      </c>
      <c r="CR24" s="15">
        <f>'Agency North'!CS24+'Agency South'!CS24</f>
        <v>33969.33835716427</v>
      </c>
      <c r="CS24" s="94">
        <f>'Agency North'!CT24+'Agency South'!CT24</f>
        <v>35721.137787144427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4">
        <f>'Agency North'!N25+'Agency South'!N25</f>
        <v>7476.3194999999996</v>
      </c>
      <c r="N25" s="262">
        <f>'Agency North'!O25+'Agency South'!O25</f>
        <v>2336.337</v>
      </c>
      <c r="O25" s="262">
        <f>'Agency North'!P25+'Agency South'!P25</f>
        <v>3415.6980000000003</v>
      </c>
      <c r="P25" s="262">
        <f>'Agency North'!Q25+'Agency South'!Q25</f>
        <v>5114.1030000000001</v>
      </c>
      <c r="Q25" s="262">
        <f>'Agency North'!R25+'Agency South'!R25</f>
        <v>2133.2659999999992</v>
      </c>
      <c r="R25" s="262">
        <f>'Agency North'!S25+'Agency South'!S25</f>
        <v>4489.7569999999996</v>
      </c>
      <c r="S25" s="262">
        <f>'Agency North'!T25+'Agency South'!T25</f>
        <v>6619.0450000000001</v>
      </c>
      <c r="T25" s="262">
        <f>'Agency North'!U25+'Agency South'!U25</f>
        <v>5448.5640000000003</v>
      </c>
      <c r="U25" s="262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4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8084.4498426964237</v>
      </c>
      <c r="AH25" s="15">
        <f>'Agency North'!AI25+'Agency South'!AI25</f>
        <v>8825.569082081669</v>
      </c>
      <c r="AI25" s="15">
        <f>'Agency North'!AJ25+'Agency South'!AJ25</f>
        <v>7759.7557649118644</v>
      </c>
      <c r="AJ25" s="15">
        <f>'Agency North'!AK25+'Agency South'!AK25</f>
        <v>8744.9433830649505</v>
      </c>
      <c r="AK25" s="94">
        <f>'Agency North'!AL25+'Agency South'!AL25</f>
        <v>9600.5349652614659</v>
      </c>
      <c r="AL25" s="15">
        <f>'Agency North'!AM25+'Agency South'!AM25</f>
        <v>10302.217767886228</v>
      </c>
      <c r="AM25" s="15">
        <f>'Agency North'!AN25+'Agency South'!AN25</f>
        <v>10178.874805167601</v>
      </c>
      <c r="AN25" s="15">
        <f>'Agency North'!AO25+'Agency South'!AO25</f>
        <v>12446.255764776997</v>
      </c>
      <c r="AO25" s="15">
        <f>'Agency North'!AP25+'Agency South'!AP25</f>
        <v>11278.043630218064</v>
      </c>
      <c r="AP25" s="15">
        <f>'Agency North'!AQ25+'Agency South'!AQ25</f>
        <v>11937.168817301097</v>
      </c>
      <c r="AQ25" s="15">
        <f>'Agency North'!AR25+'Agency South'!AR25</f>
        <v>12067.888893719331</v>
      </c>
      <c r="AR25" s="15">
        <f>'Agency North'!AS25+'Agency South'!AS25</f>
        <v>12649.661832044174</v>
      </c>
      <c r="AS25" s="15">
        <f>'Agency North'!AT25+'Agency South'!AT25</f>
        <v>12997.80056655585</v>
      </c>
      <c r="AT25" s="15">
        <f>'Agency North'!AU25+'Agency South'!AU25</f>
        <v>13441.83503424911</v>
      </c>
      <c r="AU25" s="15">
        <f>'Agency North'!AV25+'Agency South'!AV25</f>
        <v>13816.548019056416</v>
      </c>
      <c r="AV25" s="15">
        <f>'Agency North'!AW25+'Agency South'!AW25</f>
        <v>14241.746816571851</v>
      </c>
      <c r="AW25" s="94">
        <f>'Agency North'!AX25+'Agency South'!AX25</f>
        <v>14595.46666718077</v>
      </c>
      <c r="AX25" s="15">
        <f>'Agency North'!AY25+'Agency South'!AY25</f>
        <v>7348.8799779652327</v>
      </c>
      <c r="AY25" s="15">
        <f>'Agency North'!AZ25+'Agency South'!AZ25</f>
        <v>7299.5371830102631</v>
      </c>
      <c r="AZ25" s="15">
        <f>'Agency North'!BA25+'Agency South'!BA25</f>
        <v>2886.7508465581523</v>
      </c>
      <c r="BA25" s="15">
        <f>'Agency North'!BB25+'Agency South'!BB25</f>
        <v>2667.519299389307</v>
      </c>
      <c r="BB25" s="15">
        <f>'Agency North'!BC25+'Agency South'!BC25</f>
        <v>9470.9250595802005</v>
      </c>
      <c r="BC25" s="15">
        <f>'Agency North'!BD25+'Agency South'!BD25</f>
        <v>9218.0578453795333</v>
      </c>
      <c r="BD25" s="15">
        <f>'Agency North'!BE25+'Agency South'!BE25</f>
        <v>9916.9119524364578</v>
      </c>
      <c r="BE25" s="15">
        <f>'Agency North'!BF25+'Agency South'!BF25</f>
        <v>10718.284523084254</v>
      </c>
      <c r="BF25" s="15">
        <f>'Agency North'!BG25+'Agency South'!BG25</f>
        <v>10319.646650305813</v>
      </c>
      <c r="BG25" s="15">
        <f>'Agency North'!BH25+'Agency South'!BH25</f>
        <v>10910.514719591058</v>
      </c>
      <c r="BH25" s="15">
        <f>'Agency North'!BI25+'Agency South'!BI25</f>
        <v>11825.037050088096</v>
      </c>
      <c r="BI25" s="94">
        <f>'Agency North'!BJ25+'Agency South'!BJ25</f>
        <v>11235.011262820313</v>
      </c>
      <c r="BJ25" s="15">
        <f>'Agency North'!BK25+'Agency South'!BK25</f>
        <v>10466.666536195629</v>
      </c>
      <c r="BK25" s="15">
        <f>'Agency North'!BL25+'Agency South'!BL25</f>
        <v>11099.319121680626</v>
      </c>
      <c r="BL25" s="15">
        <f>'Agency North'!BM25+'Agency South'!BM25</f>
        <v>4060.0095486579803</v>
      </c>
      <c r="BM25" s="15">
        <f>'Agency North'!BN25+'Agency South'!BN25</f>
        <v>3754.3473336605844</v>
      </c>
      <c r="BN25" s="15">
        <f>'Agency North'!BO25+'Agency South'!BO25</f>
        <v>12837.205338638978</v>
      </c>
      <c r="BO25" s="15">
        <f>'Agency North'!BP25+'Agency South'!BP25</f>
        <v>12487.973741535061</v>
      </c>
      <c r="BP25" s="15">
        <f>'Agency North'!BQ25+'Agency South'!BQ25</f>
        <v>13349.820304903023</v>
      </c>
      <c r="BQ25" s="15">
        <f>'Agency North'!BR25+'Agency South'!BR25</f>
        <v>13866.674408750685</v>
      </c>
      <c r="BR25" s="15">
        <f>'Agency North'!BS25+'Agency South'!BS25</f>
        <v>13510.081363129981</v>
      </c>
      <c r="BS25" s="15">
        <f>'Agency North'!BT25+'Agency South'!BT25</f>
        <v>14217.726720572246</v>
      </c>
      <c r="BT25" s="15">
        <f>'Agency North'!BU25+'Agency South'!BU25</f>
        <v>14892.872634089712</v>
      </c>
      <c r="BU25" s="94">
        <f>'Agency North'!BV25+'Agency South'!BV25</f>
        <v>14210.469466915152</v>
      </c>
      <c r="BV25" s="15">
        <f>'Agency North'!BW25+'Agency South'!BW25</f>
        <v>13347.260553380016</v>
      </c>
      <c r="BW25" s="15">
        <f>'Agency North'!BX25+'Agency South'!BX25</f>
        <v>13836.031346774073</v>
      </c>
      <c r="BX25" s="15">
        <f>'Agency North'!BY25+'Agency South'!BY25</f>
        <v>5348.3696606020212</v>
      </c>
      <c r="BY25" s="15">
        <f>'Agency North'!BZ25+'Agency South'!BZ25</f>
        <v>4934.6507917937761</v>
      </c>
      <c r="BZ25" s="15">
        <f>'Agency North'!CA25+'Agency South'!CA25</f>
        <v>16888.733281397559</v>
      </c>
      <c r="CA25" s="15">
        <f>'Agency North'!CB25+'Agency South'!CB25</f>
        <v>16970.76046159336</v>
      </c>
      <c r="CB25" s="15">
        <f>'Agency North'!CC25+'Agency South'!CC25</f>
        <v>18015.853353044226</v>
      </c>
      <c r="CC25" s="15">
        <f>'Agency North'!CD25+'Agency South'!CD25</f>
        <v>18770.112850335383</v>
      </c>
      <c r="CD25" s="15">
        <f>'Agency North'!CE25+'Agency South'!CE25</f>
        <v>18569.997266266862</v>
      </c>
      <c r="CE25" s="15">
        <f>'Agency North'!CF25+'Agency South'!CF25</f>
        <v>19520.984941666436</v>
      </c>
      <c r="CF25" s="15">
        <f>'Agency North'!CG25+'Agency South'!CG25</f>
        <v>20462.202519287915</v>
      </c>
      <c r="CG25" s="94">
        <f>'Agency North'!CH25+'Agency South'!CH25</f>
        <v>19810.269872712615</v>
      </c>
      <c r="CH25" s="15">
        <f>'Agency North'!CI25+'Agency South'!CI25</f>
        <v>17940.633539299815</v>
      </c>
      <c r="CI25" s="15">
        <f>'Agency North'!CJ25+'Agency South'!CJ25</f>
        <v>18618.798304066033</v>
      </c>
      <c r="CJ25" s="15">
        <f>'Agency North'!CK25+'Agency South'!CK25</f>
        <v>7157.9796582390381</v>
      </c>
      <c r="CK25" s="15">
        <f>'Agency North'!CL25+'Agency South'!CL25</f>
        <v>6582.4217246424887</v>
      </c>
      <c r="CL25" s="15">
        <f>'Agency North'!CM25+'Agency South'!CM25</f>
        <v>22531.805487274221</v>
      </c>
      <c r="CM25" s="15">
        <f>'Agency North'!CN25+'Agency South'!CN25</f>
        <v>22760.265294919867</v>
      </c>
      <c r="CN25" s="15">
        <f>'Agency North'!CO25+'Agency South'!CO25</f>
        <v>24064.066429464991</v>
      </c>
      <c r="CO25" s="15">
        <f>'Agency North'!CP25+'Agency South'!CP25</f>
        <v>24990.567822192639</v>
      </c>
      <c r="CP25" s="15">
        <f>'Agency North'!CQ25+'Agency South'!CQ25</f>
        <v>24708.638164146119</v>
      </c>
      <c r="CQ25" s="15">
        <f>'Agency North'!CR25+'Agency South'!CR25</f>
        <v>26162.337173644679</v>
      </c>
      <c r="CR25" s="15">
        <f>'Agency North'!CS25+'Agency South'!CS25</f>
        <v>27721.82421699589</v>
      </c>
      <c r="CS25" s="94">
        <f>'Agency North'!CT25+'Agency South'!CT25</f>
        <v>26802.389755393364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4">
        <f>'Agency North'!N26+'Agency South'!N26</f>
        <v>8437.9279999999999</v>
      </c>
      <c r="N26" s="262">
        <f>'Agency North'!O26+'Agency South'!O26</f>
        <v>1984.9610000000002</v>
      </c>
      <c r="O26" s="262">
        <f>'Agency North'!P26+'Agency South'!P26</f>
        <v>1746.779</v>
      </c>
      <c r="P26" s="262">
        <f>'Agency North'!Q26+'Agency South'!Q26</f>
        <v>5648.0219999999999</v>
      </c>
      <c r="Q26" s="262">
        <f>'Agency North'!R26+'Agency South'!R26</f>
        <v>5598.7109999999993</v>
      </c>
      <c r="R26" s="262">
        <f>'Agency North'!S26+'Agency South'!S26</f>
        <v>2982.6890000000003</v>
      </c>
      <c r="S26" s="262">
        <f>'Agency North'!T26+'Agency South'!T26</f>
        <v>2686.616</v>
      </c>
      <c r="T26" s="262">
        <f>'Agency North'!U26+'Agency South'!U26</f>
        <v>2630.8220000000001</v>
      </c>
      <c r="U26" s="262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4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4383.3034014202085</v>
      </c>
      <c r="AH26" s="15">
        <f>'Agency North'!AI26+'Agency South'!AI26</f>
        <v>4354.1975334081035</v>
      </c>
      <c r="AI26" s="15">
        <f>'Agency North'!AJ26+'Agency South'!AJ26</f>
        <v>5359.8811712409042</v>
      </c>
      <c r="AJ26" s="15">
        <f>'Agency North'!AK26+'Agency South'!AK26</f>
        <v>5838.5556859299304</v>
      </c>
      <c r="AK26" s="94">
        <f>'Agency North'!AL26+'Agency South'!AL26</f>
        <v>6212.2580910357119</v>
      </c>
      <c r="AL26" s="15">
        <f>'Agency North'!AM26+'Agency South'!AM26</f>
        <v>3978.3217261628652</v>
      </c>
      <c r="AM26" s="15">
        <f>'Agency North'!AN26+'Agency South'!AN26</f>
        <v>7296.4236229866046</v>
      </c>
      <c r="AN26" s="15">
        <f>'Agency North'!AO26+'Agency South'!AO26</f>
        <v>12784.927693312236</v>
      </c>
      <c r="AO26" s="15">
        <f>'Agency North'!AP26+'Agency South'!AP26</f>
        <v>7528.7742828484834</v>
      </c>
      <c r="AP26" s="15">
        <f>'Agency North'!AQ26+'Agency South'!AQ26</f>
        <v>6775.4549575443543</v>
      </c>
      <c r="AQ26" s="15">
        <f>'Agency North'!AR26+'Agency South'!AR26</f>
        <v>8315.8509725516815</v>
      </c>
      <c r="AR26" s="15">
        <f>'Agency North'!AS26+'Agency South'!AS26</f>
        <v>9539.655426156216</v>
      </c>
      <c r="AS26" s="15">
        <f>'Agency North'!AT26+'Agency South'!AT26</f>
        <v>8577.7452754189308</v>
      </c>
      <c r="AT26" s="15">
        <f>'Agency North'!AU26+'Agency South'!AU26</f>
        <v>8800.2303695206356</v>
      </c>
      <c r="AU26" s="15">
        <f>'Agency North'!AV26+'Agency South'!AV26</f>
        <v>9461.3394999704051</v>
      </c>
      <c r="AV26" s="15">
        <f>'Agency North'!AW26+'Agency South'!AW26</f>
        <v>9757.8892338280439</v>
      </c>
      <c r="AW26" s="94">
        <f>'Agency North'!AX26+'Agency South'!AX26</f>
        <v>9811.3200969325299</v>
      </c>
      <c r="AX26" s="15">
        <f>'Agency North'!AY26+'Agency South'!AY26</f>
        <v>8837.6623115313741</v>
      </c>
      <c r="AY26" s="15">
        <f>'Agency North'!AZ26+'Agency South'!AZ26</f>
        <v>14474.582177661647</v>
      </c>
      <c r="AZ26" s="15">
        <f>'Agency North'!BA26+'Agency South'!BA26</f>
        <v>26944.97754202233</v>
      </c>
      <c r="BA26" s="15">
        <f>'Agency North'!BB26+'Agency South'!BB26</f>
        <v>10965.512853840999</v>
      </c>
      <c r="BB26" s="15">
        <f>'Agency North'!BC26+'Agency South'!BC26</f>
        <v>6884.3421413098495</v>
      </c>
      <c r="BC26" s="15">
        <f>'Agency North'!BD26+'Agency South'!BD26</f>
        <v>10077.93982353016</v>
      </c>
      <c r="BD26" s="15">
        <f>'Agency North'!BE26+'Agency South'!BE26</f>
        <v>16255.302058767244</v>
      </c>
      <c r="BE26" s="15">
        <f>'Agency North'!BF26+'Agency South'!BF26</f>
        <v>18105.585685257818</v>
      </c>
      <c r="BF26" s="15">
        <f>'Agency North'!BG26+'Agency South'!BG26</f>
        <v>18880.113951598789</v>
      </c>
      <c r="BG26" s="15">
        <f>'Agency North'!BH26+'Agency South'!BH26</f>
        <v>20174.71236565258</v>
      </c>
      <c r="BH26" s="15">
        <f>'Agency North'!BI26+'Agency South'!BI26</f>
        <v>20780.475639046461</v>
      </c>
      <c r="BI26" s="94">
        <f>'Agency North'!BJ26+'Agency South'!BJ26</f>
        <v>20993.926060275116</v>
      </c>
      <c r="BJ26" s="15">
        <f>'Agency North'!BK26+'Agency South'!BK26</f>
        <v>12327.948507473749</v>
      </c>
      <c r="BK26" s="15">
        <f>'Agency North'!BL26+'Agency South'!BL26</f>
        <v>21109.934090542905</v>
      </c>
      <c r="BL26" s="15">
        <f>'Agency North'!BM26+'Agency South'!BM26</f>
        <v>37804.496820010303</v>
      </c>
      <c r="BM26" s="15">
        <f>'Agency North'!BN26+'Agency South'!BN26</f>
        <v>16219.487113222147</v>
      </c>
      <c r="BN26" s="15">
        <f>'Agency North'!BO26+'Agency South'!BO26</f>
        <v>10100.387860813675</v>
      </c>
      <c r="BO26" s="15">
        <f>'Agency North'!BP26+'Agency South'!BP26</f>
        <v>13766.366896716896</v>
      </c>
      <c r="BP26" s="15">
        <f>'Agency North'!BQ26+'Agency South'!BQ26</f>
        <v>21750.665989240493</v>
      </c>
      <c r="BQ26" s="15">
        <f>'Agency North'!BR26+'Agency South'!BR26</f>
        <v>24212.00119727926</v>
      </c>
      <c r="BR26" s="15">
        <f>'Agency North'!BS26+'Agency South'!BS26</f>
        <v>24931.861705207783</v>
      </c>
      <c r="BS26" s="15">
        <f>'Agency North'!BT26+'Agency South'!BT26</f>
        <v>26239.838706341929</v>
      </c>
      <c r="BT26" s="15">
        <f>'Agency North'!BU26+'Agency South'!BU26</f>
        <v>26689.162899967312</v>
      </c>
      <c r="BU26" s="94">
        <f>'Agency North'!BV26+'Agency South'!BV26</f>
        <v>26649.290556778044</v>
      </c>
      <c r="BV26" s="15">
        <f>'Agency North'!BW26+'Agency South'!BW26</f>
        <v>15701.12844333758</v>
      </c>
      <c r="BW26" s="15">
        <f>'Agency North'!BX26+'Agency South'!BX26</f>
        <v>27193.238250396622</v>
      </c>
      <c r="BX26" s="15">
        <f>'Agency North'!BY26+'Agency South'!BY26</f>
        <v>47331.199648694703</v>
      </c>
      <c r="BY26" s="15">
        <f>'Agency North'!BZ26+'Agency South'!BZ26</f>
        <v>20591.107653849773</v>
      </c>
      <c r="BZ26" s="15">
        <f>'Agency North'!CA26+'Agency South'!CA26</f>
        <v>12856.646618083269</v>
      </c>
      <c r="CA26" s="15">
        <f>'Agency North'!CB26+'Agency South'!CB26</f>
        <v>18036.855572925029</v>
      </c>
      <c r="CB26" s="15">
        <f>'Agency North'!CC26+'Agency South'!CC26</f>
        <v>28404.471722413968</v>
      </c>
      <c r="CC26" s="15">
        <f>'Agency North'!CD26+'Agency South'!CD26</f>
        <v>32368.718605514652</v>
      </c>
      <c r="CD26" s="15">
        <f>'Agency North'!CE26+'Agency South'!CE26</f>
        <v>33440.040734114271</v>
      </c>
      <c r="CE26" s="15">
        <f>'Agency North'!CF26+'Agency South'!CF26</f>
        <v>35294.072835801548</v>
      </c>
      <c r="CF26" s="15">
        <f>'Agency North'!CG26+'Agency South'!CG26</f>
        <v>36190.130032877911</v>
      </c>
      <c r="CG26" s="94">
        <f>'Agency North'!CH26+'Agency South'!CH26</f>
        <v>36270.442140914834</v>
      </c>
      <c r="CH26" s="15">
        <f>'Agency North'!CI26+'Agency South'!CI26</f>
        <v>20801.714517273562</v>
      </c>
      <c r="CI26" s="15">
        <f>'Agency North'!CJ26+'Agency South'!CJ26</f>
        <v>36659.227382111014</v>
      </c>
      <c r="CJ26" s="15">
        <f>'Agency North'!CK26+'Agency South'!CK26</f>
        <v>63158.335910442125</v>
      </c>
      <c r="CK26" s="15">
        <f>'Agency North'!CL26+'Agency South'!CL26</f>
        <v>27684.582186215841</v>
      </c>
      <c r="CL26" s="15">
        <f>'Agency North'!CM26+'Agency South'!CM26</f>
        <v>17211.660289287778</v>
      </c>
      <c r="CM26" s="15">
        <f>'Agency North'!CN26+'Agency South'!CN26</f>
        <v>24022.87233665341</v>
      </c>
      <c r="CN26" s="15">
        <f>'Agency North'!CO26+'Agency South'!CO26</f>
        <v>37571.266797947152</v>
      </c>
      <c r="CO26" s="15">
        <f>'Agency North'!CP26+'Agency South'!CP26</f>
        <v>42960.950340927884</v>
      </c>
      <c r="CP26" s="15">
        <f>'Agency North'!CQ26+'Agency South'!CQ26</f>
        <v>44303.297852251664</v>
      </c>
      <c r="CQ26" s="15">
        <f>'Agency North'!CR26+'Agency South'!CR26</f>
        <v>47162.097528636805</v>
      </c>
      <c r="CR26" s="15">
        <f>'Agency North'!CS26+'Agency South'!CS26</f>
        <v>48726.854452480322</v>
      </c>
      <c r="CS26" s="94">
        <f>'Agency North'!CT26+'Agency South'!CT26</f>
        <v>48825.814958762545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4">
        <f>'Agency North'!N27+'Agency South'!N27</f>
        <v>8764.4260000000104</v>
      </c>
      <c r="N27" s="262">
        <f>'Agency North'!O27+'Agency South'!O27</f>
        <v>1616.8400000000001</v>
      </c>
      <c r="O27" s="262">
        <f>'Agency North'!P27+'Agency South'!P27</f>
        <v>2068.085</v>
      </c>
      <c r="P27" s="262">
        <f>'Agency North'!Q27+'Agency South'!Q27</f>
        <v>5000.5460000000003</v>
      </c>
      <c r="Q27" s="262">
        <f>'Agency North'!R27+'Agency South'!R27</f>
        <v>3447.4809999999998</v>
      </c>
      <c r="R27" s="262">
        <f>'Agency North'!S27+'Agency South'!S27</f>
        <v>4656.9429999999993</v>
      </c>
      <c r="S27" s="262">
        <f>'Agency North'!T27+'Agency South'!T27</f>
        <v>5839.1910000000007</v>
      </c>
      <c r="T27" s="262">
        <f>'Agency North'!U27+'Agency South'!U27</f>
        <v>4157.2150000000001</v>
      </c>
      <c r="U27" s="262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4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14019.072573881758</v>
      </c>
      <c r="AH27" s="15">
        <f>'Agency North'!AI27+'Agency South'!AI27</f>
        <v>16648.085454230619</v>
      </c>
      <c r="AI27" s="15">
        <f>'Agency North'!AJ27+'Agency South'!AJ27</f>
        <v>11602.530024242546</v>
      </c>
      <c r="AJ27" s="15">
        <f>'Agency North'!AK27+'Agency South'!AK27</f>
        <v>12273.000001137829</v>
      </c>
      <c r="AK27" s="94">
        <f>'Agency North'!AL27+'Agency South'!AL27</f>
        <v>13838.372334071168</v>
      </c>
      <c r="AL27" s="15">
        <f>'Agency North'!AM27+'Agency South'!AM27</f>
        <v>2507.0736343798112</v>
      </c>
      <c r="AM27" s="15">
        <f>'Agency North'!AN27+'Agency South'!AN27</f>
        <v>3698.0647485553222</v>
      </c>
      <c r="AN27" s="15">
        <f>'Agency North'!AO27+'Agency South'!AO27</f>
        <v>8534.3196917151545</v>
      </c>
      <c r="AO27" s="15">
        <f>'Agency North'!AP27+'Agency South'!AP27</f>
        <v>9925.2694860939519</v>
      </c>
      <c r="AP27" s="15">
        <f>'Agency North'!AQ27+'Agency South'!AQ27</f>
        <v>40432.223530210933</v>
      </c>
      <c r="AQ27" s="15">
        <f>'Agency North'!AR27+'Agency South'!AR27</f>
        <v>9448.1979617666675</v>
      </c>
      <c r="AR27" s="15">
        <f>'Agency North'!AS27+'Agency South'!AS27</f>
        <v>10176.482311119191</v>
      </c>
      <c r="AS27" s="15">
        <f>'Agency North'!AT27+'Agency South'!AT27</f>
        <v>19392.066082945123</v>
      </c>
      <c r="AT27" s="15">
        <f>'Agency North'!AU27+'Agency South'!AU27</f>
        <v>22034.90269798621</v>
      </c>
      <c r="AU27" s="15">
        <f>'Agency North'!AV27+'Agency South'!AV27</f>
        <v>16241.264038900146</v>
      </c>
      <c r="AV27" s="15">
        <f>'Agency North'!AW27+'Agency South'!AW27</f>
        <v>17968.668557481255</v>
      </c>
      <c r="AW27" s="94">
        <f>'Agency North'!AX27+'Agency South'!AX27</f>
        <v>20078.005985951702</v>
      </c>
      <c r="AX27" s="15">
        <f>'Agency North'!AY27+'Agency South'!AY27</f>
        <v>9261.3749185024099</v>
      </c>
      <c r="AY27" s="15">
        <f>'Agency North'!AZ27+'Agency South'!AZ27</f>
        <v>12809.692953254234</v>
      </c>
      <c r="AZ27" s="15">
        <f>'Agency North'!BA27+'Agency South'!BA27</f>
        <v>33720.23902699029</v>
      </c>
      <c r="BA27" s="15">
        <f>'Agency North'!BB27+'Agency South'!BB27</f>
        <v>42541.673867587408</v>
      </c>
      <c r="BB27" s="15">
        <f>'Agency North'!BC27+'Agency South'!BC27</f>
        <v>206938.49894237306</v>
      </c>
      <c r="BC27" s="15">
        <f>'Agency North'!BD27+'Agency South'!BD27</f>
        <v>43138.397889942564</v>
      </c>
      <c r="BD27" s="15">
        <f>'Agency North'!BE27+'Agency South'!BE27</f>
        <v>40516.841633631353</v>
      </c>
      <c r="BE27" s="15">
        <f>'Agency North'!BF27+'Agency South'!BF27</f>
        <v>64064.790256570603</v>
      </c>
      <c r="BF27" s="15">
        <f>'Agency North'!BG27+'Agency South'!BG27</f>
        <v>77893.032288111499</v>
      </c>
      <c r="BG27" s="15">
        <f>'Agency North'!BH27+'Agency South'!BH27</f>
        <v>57676.936287547425</v>
      </c>
      <c r="BH27" s="15">
        <f>'Agency North'!BI27+'Agency South'!BI27</f>
        <v>67106.370679861458</v>
      </c>
      <c r="BI27" s="94">
        <f>'Agency North'!BJ27+'Agency South'!BJ27</f>
        <v>84036.714934195261</v>
      </c>
      <c r="BJ27" s="15">
        <f>'Agency North'!BK27+'Agency South'!BK27</f>
        <v>11923.079358588442</v>
      </c>
      <c r="BK27" s="15">
        <f>'Agency North'!BL27+'Agency South'!BL27</f>
        <v>17324.171671416439</v>
      </c>
      <c r="BL27" s="15">
        <f>'Agency North'!BM27+'Agency South'!BM27</f>
        <v>45412.833913788476</v>
      </c>
      <c r="BM27" s="15">
        <f>'Agency North'!BN27+'Agency South'!BN27</f>
        <v>57472.048068611104</v>
      </c>
      <c r="BN27" s="15">
        <f>'Agency North'!BO27+'Agency South'!BO27</f>
        <v>279823.04812264041</v>
      </c>
      <c r="BO27" s="15">
        <f>'Agency North'!BP27+'Agency South'!BP27</f>
        <v>57888.524632117071</v>
      </c>
      <c r="BP27" s="15">
        <f>'Agency North'!BQ27+'Agency South'!BQ27</f>
        <v>54983.863989043268</v>
      </c>
      <c r="BQ27" s="15">
        <f>'Agency North'!BR27+'Agency South'!BR27</f>
        <v>87244.262616767315</v>
      </c>
      <c r="BR27" s="15">
        <f>'Agency North'!BS27+'Agency South'!BS27</f>
        <v>107024.46166325762</v>
      </c>
      <c r="BS27" s="15">
        <f>'Agency North'!BT27+'Agency South'!BT27</f>
        <v>78542.036989315806</v>
      </c>
      <c r="BT27" s="15">
        <f>'Agency North'!BU27+'Agency South'!BU27</f>
        <v>90806.547927099076</v>
      </c>
      <c r="BU27" s="94">
        <f>'Agency North'!BV27+'Agency South'!BV27</f>
        <v>111230.00881003859</v>
      </c>
      <c r="BV27" s="15">
        <f>'Agency North'!BW27+'Agency South'!BW27</f>
        <v>15634.149317325922</v>
      </c>
      <c r="BW27" s="15">
        <f>'Agency North'!BX27+'Agency South'!BX27</f>
        <v>22568.90548559303</v>
      </c>
      <c r="BX27" s="15">
        <f>'Agency North'!BY27+'Agency South'!BY27</f>
        <v>59172.975850116345</v>
      </c>
      <c r="BY27" s="15">
        <f>'Agency North'!BZ27+'Agency South'!BZ27</f>
        <v>74795.778865181026</v>
      </c>
      <c r="BZ27" s="15">
        <f>'Agency North'!CA27+'Agency South'!CA27</f>
        <v>365157.47355348989</v>
      </c>
      <c r="CA27" s="15">
        <f>'Agency North'!CB27+'Agency South'!CB27</f>
        <v>74757.681163828747</v>
      </c>
      <c r="CB27" s="15">
        <f>'Agency North'!CC27+'Agency South'!CC27</f>
        <v>71038.53509978707</v>
      </c>
      <c r="CC27" s="15">
        <f>'Agency North'!CD27+'Agency South'!CD27</f>
        <v>112676.3069607811</v>
      </c>
      <c r="CD27" s="15">
        <f>'Agency North'!CE27+'Agency South'!CE27</f>
        <v>139391.07139527515</v>
      </c>
      <c r="CE27" s="15">
        <f>'Agency North'!CF27+'Agency South'!CF27</f>
        <v>103170.95655609664</v>
      </c>
      <c r="CF27" s="15">
        <f>'Agency North'!CG27+'Agency South'!CG27</f>
        <v>120020.5682981046</v>
      </c>
      <c r="CG27" s="94">
        <f>'Agency North'!CH27+'Agency South'!CH27</f>
        <v>147832.39495054324</v>
      </c>
      <c r="CH27" s="15">
        <f>'Agency North'!CI27+'Agency South'!CI27</f>
        <v>20079.753241337654</v>
      </c>
      <c r="CI27" s="15">
        <f>'Agency North'!CJ27+'Agency South'!CJ27</f>
        <v>29118.452165604154</v>
      </c>
      <c r="CJ27" s="15">
        <f>'Agency North'!CK27+'Agency South'!CK27</f>
        <v>76810.742813361314</v>
      </c>
      <c r="CK27" s="15">
        <f>'Agency North'!CL27+'Agency South'!CL27</f>
        <v>97867.157680606731</v>
      </c>
      <c r="CL27" s="15">
        <f>'Agency North'!CM27+'Agency South'!CM27</f>
        <v>482219.71274807141</v>
      </c>
      <c r="CM27" s="15">
        <f>'Agency North'!CN27+'Agency South'!CN27</f>
        <v>98749.588142449385</v>
      </c>
      <c r="CN27" s="15">
        <f>'Agency North'!CO27+'Agency South'!CO27</f>
        <v>94006.963251262525</v>
      </c>
      <c r="CO27" s="15">
        <f>'Agency North'!CP27+'Agency South'!CP27</f>
        <v>149460.39486775739</v>
      </c>
      <c r="CP27" s="15">
        <f>'Agency North'!CQ27+'Agency South'!CQ27</f>
        <v>184752.53337029056</v>
      </c>
      <c r="CQ27" s="15">
        <f>'Agency North'!CR27+'Agency South'!CR27</f>
        <v>136635.05743683892</v>
      </c>
      <c r="CR27" s="15">
        <f>'Agency North'!CS27+'Agency South'!CS27</f>
        <v>161594.81684075319</v>
      </c>
      <c r="CS27" s="94">
        <f>'Agency North'!CT27+'Agency South'!CT27</f>
        <v>198467.99715974226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4">
        <f>'Agency North'!N28+'Agency South'!N28</f>
        <v>6641.0084999999899</v>
      </c>
      <c r="N28" s="262">
        <f>'Agency North'!O28+'Agency South'!O28</f>
        <v>1390.241</v>
      </c>
      <c r="O28" s="262">
        <f>'Agency North'!P28+'Agency South'!P28</f>
        <v>2245.1</v>
      </c>
      <c r="P28" s="262">
        <f>'Agency North'!Q28+'Agency South'!Q28</f>
        <v>3288.703</v>
      </c>
      <c r="Q28" s="262">
        <f>'Agency North'!R28+'Agency South'!R28</f>
        <v>1626.6079999999999</v>
      </c>
      <c r="R28" s="262">
        <f>'Agency North'!S28+'Agency South'!S28</f>
        <v>2680.299</v>
      </c>
      <c r="S28" s="262">
        <f>'Agency North'!T28+'Agency South'!T28</f>
        <v>4180.3064999999997</v>
      </c>
      <c r="T28" s="262">
        <f>'Agency North'!U28+'Agency South'!U28</f>
        <v>2403.6120000000001</v>
      </c>
      <c r="U28" s="262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4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8563.7028886646694</v>
      </c>
      <c r="AH28" s="15">
        <f>'Agency North'!AI28+'Agency South'!AI28</f>
        <v>9840.5203090673604</v>
      </c>
      <c r="AI28" s="15">
        <f>'Agency North'!AJ28+'Agency South'!AJ28</f>
        <v>10220.671281105901</v>
      </c>
      <c r="AJ28" s="15">
        <f>'Agency North'!AK28+'Agency South'!AK28</f>
        <v>11318.806972409304</v>
      </c>
      <c r="AK28" s="94">
        <f>'Agency North'!AL28+'Agency South'!AL28</f>
        <v>13044.828200841886</v>
      </c>
      <c r="AL28" s="15">
        <f>'Agency North'!AM28+'Agency South'!AM28</f>
        <v>5256.0774926098038</v>
      </c>
      <c r="AM28" s="15">
        <f>'Agency North'!AN28+'Agency South'!AN28</f>
        <v>5930.1903878482544</v>
      </c>
      <c r="AN28" s="15">
        <f>'Agency North'!AO28+'Agency South'!AO28</f>
        <v>11448.736673051486</v>
      </c>
      <c r="AO28" s="15">
        <f>'Agency North'!AP28+'Agency South'!AP28</f>
        <v>14019.903245994941</v>
      </c>
      <c r="AP28" s="15">
        <f>'Agency North'!AQ28+'Agency South'!AQ28</f>
        <v>12791.968297347816</v>
      </c>
      <c r="AQ28" s="15">
        <f>'Agency North'!AR28+'Agency South'!AR28</f>
        <v>12504.250070569891</v>
      </c>
      <c r="AR28" s="15">
        <f>'Agency North'!AS28+'Agency South'!AS28</f>
        <v>10637.398576917403</v>
      </c>
      <c r="AS28" s="15">
        <f>'Agency North'!AT28+'Agency South'!AT28</f>
        <v>13915.207748924087</v>
      </c>
      <c r="AT28" s="15">
        <f>'Agency North'!AU28+'Agency South'!AU28</f>
        <v>14056.429196550791</v>
      </c>
      <c r="AU28" s="15">
        <f>'Agency North'!AV28+'Agency South'!AV28</f>
        <v>14402.770617419425</v>
      </c>
      <c r="AV28" s="15">
        <f>'Agency North'!AW28+'Agency South'!AW28</f>
        <v>15177.586647494365</v>
      </c>
      <c r="AW28" s="94">
        <f>'Agency North'!AX28+'Agency South'!AX28</f>
        <v>16636.671130422263</v>
      </c>
      <c r="AX28" s="15">
        <f>'Agency North'!AY28+'Agency South'!AY28</f>
        <v>10258.025038053391</v>
      </c>
      <c r="AY28" s="15">
        <f>'Agency North'!AZ28+'Agency South'!AZ28</f>
        <v>11919.260080757116</v>
      </c>
      <c r="AZ28" s="15">
        <f>'Agency North'!BA28+'Agency South'!BA28</f>
        <v>23856.990763615548</v>
      </c>
      <c r="BA28" s="15">
        <f>'Agency North'!BB28+'Agency South'!BB28</f>
        <v>31160.21284126705</v>
      </c>
      <c r="BB28" s="15">
        <f>'Agency North'!BC28+'Agency South'!BC28</f>
        <v>28782.899826376633</v>
      </c>
      <c r="BC28" s="15">
        <f>'Agency North'!BD28+'Agency South'!BD28</f>
        <v>27296.747079096749</v>
      </c>
      <c r="BD28" s="15">
        <f>'Agency North'!BE28+'Agency South'!BE28</f>
        <v>23628.438854006796</v>
      </c>
      <c r="BE28" s="15">
        <f>'Agency North'!BF28+'Agency South'!BF28</f>
        <v>29696.029173574221</v>
      </c>
      <c r="BF28" s="15">
        <f>'Agency North'!BG28+'Agency South'!BG28</f>
        <v>29309.866489386117</v>
      </c>
      <c r="BG28" s="15">
        <f>'Agency North'!BH28+'Agency South'!BH28</f>
        <v>29550.371258506828</v>
      </c>
      <c r="BH28" s="15">
        <f>'Agency North'!BI28+'Agency South'!BI28</f>
        <v>29989.768780120066</v>
      </c>
      <c r="BI28" s="94">
        <f>'Agency North'!BJ28+'Agency South'!BJ28</f>
        <v>31809.105533653055</v>
      </c>
      <c r="BJ28" s="15">
        <f>'Agency North'!BK28+'Agency South'!BK28</f>
        <v>13067.109568426655</v>
      </c>
      <c r="BK28" s="15">
        <f>'Agency North'!BL28+'Agency South'!BL28</f>
        <v>13141.897329084717</v>
      </c>
      <c r="BL28" s="15">
        <f>'Agency North'!BM28+'Agency South'!BM28</f>
        <v>26227.037056494257</v>
      </c>
      <c r="BM28" s="15">
        <f>'Agency North'!BN28+'Agency South'!BN28</f>
        <v>34705.655359733049</v>
      </c>
      <c r="BN28" s="15">
        <f>'Agency North'!BO28+'Agency South'!BO28</f>
        <v>32643.089656462707</v>
      </c>
      <c r="BO28" s="15">
        <f>'Agency North'!BP28+'Agency South'!BP28</f>
        <v>31610.599372230092</v>
      </c>
      <c r="BP28" s="15">
        <f>'Agency North'!BQ28+'Agency South'!BQ28</f>
        <v>28402.939905429183</v>
      </c>
      <c r="BQ28" s="15">
        <f>'Agency North'!BR28+'Agency South'!BR28</f>
        <v>39274.038154612281</v>
      </c>
      <c r="BR28" s="15">
        <f>'Agency North'!BS28+'Agency South'!BS28</f>
        <v>43687.390060676735</v>
      </c>
      <c r="BS28" s="15">
        <f>'Agency North'!BT28+'Agency South'!BT28</f>
        <v>43772.893541299607</v>
      </c>
      <c r="BT28" s="15">
        <f>'Agency North'!BU28+'Agency South'!BU28</f>
        <v>44705.377667834808</v>
      </c>
      <c r="BU28" s="94">
        <f>'Agency North'!BV28+'Agency South'!BV28</f>
        <v>47589.58314662498</v>
      </c>
      <c r="BV28" s="15">
        <f>'Agency North'!BW28+'Agency South'!BW28</f>
        <v>18979.295041760877</v>
      </c>
      <c r="BW28" s="15">
        <f>'Agency North'!BX28+'Agency South'!BX28</f>
        <v>19078.626871793283</v>
      </c>
      <c r="BX28" s="15">
        <f>'Agency North'!BY28+'Agency South'!BY28</f>
        <v>39461.816061915088</v>
      </c>
      <c r="BY28" s="15">
        <f>'Agency North'!BZ28+'Agency South'!BZ28</f>
        <v>49571.981206628858</v>
      </c>
      <c r="BZ28" s="15">
        <f>'Agency North'!CA28+'Agency South'!CA28</f>
        <v>46974.265163334028</v>
      </c>
      <c r="CA28" s="15">
        <f>'Agency North'!CB28+'Agency South'!CB28</f>
        <v>44707.496165948789</v>
      </c>
      <c r="CB28" s="15">
        <f>'Agency North'!CC28+'Agency South'!CC28</f>
        <v>39694.83451033938</v>
      </c>
      <c r="CC28" s="15">
        <f>'Agency North'!CD28+'Agency South'!CD28</f>
        <v>53892.181868284344</v>
      </c>
      <c r="CD28" s="15">
        <f>'Agency North'!CE28+'Agency South'!CE28</f>
        <v>59444.133098304272</v>
      </c>
      <c r="CE28" s="15">
        <f>'Agency North'!CF28+'Agency South'!CF28</f>
        <v>58782.785747954687</v>
      </c>
      <c r="CF28" s="15">
        <f>'Agency North'!CG28+'Agency South'!CG28</f>
        <v>59699.125509634789</v>
      </c>
      <c r="CG28" s="94">
        <f>'Agency North'!CH28+'Agency South'!CH28</f>
        <v>62546.310627944193</v>
      </c>
      <c r="CH28" s="15">
        <f>'Agency North'!CI28+'Agency South'!CI28</f>
        <v>23989.111105346958</v>
      </c>
      <c r="CI28" s="15">
        <f>'Agency North'!CJ28+'Agency South'!CJ28</f>
        <v>24032.313726428292</v>
      </c>
      <c r="CJ28" s="15">
        <f>'Agency North'!CK28+'Agency South'!CK28</f>
        <v>50189.353975280304</v>
      </c>
      <c r="CK28" s="15">
        <f>'Agency North'!CL28+'Agency South'!CL28</f>
        <v>63029.630729539247</v>
      </c>
      <c r="CL28" s="15">
        <f>'Agency North'!CM28+'Agency South'!CM28</f>
        <v>60431.70387936382</v>
      </c>
      <c r="CM28" s="15">
        <f>'Agency North'!CN28+'Agency South'!CN28</f>
        <v>58000.510623614478</v>
      </c>
      <c r="CN28" s="15">
        <f>'Agency North'!CO28+'Agency South'!CO28</f>
        <v>52711.147159197892</v>
      </c>
      <c r="CO28" s="15">
        <f>'Agency North'!CP28+'Agency South'!CP28</f>
        <v>71052.429831598798</v>
      </c>
      <c r="CP28" s="15">
        <f>'Agency North'!CQ28+'Agency South'!CQ28</f>
        <v>78710.534513910345</v>
      </c>
      <c r="CQ28" s="15">
        <f>'Agency North'!CR28+'Agency South'!CR28</f>
        <v>79021.801550624339</v>
      </c>
      <c r="CR28" s="15">
        <f>'Agency North'!CS28+'Agency South'!CS28</f>
        <v>81348.783162295993</v>
      </c>
      <c r="CS28" s="94">
        <f>'Agency North'!CT28+'Agency South'!CT28</f>
        <v>85327.508933468343</v>
      </c>
    </row>
    <row r="29" spans="1:97" s="15" customFormat="1" x14ac:dyDescent="0.25">
      <c r="A29" s="15" t="s">
        <v>150</v>
      </c>
      <c r="M29" s="94"/>
      <c r="N29" s="262"/>
      <c r="O29" s="262"/>
      <c r="P29" s="262"/>
      <c r="Q29" s="262"/>
      <c r="R29" s="262"/>
      <c r="S29" s="262"/>
      <c r="T29" s="262"/>
      <c r="U29" s="262"/>
      <c r="Y29" s="94"/>
      <c r="Z29" s="15">
        <f>'Agency North'!AA29+'Agency South'!AA29</f>
        <v>0</v>
      </c>
      <c r="AA29" s="15">
        <f>'Agency North'!AB29+'Agency South'!AB29</f>
        <v>1616.0350000000001</v>
      </c>
      <c r="AB29" s="15">
        <f>'Agency North'!AC29+'Agency South'!AC29</f>
        <v>1409.23</v>
      </c>
      <c r="AC29" s="15">
        <f>'Agency North'!AD29+'Agency South'!AD29</f>
        <v>3009.74</v>
      </c>
      <c r="AD29" s="15">
        <f>'Agency North'!AE29+'Agency South'!AE29</f>
        <v>1377.6</v>
      </c>
      <c r="AE29" s="15">
        <f>'Agency North'!AF29+'Agency South'!AF29</f>
        <v>909.17</v>
      </c>
      <c r="AF29" s="15">
        <f>'Agency North'!AG29+'Agency South'!AG29</f>
        <v>1140.22</v>
      </c>
      <c r="AG29" s="15">
        <f>'Agency North'!AH29+'Agency South'!AH29</f>
        <v>1670.1808724938915</v>
      </c>
      <c r="AH29" s="15">
        <f>'Agency North'!AI29+'Agency South'!AI29</f>
        <v>1295.7928804944104</v>
      </c>
      <c r="AI29" s="15">
        <f>'Agency North'!AJ29+'Agency South'!AJ29</f>
        <v>1295.4728525752653</v>
      </c>
      <c r="AJ29" s="15">
        <f>'Agency North'!AK29+'Agency South'!AK29</f>
        <v>1393.6481936876885</v>
      </c>
      <c r="AK29" s="15">
        <f>'Agency North'!AL29+'Agency South'!AL29</f>
        <v>1449.9976169419401</v>
      </c>
      <c r="AL29" s="15">
        <f>'Agency North'!AM29+'Agency South'!AM29</f>
        <v>1357.9963241113014</v>
      </c>
      <c r="AM29" s="15">
        <f>'Agency North'!AN29+'Agency South'!AN29</f>
        <v>1373.8606630021127</v>
      </c>
      <c r="AN29" s="15">
        <f>'Agency North'!AO29+'Agency South'!AO29</f>
        <v>1393.8858729813139</v>
      </c>
      <c r="AO29" s="15">
        <f>'Agency North'!AP29+'Agency South'!AP29</f>
        <v>1393.8021801050415</v>
      </c>
      <c r="AP29" s="15">
        <f>'Agency North'!AQ29+'Agency South'!AQ29</f>
        <v>1379.8432176054125</v>
      </c>
      <c r="AQ29" s="15">
        <f>'Agency North'!AR29+'Agency South'!AR29</f>
        <v>1385.3380421532991</v>
      </c>
      <c r="AR29" s="15">
        <f>'Agency North'!AS29+'Agency South'!AS29</f>
        <v>1388.2140029812822</v>
      </c>
      <c r="AS29" s="15">
        <f>'Agency North'!AT29+'Agency South'!AT29</f>
        <v>1386.7975204505562</v>
      </c>
      <c r="AT29" s="15">
        <f>'Agency North'!AU29+'Agency South'!AU29</f>
        <v>1385.0463542994721</v>
      </c>
      <c r="AU29" s="15">
        <f>'Agency North'!AV29+'Agency South'!AV29</f>
        <v>1386.3488003021448</v>
      </c>
      <c r="AV29" s="15">
        <f>'Agency North'!AW29+'Agency South'!AW29</f>
        <v>1386.6014710466559</v>
      </c>
      <c r="AW29" s="15">
        <f>'Agency North'!AX29+'Agency South'!AX29</f>
        <v>1386.1985218884379</v>
      </c>
      <c r="BI29" s="94"/>
      <c r="BU29" s="94"/>
      <c r="CG29" s="94"/>
      <c r="CS29" s="94"/>
    </row>
    <row r="30" spans="1:97" s="16" customFormat="1" x14ac:dyDescent="0.25">
      <c r="A30" s="16" t="s">
        <v>3</v>
      </c>
      <c r="B30" s="16">
        <f>SUM(B22:B28)</f>
        <v>10417.638999999999</v>
      </c>
      <c r="C30" s="16">
        <f t="shared" ref="C30" si="10">SUM(C22:C28)</f>
        <v>9049.0069999999978</v>
      </c>
      <c r="D30" s="16">
        <f t="shared" ref="D30" si="11">SUM(D22:D28)</f>
        <v>19003.816999999999</v>
      </c>
      <c r="E30" s="16">
        <f t="shared" ref="E30" si="12">SUM(E22:E28)</f>
        <v>23838.465999999997</v>
      </c>
      <c r="F30" s="16">
        <f t="shared" ref="F30" si="13">SUM(F22:F28)</f>
        <v>18586.255000000001</v>
      </c>
      <c r="G30" s="16">
        <f t="shared" ref="G30" si="14">SUM(G22:G28)</f>
        <v>27305.806999999993</v>
      </c>
      <c r="H30" s="16">
        <f t="shared" ref="H30" si="15">SUM(H22:H28)</f>
        <v>29199.373999999996</v>
      </c>
      <c r="I30" s="16">
        <f t="shared" ref="I30" si="16">SUM(I22:I28)</f>
        <v>16805.392</v>
      </c>
      <c r="J30" s="16">
        <f t="shared" ref="J30" si="17">SUM(J22:J28)</f>
        <v>38876.936999999991</v>
      </c>
      <c r="K30" s="16">
        <f t="shared" ref="K30" si="18">SUM(K22:K28)</f>
        <v>25749.087999999992</v>
      </c>
      <c r="L30" s="16">
        <f t="shared" ref="L30" si="19">SUM(L22:L28)</f>
        <v>42738.083000000042</v>
      </c>
      <c r="M30" s="95">
        <f t="shared" ref="M30" si="20">SUM(M22:M28)</f>
        <v>58359.96899999999</v>
      </c>
      <c r="N30" s="266">
        <f t="shared" ref="N30" si="21">SUM(N22:N28)</f>
        <v>12838.284999999998</v>
      </c>
      <c r="O30" s="266">
        <f t="shared" ref="O30" si="22">SUM(O22:O28)</f>
        <v>13773.312999999971</v>
      </c>
      <c r="P30" s="266">
        <f t="shared" ref="P30" si="23">SUM(P22:P28)</f>
        <v>34185.045999999995</v>
      </c>
      <c r="Q30" s="266">
        <f t="shared" ref="Q30" si="24">SUM(Q22:Q28)</f>
        <v>30847.053000000011</v>
      </c>
      <c r="R30" s="266">
        <f t="shared" ref="R30" si="25">SUM(R22:R28)</f>
        <v>28153.600999999995</v>
      </c>
      <c r="S30" s="266">
        <f t="shared" ref="S30" si="26">SUM(S22:S28)</f>
        <v>42170.820000000072</v>
      </c>
      <c r="T30" s="266">
        <f t="shared" ref="T30" si="27">SUM(T22:T28)</f>
        <v>30013.258000000013</v>
      </c>
      <c r="U30" s="266">
        <f t="shared" ref="U30" si="28">SUM(U22:U28)</f>
        <v>31855.821000000029</v>
      </c>
      <c r="V30" s="16">
        <f t="shared" ref="V30" si="29">SUM(V22:V28)</f>
        <v>49057.181000000062</v>
      </c>
      <c r="W30" s="16">
        <f t="shared" ref="W30" si="30">SUM(W22:W28)</f>
        <v>40118.116000000016</v>
      </c>
      <c r="X30" s="16">
        <f t="shared" ref="X30" si="31">SUM(X22:X28)</f>
        <v>51027.211000000083</v>
      </c>
      <c r="Y30" s="95">
        <f>SUM(Y22:Y28)</f>
        <v>96296.744000000326</v>
      </c>
      <c r="Z30" s="16">
        <f>SUM(Z22:Z29)</f>
        <v>25630.201000000001</v>
      </c>
      <c r="AA30" s="16">
        <f t="shared" ref="AA30:AI30" si="32">SUM(AA22:AA29)</f>
        <v>40963.500000000036</v>
      </c>
      <c r="AB30" s="16">
        <f t="shared" si="32"/>
        <v>57343.9</v>
      </c>
      <c r="AC30" s="16">
        <f t="shared" si="32"/>
        <v>51205.24</v>
      </c>
      <c r="AD30" s="16">
        <f t="shared" si="32"/>
        <v>53142.409999999996</v>
      </c>
      <c r="AE30" s="16">
        <f>SUM(AE22:AE29)</f>
        <v>58123.470000000008</v>
      </c>
      <c r="AF30" s="16">
        <f>SUM(AF22:AF29)</f>
        <v>45475.16</v>
      </c>
      <c r="AG30" s="16">
        <f t="shared" si="32"/>
        <v>73529.691968217216</v>
      </c>
      <c r="AH30" s="16">
        <f t="shared" si="32"/>
        <v>79676.882789427516</v>
      </c>
      <c r="AI30" s="16">
        <f t="shared" si="32"/>
        <v>77937.062615299423</v>
      </c>
      <c r="AJ30" s="16">
        <f>SUM(AJ22:AJ29)</f>
        <v>79718.747958187814</v>
      </c>
      <c r="AK30" s="16">
        <f>SUM(AK22:AK29)</f>
        <v>87418.765780992413</v>
      </c>
      <c r="AL30" s="16">
        <f>SUM(AL22:AL29)</f>
        <v>61858.124779833524</v>
      </c>
      <c r="AM30" s="16">
        <f t="shared" ref="AM30:AV30" si="33">SUM(AM22:AM29)</f>
        <v>68169.103060332724</v>
      </c>
      <c r="AN30" s="16">
        <f t="shared" si="33"/>
        <v>101611.60039290143</v>
      </c>
      <c r="AO30" s="16">
        <f t="shared" si="33"/>
        <v>89010.170540171646</v>
      </c>
      <c r="AP30" s="16">
        <f t="shared" si="33"/>
        <v>112466.12387618498</v>
      </c>
      <c r="AQ30" s="16">
        <f t="shared" si="33"/>
        <v>83862.725486355193</v>
      </c>
      <c r="AR30" s="16">
        <f t="shared" si="33"/>
        <v>84063.266506614207</v>
      </c>
      <c r="AS30" s="16">
        <f t="shared" si="33"/>
        <v>100130.75928350312</v>
      </c>
      <c r="AT30" s="16">
        <f t="shared" si="33"/>
        <v>103179.22761007686</v>
      </c>
      <c r="AU30" s="16">
        <f t="shared" si="33"/>
        <v>100034.97836297071</v>
      </c>
      <c r="AV30" s="16">
        <f t="shared" si="33"/>
        <v>104216.40987174335</v>
      </c>
      <c r="AW30" s="16">
        <f>SUM(AW22:AW29)</f>
        <v>113814.96585116998</v>
      </c>
      <c r="AX30" s="16">
        <f t="shared" ref="AX30:CJ30" si="34">SUM(AX22:AX28)</f>
        <v>58814.576305643212</v>
      </c>
      <c r="AY30" s="16">
        <f t="shared" si="34"/>
        <v>66043.643646071112</v>
      </c>
      <c r="AZ30" s="16">
        <f t="shared" si="34"/>
        <v>133729.89328449714</v>
      </c>
      <c r="BA30" s="16">
        <f t="shared" si="34"/>
        <v>136251.31207492511</v>
      </c>
      <c r="BB30" s="16">
        <f t="shared" si="34"/>
        <v>299568.0705612076</v>
      </c>
      <c r="BC30" s="16">
        <f t="shared" si="34"/>
        <v>138038.52256156178</v>
      </c>
      <c r="BD30" s="16">
        <f t="shared" si="34"/>
        <v>138460.74431753208</v>
      </c>
      <c r="BE30" s="16">
        <f t="shared" si="34"/>
        <v>173583.16967305267</v>
      </c>
      <c r="BF30" s="16">
        <f t="shared" si="34"/>
        <v>189310.77669569995</v>
      </c>
      <c r="BG30" s="16">
        <f t="shared" si="34"/>
        <v>171489.97744342667</v>
      </c>
      <c r="BH30" s="16">
        <f t="shared" si="34"/>
        <v>183834.71534313331</v>
      </c>
      <c r="BI30" s="95">
        <f t="shared" si="34"/>
        <v>205306.90287760971</v>
      </c>
      <c r="BJ30" s="16">
        <f t="shared" si="34"/>
        <v>79021.819936441141</v>
      </c>
      <c r="BK30" s="16">
        <f t="shared" si="34"/>
        <v>88354.782711483378</v>
      </c>
      <c r="BL30" s="16">
        <f t="shared" si="34"/>
        <v>174259.90911777306</v>
      </c>
      <c r="BM30" s="16">
        <f t="shared" si="34"/>
        <v>175893.54476729396</v>
      </c>
      <c r="BN30" s="16">
        <f t="shared" si="34"/>
        <v>396712.53522542684</v>
      </c>
      <c r="BO30" s="16">
        <f t="shared" si="34"/>
        <v>177376.11907202931</v>
      </c>
      <c r="BP30" s="16">
        <f t="shared" si="34"/>
        <v>179553.84059330975</v>
      </c>
      <c r="BQ30" s="16">
        <f t="shared" si="34"/>
        <v>229081.95465558983</v>
      </c>
      <c r="BR30" s="16">
        <f t="shared" si="34"/>
        <v>255866.6674742621</v>
      </c>
      <c r="BS30" s="16">
        <f t="shared" si="34"/>
        <v>229004.76822970039</v>
      </c>
      <c r="BT30" s="16">
        <f t="shared" si="34"/>
        <v>244365.06096404494</v>
      </c>
      <c r="BU30" s="95">
        <f t="shared" si="34"/>
        <v>270150.55177834805</v>
      </c>
      <c r="BV30" s="16">
        <f t="shared" si="34"/>
        <v>103194.50109168164</v>
      </c>
      <c r="BW30" s="16">
        <f t="shared" si="34"/>
        <v>115673.18279694824</v>
      </c>
      <c r="BX30" s="16">
        <f t="shared" si="34"/>
        <v>229464.90620343725</v>
      </c>
      <c r="BY30" s="16">
        <f t="shared" si="34"/>
        <v>232559.16976675595</v>
      </c>
      <c r="BZ30" s="16">
        <f t="shared" si="34"/>
        <v>522161.33166240877</v>
      </c>
      <c r="CA30" s="16">
        <f t="shared" si="34"/>
        <v>235305.72685505467</v>
      </c>
      <c r="CB30" s="16">
        <f t="shared" si="34"/>
        <v>237761.63034859102</v>
      </c>
      <c r="CC30" s="16">
        <f t="shared" si="34"/>
        <v>304058.38182096242</v>
      </c>
      <c r="CD30" s="16">
        <f t="shared" si="34"/>
        <v>340103.1816502345</v>
      </c>
      <c r="CE30" s="16">
        <f t="shared" si="34"/>
        <v>306079.18169004575</v>
      </c>
      <c r="CF30" s="16">
        <f t="shared" si="34"/>
        <v>327868.07060944225</v>
      </c>
      <c r="CG30" s="95">
        <f t="shared" si="34"/>
        <v>362281.49572677322</v>
      </c>
      <c r="CH30" s="16">
        <f t="shared" si="34"/>
        <v>134587.25641037215</v>
      </c>
      <c r="CI30" s="16">
        <f t="shared" si="34"/>
        <v>151392.55283728</v>
      </c>
      <c r="CJ30" s="16">
        <f t="shared" si="34"/>
        <v>299773.07087857084</v>
      </c>
      <c r="CK30" s="16">
        <f t="shared" ref="CK30:CS30" si="35">SUM(CK22:CK28)</f>
        <v>303592.39784785203</v>
      </c>
      <c r="CL30" s="16">
        <f t="shared" si="35"/>
        <v>687666.73172063008</v>
      </c>
      <c r="CM30" s="16">
        <f t="shared" si="35"/>
        <v>309366.2182301266</v>
      </c>
      <c r="CN30" s="16">
        <f t="shared" si="35"/>
        <v>313896.29205095652</v>
      </c>
      <c r="CO30" s="16">
        <f t="shared" si="35"/>
        <v>401366.42083916918</v>
      </c>
      <c r="CP30" s="16">
        <f t="shared" si="35"/>
        <v>449158.1283377072</v>
      </c>
      <c r="CQ30" s="16">
        <f t="shared" si="35"/>
        <v>407014.1755550555</v>
      </c>
      <c r="CR30" s="16">
        <f t="shared" si="35"/>
        <v>441212.00879074412</v>
      </c>
      <c r="CS30" s="95">
        <f t="shared" si="35"/>
        <v>486955.7184007758</v>
      </c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09">
        <v>12</v>
      </c>
      <c r="N31" s="259">
        <v>13</v>
      </c>
      <c r="O31" s="259">
        <v>14</v>
      </c>
      <c r="P31" s="259">
        <v>15</v>
      </c>
      <c r="Q31" s="259">
        <v>16</v>
      </c>
      <c r="R31" s="259">
        <v>17</v>
      </c>
      <c r="S31" s="259">
        <v>18</v>
      </c>
      <c r="T31" s="259">
        <v>19</v>
      </c>
      <c r="U31" s="259">
        <v>20</v>
      </c>
      <c r="V31" s="12">
        <v>21</v>
      </c>
      <c r="W31" s="12">
        <v>22</v>
      </c>
      <c r="X31" s="12">
        <v>23</v>
      </c>
      <c r="Y31" s="109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09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09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09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09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09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09">
        <v>96</v>
      </c>
    </row>
    <row r="32" spans="1:97" s="2" customFormat="1" x14ac:dyDescent="0.25">
      <c r="A32" s="2" t="s">
        <v>9</v>
      </c>
      <c r="B32" s="3">
        <f t="shared" ref="B32:AG32" si="36">B21</f>
        <v>42005</v>
      </c>
      <c r="C32" s="3">
        <f t="shared" si="36"/>
        <v>42036</v>
      </c>
      <c r="D32" s="3">
        <f t="shared" si="36"/>
        <v>42064</v>
      </c>
      <c r="E32" s="3">
        <f t="shared" si="36"/>
        <v>42095</v>
      </c>
      <c r="F32" s="3">
        <f t="shared" si="36"/>
        <v>42125</v>
      </c>
      <c r="G32" s="3">
        <f t="shared" si="36"/>
        <v>42156</v>
      </c>
      <c r="H32" s="3">
        <f t="shared" si="36"/>
        <v>42186</v>
      </c>
      <c r="I32" s="3">
        <f t="shared" si="36"/>
        <v>42217</v>
      </c>
      <c r="J32" s="3">
        <f t="shared" si="36"/>
        <v>42248</v>
      </c>
      <c r="K32" s="3">
        <f t="shared" si="36"/>
        <v>42278</v>
      </c>
      <c r="L32" s="3">
        <f t="shared" si="36"/>
        <v>42309</v>
      </c>
      <c r="M32" s="93">
        <f t="shared" si="36"/>
        <v>42339</v>
      </c>
      <c r="N32" s="267">
        <f t="shared" si="36"/>
        <v>42370</v>
      </c>
      <c r="O32" s="267">
        <f t="shared" si="36"/>
        <v>42401</v>
      </c>
      <c r="P32" s="267">
        <f t="shared" si="36"/>
        <v>42430</v>
      </c>
      <c r="Q32" s="267">
        <f t="shared" si="36"/>
        <v>42461</v>
      </c>
      <c r="R32" s="267">
        <f t="shared" si="36"/>
        <v>42491</v>
      </c>
      <c r="S32" s="267">
        <f t="shared" si="36"/>
        <v>42522</v>
      </c>
      <c r="T32" s="267">
        <f t="shared" si="36"/>
        <v>42552</v>
      </c>
      <c r="U32" s="267">
        <f t="shared" si="36"/>
        <v>42583</v>
      </c>
      <c r="V32" s="3">
        <f t="shared" si="36"/>
        <v>42614</v>
      </c>
      <c r="W32" s="3">
        <f t="shared" si="36"/>
        <v>42644</v>
      </c>
      <c r="X32" s="3">
        <f t="shared" si="36"/>
        <v>42675</v>
      </c>
      <c r="Y32" s="93">
        <f t="shared" si="36"/>
        <v>42705</v>
      </c>
      <c r="Z32" s="3">
        <f t="shared" si="36"/>
        <v>42752</v>
      </c>
      <c r="AA32" s="3">
        <f t="shared" si="36"/>
        <v>42783</v>
      </c>
      <c r="AB32" s="3">
        <f t="shared" si="36"/>
        <v>42811</v>
      </c>
      <c r="AC32" s="3">
        <f t="shared" si="36"/>
        <v>42842</v>
      </c>
      <c r="AD32" s="3">
        <f t="shared" si="36"/>
        <v>42872</v>
      </c>
      <c r="AE32" s="3">
        <f t="shared" si="36"/>
        <v>42903</v>
      </c>
      <c r="AF32" s="3">
        <f t="shared" si="36"/>
        <v>42933</v>
      </c>
      <c r="AG32" s="3">
        <f t="shared" si="36"/>
        <v>42964</v>
      </c>
      <c r="AH32" s="3">
        <f t="shared" ref="AH32:BM32" si="37">AH21</f>
        <v>42995</v>
      </c>
      <c r="AI32" s="3">
        <f t="shared" si="37"/>
        <v>43025</v>
      </c>
      <c r="AJ32" s="3">
        <f t="shared" si="37"/>
        <v>43056</v>
      </c>
      <c r="AK32" s="93">
        <f t="shared" si="37"/>
        <v>43086</v>
      </c>
      <c r="AL32" s="3">
        <f t="shared" si="37"/>
        <v>43118</v>
      </c>
      <c r="AM32" s="3">
        <f t="shared" si="37"/>
        <v>43149</v>
      </c>
      <c r="AN32" s="3">
        <f t="shared" si="37"/>
        <v>43177</v>
      </c>
      <c r="AO32" s="3">
        <f t="shared" si="37"/>
        <v>43208</v>
      </c>
      <c r="AP32" s="3">
        <f t="shared" si="37"/>
        <v>43238</v>
      </c>
      <c r="AQ32" s="3">
        <f t="shared" si="37"/>
        <v>43269</v>
      </c>
      <c r="AR32" s="3">
        <f t="shared" si="37"/>
        <v>43299</v>
      </c>
      <c r="AS32" s="3">
        <f t="shared" si="37"/>
        <v>43330</v>
      </c>
      <c r="AT32" s="3">
        <f t="shared" si="37"/>
        <v>43361</v>
      </c>
      <c r="AU32" s="3">
        <f t="shared" si="37"/>
        <v>43391</v>
      </c>
      <c r="AV32" s="3">
        <f t="shared" si="37"/>
        <v>43422</v>
      </c>
      <c r="AW32" s="93">
        <f t="shared" si="37"/>
        <v>43452</v>
      </c>
      <c r="AX32" s="3">
        <f t="shared" si="37"/>
        <v>43483</v>
      </c>
      <c r="AY32" s="3">
        <f t="shared" si="37"/>
        <v>43514</v>
      </c>
      <c r="AZ32" s="3">
        <f t="shared" si="37"/>
        <v>43542</v>
      </c>
      <c r="BA32" s="3">
        <f t="shared" si="37"/>
        <v>43573</v>
      </c>
      <c r="BB32" s="3">
        <f t="shared" si="37"/>
        <v>43603</v>
      </c>
      <c r="BC32" s="3">
        <f t="shared" si="37"/>
        <v>43634</v>
      </c>
      <c r="BD32" s="3">
        <f t="shared" si="37"/>
        <v>43664</v>
      </c>
      <c r="BE32" s="3">
        <f t="shared" si="37"/>
        <v>43695</v>
      </c>
      <c r="BF32" s="3">
        <f t="shared" si="37"/>
        <v>43726</v>
      </c>
      <c r="BG32" s="3">
        <f t="shared" si="37"/>
        <v>43756</v>
      </c>
      <c r="BH32" s="3">
        <f t="shared" si="37"/>
        <v>43787</v>
      </c>
      <c r="BI32" s="93">
        <f t="shared" si="37"/>
        <v>43817</v>
      </c>
      <c r="BJ32" s="3">
        <f t="shared" si="37"/>
        <v>43848</v>
      </c>
      <c r="BK32" s="3">
        <f t="shared" si="37"/>
        <v>43879</v>
      </c>
      <c r="BL32" s="3">
        <f t="shared" si="37"/>
        <v>43908</v>
      </c>
      <c r="BM32" s="3">
        <f t="shared" si="37"/>
        <v>43939</v>
      </c>
      <c r="BN32" s="3">
        <f t="shared" ref="BN32:CS32" si="38">BN21</f>
        <v>43969</v>
      </c>
      <c r="BO32" s="3">
        <f t="shared" si="38"/>
        <v>44000</v>
      </c>
      <c r="BP32" s="3">
        <f t="shared" si="38"/>
        <v>44030</v>
      </c>
      <c r="BQ32" s="3">
        <f t="shared" si="38"/>
        <v>44061</v>
      </c>
      <c r="BR32" s="3">
        <f t="shared" si="38"/>
        <v>44092</v>
      </c>
      <c r="BS32" s="3">
        <f t="shared" si="38"/>
        <v>44122</v>
      </c>
      <c r="BT32" s="3">
        <f t="shared" si="38"/>
        <v>44153</v>
      </c>
      <c r="BU32" s="93">
        <f t="shared" si="38"/>
        <v>44183</v>
      </c>
      <c r="BV32" s="3">
        <f t="shared" si="38"/>
        <v>44214</v>
      </c>
      <c r="BW32" s="3">
        <f t="shared" si="38"/>
        <v>44245</v>
      </c>
      <c r="BX32" s="3">
        <f t="shared" si="38"/>
        <v>44273</v>
      </c>
      <c r="BY32" s="3">
        <f t="shared" si="38"/>
        <v>44304</v>
      </c>
      <c r="BZ32" s="3">
        <f t="shared" si="38"/>
        <v>44334</v>
      </c>
      <c r="CA32" s="3">
        <f t="shared" si="38"/>
        <v>44365</v>
      </c>
      <c r="CB32" s="3">
        <f t="shared" si="38"/>
        <v>44395</v>
      </c>
      <c r="CC32" s="3">
        <f t="shared" si="38"/>
        <v>44426</v>
      </c>
      <c r="CD32" s="3">
        <f t="shared" si="38"/>
        <v>44457</v>
      </c>
      <c r="CE32" s="3">
        <f t="shared" si="38"/>
        <v>44487</v>
      </c>
      <c r="CF32" s="3">
        <f t="shared" si="38"/>
        <v>44518</v>
      </c>
      <c r="CG32" s="93">
        <f t="shared" si="38"/>
        <v>44548</v>
      </c>
      <c r="CH32" s="3">
        <f t="shared" si="38"/>
        <v>44579</v>
      </c>
      <c r="CI32" s="3">
        <f t="shared" si="38"/>
        <v>44610</v>
      </c>
      <c r="CJ32" s="3">
        <f t="shared" si="38"/>
        <v>44638</v>
      </c>
      <c r="CK32" s="3">
        <f t="shared" si="38"/>
        <v>44669</v>
      </c>
      <c r="CL32" s="3">
        <f t="shared" si="38"/>
        <v>44699</v>
      </c>
      <c r="CM32" s="3">
        <f t="shared" si="38"/>
        <v>44730</v>
      </c>
      <c r="CN32" s="3">
        <f t="shared" si="38"/>
        <v>44760</v>
      </c>
      <c r="CO32" s="3">
        <f t="shared" si="38"/>
        <v>44791</v>
      </c>
      <c r="CP32" s="3">
        <f t="shared" si="38"/>
        <v>44822</v>
      </c>
      <c r="CQ32" s="3">
        <f t="shared" si="38"/>
        <v>44852</v>
      </c>
      <c r="CR32" s="3">
        <f t="shared" si="38"/>
        <v>44883</v>
      </c>
      <c r="CS32" s="93">
        <f t="shared" si="38"/>
        <v>44913</v>
      </c>
    </row>
    <row r="33" spans="1:97" s="15" customFormat="1" x14ac:dyDescent="0.25">
      <c r="A33" s="15" t="s">
        <v>142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4">
        <f>'Agency North'!N34+'Agency South'!N34</f>
        <v>76</v>
      </c>
      <c r="N33" s="262">
        <f>'Agency North'!O34+'Agency South'!O34</f>
        <v>117</v>
      </c>
      <c r="O33" s="262">
        <f>'Agency North'!P34+'Agency South'!P34</f>
        <v>116</v>
      </c>
      <c r="P33" s="262">
        <f>'Agency North'!Q34+'Agency South'!Q34</f>
        <v>118</v>
      </c>
      <c r="Q33" s="262">
        <f>'Agency North'!R34+'Agency South'!R34</f>
        <v>117</v>
      </c>
      <c r="R33" s="262">
        <f>'Agency North'!S34+'Agency South'!S34</f>
        <v>112</v>
      </c>
      <c r="S33" s="262">
        <f>'Agency North'!T34+'Agency South'!T34</f>
        <v>107</v>
      </c>
      <c r="T33" s="262">
        <f>'Agency North'!U34+'Agency South'!U34</f>
        <v>99</v>
      </c>
      <c r="U33" s="262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4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508</v>
      </c>
      <c r="AG33" s="15">
        <f>'Agency North'!AH34+'Agency South'!AH34</f>
        <v>555.75</v>
      </c>
      <c r="AH33" s="15">
        <f>'Agency North'!AI34+'Agency South'!AI34</f>
        <v>547.6875</v>
      </c>
      <c r="AI33" s="15">
        <f>'Agency North'!AJ34+'Agency South'!AJ34</f>
        <v>540.359375</v>
      </c>
      <c r="AJ33" s="15">
        <f>'Agency North'!AK34+'Agency South'!AK34</f>
        <v>537.94921875</v>
      </c>
      <c r="AK33" s="94">
        <f>'Agency North'!AL34+'Agency South'!AL34</f>
        <v>545.4365234375</v>
      </c>
      <c r="AL33" s="15">
        <f>'Agency North'!AM34+'Agency South'!AM34</f>
        <v>542.858154296875</v>
      </c>
      <c r="AM33" s="15">
        <f>'Agency North'!AN34+'Agency South'!AN34</f>
        <v>541.65081787109375</v>
      </c>
      <c r="AN33" s="15">
        <f>'Agency North'!AO34+'Agency South'!AO34</f>
        <v>541.97367858886719</v>
      </c>
      <c r="AO33" s="15">
        <f>'Agency North'!AP34+'Agency South'!AP34</f>
        <v>542.97979354858398</v>
      </c>
      <c r="AP33" s="15">
        <f>'Agency North'!AQ34+'Agency South'!AQ34</f>
        <v>542.36561107635498</v>
      </c>
      <c r="AQ33" s="15">
        <f>'Agency North'!AR34+'Agency South'!AR34</f>
        <v>542.24247527122498</v>
      </c>
      <c r="AR33" s="15">
        <f>'Agency North'!AS34+'Agency South'!AS34</f>
        <v>542.39038962125778</v>
      </c>
      <c r="AS33" s="15">
        <f>'Agency North'!AT34+'Agency South'!AT34</f>
        <v>542.49456737935543</v>
      </c>
      <c r="AT33" s="15">
        <f>'Agency North'!AU34+'Agency South'!AU34</f>
        <v>542.37326083704829</v>
      </c>
      <c r="AU33" s="15">
        <f>'Agency North'!AV34+'Agency South'!AV34</f>
        <v>542.37517327722162</v>
      </c>
      <c r="AV33" s="15">
        <f>'Agency North'!AW34+'Agency South'!AW34</f>
        <v>542.40834777872078</v>
      </c>
      <c r="AW33" s="94">
        <f>'Agency North'!AX34+'Agency South'!AX34</f>
        <v>542.41283731808653</v>
      </c>
      <c r="AX33" s="15">
        <f>'Agency North'!AY34+'Agency South'!AY34</f>
        <v>210</v>
      </c>
      <c r="AY33" s="15">
        <f>'Agency North'!AZ34+'Agency South'!AZ34</f>
        <v>210</v>
      </c>
      <c r="AZ33" s="15">
        <f>'Agency North'!BA34+'Agency South'!BA34</f>
        <v>210</v>
      </c>
      <c r="BA33" s="15">
        <f>'Agency North'!BB34+'Agency South'!BB34</f>
        <v>210</v>
      </c>
      <c r="BB33" s="15">
        <f>'Agency North'!BC34+'Agency South'!BC34</f>
        <v>210</v>
      </c>
      <c r="BC33" s="15">
        <f>'Agency North'!BD34+'Agency South'!BD34</f>
        <v>210</v>
      </c>
      <c r="BD33" s="15">
        <f>'Agency North'!BE34+'Agency South'!BE34</f>
        <v>210</v>
      </c>
      <c r="BE33" s="15">
        <f>'Agency North'!BF34+'Agency South'!BF34</f>
        <v>210</v>
      </c>
      <c r="BF33" s="15">
        <f>'Agency North'!BG34+'Agency South'!BG34</f>
        <v>210</v>
      </c>
      <c r="BG33" s="15">
        <f>'Agency North'!BH34+'Agency South'!BH34</f>
        <v>210</v>
      </c>
      <c r="BH33" s="15">
        <f>'Agency North'!BI34+'Agency South'!BI34</f>
        <v>210</v>
      </c>
      <c r="BI33" s="94">
        <f>'Agency North'!BJ34+'Agency South'!BJ34</f>
        <v>210</v>
      </c>
      <c r="BJ33" s="15">
        <f>'Agency North'!BK34+'Agency South'!BK34</f>
        <v>250</v>
      </c>
      <c r="BK33" s="15">
        <f>'Agency North'!BL34+'Agency South'!BL34</f>
        <v>250</v>
      </c>
      <c r="BL33" s="15">
        <f>'Agency North'!BM34+'Agency South'!BM34</f>
        <v>250</v>
      </c>
      <c r="BM33" s="15">
        <f>'Agency North'!BN34+'Agency South'!BN34</f>
        <v>250</v>
      </c>
      <c r="BN33" s="15">
        <f>'Agency North'!BO34+'Agency South'!BO34</f>
        <v>250</v>
      </c>
      <c r="BO33" s="15">
        <f>'Agency North'!BP34+'Agency South'!BP34</f>
        <v>250</v>
      </c>
      <c r="BP33" s="15">
        <f>'Agency North'!BQ34+'Agency South'!BQ34</f>
        <v>250</v>
      </c>
      <c r="BQ33" s="15">
        <f>'Agency North'!BR34+'Agency South'!BR34</f>
        <v>250</v>
      </c>
      <c r="BR33" s="15">
        <f>'Agency North'!BS34+'Agency South'!BS34</f>
        <v>250</v>
      </c>
      <c r="BS33" s="15">
        <f>'Agency North'!BT34+'Agency South'!BT34</f>
        <v>250</v>
      </c>
      <c r="BT33" s="15">
        <f>'Agency North'!BU34+'Agency South'!BU34</f>
        <v>250</v>
      </c>
      <c r="BU33" s="94">
        <f>'Agency North'!BV34+'Agency South'!BV34</f>
        <v>250</v>
      </c>
      <c r="BV33" s="15">
        <f>'Agency North'!BW34+'Agency South'!BW34</f>
        <v>290</v>
      </c>
      <c r="BW33" s="15">
        <f>'Agency North'!BX34+'Agency South'!BX34</f>
        <v>290</v>
      </c>
      <c r="BX33" s="15">
        <f>'Agency North'!BY34+'Agency South'!BY34</f>
        <v>290</v>
      </c>
      <c r="BY33" s="15">
        <f>'Agency North'!BZ34+'Agency South'!BZ34</f>
        <v>290</v>
      </c>
      <c r="BZ33" s="15">
        <f>'Agency North'!CA34+'Agency South'!CA34</f>
        <v>290</v>
      </c>
      <c r="CA33" s="15">
        <f>'Agency North'!CB34+'Agency South'!CB34</f>
        <v>290</v>
      </c>
      <c r="CB33" s="15">
        <f>'Agency North'!CC34+'Agency South'!CC34</f>
        <v>290</v>
      </c>
      <c r="CC33" s="15">
        <f>'Agency North'!CD34+'Agency South'!CD34</f>
        <v>290</v>
      </c>
      <c r="CD33" s="15">
        <f>'Agency North'!CE34+'Agency South'!CE34</f>
        <v>290</v>
      </c>
      <c r="CE33" s="15">
        <f>'Agency North'!CF34+'Agency South'!CF34</f>
        <v>290</v>
      </c>
      <c r="CF33" s="15">
        <f>'Agency North'!CG34+'Agency South'!CG34</f>
        <v>290</v>
      </c>
      <c r="CG33" s="94">
        <f>'Agency North'!CH34+'Agency South'!CH34</f>
        <v>290</v>
      </c>
      <c r="CH33" s="15">
        <f>'Agency North'!CI34+'Agency South'!CI34</f>
        <v>330</v>
      </c>
      <c r="CI33" s="15">
        <f>'Agency North'!CJ34+'Agency South'!CJ34</f>
        <v>330</v>
      </c>
      <c r="CJ33" s="15">
        <f>'Agency North'!CK34+'Agency South'!CK34</f>
        <v>330</v>
      </c>
      <c r="CK33" s="15">
        <f>'Agency North'!CL34+'Agency South'!CL34</f>
        <v>330</v>
      </c>
      <c r="CL33" s="15">
        <f>'Agency North'!CM34+'Agency South'!CM34</f>
        <v>330</v>
      </c>
      <c r="CM33" s="15">
        <f>'Agency North'!CN34+'Agency South'!CN34</f>
        <v>330</v>
      </c>
      <c r="CN33" s="15">
        <f>'Agency North'!CO34+'Agency South'!CO34</f>
        <v>330</v>
      </c>
      <c r="CO33" s="15">
        <f>'Agency North'!CP34+'Agency South'!CP34</f>
        <v>330</v>
      </c>
      <c r="CP33" s="15">
        <f>'Agency North'!CQ34+'Agency South'!CQ34</f>
        <v>330</v>
      </c>
      <c r="CQ33" s="15">
        <f>'Agency North'!CR34+'Agency South'!CR34</f>
        <v>330</v>
      </c>
      <c r="CR33" s="15">
        <f>'Agency North'!CS34+'Agency South'!CS34</f>
        <v>330</v>
      </c>
      <c r="CS33" s="94">
        <f>'Agency North'!CT34+'Agency South'!CT34</f>
        <v>330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4">
        <f>'Agency North'!N35+'Agency South'!N35</f>
        <v>592</v>
      </c>
      <c r="N34" s="262">
        <f>'Agency North'!O35+'Agency South'!O35</f>
        <v>205</v>
      </c>
      <c r="O34" s="262">
        <f>'Agency North'!P35+'Agency South'!P35</f>
        <v>196</v>
      </c>
      <c r="P34" s="262">
        <f>'Agency North'!Q35+'Agency South'!Q35</f>
        <v>683</v>
      </c>
      <c r="Q34" s="262">
        <f>'Agency North'!R35+'Agency South'!R35</f>
        <v>545</v>
      </c>
      <c r="R34" s="262">
        <f>'Agency North'!S35+'Agency South'!S35</f>
        <v>748</v>
      </c>
      <c r="S34" s="262">
        <f>'Agency North'!T35+'Agency South'!T35</f>
        <v>1300</v>
      </c>
      <c r="T34" s="262">
        <f>'Agency North'!U35+'Agency South'!U35</f>
        <v>926</v>
      </c>
      <c r="U34" s="262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4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1321.0454682017726</v>
      </c>
      <c r="AH34" s="15">
        <f>'Agency North'!AI35+'Agency South'!AI35</f>
        <v>1449.4255622987835</v>
      </c>
      <c r="AI34" s="15">
        <f>'Agency North'!AJ35+'Agency South'!AJ35</f>
        <v>1570.8033669962902</v>
      </c>
      <c r="AJ34" s="15">
        <f>'Agency North'!AK35+'Agency South'!AK35</f>
        <v>1527.080688763067</v>
      </c>
      <c r="AK34" s="94">
        <f>'Agency North'!AL35+'Agency South'!AL35</f>
        <v>1611.596013874954</v>
      </c>
      <c r="AL34" s="15">
        <f>'Agency North'!AM35+'Agency South'!AM35</f>
        <v>1604.9041600157657</v>
      </c>
      <c r="AM34" s="15">
        <f>'Agency North'!AN35+'Agency South'!AN35</f>
        <v>1635.2448940995091</v>
      </c>
      <c r="AN34" s="15">
        <f>'Agency North'!AO35+'Agency South'!AO35</f>
        <v>1646.212036233841</v>
      </c>
      <c r="AO34" s="15">
        <f>'Agency North'!AP35+'Agency South'!AP35</f>
        <v>1685.465622791884</v>
      </c>
      <c r="AP34" s="15">
        <f>'Agency North'!AQ35+'Agency South'!AQ35</f>
        <v>1721.3381113143273</v>
      </c>
      <c r="AQ34" s="15">
        <f>'Agency North'!AR35+'Agency South'!AR35</f>
        <v>1765.3335899848412</v>
      </c>
      <c r="AR34" s="15">
        <f>'Agency North'!AS35+'Agency South'!AS35</f>
        <v>1797.2783208443225</v>
      </c>
      <c r="AS34" s="15">
        <f>'Agency North'!AT35+'Agency South'!AT35</f>
        <v>1845.5262703068204</v>
      </c>
      <c r="AT34" s="15">
        <f>'Agency North'!AU35+'Agency South'!AU35</f>
        <v>1888.2436661772481</v>
      </c>
      <c r="AU34" s="15">
        <f>'Agency North'!AV35+'Agency South'!AV35</f>
        <v>1929.234392610023</v>
      </c>
      <c r="AV34" s="15">
        <f>'Agency North'!AW35+'Agency South'!AW35</f>
        <v>1970.4138215437401</v>
      </c>
      <c r="AW34" s="94">
        <f>'Agency North'!AX35+'Agency South'!AX35</f>
        <v>2014.5530051613134</v>
      </c>
      <c r="AX34" s="15">
        <f>'Agency North'!AY35+'Agency South'!AY35</f>
        <v>619.12210840422347</v>
      </c>
      <c r="AY34" s="15">
        <f>'Agency North'!AZ35+'Agency South'!AZ35</f>
        <v>646.61900618301263</v>
      </c>
      <c r="AZ34" s="15">
        <f>'Agency North'!BA35+'Agency South'!BA35</f>
        <v>2207.2736297190058</v>
      </c>
      <c r="BA34" s="15">
        <f>'Agency North'!BB35+'Agency South'!BB35</f>
        <v>2136.1193027587115</v>
      </c>
      <c r="BB34" s="15">
        <f>'Agency North'!BC35+'Agency South'!BC35</f>
        <v>2228.1123159351923</v>
      </c>
      <c r="BC34" s="15">
        <f>'Agency North'!BD35+'Agency South'!BD35</f>
        <v>2356.2399904467738</v>
      </c>
      <c r="BD34" s="15">
        <f>'Agency North'!BE35+'Agency South'!BE35</f>
        <v>2258.9460870116236</v>
      </c>
      <c r="BE34" s="15">
        <f>'Agency North'!BF35+'Agency South'!BF35</f>
        <v>2355.9583151546863</v>
      </c>
      <c r="BF34" s="15">
        <f>'Agency North'!BG35+'Agency South'!BG35</f>
        <v>2490.9281845404198</v>
      </c>
      <c r="BG34" s="15">
        <f>'Agency North'!BH35+'Agency South'!BH35</f>
        <v>2388.6713073082351</v>
      </c>
      <c r="BH34" s="15">
        <f>'Agency North'!BI35+'Agency South'!BI35</f>
        <v>2494.2844585817284</v>
      </c>
      <c r="BI34" s="94">
        <f>'Agency North'!BJ35+'Agency South'!BJ35</f>
        <v>2641.9229530419725</v>
      </c>
      <c r="BJ34" s="15">
        <f>'Agency North'!BK35+'Agency South'!BK35</f>
        <v>774.62668479384433</v>
      </c>
      <c r="BK34" s="15">
        <f>'Agency North'!BL35+'Agency South'!BL35</f>
        <v>806.28563050980506</v>
      </c>
      <c r="BL34" s="15">
        <f>'Agency North'!BM35+'Agency South'!BM35</f>
        <v>2669.7390119605352</v>
      </c>
      <c r="BM34" s="15">
        <f>'Agency North'!BN35+'Agency South'!BN35</f>
        <v>2537.5898749771004</v>
      </c>
      <c r="BN34" s="15">
        <f>'Agency North'!BO35+'Agency South'!BO35</f>
        <v>2627.2154182111572</v>
      </c>
      <c r="BO34" s="15">
        <f>'Agency North'!BP35+'Agency South'!BP35</f>
        <v>2720.6072960190168</v>
      </c>
      <c r="BP34" s="15">
        <f>'Agency North'!BQ35+'Agency South'!BQ35</f>
        <v>2581.9466990200845</v>
      </c>
      <c r="BQ34" s="15">
        <f>'Agency North'!BR35+'Agency South'!BR35</f>
        <v>2680.0586924293493</v>
      </c>
      <c r="BR34" s="15">
        <f>'Agency North'!BS35+'Agency South'!BS35</f>
        <v>2784.0151985305888</v>
      </c>
      <c r="BS34" s="15">
        <f>'Agency North'!BT35+'Agency South'!BT35</f>
        <v>2652.0032729384043</v>
      </c>
      <c r="BT34" s="15">
        <f>'Agency North'!BU35+'Agency South'!BU35</f>
        <v>2761.5879129681671</v>
      </c>
      <c r="BU34" s="94">
        <f>'Agency North'!BV35+'Agency South'!BV35</f>
        <v>2874.8898346930423</v>
      </c>
      <c r="BV34" s="15">
        <f>'Agency North'!BW35+'Agency South'!BW35</f>
        <v>877.53424521117267</v>
      </c>
      <c r="BW34" s="15">
        <f>'Agency North'!BX35+'Agency South'!BX35</f>
        <v>913.73191363256024</v>
      </c>
      <c r="BX34" s="15">
        <f>'Agency North'!BY35+'Agency South'!BY35</f>
        <v>3030.306081635676</v>
      </c>
      <c r="BY34" s="15">
        <f>'Agency North'!BZ35+'Agency South'!BZ35</f>
        <v>2925.2870166294979</v>
      </c>
      <c r="BZ34" s="15">
        <f>'Agency North'!CA35+'Agency South'!CA35</f>
        <v>3025.1684966807998</v>
      </c>
      <c r="CA34" s="15">
        <f>'Agency North'!CB35+'Agency South'!CB35</f>
        <v>3128.9584493018856</v>
      </c>
      <c r="CB34" s="15">
        <f>'Agency North'!CC35+'Agency South'!CC35</f>
        <v>3009.7334967505885</v>
      </c>
      <c r="CC34" s="15">
        <f>'Agency North'!CD35+'Agency South'!CD35</f>
        <v>3118.4763710589095</v>
      </c>
      <c r="CD34" s="15">
        <f>'Agency North'!CE35+'Agency South'!CE35</f>
        <v>3233.9538135031225</v>
      </c>
      <c r="CE34" s="15">
        <f>'Agency North'!CF35+'Agency South'!CF35</f>
        <v>3126.4766672993655</v>
      </c>
      <c r="CF34" s="15">
        <f>'Agency North'!CG35+'Agency South'!CG35</f>
        <v>3248.143182525977</v>
      </c>
      <c r="CG34" s="94">
        <f>'Agency North'!CH35+'Agency South'!CH35</f>
        <v>3374.0112514221528</v>
      </c>
      <c r="CH34" s="15">
        <f>'Agency North'!CI35+'Agency South'!CI35</f>
        <v>1024.6674248393804</v>
      </c>
      <c r="CI34" s="15">
        <f>'Agency North'!CJ35+'Agency South'!CJ35</f>
        <v>1065.1909003708038</v>
      </c>
      <c r="CJ34" s="15">
        <f>'Agency North'!CK35+'Agency South'!CK35</f>
        <v>3534.0205746493139</v>
      </c>
      <c r="CK34" s="15">
        <f>'Agency North'!CL35+'Agency South'!CL35</f>
        <v>3404.7077699792312</v>
      </c>
      <c r="CL34" s="15">
        <f>'Agency North'!CM35+'Agency South'!CM35</f>
        <v>3516.9418778294894</v>
      </c>
      <c r="CM34" s="15">
        <f>'Agency North'!CN35+'Agency South'!CN35</f>
        <v>3634.0954828231033</v>
      </c>
      <c r="CN34" s="15">
        <f>'Agency North'!CO35+'Agency South'!CO35</f>
        <v>3491.6287128835575</v>
      </c>
      <c r="CO34" s="15">
        <f>'Agency North'!CP35+'Agency South'!CP35</f>
        <v>3615.2785985158807</v>
      </c>
      <c r="CP34" s="15">
        <f>'Agency North'!CQ35+'Agency South'!CQ35</f>
        <v>3746.730932848528</v>
      </c>
      <c r="CQ34" s="15">
        <f>'Agency North'!CR35+'Agency South'!CR35</f>
        <v>3619.1327996141586</v>
      </c>
      <c r="CR34" s="15">
        <f>'Agency North'!CS35+'Agency South'!CS35</f>
        <v>3757.8811141103579</v>
      </c>
      <c r="CS34" s="94">
        <f>'Agency North'!CT35+'Agency South'!CT35</f>
        <v>3901.4555763687631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4">
        <f>'Agency North'!N36+'Agency South'!N36</f>
        <v>773</v>
      </c>
      <c r="N35" s="262">
        <f>'Agency North'!O36+'Agency South'!O36</f>
        <v>590</v>
      </c>
      <c r="O35" s="262">
        <f>'Agency North'!P36+'Agency South'!P36</f>
        <v>205</v>
      </c>
      <c r="P35" s="262">
        <f>'Agency North'!Q36+'Agency South'!Q36</f>
        <v>192</v>
      </c>
      <c r="Q35" s="262">
        <f>'Agency North'!R36+'Agency South'!R36</f>
        <v>676</v>
      </c>
      <c r="R35" s="262">
        <f>'Agency North'!S36+'Agency South'!S36</f>
        <v>544</v>
      </c>
      <c r="S35" s="262">
        <f>'Agency North'!T36+'Agency South'!T36</f>
        <v>737</v>
      </c>
      <c r="T35" s="262">
        <f>'Agency North'!U36+'Agency South'!U36</f>
        <v>1290</v>
      </c>
      <c r="U35" s="262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4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1705</v>
      </c>
      <c r="AG35" s="15">
        <f>'Agency North'!AH36+'Agency South'!AH36</f>
        <v>1163</v>
      </c>
      <c r="AH35" s="15">
        <f>'Agency North'!AI36+'Agency South'!AI36</f>
        <v>1321.0454682017726</v>
      </c>
      <c r="AI35" s="15">
        <f>'Agency North'!AJ36+'Agency South'!AJ36</f>
        <v>1449.4255622987835</v>
      </c>
      <c r="AJ35" s="15">
        <f>'Agency North'!AK36+'Agency South'!AK36</f>
        <v>1570.8033669962902</v>
      </c>
      <c r="AK35" s="94">
        <f>'Agency North'!AL36+'Agency South'!AL36</f>
        <v>1527.080688763067</v>
      </c>
      <c r="AL35" s="15">
        <f>'Agency North'!AM36+'Agency South'!AM36</f>
        <v>1611.596013874954</v>
      </c>
      <c r="AM35" s="15">
        <f>'Agency North'!AN36+'Agency South'!AN36</f>
        <v>1604.9041600157657</v>
      </c>
      <c r="AN35" s="15">
        <f>'Agency North'!AO36+'Agency South'!AO36</f>
        <v>1635.2448940995091</v>
      </c>
      <c r="AO35" s="15">
        <f>'Agency North'!AP36+'Agency South'!AP36</f>
        <v>1646.212036233841</v>
      </c>
      <c r="AP35" s="15">
        <f>'Agency North'!AQ36+'Agency South'!AQ36</f>
        <v>1685.465622791884</v>
      </c>
      <c r="AQ35" s="15">
        <f>'Agency North'!AR36+'Agency South'!AR36</f>
        <v>1721.3381113143273</v>
      </c>
      <c r="AR35" s="15">
        <f>'Agency North'!AS36+'Agency South'!AS36</f>
        <v>1765.3335899848412</v>
      </c>
      <c r="AS35" s="15">
        <f>'Agency North'!AT36+'Agency South'!AT36</f>
        <v>1797.2783208443225</v>
      </c>
      <c r="AT35" s="15">
        <f>'Agency North'!AU36+'Agency South'!AU36</f>
        <v>1845.5262703068204</v>
      </c>
      <c r="AU35" s="15">
        <f>'Agency North'!AV36+'Agency South'!AV36</f>
        <v>1888.2436661772481</v>
      </c>
      <c r="AV35" s="15">
        <f>'Agency North'!AW36+'Agency South'!AW36</f>
        <v>1929.234392610023</v>
      </c>
      <c r="AW35" s="94">
        <f>'Agency North'!AX36+'Agency South'!AX36</f>
        <v>1970.4138215437401</v>
      </c>
      <c r="AX35" s="15">
        <f>'Agency North'!AY36+'Agency South'!AY36</f>
        <v>2014.5530051613134</v>
      </c>
      <c r="AY35" s="15">
        <f>'Agency North'!AZ36+'Agency South'!AZ36</f>
        <v>619.12210840422347</v>
      </c>
      <c r="AZ35" s="15">
        <f>'Agency North'!BA36+'Agency South'!BA36</f>
        <v>646.61900618301263</v>
      </c>
      <c r="BA35" s="15">
        <f>'Agency North'!BB36+'Agency South'!BB36</f>
        <v>2207.2736297190058</v>
      </c>
      <c r="BB35" s="15">
        <f>'Agency North'!BC36+'Agency South'!BC36</f>
        <v>2136.1193027587115</v>
      </c>
      <c r="BC35" s="15">
        <f>'Agency North'!BD36+'Agency South'!BD36</f>
        <v>2228.1123159351923</v>
      </c>
      <c r="BD35" s="15">
        <f>'Agency North'!BE36+'Agency South'!BE36</f>
        <v>2356.2399904467738</v>
      </c>
      <c r="BE35" s="15">
        <f>'Agency North'!BF36+'Agency South'!BF36</f>
        <v>2258.9460870116236</v>
      </c>
      <c r="BF35" s="15">
        <f>'Agency North'!BG36+'Agency South'!BG36</f>
        <v>2355.9583151546863</v>
      </c>
      <c r="BG35" s="15">
        <f>'Agency North'!BH36+'Agency South'!BH36</f>
        <v>2490.9281845404198</v>
      </c>
      <c r="BH35" s="15">
        <f>'Agency North'!BI36+'Agency South'!BI36</f>
        <v>2388.6713073082351</v>
      </c>
      <c r="BI35" s="94">
        <f>'Agency North'!BJ36+'Agency South'!BJ36</f>
        <v>2494.2844585817284</v>
      </c>
      <c r="BJ35" s="15">
        <f>'Agency North'!BK36+'Agency South'!BK36</f>
        <v>2641.9229530419725</v>
      </c>
      <c r="BK35" s="15">
        <f>'Agency North'!BL36+'Agency South'!BL36</f>
        <v>774.62668479384433</v>
      </c>
      <c r="BL35" s="15">
        <f>'Agency North'!BM36+'Agency South'!BM36</f>
        <v>806.28563050980506</v>
      </c>
      <c r="BM35" s="15">
        <f>'Agency North'!BN36+'Agency South'!BN36</f>
        <v>2669.7390119605352</v>
      </c>
      <c r="BN35" s="15">
        <f>'Agency North'!BO36+'Agency South'!BO36</f>
        <v>2537.5898749771004</v>
      </c>
      <c r="BO35" s="15">
        <f>'Agency North'!BP36+'Agency South'!BP36</f>
        <v>2627.2154182111572</v>
      </c>
      <c r="BP35" s="15">
        <f>'Agency North'!BQ36+'Agency South'!BQ36</f>
        <v>2720.6072960190168</v>
      </c>
      <c r="BQ35" s="15">
        <f>'Agency North'!BR36+'Agency South'!BR36</f>
        <v>2581.9466990200845</v>
      </c>
      <c r="BR35" s="15">
        <f>'Agency North'!BS36+'Agency South'!BS36</f>
        <v>2680.0586924293493</v>
      </c>
      <c r="BS35" s="15">
        <f>'Agency North'!BT36+'Agency South'!BT36</f>
        <v>2784.0151985305888</v>
      </c>
      <c r="BT35" s="15">
        <f>'Agency North'!BU36+'Agency South'!BU36</f>
        <v>2652.0032729384043</v>
      </c>
      <c r="BU35" s="94">
        <f>'Agency North'!BV36+'Agency South'!BV36</f>
        <v>2761.5879129681671</v>
      </c>
      <c r="BV35" s="15">
        <f>'Agency North'!BW36+'Agency South'!BW36</f>
        <v>2874.8898346930423</v>
      </c>
      <c r="BW35" s="15">
        <f>'Agency North'!BX36+'Agency South'!BX36</f>
        <v>877.53424521117267</v>
      </c>
      <c r="BX35" s="15">
        <f>'Agency North'!BY36+'Agency South'!BY36</f>
        <v>913.73191363256024</v>
      </c>
      <c r="BY35" s="15">
        <f>'Agency North'!BZ36+'Agency South'!BZ36</f>
        <v>3030.306081635676</v>
      </c>
      <c r="BZ35" s="15">
        <f>'Agency North'!CA36+'Agency South'!CA36</f>
        <v>2925.2870166294979</v>
      </c>
      <c r="CA35" s="15">
        <f>'Agency North'!CB36+'Agency South'!CB36</f>
        <v>3025.1684966807998</v>
      </c>
      <c r="CB35" s="15">
        <f>'Agency North'!CC36+'Agency South'!CC36</f>
        <v>3128.9584493018856</v>
      </c>
      <c r="CC35" s="15">
        <f>'Agency North'!CD36+'Agency South'!CD36</f>
        <v>3009.7334967505885</v>
      </c>
      <c r="CD35" s="15">
        <f>'Agency North'!CE36+'Agency South'!CE36</f>
        <v>3118.4763710589095</v>
      </c>
      <c r="CE35" s="15">
        <f>'Agency North'!CF36+'Agency South'!CF36</f>
        <v>3233.9538135031225</v>
      </c>
      <c r="CF35" s="15">
        <f>'Agency North'!CG36+'Agency South'!CG36</f>
        <v>3126.4766672993655</v>
      </c>
      <c r="CG35" s="94">
        <f>'Agency North'!CH36+'Agency South'!CH36</f>
        <v>3248.143182525977</v>
      </c>
      <c r="CH35" s="15">
        <f>'Agency North'!CI36+'Agency South'!CI36</f>
        <v>3374.0112514221528</v>
      </c>
      <c r="CI35" s="15">
        <f>'Agency North'!CJ36+'Agency South'!CJ36</f>
        <v>1024.6674248393804</v>
      </c>
      <c r="CJ35" s="15">
        <f>'Agency North'!CK36+'Agency South'!CK36</f>
        <v>1065.1909003708038</v>
      </c>
      <c r="CK35" s="15">
        <f>'Agency North'!CL36+'Agency South'!CL36</f>
        <v>3534.0205746493139</v>
      </c>
      <c r="CL35" s="15">
        <f>'Agency North'!CM36+'Agency South'!CM36</f>
        <v>3404.7077699792312</v>
      </c>
      <c r="CM35" s="15">
        <f>'Agency North'!CN36+'Agency South'!CN36</f>
        <v>3516.9418778294894</v>
      </c>
      <c r="CN35" s="15">
        <f>'Agency North'!CO36+'Agency South'!CO36</f>
        <v>3634.0954828231033</v>
      </c>
      <c r="CO35" s="15">
        <f>'Agency North'!CP36+'Agency South'!CP36</f>
        <v>3491.6287128835575</v>
      </c>
      <c r="CP35" s="15">
        <f>'Agency North'!CQ36+'Agency South'!CQ36</f>
        <v>3615.2785985158807</v>
      </c>
      <c r="CQ35" s="15">
        <f>'Agency North'!CR36+'Agency South'!CR36</f>
        <v>3746.730932848528</v>
      </c>
      <c r="CR35" s="15">
        <f>'Agency North'!CS36+'Agency South'!CS36</f>
        <v>3619.1327996141586</v>
      </c>
      <c r="CS35" s="94">
        <f>'Agency North'!CT36+'Agency South'!CT36</f>
        <v>3757.8811141103579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4">
        <f>'Agency North'!N37+'Agency South'!N37</f>
        <v>838</v>
      </c>
      <c r="N36" s="262">
        <f>'Agency North'!O37+'Agency South'!O37</f>
        <v>1091</v>
      </c>
      <c r="O36" s="262">
        <f>'Agency North'!P37+'Agency South'!P37</f>
        <v>1241</v>
      </c>
      <c r="P36" s="262">
        <f>'Agency North'!Q37+'Agency South'!Q37</f>
        <v>707</v>
      </c>
      <c r="Q36" s="262">
        <f>'Agency North'!R37+'Agency South'!R37</f>
        <v>370</v>
      </c>
      <c r="R36" s="262">
        <f>'Agency North'!S37+'Agency South'!S37</f>
        <v>812</v>
      </c>
      <c r="S36" s="262">
        <f>'Agency North'!T37+'Agency South'!T37</f>
        <v>1126</v>
      </c>
      <c r="T36" s="262">
        <f>'Agency North'!U37+'Agency South'!U37</f>
        <v>1221</v>
      </c>
      <c r="U36" s="262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4">
        <f>'Agency North'!Z37+'Agency South'!Z37</f>
        <v>2293</v>
      </c>
      <c r="Z36" s="15">
        <f>'Agency North'!AA37+'Agency South'!AA37</f>
        <v>2385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1708</v>
      </c>
      <c r="AG36" s="15">
        <f>'Agency North'!AH37+'Agency South'!AH37</f>
        <v>2488.7842091340544</v>
      </c>
      <c r="AH36" s="15">
        <f>'Agency North'!AI37+'Agency South'!AI37</f>
        <v>2703.4467639220247</v>
      </c>
      <c r="AI36" s="15">
        <f>'Agency North'!AJ37+'Agency South'!AJ37</f>
        <v>2331.9895509811413</v>
      </c>
      <c r="AJ36" s="15">
        <f>'Agency North'!AK37+'Agency South'!AK37</f>
        <v>2600.7391275707669</v>
      </c>
      <c r="AK36" s="94">
        <f>'Agency North'!AL37+'Agency South'!AL37</f>
        <v>2835.0927542876479</v>
      </c>
      <c r="AL36" s="15">
        <f>'Agency North'!AM37+'Agency South'!AM37</f>
        <v>2907.9231615325625</v>
      </c>
      <c r="AM36" s="15">
        <f>'Agency North'!AN37+'Agency South'!AN37</f>
        <v>2946.194876948176</v>
      </c>
      <c r="AN36" s="15">
        <f>'Agency North'!AO37+'Agency South'!AO37</f>
        <v>3019.2417502161752</v>
      </c>
      <c r="AO36" s="15">
        <f>'Agency North'!AP37+'Agency South'!AP37</f>
        <v>3041.4641962307473</v>
      </c>
      <c r="AP36" s="15">
        <f>'Agency North'!AQ37+'Agency South'!AQ37</f>
        <v>3080.2188019395157</v>
      </c>
      <c r="AQ36" s="15">
        <f>'Agency North'!AR37+'Agency South'!AR37</f>
        <v>3127.3389557824785</v>
      </c>
      <c r="AR36" s="15">
        <f>'Agency North'!AS37+'Agency South'!AS37</f>
        <v>3197.8366197110454</v>
      </c>
      <c r="AS36" s="15">
        <f>'Agency North'!AT37+'Agency South'!AT37</f>
        <v>3272.7792242861497</v>
      </c>
      <c r="AT36" s="15">
        <f>'Agency North'!AU37+'Agency South'!AU37</f>
        <v>3344.034763518257</v>
      </c>
      <c r="AU36" s="15">
        <f>'Agency North'!AV37+'Agency South'!AV37</f>
        <v>3419.2784268920323</v>
      </c>
      <c r="AV36" s="15">
        <f>'Agency North'!AW37+'Agency South'!AW37</f>
        <v>3504.6222307864273</v>
      </c>
      <c r="AW36" s="94">
        <f>'Agency North'!AX37+'Agency South'!AX37</f>
        <v>3583.1555159931368</v>
      </c>
      <c r="AX36" s="15">
        <f>'Agency North'!AY37+'Agency South'!AY37</f>
        <v>1871.893130466553</v>
      </c>
      <c r="AY36" s="15">
        <f>'Agency North'!AZ37+'Agency South'!AZ37</f>
        <v>1913.8253549032474</v>
      </c>
      <c r="AZ36" s="15">
        <f>'Agency North'!BA37+'Agency South'!BA37</f>
        <v>588.16600298401227</v>
      </c>
      <c r="BA36" s="15">
        <f>'Agency North'!BB37+'Agency South'!BB37</f>
        <v>614.28805587386194</v>
      </c>
      <c r="BB36" s="15">
        <f>'Agency North'!BC37+'Agency South'!BC37</f>
        <v>2096.9099482330557</v>
      </c>
      <c r="BC36" s="15">
        <f>'Agency North'!BD37+'Agency South'!BD37</f>
        <v>2029.3133376207759</v>
      </c>
      <c r="BD36" s="15">
        <f>'Agency North'!BE37+'Agency South'!BE37</f>
        <v>2116.706700138433</v>
      </c>
      <c r="BE36" s="15">
        <f>'Agency North'!BF37+'Agency South'!BF37</f>
        <v>2238.4279909244351</v>
      </c>
      <c r="BF36" s="15">
        <f>'Agency North'!BG37+'Agency South'!BG37</f>
        <v>2145.9987826610422</v>
      </c>
      <c r="BG36" s="15">
        <f>'Agency North'!BH37+'Agency South'!BH37</f>
        <v>2238.160399396952</v>
      </c>
      <c r="BH36" s="15">
        <f>'Agency North'!BI37+'Agency South'!BI37</f>
        <v>2366.381775313399</v>
      </c>
      <c r="BI36" s="94">
        <f>'Agency North'!BJ37+'Agency South'!BJ37</f>
        <v>2269.237741942823</v>
      </c>
      <c r="BJ36" s="15">
        <f>'Agency North'!BK37+'Agency South'!BK37</f>
        <v>2369.5702356526417</v>
      </c>
      <c r="BK36" s="15">
        <f>'Agency North'!BL37+'Agency South'!BL37</f>
        <v>2509.8268053898737</v>
      </c>
      <c r="BL36" s="15">
        <f>'Agency North'!BM37+'Agency South'!BM37</f>
        <v>735.89535055415206</v>
      </c>
      <c r="BM36" s="15">
        <f>'Agency North'!BN37+'Agency South'!BN37</f>
        <v>765.97134898431466</v>
      </c>
      <c r="BN36" s="15">
        <f>'Agency North'!BO37+'Agency South'!BO37</f>
        <v>2536.2520613625084</v>
      </c>
      <c r="BO36" s="15">
        <f>'Agency North'!BP37+'Agency South'!BP37</f>
        <v>2410.7103812282453</v>
      </c>
      <c r="BP36" s="15">
        <f>'Agency North'!BQ37+'Agency South'!BQ37</f>
        <v>2495.854647300599</v>
      </c>
      <c r="BQ36" s="15">
        <f>'Agency North'!BR37+'Agency South'!BR37</f>
        <v>2584.576931218066</v>
      </c>
      <c r="BR36" s="15">
        <f>'Agency North'!BS37+'Agency South'!BS37</f>
        <v>2452.8493640690804</v>
      </c>
      <c r="BS36" s="15">
        <f>'Agency North'!BT37+'Agency South'!BT37</f>
        <v>2546.0557578078815</v>
      </c>
      <c r="BT36" s="15">
        <f>'Agency North'!BU37+'Agency South'!BU37</f>
        <v>2644.8144386040594</v>
      </c>
      <c r="BU36" s="94">
        <f>'Agency North'!BV37+'Agency South'!BV37</f>
        <v>2519.4031092914838</v>
      </c>
      <c r="BV36" s="15">
        <f>'Agency North'!BW37+'Agency South'!BW37</f>
        <v>2623.5085173197585</v>
      </c>
      <c r="BW36" s="15">
        <f>'Agency North'!BX37+'Agency South'!BX37</f>
        <v>2731.1453429583903</v>
      </c>
      <c r="BX36" s="15">
        <f>'Agency North'!BY37+'Agency South'!BY37</f>
        <v>833.65753295061404</v>
      </c>
      <c r="BY36" s="15">
        <f>'Agency North'!BZ37+'Agency South'!BZ37</f>
        <v>868.04531795093214</v>
      </c>
      <c r="BZ36" s="15">
        <f>'Agency North'!CA37+'Agency South'!CA37</f>
        <v>2878.7907775538924</v>
      </c>
      <c r="CA36" s="15">
        <f>'Agency North'!CB37+'Agency South'!CB37</f>
        <v>2779.0226657980229</v>
      </c>
      <c r="CB36" s="15">
        <f>'Agency North'!CC37+'Agency South'!CC37</f>
        <v>2873.9100718467598</v>
      </c>
      <c r="CC36" s="15">
        <f>'Agency North'!CD37+'Agency South'!CD37</f>
        <v>2972.5105268367911</v>
      </c>
      <c r="CD36" s="15">
        <f>'Agency North'!CE37+'Agency South'!CE37</f>
        <v>2859.2468219130592</v>
      </c>
      <c r="CE36" s="15">
        <f>'Agency North'!CF37+'Agency South'!CF37</f>
        <v>2962.5525525059638</v>
      </c>
      <c r="CF36" s="15">
        <f>'Agency North'!CG37+'Agency South'!CG37</f>
        <v>3072.2561228279665</v>
      </c>
      <c r="CG36" s="94">
        <f>'Agency North'!CH37+'Agency South'!CH37</f>
        <v>2970.1528339343972</v>
      </c>
      <c r="CH36" s="15">
        <f>'Agency North'!CI37+'Agency South'!CI37</f>
        <v>3085.7360233996778</v>
      </c>
      <c r="CI36" s="15">
        <f>'Agency North'!CJ37+'Agency South'!CJ37</f>
        <v>3205.3106888510451</v>
      </c>
      <c r="CJ36" s="15">
        <f>'Agency North'!CK37+'Agency South'!CK37</f>
        <v>973.43405359741132</v>
      </c>
      <c r="CK36" s="15">
        <f>'Agency North'!CL37+'Agency South'!CL37</f>
        <v>1011.9313553522636</v>
      </c>
      <c r="CL36" s="15">
        <f>'Agency North'!CM37+'Agency South'!CM37</f>
        <v>3357.3195459168483</v>
      </c>
      <c r="CM36" s="15">
        <f>'Agency North'!CN37+'Agency South'!CN37</f>
        <v>3234.4723814802692</v>
      </c>
      <c r="CN36" s="15">
        <f>'Agency North'!CO37+'Agency South'!CO37</f>
        <v>3341.0947839380151</v>
      </c>
      <c r="CO36" s="15">
        <f>'Agency North'!CP37+'Agency South'!CP37</f>
        <v>3452.3907086819481</v>
      </c>
      <c r="CP36" s="15">
        <f>'Agency North'!CQ37+'Agency South'!CQ37</f>
        <v>3317.0472772393796</v>
      </c>
      <c r="CQ36" s="15">
        <f>'Agency North'!CR37+'Agency South'!CR37</f>
        <v>3434.5146685900863</v>
      </c>
      <c r="CR36" s="15">
        <f>'Agency North'!CS37+'Agency South'!CS37</f>
        <v>3559.3943862061014</v>
      </c>
      <c r="CS36" s="94">
        <f>'Agency North'!CT37+'Agency South'!CT37</f>
        <v>3438.17615963345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4">
        <f>'Agency North'!N38+'Agency South'!N38</f>
        <v>735</v>
      </c>
      <c r="N37" s="262">
        <f>'Agency North'!O38+'Agency South'!O38</f>
        <v>894</v>
      </c>
      <c r="O37" s="262">
        <f>'Agency North'!P38+'Agency South'!P38</f>
        <v>899</v>
      </c>
      <c r="P37" s="262">
        <f>'Agency North'!Q38+'Agency South'!Q38</f>
        <v>1134</v>
      </c>
      <c r="Q37" s="262">
        <f>'Agency North'!R38+'Agency South'!R38</f>
        <v>1093</v>
      </c>
      <c r="R37" s="262">
        <f>'Agency North'!S38+'Agency South'!S38</f>
        <v>941</v>
      </c>
      <c r="S37" s="262">
        <f>'Agency North'!T38+'Agency South'!T38</f>
        <v>569</v>
      </c>
      <c r="T37" s="262">
        <f>'Agency North'!U38+'Agency South'!U38</f>
        <v>730</v>
      </c>
      <c r="U37" s="262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4">
        <f>'Agency North'!Z38+'Agency South'!Z38</f>
        <v>2123</v>
      </c>
      <c r="Z37" s="15">
        <f>'Agency North'!AA38+'Agency South'!AA38</f>
        <v>2341</v>
      </c>
      <c r="AA37" s="15">
        <f>'Agency North'!AB38+'Agency South'!AB38</f>
        <v>1464</v>
      </c>
      <c r="AB37" s="15">
        <f>'Agency North'!AC38+'Agency South'!AC38</f>
        <v>1619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783</v>
      </c>
      <c r="AG37" s="15">
        <f>'Agency North'!AH38+'Agency South'!AH38</f>
        <v>1613.7319109260088</v>
      </c>
      <c r="AH37" s="15">
        <f>'Agency North'!AI38+'Agency South'!AI38</f>
        <v>1557.7148187167693</v>
      </c>
      <c r="AI37" s="15">
        <f>'Agency North'!AJ38+'Agency South'!AJ38</f>
        <v>1812.1274708732576</v>
      </c>
      <c r="AJ37" s="15">
        <f>'Agency North'!AK38+'Agency South'!AK38</f>
        <v>1924.1312593265015</v>
      </c>
      <c r="AK37" s="94">
        <f>'Agency North'!AL38+'Agency South'!AL38</f>
        <v>2112.4669485746363</v>
      </c>
      <c r="AL37" s="15">
        <f>'Agency North'!AM38+'Agency South'!AM38</f>
        <v>1981.2614497157178</v>
      </c>
      <c r="AM37" s="15">
        <f>'Agency North'!AN38+'Agency South'!AN38</f>
        <v>2183.1568721008102</v>
      </c>
      <c r="AN37" s="15">
        <f>'Agency North'!AO38+'Agency South'!AO38</f>
        <v>2285.6239930109159</v>
      </c>
      <c r="AO37" s="15">
        <f>'Agency North'!AP38+'Agency South'!AP38</f>
        <v>2365.5291670016518</v>
      </c>
      <c r="AP37" s="15">
        <f>'Agency North'!AQ38+'Agency South'!AQ38</f>
        <v>2382.9062852905931</v>
      </c>
      <c r="AQ37" s="15">
        <f>'Agency North'!AR38+'Agency South'!AR38</f>
        <v>2436.9961866402969</v>
      </c>
      <c r="AR37" s="15">
        <f>'Agency North'!AS38+'Agency South'!AS38</f>
        <v>2454.6208214071362</v>
      </c>
      <c r="AS37" s="15">
        <f>'Agency North'!AT38+'Agency South'!AT38</f>
        <v>2494.5917125717579</v>
      </c>
      <c r="AT37" s="15">
        <f>'Agency North'!AU38+'Agency South'!AU38</f>
        <v>2537.3876072222429</v>
      </c>
      <c r="AU37" s="15">
        <f>'Agency North'!AV38+'Agency South'!AV38</f>
        <v>2596.615035190197</v>
      </c>
      <c r="AV37" s="15">
        <f>'Agency North'!AW38+'Agency South'!AW38</f>
        <v>2652.2258696519525</v>
      </c>
      <c r="AW37" s="94">
        <f>'Agency North'!AX38+'Agency South'!AX38</f>
        <v>2713.8478810719675</v>
      </c>
      <c r="AX37" s="15">
        <f>'Agency North'!AY38+'Agency South'!AY38</f>
        <v>3972.4738425961841</v>
      </c>
      <c r="AY37" s="15">
        <f>'Agency North'!AZ38+'Agency South'!AZ38</f>
        <v>4059.7413317683568</v>
      </c>
      <c r="AZ37" s="15">
        <f>'Agency North'!BA38+'Agency South'!BA38</f>
        <v>4148.472714775683</v>
      </c>
      <c r="BA37" s="15">
        <f>'Agency North'!BB38+'Agency South'!BB38</f>
        <v>3087.7330832625421</v>
      </c>
      <c r="BB37" s="15">
        <f>'Agency North'!BC38+'Agency South'!BC38</f>
        <v>2159.4124839261549</v>
      </c>
      <c r="BC37" s="15">
        <f>'Agency North'!BD38+'Agency South'!BD38</f>
        <v>2589.9254731458477</v>
      </c>
      <c r="BD37" s="15">
        <f>'Agency North'!BE38+'Agency South'!BE38</f>
        <v>3641.9583867200809</v>
      </c>
      <c r="BE37" s="15">
        <f>'Agency North'!BF38+'Agency South'!BF38</f>
        <v>4602.1375425106553</v>
      </c>
      <c r="BF37" s="15">
        <f>'Agency North'!BG38+'Agency South'!BG38</f>
        <v>4726.3421951672808</v>
      </c>
      <c r="BG37" s="15">
        <f>'Agency North'!BH38+'Agency South'!BH38</f>
        <v>4793.392252483156</v>
      </c>
      <c r="BH37" s="15">
        <f>'Agency North'!BI38+'Agency South'!BI38</f>
        <v>4879.77290729995</v>
      </c>
      <c r="BI37" s="94">
        <f>'Agency North'!BJ38+'Agency South'!BJ38</f>
        <v>4997.2810204475909</v>
      </c>
      <c r="BJ37" s="15">
        <f>'Agency North'!BK38+'Agency South'!BK38</f>
        <v>5068.1617641176936</v>
      </c>
      <c r="BK37" s="15">
        <f>'Agency North'!BL38+'Agency South'!BL38</f>
        <v>5162.0543927053986</v>
      </c>
      <c r="BL37" s="15">
        <f>'Agency North'!BM38+'Agency South'!BM38</f>
        <v>5292.7402678257286</v>
      </c>
      <c r="BM37" s="15">
        <f>'Agency North'!BN38+'Agency South'!BN38</f>
        <v>3965.6180901134931</v>
      </c>
      <c r="BN37" s="15">
        <f>'Agency North'!BO38+'Agency South'!BO38</f>
        <v>2772.4209555887187</v>
      </c>
      <c r="BO37" s="15">
        <f>'Agency North'!BP38+'Agency South'!BP38</f>
        <v>3164.9671618015982</v>
      </c>
      <c r="BP37" s="15">
        <f>'Agency North'!BQ38+'Agency South'!BQ38</f>
        <v>4382.6605866599375</v>
      </c>
      <c r="BQ37" s="15">
        <f>'Agency North'!BR38+'Agency South'!BR38</f>
        <v>5479.9286542292175</v>
      </c>
      <c r="BR37" s="15">
        <f>'Agency North'!BS38+'Agency South'!BS38</f>
        <v>5538.0905545492842</v>
      </c>
      <c r="BS37" s="15">
        <f>'Agency North'!BT38+'Agency South'!BT38</f>
        <v>5546.3117173560731</v>
      </c>
      <c r="BT37" s="15">
        <f>'Agency North'!BU38+'Agency South'!BU38</f>
        <v>5583.7740208689484</v>
      </c>
      <c r="BU37" s="94">
        <f>'Agency North'!BV38+'Agency South'!BV38</f>
        <v>5652.4212629370659</v>
      </c>
      <c r="BV37" s="15">
        <f>'Agency North'!BW38+'Agency South'!BW38</f>
        <v>5678.4484727797444</v>
      </c>
      <c r="BW37" s="15">
        <f>'Agency North'!BX38+'Agency South'!BX38</f>
        <v>5736.0817405497692</v>
      </c>
      <c r="BX37" s="15">
        <f>'Agency North'!BY38+'Agency South'!BY38</f>
        <v>5824.2253705951935</v>
      </c>
      <c r="BY37" s="15">
        <f>'Agency North'!BZ38+'Agency South'!BZ38</f>
        <v>4371.4030282349677</v>
      </c>
      <c r="BZ37" s="15">
        <f>'Agency North'!CA38+'Agency South'!CA38</f>
        <v>3070.1934033696944</v>
      </c>
      <c r="CA37" s="15">
        <f>'Agency North'!CB38+'Agency South'!CB38</f>
        <v>3590.3777519780369</v>
      </c>
      <c r="CB37" s="15">
        <f>'Agency North'!CC38+'Agency South'!CC38</f>
        <v>5009.6830186281077</v>
      </c>
      <c r="CC37" s="15">
        <f>'Agency North'!CD38+'Agency South'!CD38</f>
        <v>6286.0193579666939</v>
      </c>
      <c r="CD37" s="15">
        <f>'Agency North'!CE38+'Agency South'!CE38</f>
        <v>6375.9569170957675</v>
      </c>
      <c r="CE37" s="15">
        <f>'Agency North'!CF38+'Agency South'!CF38</f>
        <v>6413.1588099202709</v>
      </c>
      <c r="CF37" s="15">
        <f>'Agency North'!CG38+'Agency South'!CG38</f>
        <v>6478.9696141536706</v>
      </c>
      <c r="CG37" s="94">
        <f>'Agency North'!CH38+'Agency South'!CH38</f>
        <v>6575.9366085940883</v>
      </c>
      <c r="CH37" s="15">
        <f>'Agency North'!CI38+'Agency South'!CI38</f>
        <v>6636.0348259270249</v>
      </c>
      <c r="CI37" s="15">
        <f>'Agency North'!CJ38+'Agency South'!CJ38</f>
        <v>6727.4205012322109</v>
      </c>
      <c r="CJ37" s="15">
        <f>'Agency North'!CK38+'Agency South'!CK38</f>
        <v>6848.7952292855252</v>
      </c>
      <c r="CK37" s="15">
        <f>'Agency North'!CL38+'Agency South'!CL38</f>
        <v>5130.4277253825967</v>
      </c>
      <c r="CL37" s="15">
        <f>'Agency North'!CM38+'Agency South'!CM38</f>
        <v>3593.8266685375011</v>
      </c>
      <c r="CM37" s="15">
        <f>'Agency North'!CN38+'Agency South'!CN38</f>
        <v>4187.650544882642</v>
      </c>
      <c r="CN37" s="15">
        <f>'Agency North'!CO38+'Agency South'!CO38</f>
        <v>5836.6951584603876</v>
      </c>
      <c r="CO37" s="15">
        <f>'Agency North'!CP38+'Agency South'!CP38</f>
        <v>7317.2612860386416</v>
      </c>
      <c r="CP37" s="15">
        <f>'Agency North'!CQ38+'Agency South'!CQ38</f>
        <v>7411.9603627266642</v>
      </c>
      <c r="CQ37" s="15">
        <f>'Agency North'!CR38+'Agency South'!CR38</f>
        <v>7447.3349349807122</v>
      </c>
      <c r="CR37" s="15">
        <f>'Agency North'!CS38+'Agency South'!CS38</f>
        <v>7516.8202675250568</v>
      </c>
      <c r="CS37" s="94">
        <f>'Agency North'!CT38+'Agency South'!CT38</f>
        <v>7623.0569929700741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4">
        <f>'Agency North'!N39+'Agency South'!N39</f>
        <v>717</v>
      </c>
      <c r="N38" s="262">
        <f>'Agency North'!O39+'Agency South'!O39</f>
        <v>797</v>
      </c>
      <c r="O38" s="262">
        <f>'Agency North'!P39+'Agency South'!P39</f>
        <v>874</v>
      </c>
      <c r="P38" s="262">
        <f>'Agency North'!Q39+'Agency South'!Q39</f>
        <v>944</v>
      </c>
      <c r="Q38" s="262">
        <f>'Agency North'!R39+'Agency South'!R39</f>
        <v>1082</v>
      </c>
      <c r="R38" s="262">
        <f>'Agency North'!S39+'Agency South'!S39</f>
        <v>1029</v>
      </c>
      <c r="S38" s="262">
        <f>'Agency North'!T39+'Agency South'!T39</f>
        <v>1202</v>
      </c>
      <c r="T38" s="262">
        <f>'Agency North'!U39+'Agency South'!U39</f>
        <v>1213</v>
      </c>
      <c r="U38" s="262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4">
        <f>'Agency North'!Z39+'Agency South'!Z39</f>
        <v>1205</v>
      </c>
      <c r="Z38" s="15">
        <f>'Agency North'!AA39+'Agency South'!AA39</f>
        <v>1657</v>
      </c>
      <c r="AA38" s="15">
        <f>'Agency North'!AB39+'Agency South'!AB39</f>
        <v>936</v>
      </c>
      <c r="AB38" s="15">
        <f>'Agency North'!AC39+'Agency South'!AC39</f>
        <v>1044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1125</v>
      </c>
      <c r="AG38" s="15">
        <f>'Agency North'!AH39+'Agency South'!AH39</f>
        <v>2002.8644686497591</v>
      </c>
      <c r="AH38" s="15">
        <f>'Agency North'!AI39+'Agency South'!AI39</f>
        <v>2006.8902979580012</v>
      </c>
      <c r="AI38" s="15">
        <f>'Agency North'!AJ39+'Agency South'!AJ39</f>
        <v>1988.9465488627279</v>
      </c>
      <c r="AJ38" s="15">
        <f>'Agency North'!AK39+'Agency South'!AK39</f>
        <v>1918.5639077037736</v>
      </c>
      <c r="AK38" s="94">
        <f>'Agency North'!AL39+'Agency South'!AL39</f>
        <v>1810.6181295575429</v>
      </c>
      <c r="AL38" s="15">
        <f>'Agency North'!AM39+'Agency South'!AM39</f>
        <v>1873.7220538095166</v>
      </c>
      <c r="AM38" s="15">
        <f>'Agency North'!AN39+'Agency South'!AN39</f>
        <v>2064.6179090060132</v>
      </c>
      <c r="AN38" s="15">
        <f>'Agency North'!AO39+'Agency South'!AO39</f>
        <v>2141.44590130507</v>
      </c>
      <c r="AO38" s="15">
        <f>'Agency North'!AP39+'Agency South'!AP39</f>
        <v>2213.2188594309796</v>
      </c>
      <c r="AP38" s="15">
        <f>'Agency North'!AQ39+'Agency South'!AQ39</f>
        <v>2396.1079422221192</v>
      </c>
      <c r="AQ38" s="15">
        <f>'Agency North'!AR39+'Agency South'!AR39</f>
        <v>2565.3280272061793</v>
      </c>
      <c r="AR38" s="15">
        <f>'Agency North'!AS39+'Agency South'!AS39</f>
        <v>2535.497316924002</v>
      </c>
      <c r="AS38" s="15">
        <f>'Agency North'!AT39+'Agency South'!AT39</f>
        <v>2663.2381211584006</v>
      </c>
      <c r="AT38" s="15">
        <f>'Agency North'!AU39+'Agency South'!AU39</f>
        <v>2754.4788546441523</v>
      </c>
      <c r="AU38" s="15">
        <f>'Agency North'!AV39+'Agency South'!AV39</f>
        <v>2811.2900782534498</v>
      </c>
      <c r="AV38" s="15">
        <f>'Agency North'!AW39+'Agency South'!AW39</f>
        <v>2844.7240298753914</v>
      </c>
      <c r="AW38" s="94">
        <f>'Agency North'!AX39+'Agency South'!AX39</f>
        <v>2901.1937183449409</v>
      </c>
      <c r="AX38" s="15">
        <f>'Agency North'!AY39+'Agency South'!AY39</f>
        <v>6344.871206666643</v>
      </c>
      <c r="AY38" s="15">
        <f>'Agency North'!AZ39+'Agency South'!AZ39</f>
        <v>6498.2426806319982</v>
      </c>
      <c r="AZ38" s="15">
        <f>'Agency North'!BA39+'Agency South'!BA39</f>
        <v>6664.6020535765911</v>
      </c>
      <c r="BA38" s="15">
        <f>'Agency North'!BB39+'Agency South'!BB39</f>
        <v>6834.5564515062042</v>
      </c>
      <c r="BB38" s="15">
        <f>'Agency North'!BC39+'Agency South'!BC39</f>
        <v>7005.8920947720762</v>
      </c>
      <c r="BC38" s="15">
        <f>'Agency North'!BD39+'Agency South'!BD39</f>
        <v>7182.8161700573382</v>
      </c>
      <c r="BD38" s="15">
        <f>'Agency North'!BE39+'Agency South'!BE39</f>
        <v>6128.123917115613</v>
      </c>
      <c r="BE38" s="15">
        <f>'Agency North'!BF39+'Agency South'!BF39</f>
        <v>5163.355978096939</v>
      </c>
      <c r="BF38" s="15">
        <f>'Agency North'!BG39+'Agency South'!BG39</f>
        <v>5535.2906676411258</v>
      </c>
      <c r="BG38" s="15">
        <f>'Agency North'!BH39+'Agency South'!BH39</f>
        <v>5812.4895384588945</v>
      </c>
      <c r="BH38" s="15">
        <f>'Agency North'!BI39+'Agency South'!BI39</f>
        <v>6123.9676908749389</v>
      </c>
      <c r="BI38" s="94">
        <f>'Agency North'!BJ39+'Agency South'!BJ39</f>
        <v>6711.7306532822422</v>
      </c>
      <c r="BJ38" s="15">
        <f>'Agency North'!BK39+'Agency South'!BK39</f>
        <v>7539.2551497253753</v>
      </c>
      <c r="BK38" s="15">
        <f>'Agency North'!BL39+'Agency South'!BL39</f>
        <v>8092.0537451988985</v>
      </c>
      <c r="BL38" s="15">
        <f>'Agency North'!BM39+'Agency South'!BM39</f>
        <v>8251.244917119413</v>
      </c>
      <c r="BM38" s="15">
        <f>'Agency North'!BN39+'Agency South'!BN39</f>
        <v>8353.5135994886441</v>
      </c>
      <c r="BN38" s="15">
        <f>'Agency North'!BO39+'Agency South'!BO39</f>
        <v>8497.6212558698971</v>
      </c>
      <c r="BO38" s="15">
        <f>'Agency North'!BP39+'Agency South'!BP39</f>
        <v>8671.0358007780778</v>
      </c>
      <c r="BP38" s="15">
        <f>'Agency North'!BQ39+'Agency South'!BQ39</f>
        <v>7397.5858172076041</v>
      </c>
      <c r="BQ38" s="15">
        <f>'Agency North'!BR39+'Agency South'!BR39</f>
        <v>6234.0383469699418</v>
      </c>
      <c r="BR38" s="15">
        <f>'Agency North'!BS39+'Agency South'!BS39</f>
        <v>6615.3974536468731</v>
      </c>
      <c r="BS38" s="15">
        <f>'Agency North'!BT39+'Agency South'!BT39</f>
        <v>6899.4273503738186</v>
      </c>
      <c r="BT38" s="15">
        <f>'Agency North'!BU39+'Agency South'!BU39</f>
        <v>7213.0116074946736</v>
      </c>
      <c r="BU38" s="94">
        <f>'Agency North'!BV39+'Agency South'!BV39</f>
        <v>7773.9738515998442</v>
      </c>
      <c r="BV38" s="15">
        <f>'Agency North'!BW39+'Agency South'!BW39</f>
        <v>8651.9228714380861</v>
      </c>
      <c r="BW38" s="15">
        <f>'Agency North'!BX39+'Agency South'!BX39</f>
        <v>9224.0418037421332</v>
      </c>
      <c r="BX38" s="15">
        <f>'Agency North'!BY39+'Agency South'!BY39</f>
        <v>9328.4213171814772</v>
      </c>
      <c r="BY38" s="15">
        <f>'Agency North'!BZ39+'Agency South'!BZ39</f>
        <v>9354.3926742925105</v>
      </c>
      <c r="BZ38" s="15">
        <f>'Agency North'!CA39+'Agency South'!CA39</f>
        <v>9424.6065557002294</v>
      </c>
      <c r="CA38" s="15">
        <f>'Agency North'!CB39+'Agency South'!CB39</f>
        <v>9559.6411779769478</v>
      </c>
      <c r="CB38" s="15">
        <f>'Agency North'!CC39+'Agency South'!CC39</f>
        <v>8148.2623179600887</v>
      </c>
      <c r="CC38" s="15">
        <f>'Agency North'!CD39+'Agency South'!CD39</f>
        <v>6851.3994024178137</v>
      </c>
      <c r="CD38" s="15">
        <f>'Agency North'!CE39+'Agency South'!CE39</f>
        <v>7310.0496742253818</v>
      </c>
      <c r="CE38" s="15">
        <f>'Agency North'!CF39+'Agency South'!CF39</f>
        <v>7694.9586889597285</v>
      </c>
      <c r="CF38" s="15">
        <f>'Agency North'!CG39+'Agency South'!CG39</f>
        <v>8095.2153870033271</v>
      </c>
      <c r="CG38" s="94">
        <f>'Agency North'!CH39+'Agency South'!CH39</f>
        <v>8775.2670063350633</v>
      </c>
      <c r="CH38" s="15">
        <f>'Agency North'!CI39+'Agency South'!CI39</f>
        <v>9809.0769537937776</v>
      </c>
      <c r="CI38" s="15">
        <f>'Agency North'!CJ39+'Agency South'!CJ39</f>
        <v>10504.458146506891</v>
      </c>
      <c r="CJ38" s="15">
        <f>'Agency North'!CK39+'Agency South'!CK39</f>
        <v>10655.250196199358</v>
      </c>
      <c r="CK38" s="15">
        <f>'Agency North'!CL39+'Agency South'!CL39</f>
        <v>10736.464276253697</v>
      </c>
      <c r="CL38" s="15">
        <f>'Agency North'!CM39+'Agency South'!CM39</f>
        <v>10861.08001962207</v>
      </c>
      <c r="CM38" s="15">
        <f>'Agency North'!CN39+'Agency South'!CN39</f>
        <v>11046.878929414703</v>
      </c>
      <c r="CN38" s="15">
        <f>'Agency North'!CO39+'Agency South'!CO39</f>
        <v>9425.992846666215</v>
      </c>
      <c r="CO38" s="15">
        <f>'Agency North'!CP39+'Agency South'!CP39</f>
        <v>7936.7420775616201</v>
      </c>
      <c r="CP38" s="15">
        <f>'Agency North'!CQ39+'Agency South'!CQ39</f>
        <v>8464.5404410702213</v>
      </c>
      <c r="CQ38" s="15">
        <f>'Agency North'!CR39+'Agency South'!CR39</f>
        <v>8892.9556040245334</v>
      </c>
      <c r="CR38" s="15">
        <f>'Agency North'!CS39+'Agency South'!CS39</f>
        <v>9340.4478185052812</v>
      </c>
      <c r="CS38" s="94">
        <f>'Agency North'!CT39+'Agency South'!CT39</f>
        <v>10103.106446552738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4">
        <f>'Agency North'!N40+'Agency South'!N40</f>
        <v>386</v>
      </c>
      <c r="N39" s="262">
        <f>'Agency North'!O40+'Agency South'!O40</f>
        <v>462</v>
      </c>
      <c r="O39" s="262">
        <f>'Agency North'!P40+'Agency South'!P40</f>
        <v>536</v>
      </c>
      <c r="P39" s="262">
        <f>'Agency North'!Q40+'Agency South'!Q40</f>
        <v>548</v>
      </c>
      <c r="Q39" s="262">
        <f>'Agency North'!R40+'Agency South'!R40</f>
        <v>622</v>
      </c>
      <c r="R39" s="262">
        <f>'Agency North'!S40+'Agency South'!S40</f>
        <v>744</v>
      </c>
      <c r="S39" s="262">
        <f>'Agency North'!T40+'Agency South'!T40</f>
        <v>778</v>
      </c>
      <c r="T39" s="262">
        <f>'Agency North'!U40+'Agency South'!U40</f>
        <v>856</v>
      </c>
      <c r="U39" s="262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4">
        <f>'Agency North'!Z40+'Agency South'!Z40</f>
        <v>1353</v>
      </c>
      <c r="Z39" s="15">
        <f>'Agency North'!AA40+'Agency South'!AA40</f>
        <v>1498</v>
      </c>
      <c r="AA39" s="15">
        <f>'Agency North'!AB40+'Agency South'!AB40</f>
        <v>841</v>
      </c>
      <c r="AB39" s="15">
        <f>'Agency North'!AC40+'Agency South'!AC40</f>
        <v>797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871</v>
      </c>
      <c r="AG39" s="15">
        <f>'Agency North'!AH40+'Agency South'!AH40</f>
        <v>1298.3599772830171</v>
      </c>
      <c r="AH39" s="15">
        <f>'Agency North'!AI40+'Agency South'!AI40</f>
        <v>1551.2617413725372</v>
      </c>
      <c r="AI39" s="15">
        <f>'Agency North'!AJ40+'Agency South'!AJ40</f>
        <v>1665.0458193910167</v>
      </c>
      <c r="AJ39" s="15">
        <f>'Agency North'!AK40+'Agency South'!AK40</f>
        <v>1845.7068267939148</v>
      </c>
      <c r="AK39" s="94">
        <f>'Agency North'!AL40+'Agency South'!AL40</f>
        <v>2022.1654699072451</v>
      </c>
      <c r="AL39" s="15">
        <f>'Agency North'!AM40+'Agency South'!AM40</f>
        <v>1837.7102566234214</v>
      </c>
      <c r="AM39" s="15">
        <f>'Agency North'!AN40+'Agency South'!AN40</f>
        <v>1869.6703588949567</v>
      </c>
      <c r="AN39" s="15">
        <f>'Agency North'!AO40+'Agency South'!AO40</f>
        <v>1907.5268833806376</v>
      </c>
      <c r="AO39" s="15">
        <f>'Agency North'!AP40+'Agency South'!AP40</f>
        <v>1831.4550035374743</v>
      </c>
      <c r="AP39" s="15">
        <f>'Agency North'!AQ40+'Agency South'!AQ40</f>
        <v>1775.7229546352312</v>
      </c>
      <c r="AQ39" s="15">
        <f>'Agency North'!AR40+'Agency South'!AR40</f>
        <v>1868.8179187636995</v>
      </c>
      <c r="AR39" s="15">
        <f>'Agency North'!AS40+'Agency South'!AS40</f>
        <v>1791.308333548398</v>
      </c>
      <c r="AS39" s="15">
        <f>'Agency North'!AT40+'Agency South'!AT40</f>
        <v>1981.9819553735756</v>
      </c>
      <c r="AT39" s="15">
        <f>'Agency North'!AU40+'Agency South'!AU40</f>
        <v>2074.1420713396001</v>
      </c>
      <c r="AU39" s="15">
        <f>'Agency North'!AV40+'Agency South'!AV40</f>
        <v>2160.0872441492943</v>
      </c>
      <c r="AV39" s="15">
        <f>'Agency North'!AW40+'Agency South'!AW40</f>
        <v>2297.5167775293057</v>
      </c>
      <c r="AW39" s="94">
        <f>'Agency North'!AX40+'Agency South'!AX40</f>
        <v>2453.6085663948625</v>
      </c>
      <c r="AX39" s="15">
        <f>'Agency North'!AY40+'Agency South'!AY40</f>
        <v>3208.2120021488831</v>
      </c>
      <c r="AY39" s="15">
        <f>'Agency North'!AZ40+'Agency South'!AZ40</f>
        <v>3353.7044184061897</v>
      </c>
      <c r="AZ39" s="15">
        <f>'Agency North'!BA40+'Agency South'!BA40</f>
        <v>3454.3252898853561</v>
      </c>
      <c r="BA39" s="15">
        <f>'Agency North'!BB40+'Agency South'!BB40</f>
        <v>3526.9942400298837</v>
      </c>
      <c r="BB39" s="15">
        <f>'Agency North'!BC40+'Agency South'!BC40</f>
        <v>3573.7740287119386</v>
      </c>
      <c r="BC39" s="15">
        <f>'Agency North'!BD40+'Agency South'!BD40</f>
        <v>3647.5339387423883</v>
      </c>
      <c r="BD39" s="15">
        <f>'Agency North'!BE40+'Agency South'!BE40</f>
        <v>3705.208002593643</v>
      </c>
      <c r="BE39" s="15">
        <f>'Agency North'!BF40+'Agency South'!BF40</f>
        <v>3779.3998323050787</v>
      </c>
      <c r="BF39" s="15">
        <f>'Agency North'!BG40+'Agency South'!BG40</f>
        <v>3857.3585959873144</v>
      </c>
      <c r="BG39" s="15">
        <f>'Agency North'!BH40+'Agency South'!BH40</f>
        <v>3944.5636208508254</v>
      </c>
      <c r="BH39" s="15">
        <f>'Agency North'!BI40+'Agency South'!BI40</f>
        <v>4032.2867396310689</v>
      </c>
      <c r="BI39" s="94">
        <f>'Agency North'!BJ40+'Agency South'!BJ40</f>
        <v>4122.4260115017514</v>
      </c>
      <c r="BJ39" s="15">
        <f>'Agency North'!BK40+'Agency South'!BK40</f>
        <v>3764.8571636077331</v>
      </c>
      <c r="BK39" s="15">
        <f>'Agency North'!BL40+'Agency South'!BL40</f>
        <v>3406.1326578059757</v>
      </c>
      <c r="BL39" s="15">
        <f>'Agency North'!BM40+'Agency South'!BM40</f>
        <v>3521.4141485101059</v>
      </c>
      <c r="BM39" s="15">
        <f>'Agency North'!BN40+'Agency South'!BN40</f>
        <v>3601.3163732102021</v>
      </c>
      <c r="BN39" s="15">
        <f>'Agency North'!BO40+'Agency South'!BO40</f>
        <v>3697.9694311000167</v>
      </c>
      <c r="BO39" s="15">
        <f>'Agency North'!BP40+'Agency South'!BP40</f>
        <v>3823.8246160880499</v>
      </c>
      <c r="BP39" s="15">
        <f>'Agency North'!BQ40+'Agency South'!BQ40</f>
        <v>3904.5216376603221</v>
      </c>
      <c r="BQ39" s="15">
        <f>'Agency North'!BR40+'Agency South'!BR40</f>
        <v>4450.1390360858641</v>
      </c>
      <c r="BR39" s="15">
        <f>'Agency North'!BS40+'Agency South'!BS40</f>
        <v>5030.9841511443574</v>
      </c>
      <c r="BS39" s="15">
        <f>'Agency North'!BT40+'Agency South'!BT40</f>
        <v>5089.549787134586</v>
      </c>
      <c r="BT39" s="15">
        <f>'Agency North'!BU40+'Agency South'!BU40</f>
        <v>5203.8710049102483</v>
      </c>
      <c r="BU39" s="94">
        <f>'Agency North'!BV40+'Agency South'!BV40</f>
        <v>5336.9805853463995</v>
      </c>
      <c r="BV39" s="15">
        <f>'Agency North'!BW40+'Agency South'!BW40</f>
        <v>4840.3430780331337</v>
      </c>
      <c r="BW39" s="15">
        <f>'Agency North'!BX40+'Agency South'!BX40</f>
        <v>4385.389928866668</v>
      </c>
      <c r="BX39" s="15">
        <f>'Agency North'!BY40+'Agency South'!BY40</f>
        <v>4485.1643174834317</v>
      </c>
      <c r="BY39" s="15">
        <f>'Agency North'!BZ40+'Agency South'!BZ40</f>
        <v>4499.2660740865449</v>
      </c>
      <c r="BZ39" s="15">
        <f>'Agency North'!CA40+'Agency South'!CA40</f>
        <v>4575.3698317132603</v>
      </c>
      <c r="CA39" s="15">
        <f>'Agency North'!CB40+'Agency South'!CB40</f>
        <v>4647.7248067695618</v>
      </c>
      <c r="CB39" s="15">
        <f>'Agency North'!CC40+'Agency South'!CC40</f>
        <v>4628.0875155546983</v>
      </c>
      <c r="CC39" s="15">
        <f>'Agency North'!CD40+'Agency South'!CD40</f>
        <v>5227.4177720097541</v>
      </c>
      <c r="CD39" s="15">
        <f>'Agency North'!CE40+'Agency South'!CE40</f>
        <v>5849.6138993713394</v>
      </c>
      <c r="CE39" s="15">
        <f>'Agency North'!CF40+'Agency South'!CF40</f>
        <v>5844.4687253963857</v>
      </c>
      <c r="CF39" s="15">
        <f>'Agency North'!CG40+'Agency South'!CG40</f>
        <v>5915.7685164228096</v>
      </c>
      <c r="CG39" s="94">
        <f>'Agency North'!CH40+'Agency South'!CH40</f>
        <v>5994.4721424007475</v>
      </c>
      <c r="CH39" s="15">
        <f>'Agency North'!CI40+'Agency South'!CI40</f>
        <v>5415.2107872510896</v>
      </c>
      <c r="CI39" s="15">
        <f>'Agency North'!CJ40+'Agency South'!CJ40</f>
        <v>4891.3338539002671</v>
      </c>
      <c r="CJ39" s="15">
        <f>'Agency North'!CK40+'Agency South'!CK40</f>
        <v>5002.6096573113973</v>
      </c>
      <c r="CK39" s="15">
        <f>'Agency North'!CL40+'Agency South'!CL40</f>
        <v>5047.7655128803262</v>
      </c>
      <c r="CL39" s="15">
        <f>'Agency North'!CM40+'Agency South'!CM40</f>
        <v>5166.6228174050202</v>
      </c>
      <c r="CM39" s="15">
        <f>'Agency North'!CN40+'Agency South'!CN40</f>
        <v>5283.8221554444617</v>
      </c>
      <c r="CN39" s="15">
        <f>'Agency North'!CO40+'Agency South'!CO40</f>
        <v>5327.2081490670089</v>
      </c>
      <c r="CO39" s="15">
        <f>'Agency North'!CP40+'Agency South'!CP40</f>
        <v>6033.2637456428711</v>
      </c>
      <c r="CP39" s="15">
        <f>'Agency North'!CQ40+'Agency South'!CQ40</f>
        <v>6764.3947658090019</v>
      </c>
      <c r="CQ39" s="15">
        <f>'Agency North'!CR40+'Agency South'!CR40</f>
        <v>6795.0397444451792</v>
      </c>
      <c r="CR39" s="15">
        <f>'Agency North'!CS40+'Agency South'!CS40</f>
        <v>6897.4548732477688</v>
      </c>
      <c r="CS39" s="94">
        <f>'Agency North'!CT40+'Agency South'!CT40</f>
        <v>7007.9920918103517</v>
      </c>
    </row>
    <row r="40" spans="1:97" s="15" customFormat="1" x14ac:dyDescent="0.25">
      <c r="A40" s="15" t="s">
        <v>150</v>
      </c>
      <c r="M40" s="94"/>
      <c r="N40" s="262"/>
      <c r="O40" s="262"/>
      <c r="P40" s="262"/>
      <c r="Q40" s="262"/>
      <c r="R40" s="262"/>
      <c r="S40" s="262"/>
      <c r="T40" s="262"/>
      <c r="U40" s="262"/>
      <c r="Y40" s="94"/>
      <c r="Z40" s="15">
        <f>'Agency North'!AA41+'Agency South'!AA41</f>
        <v>0</v>
      </c>
      <c r="AA40" s="15">
        <f>'Agency North'!AB41+'Agency South'!AB41</f>
        <v>2354</v>
      </c>
      <c r="AB40" s="15">
        <f>'Agency North'!AC41+'Agency South'!AC41</f>
        <v>2611</v>
      </c>
      <c r="AC40" s="15">
        <f>'Agency North'!AD41+'Agency South'!AD41</f>
        <v>3496</v>
      </c>
      <c r="AD40" s="15">
        <f>'Agency North'!AE41+'Agency South'!AE41</f>
        <v>4041</v>
      </c>
      <c r="AE40" s="15">
        <f>'Agency North'!AF41+'Agency South'!AF41</f>
        <v>4849</v>
      </c>
      <c r="AF40" s="15">
        <f>'Agency North'!AG41+'Agency South'!AG41</f>
        <v>5854</v>
      </c>
      <c r="AG40" s="15">
        <f>'Agency North'!AH41+'Agency South'!AH41</f>
        <v>4560</v>
      </c>
      <c r="AH40" s="15">
        <f>'Agency North'!AI41+'Agency South'!AI41</f>
        <v>4826</v>
      </c>
      <c r="AI40" s="15">
        <f>'Agency North'!AJ41+'Agency South'!AJ41</f>
        <v>5022.25</v>
      </c>
      <c r="AJ40" s="15">
        <f>'Agency North'!AK41+'Agency South'!AK41</f>
        <v>5065.5625</v>
      </c>
      <c r="AK40" s="15">
        <f>'Agency North'!AL41+'Agency South'!AL41</f>
        <v>4868.453125</v>
      </c>
      <c r="AL40" s="15">
        <f>'Agency North'!AM41+'Agency South'!AM41</f>
        <v>4945.56640625</v>
      </c>
      <c r="AM40" s="15">
        <f>'Agency North'!AN41+'Agency South'!AN41</f>
        <v>4975.4580078125</v>
      </c>
      <c r="AN40" s="15">
        <f>'Agency North'!AO41+'Agency South'!AO41</f>
        <v>4963.760009765625</v>
      </c>
      <c r="AO40" s="15">
        <f>'Agency North'!AP41+'Agency South'!AP41</f>
        <v>4938.3093872070312</v>
      </c>
      <c r="AP40" s="15">
        <f>'Agency North'!AQ41+'Agency South'!AQ41</f>
        <v>4955.7734527587891</v>
      </c>
      <c r="AQ40" s="15">
        <f>'Agency North'!AR41+'Agency South'!AR41</f>
        <v>4958.3252143859863</v>
      </c>
      <c r="AR40" s="15">
        <f>'Agency North'!AS41+'Agency South'!AS41</f>
        <v>4954.0420160293579</v>
      </c>
      <c r="AS40" s="15">
        <f>'Agency North'!AT41+'Agency South'!AT41</f>
        <v>4951.6125175952911</v>
      </c>
      <c r="AT40" s="15">
        <f>'Agency North'!AU41+'Agency South'!AU41</f>
        <v>4954.9383001923561</v>
      </c>
      <c r="AU40" s="15">
        <f>'Agency North'!AV41+'Agency South'!AV41</f>
        <v>4954.7295120507479</v>
      </c>
      <c r="AV40" s="15">
        <f>'Agency North'!AW41+'Agency South'!AW41</f>
        <v>4953.8305864669383</v>
      </c>
      <c r="AW40" s="15">
        <f>'Agency North'!AX41+'Agency South'!AX41</f>
        <v>4953.7777290763333</v>
      </c>
      <c r="AX40" s="15">
        <f>'Agency North'!AY41+'Agency South'!AY41</f>
        <v>0</v>
      </c>
      <c r="AY40" s="15">
        <f>'Agency North'!AZ41+'Agency South'!AZ41</f>
        <v>0</v>
      </c>
      <c r="AZ40" s="15">
        <f>'Agency North'!BA41+'Agency South'!BA41</f>
        <v>0</v>
      </c>
      <c r="BA40" s="15">
        <f>'Agency North'!BB41+'Agency South'!BB41</f>
        <v>0</v>
      </c>
      <c r="BB40" s="15">
        <f>'Agency North'!BC41+'Agency South'!BC41</f>
        <v>0</v>
      </c>
      <c r="BC40" s="15">
        <f>'Agency North'!BD41+'Agency South'!BD41</f>
        <v>0</v>
      </c>
      <c r="BD40" s="15">
        <f>'Agency North'!BE41+'Agency South'!BE41</f>
        <v>0</v>
      </c>
      <c r="BE40" s="15">
        <f>'Agency North'!BF41+'Agency South'!BF41</f>
        <v>0</v>
      </c>
      <c r="BF40" s="15">
        <f>'Agency North'!BG41+'Agency South'!BG41</f>
        <v>0</v>
      </c>
      <c r="BG40" s="15">
        <f>'Agency North'!BH41+'Agency South'!BH41</f>
        <v>0</v>
      </c>
      <c r="BH40" s="15">
        <f>'Agency North'!BI41+'Agency South'!BI41</f>
        <v>0</v>
      </c>
      <c r="BI40" s="15">
        <f>'Agency North'!BJ41+'Agency South'!BJ41</f>
        <v>0</v>
      </c>
      <c r="BJ40" s="15">
        <f>'Agency North'!BK41+'Agency South'!BK41</f>
        <v>0</v>
      </c>
      <c r="BK40" s="15">
        <f>'Agency North'!BL41+'Agency South'!BL41</f>
        <v>0</v>
      </c>
      <c r="BL40" s="15">
        <f>'Agency North'!BM41+'Agency South'!BM41</f>
        <v>0</v>
      </c>
      <c r="BM40" s="15">
        <f>'Agency North'!BN41+'Agency South'!BN41</f>
        <v>0</v>
      </c>
      <c r="BN40" s="15">
        <f>'Agency North'!BO41+'Agency South'!BO41</f>
        <v>0</v>
      </c>
      <c r="BO40" s="15">
        <f>'Agency North'!BP41+'Agency South'!BP41</f>
        <v>0</v>
      </c>
      <c r="BP40" s="15">
        <f>'Agency North'!BQ41+'Agency South'!BQ41</f>
        <v>0</v>
      </c>
      <c r="BQ40" s="15">
        <f>'Agency North'!BR41+'Agency South'!BR41</f>
        <v>0</v>
      </c>
      <c r="BR40" s="15">
        <f>'Agency North'!BS41+'Agency South'!BS41</f>
        <v>0</v>
      </c>
      <c r="BS40" s="15">
        <f>'Agency North'!BT41+'Agency South'!BT41</f>
        <v>0</v>
      </c>
      <c r="BT40" s="15">
        <f>'Agency North'!BU41+'Agency South'!BU41</f>
        <v>0</v>
      </c>
      <c r="BU40" s="15">
        <f>'Agency North'!BV41+'Agency South'!BV41</f>
        <v>0</v>
      </c>
      <c r="BV40" s="15">
        <f>'Agency North'!BW41+'Agency South'!BW41</f>
        <v>0</v>
      </c>
      <c r="BW40" s="15">
        <f>'Agency North'!BX41+'Agency South'!BX41</f>
        <v>0</v>
      </c>
      <c r="BX40" s="15">
        <f>'Agency North'!BY41+'Agency South'!BY41</f>
        <v>0</v>
      </c>
      <c r="BY40" s="15">
        <f>'Agency North'!BZ41+'Agency South'!BZ41</f>
        <v>0</v>
      </c>
      <c r="BZ40" s="15">
        <f>'Agency North'!CA41+'Agency South'!CA41</f>
        <v>0</v>
      </c>
      <c r="CA40" s="15">
        <f>'Agency North'!CB41+'Agency South'!CB41</f>
        <v>0</v>
      </c>
      <c r="CB40" s="15">
        <f>'Agency North'!CC41+'Agency South'!CC41</f>
        <v>0</v>
      </c>
      <c r="CC40" s="15">
        <f>'Agency North'!CD41+'Agency South'!CD41</f>
        <v>0</v>
      </c>
      <c r="CD40" s="15">
        <f>'Agency North'!CE41+'Agency South'!CE41</f>
        <v>0</v>
      </c>
      <c r="CE40" s="15">
        <f>'Agency North'!CF41+'Agency South'!CF41</f>
        <v>0</v>
      </c>
      <c r="CF40" s="15">
        <f>'Agency North'!CG41+'Agency South'!CG41</f>
        <v>0</v>
      </c>
      <c r="CG40" s="15">
        <f>'Agency North'!CH41+'Agency South'!CH41</f>
        <v>0</v>
      </c>
      <c r="CH40" s="15">
        <f>'Agency North'!CI41+'Agency South'!CI41</f>
        <v>0</v>
      </c>
      <c r="CI40" s="15">
        <f>'Agency North'!CJ41+'Agency South'!CJ41</f>
        <v>0</v>
      </c>
      <c r="CJ40" s="15">
        <f>'Agency North'!CK41+'Agency South'!CK41</f>
        <v>0</v>
      </c>
      <c r="CK40" s="15">
        <f>'Agency North'!CL41+'Agency South'!CL41</f>
        <v>0</v>
      </c>
      <c r="CL40" s="15">
        <f>'Agency North'!CM41+'Agency South'!CM41</f>
        <v>0</v>
      </c>
      <c r="CM40" s="15">
        <f>'Agency North'!CN41+'Agency South'!CN41</f>
        <v>0</v>
      </c>
      <c r="CN40" s="15">
        <f>'Agency North'!CO41+'Agency South'!CO41</f>
        <v>0</v>
      </c>
      <c r="CO40" s="15">
        <f>'Agency North'!CP41+'Agency South'!CP41</f>
        <v>0</v>
      </c>
      <c r="CP40" s="15">
        <f>'Agency North'!CQ41+'Agency South'!CQ41</f>
        <v>0</v>
      </c>
      <c r="CQ40" s="15">
        <f>'Agency North'!CR41+'Agency South'!CR41</f>
        <v>0</v>
      </c>
      <c r="CR40" s="15">
        <f>'Agency North'!CS41+'Agency South'!CS41</f>
        <v>0</v>
      </c>
      <c r="CS40" s="15">
        <f>'Agency North'!CT41+'Agency South'!CT41</f>
        <v>0</v>
      </c>
    </row>
    <row r="41" spans="1:97" s="16" customFormat="1" x14ac:dyDescent="0.25">
      <c r="A41" s="16" t="s">
        <v>3</v>
      </c>
      <c r="B41" s="16">
        <f>SUM(B33:B39)</f>
        <v>2496</v>
      </c>
      <c r="C41" s="16">
        <f t="shared" ref="C41:Y41" si="39">SUM(C33:C39)</f>
        <v>2586</v>
      </c>
      <c r="D41" s="16">
        <f t="shared" si="39"/>
        <v>2805</v>
      </c>
      <c r="E41" s="16">
        <f t="shared" si="39"/>
        <v>3133</v>
      </c>
      <c r="F41" s="16">
        <f t="shared" si="39"/>
        <v>3046</v>
      </c>
      <c r="G41" s="16">
        <f t="shared" si="39"/>
        <v>3101</v>
      </c>
      <c r="H41" s="16">
        <f t="shared" si="39"/>
        <v>3127</v>
      </c>
      <c r="I41" s="16">
        <f t="shared" si="39"/>
        <v>3315</v>
      </c>
      <c r="J41" s="16">
        <f t="shared" si="39"/>
        <v>3461</v>
      </c>
      <c r="K41" s="16">
        <f t="shared" si="39"/>
        <v>3650</v>
      </c>
      <c r="L41" s="16">
        <f t="shared" si="39"/>
        <v>4000</v>
      </c>
      <c r="M41" s="95">
        <f t="shared" si="39"/>
        <v>4117</v>
      </c>
      <c r="N41" s="266">
        <f t="shared" si="39"/>
        <v>4156</v>
      </c>
      <c r="O41" s="266">
        <f t="shared" si="39"/>
        <v>4067</v>
      </c>
      <c r="P41" s="266">
        <f t="shared" si="39"/>
        <v>4326</v>
      </c>
      <c r="Q41" s="266">
        <f t="shared" si="39"/>
        <v>4505</v>
      </c>
      <c r="R41" s="266">
        <f t="shared" si="39"/>
        <v>4930</v>
      </c>
      <c r="S41" s="266">
        <f t="shared" si="39"/>
        <v>5819</v>
      </c>
      <c r="T41" s="266">
        <f t="shared" si="39"/>
        <v>6335</v>
      </c>
      <c r="U41" s="266">
        <f t="shared" si="39"/>
        <v>6970</v>
      </c>
      <c r="V41" s="16">
        <f t="shared" si="39"/>
        <v>7706</v>
      </c>
      <c r="W41" s="16">
        <f t="shared" si="39"/>
        <v>8408</v>
      </c>
      <c r="X41" s="16">
        <f t="shared" si="39"/>
        <v>9051</v>
      </c>
      <c r="Y41" s="95">
        <f t="shared" si="39"/>
        <v>9845</v>
      </c>
      <c r="Z41" s="16">
        <f>SUM(Z33:Z40)</f>
        <v>10030</v>
      </c>
      <c r="AA41" s="16">
        <f t="shared" ref="AA41:AH41" si="40">SUM(AA33:AA40)</f>
        <v>10030</v>
      </c>
      <c r="AB41" s="16">
        <f t="shared" si="40"/>
        <v>10388</v>
      </c>
      <c r="AC41" s="16">
        <f t="shared" si="40"/>
        <v>10553</v>
      </c>
      <c r="AD41" s="16">
        <f t="shared" si="40"/>
        <v>11421</v>
      </c>
      <c r="AE41" s="16">
        <f t="shared" si="40"/>
        <v>12864</v>
      </c>
      <c r="AF41" s="16">
        <f t="shared" si="40"/>
        <v>13717</v>
      </c>
      <c r="AG41" s="16">
        <f t="shared" si="40"/>
        <v>15003.536034194611</v>
      </c>
      <c r="AH41" s="16">
        <f t="shared" si="40"/>
        <v>15963.472152469889</v>
      </c>
      <c r="AI41" s="16">
        <f>SUM(AI33:AI40)</f>
        <v>16380.947694403218</v>
      </c>
      <c r="AJ41" s="16">
        <f t="shared" ref="AJ41:AW41" si="41">SUM(AJ33:AJ40)</f>
        <v>16990.536895904315</v>
      </c>
      <c r="AK41" s="16">
        <f t="shared" si="41"/>
        <v>17332.909653402592</v>
      </c>
      <c r="AL41" s="16">
        <f t="shared" si="41"/>
        <v>17305.54165611881</v>
      </c>
      <c r="AM41" s="16">
        <f t="shared" si="41"/>
        <v>17820.897896748826</v>
      </c>
      <c r="AN41" s="16">
        <f>SUM(AN33:AN40)</f>
        <v>18141.029146600638</v>
      </c>
      <c r="AO41" s="16">
        <f t="shared" si="41"/>
        <v>18264.634065982194</v>
      </c>
      <c r="AP41" s="16">
        <f t="shared" si="41"/>
        <v>18539.898782028817</v>
      </c>
      <c r="AQ41" s="16">
        <f t="shared" si="41"/>
        <v>18985.720479349035</v>
      </c>
      <c r="AR41" s="16">
        <f t="shared" si="41"/>
        <v>19038.307408070363</v>
      </c>
      <c r="AS41" s="16">
        <f>SUM(AS33:AS40)</f>
        <v>19549.502689515673</v>
      </c>
      <c r="AT41" s="16">
        <f t="shared" si="41"/>
        <v>19941.124794237723</v>
      </c>
      <c r="AU41" s="16">
        <f t="shared" si="41"/>
        <v>20301.853528600212</v>
      </c>
      <c r="AV41" s="16">
        <f t="shared" si="41"/>
        <v>20694.9760562425</v>
      </c>
      <c r="AW41" s="16">
        <f t="shared" si="41"/>
        <v>21132.963074904379</v>
      </c>
      <c r="AX41" s="16">
        <f t="shared" ref="AX41:CK41" si="42">SUM(AX33:AX39)</f>
        <v>18241.125295443799</v>
      </c>
      <c r="AY41" s="16">
        <f t="shared" si="42"/>
        <v>17301.254900297026</v>
      </c>
      <c r="AZ41" s="16">
        <f t="shared" si="42"/>
        <v>17919.45869712366</v>
      </c>
      <c r="BA41" s="16">
        <f t="shared" si="42"/>
        <v>18616.964763150208</v>
      </c>
      <c r="BB41" s="16">
        <f t="shared" si="42"/>
        <v>19410.22017433713</v>
      </c>
      <c r="BC41" s="16">
        <f t="shared" si="42"/>
        <v>20243.941225948314</v>
      </c>
      <c r="BD41" s="16">
        <f t="shared" si="42"/>
        <v>20417.183084026168</v>
      </c>
      <c r="BE41" s="16">
        <f t="shared" si="42"/>
        <v>20608.22574600342</v>
      </c>
      <c r="BF41" s="16">
        <f t="shared" si="42"/>
        <v>21321.876741151871</v>
      </c>
      <c r="BG41" s="16">
        <f t="shared" si="42"/>
        <v>21878.205303038481</v>
      </c>
      <c r="BH41" s="16">
        <f t="shared" si="42"/>
        <v>22495.364879009321</v>
      </c>
      <c r="BI41" s="95">
        <f t="shared" si="42"/>
        <v>23446.882838798112</v>
      </c>
      <c r="BJ41" s="16">
        <f t="shared" si="42"/>
        <v>22408.393950939259</v>
      </c>
      <c r="BK41" s="16">
        <f t="shared" si="42"/>
        <v>21000.979916403794</v>
      </c>
      <c r="BL41" s="16">
        <f t="shared" si="42"/>
        <v>21527.319326479741</v>
      </c>
      <c r="BM41" s="16">
        <f t="shared" si="42"/>
        <v>22143.748298734288</v>
      </c>
      <c r="BN41" s="16">
        <f t="shared" si="42"/>
        <v>22919.0689971094</v>
      </c>
      <c r="BO41" s="16">
        <f t="shared" si="42"/>
        <v>23668.360674126146</v>
      </c>
      <c r="BP41" s="16">
        <f t="shared" si="42"/>
        <v>23733.176683867561</v>
      </c>
      <c r="BQ41" s="16">
        <f t="shared" si="42"/>
        <v>24260.688359952524</v>
      </c>
      <c r="BR41" s="16">
        <f t="shared" si="42"/>
        <v>25351.395414369537</v>
      </c>
      <c r="BS41" s="16">
        <f t="shared" si="42"/>
        <v>25767.363084141354</v>
      </c>
      <c r="BT41" s="16">
        <f t="shared" si="42"/>
        <v>26309.062257784499</v>
      </c>
      <c r="BU41" s="95">
        <f t="shared" si="42"/>
        <v>27169.256556836001</v>
      </c>
      <c r="BV41" s="16">
        <f t="shared" si="42"/>
        <v>25836.647019474934</v>
      </c>
      <c r="BW41" s="16">
        <f t="shared" si="42"/>
        <v>24157.924974960693</v>
      </c>
      <c r="BX41" s="16">
        <f t="shared" si="42"/>
        <v>24705.506533478954</v>
      </c>
      <c r="BY41" s="16">
        <f t="shared" si="42"/>
        <v>25338.700192830132</v>
      </c>
      <c r="BZ41" s="16">
        <f t="shared" si="42"/>
        <v>26189.416081647374</v>
      </c>
      <c r="CA41" s="16">
        <f t="shared" si="42"/>
        <v>27020.893348505255</v>
      </c>
      <c r="CB41" s="16">
        <f t="shared" si="42"/>
        <v>27088.634870042129</v>
      </c>
      <c r="CC41" s="16">
        <f t="shared" si="42"/>
        <v>27755.55692704055</v>
      </c>
      <c r="CD41" s="16">
        <f t="shared" si="42"/>
        <v>29037.297497167579</v>
      </c>
      <c r="CE41" s="16">
        <f t="shared" si="42"/>
        <v>29565.569257584837</v>
      </c>
      <c r="CF41" s="16">
        <f t="shared" si="42"/>
        <v>30226.829490233118</v>
      </c>
      <c r="CG41" s="95">
        <f t="shared" si="42"/>
        <v>31227.983025212427</v>
      </c>
      <c r="CH41" s="16">
        <f t="shared" si="42"/>
        <v>29674.737266633103</v>
      </c>
      <c r="CI41" s="16">
        <f t="shared" si="42"/>
        <v>27748.381515700596</v>
      </c>
      <c r="CJ41" s="16">
        <f t="shared" si="42"/>
        <v>28409.300611413812</v>
      </c>
      <c r="CK41" s="16">
        <f t="shared" si="42"/>
        <v>29195.317214497431</v>
      </c>
      <c r="CL41" s="16">
        <f t="shared" ref="CL41:CS41" si="43">SUM(CL33:CL39)</f>
        <v>30230.498699290161</v>
      </c>
      <c r="CM41" s="16">
        <f t="shared" si="43"/>
        <v>31233.861371874667</v>
      </c>
      <c r="CN41" s="16">
        <f t="shared" si="43"/>
        <v>31386.71513383829</v>
      </c>
      <c r="CO41" s="16">
        <f t="shared" si="43"/>
        <v>32176.565129324517</v>
      </c>
      <c r="CP41" s="16">
        <f t="shared" si="43"/>
        <v>33649.952378209673</v>
      </c>
      <c r="CQ41" s="16">
        <f t="shared" si="43"/>
        <v>34265.708684503195</v>
      </c>
      <c r="CR41" s="16">
        <f t="shared" si="43"/>
        <v>35021.131259208727</v>
      </c>
      <c r="CS41" s="95">
        <f t="shared" si="43"/>
        <v>36161.668381445736</v>
      </c>
    </row>
    <row r="43" spans="1:97" s="15" customFormat="1" x14ac:dyDescent="0.25">
      <c r="A43" s="16" t="s">
        <v>89</v>
      </c>
      <c r="B43" s="15">
        <f>'Agency North'!C47+'Agency South'!C47</f>
        <v>0</v>
      </c>
      <c r="C43" s="15">
        <f>'Agency North'!D47+'Agency South'!D47</f>
        <v>2496</v>
      </c>
      <c r="D43" s="15">
        <f>'Agency North'!E47+'Agency South'!E47</f>
        <v>2586</v>
      </c>
      <c r="E43" s="15">
        <f>'Agency North'!F47+'Agency South'!F47</f>
        <v>2805</v>
      </c>
      <c r="F43" s="15">
        <f>'Agency North'!G47+'Agency South'!G47</f>
        <v>3133</v>
      </c>
      <c r="G43" s="15">
        <f>'Agency North'!H47+'Agency South'!H47</f>
        <v>3046</v>
      </c>
      <c r="H43" s="15">
        <f>'Agency North'!I47+'Agency South'!I47</f>
        <v>3101</v>
      </c>
      <c r="I43" s="15">
        <f>'Agency North'!J47+'Agency South'!J47</f>
        <v>3127</v>
      </c>
      <c r="J43" s="15">
        <f>'Agency North'!K47+'Agency South'!K47</f>
        <v>3315</v>
      </c>
      <c r="K43" s="15">
        <f>'Agency North'!L47+'Agency South'!L47</f>
        <v>3461</v>
      </c>
      <c r="L43" s="15">
        <f>'Agency North'!M47+'Agency South'!M47</f>
        <v>3650</v>
      </c>
      <c r="M43" s="94">
        <f>'Agency North'!N47+'Agency South'!N47</f>
        <v>4000</v>
      </c>
      <c r="N43" s="262">
        <f>'Agency North'!O47+'Agency South'!O47</f>
        <v>4117</v>
      </c>
      <c r="O43" s="262">
        <f>'Agency North'!P47+'Agency South'!P47</f>
        <v>4156</v>
      </c>
      <c r="P43" s="262">
        <f>'Agency North'!Q47+'Agency South'!Q47</f>
        <v>4067</v>
      </c>
      <c r="Q43" s="262">
        <f>'Agency North'!R47+'Agency South'!R47</f>
        <v>4326</v>
      </c>
      <c r="R43" s="262">
        <f>'Agency North'!S47+'Agency South'!S47</f>
        <v>4505</v>
      </c>
      <c r="S43" s="262">
        <f>'Agency North'!T47+'Agency South'!T47</f>
        <v>4930</v>
      </c>
      <c r="T43" s="262">
        <f>'Agency North'!U47+'Agency South'!U47</f>
        <v>5819</v>
      </c>
      <c r="U43" s="262">
        <f>'Agency North'!V47+'Agency South'!V47</f>
        <v>6335</v>
      </c>
      <c r="V43" s="15">
        <f>'Agency North'!W47+'Agency South'!W47</f>
        <v>6970</v>
      </c>
      <c r="W43" s="15">
        <f>'Agency North'!X47+'Agency South'!X47</f>
        <v>7706</v>
      </c>
      <c r="X43" s="15">
        <f>'Agency North'!Y47+'Agency South'!Y47</f>
        <v>8408</v>
      </c>
      <c r="Y43" s="94">
        <f>'Agency North'!Z47+'Agency South'!Z47</f>
        <v>9051</v>
      </c>
      <c r="Z43" s="15">
        <f>'Agency North'!AA47+'Agency South'!AA47</f>
        <v>9845</v>
      </c>
      <c r="AA43" s="15">
        <f>'Agency North'!AB47+'Agency South'!AB47</f>
        <v>10030</v>
      </c>
      <c r="AB43" s="15">
        <f>'Agency North'!AC47+'Agency South'!AC47</f>
        <v>10030</v>
      </c>
      <c r="AC43" s="15">
        <f>'Agency North'!AD47+'Agency South'!AD47</f>
        <v>10388</v>
      </c>
      <c r="AD43" s="15">
        <f>'Agency North'!AE47+'Agency South'!AE47</f>
        <v>10553</v>
      </c>
      <c r="AE43" s="15">
        <f>'Agency North'!AF47+'Agency South'!AF47</f>
        <v>11421</v>
      </c>
      <c r="AF43" s="15">
        <f>'Agency North'!AG47+'Agency South'!AG47</f>
        <v>12864</v>
      </c>
      <c r="AG43" s="15">
        <f>'Agency North'!AH47+'Agency South'!AH47</f>
        <v>13717</v>
      </c>
      <c r="AH43" s="15">
        <f>'Agency North'!AI47+'Agency South'!AI47</f>
        <v>15003.536034194613</v>
      </c>
      <c r="AI43" s="15">
        <f>'Agency North'!AJ47+'Agency South'!AJ47</f>
        <v>15963.472152469887</v>
      </c>
      <c r="AJ43" s="15">
        <f>'Agency North'!AK47+'Agency South'!AK47</f>
        <v>16380.947694403218</v>
      </c>
      <c r="AK43" s="94">
        <f>'Agency North'!AL47+'Agency South'!AL47</f>
        <v>16990.536895904315</v>
      </c>
      <c r="AL43" s="15">
        <f>'Agency North'!AM47+'Agency South'!AM47</f>
        <v>17332.909653402592</v>
      </c>
      <c r="AM43" s="15">
        <f>'Agency North'!AN47+'Agency South'!AN47</f>
        <v>17305.541656118814</v>
      </c>
      <c r="AN43" s="15">
        <f>'Agency North'!AO47+'Agency South'!AO47</f>
        <v>17820.897896748826</v>
      </c>
      <c r="AO43" s="15">
        <f>'Agency North'!AP47+'Agency South'!AP47</f>
        <v>18141.029146600638</v>
      </c>
      <c r="AP43" s="15">
        <f>'Agency North'!AQ47+'Agency South'!AQ47</f>
        <v>18264.634065982194</v>
      </c>
      <c r="AQ43" s="15">
        <f>'Agency North'!AR47+'Agency South'!AR47</f>
        <v>18539.898782028813</v>
      </c>
      <c r="AR43" s="15">
        <f>'Agency North'!AS47+'Agency South'!AS47</f>
        <v>18985.720479349031</v>
      </c>
      <c r="AS43" s="15">
        <f>'Agency North'!AT47+'Agency South'!AT47</f>
        <v>19038.307408070359</v>
      </c>
      <c r="AT43" s="15">
        <f>'Agency North'!AU47+'Agency South'!AU47</f>
        <v>19549.502689515673</v>
      </c>
      <c r="AU43" s="15">
        <f>'Agency North'!AV47+'Agency South'!AV47</f>
        <v>19941.124794237727</v>
      </c>
      <c r="AV43" s="15">
        <f>'Agency North'!AW47+'Agency South'!AW47</f>
        <v>20301.853528600215</v>
      </c>
      <c r="AW43" s="94">
        <f>'Agency North'!AX47+'Agency South'!AX47</f>
        <v>20694.9760562425</v>
      </c>
      <c r="AX43" s="15">
        <f>'Agency North'!AY47+'Agency South'!AY47</f>
        <v>21132.963074904379</v>
      </c>
      <c r="AY43" s="15">
        <f>'Agency North'!AZ47+'Agency South'!AZ47</f>
        <v>18241.125295443802</v>
      </c>
      <c r="AZ43" s="15">
        <f>'Agency North'!BA47+'Agency South'!BA47</f>
        <v>17301.254900297026</v>
      </c>
      <c r="BA43" s="15">
        <f>'Agency North'!BB47+'Agency South'!BB47</f>
        <v>17919.45869712366</v>
      </c>
      <c r="BB43" s="15">
        <f>'Agency North'!BC47+'Agency South'!BC47</f>
        <v>18616.964763150208</v>
      </c>
      <c r="BC43" s="15">
        <f>'Agency North'!BD47+'Agency South'!BD47</f>
        <v>19410.22017433713</v>
      </c>
      <c r="BD43" s="15">
        <f>'Agency North'!BE47+'Agency South'!BE47</f>
        <v>20243.941225948318</v>
      </c>
      <c r="BE43" s="15">
        <f>'Agency North'!BF47+'Agency South'!BF47</f>
        <v>20417.183084026168</v>
      </c>
      <c r="BF43" s="15">
        <f>'Agency North'!BG47+'Agency South'!BG47</f>
        <v>20608.225746003416</v>
      </c>
      <c r="BG43" s="15">
        <f>'Agency North'!BH47+'Agency South'!BH47</f>
        <v>21321.876741151871</v>
      </c>
      <c r="BH43" s="15">
        <f>'Agency North'!BI47+'Agency South'!BI47</f>
        <v>21878.205303038481</v>
      </c>
      <c r="BI43" s="94">
        <f>'Agency North'!BJ47+'Agency South'!BJ47</f>
        <v>22495.364879009321</v>
      </c>
      <c r="BJ43" s="15">
        <f>'Agency North'!BK47+'Agency South'!BK47</f>
        <v>23446.882838798108</v>
      </c>
      <c r="BK43" s="15">
        <f>'Agency North'!BL47+'Agency South'!BL47</f>
        <v>22408.393950939262</v>
      </c>
      <c r="BL43" s="15">
        <f>'Agency North'!BM47+'Agency South'!BM47</f>
        <v>21000.979916403798</v>
      </c>
      <c r="BM43" s="15">
        <f>'Agency North'!BN47+'Agency South'!BN47</f>
        <v>21527.319326479741</v>
      </c>
      <c r="BN43" s="15">
        <f>'Agency North'!BO47+'Agency South'!BO47</f>
        <v>22143.748298734288</v>
      </c>
      <c r="BO43" s="15">
        <f>'Agency North'!BP47+'Agency South'!BP47</f>
        <v>22919.0689971094</v>
      </c>
      <c r="BP43" s="15">
        <f>'Agency North'!BQ47+'Agency South'!BQ47</f>
        <v>23668.360674126146</v>
      </c>
      <c r="BQ43" s="15">
        <f>'Agency North'!BR47+'Agency South'!BR47</f>
        <v>23733.176683867568</v>
      </c>
      <c r="BR43" s="15">
        <f>'Agency North'!BS47+'Agency South'!BS47</f>
        <v>24260.688359952524</v>
      </c>
      <c r="BS43" s="15">
        <f>'Agency North'!BT47+'Agency South'!BT47</f>
        <v>25351.39541436953</v>
      </c>
      <c r="BT43" s="15">
        <f>'Agency North'!BU47+'Agency South'!BU47</f>
        <v>25767.363084141354</v>
      </c>
      <c r="BU43" s="94">
        <f>'Agency North'!BV47+'Agency South'!BV47</f>
        <v>26309.062257784502</v>
      </c>
      <c r="BV43" s="15">
        <f>'Agency North'!BW47+'Agency South'!BW47</f>
        <v>27169.256556836004</v>
      </c>
      <c r="BW43" s="15">
        <f>'Agency North'!BX47+'Agency South'!BX47</f>
        <v>25836.647019474942</v>
      </c>
      <c r="BX43" s="15">
        <f>'Agency North'!BY47+'Agency South'!BY47</f>
        <v>24157.924974960693</v>
      </c>
      <c r="BY43" s="15">
        <f>'Agency North'!BZ47+'Agency South'!BZ47</f>
        <v>24705.506533478954</v>
      </c>
      <c r="BZ43" s="15">
        <f>'Agency North'!CA47+'Agency South'!CA47</f>
        <v>25338.700192830129</v>
      </c>
      <c r="CA43" s="15">
        <f>'Agency North'!CB47+'Agency South'!CB47</f>
        <v>26189.41608164737</v>
      </c>
      <c r="CB43" s="15">
        <f>'Agency North'!CC47+'Agency South'!CC47</f>
        <v>27020.893348505255</v>
      </c>
      <c r="CC43" s="15">
        <f>'Agency North'!CD47+'Agency South'!CD47</f>
        <v>27088.634870042129</v>
      </c>
      <c r="CD43" s="15">
        <f>'Agency North'!CE47+'Agency South'!CE47</f>
        <v>27755.55692704055</v>
      </c>
      <c r="CE43" s="15">
        <f>'Agency North'!CF47+'Agency South'!CF47</f>
        <v>29037.297497167579</v>
      </c>
      <c r="CF43" s="15">
        <f>'Agency North'!CG47+'Agency South'!CG47</f>
        <v>29565.569257584837</v>
      </c>
      <c r="CG43" s="94">
        <f>'Agency North'!CH47+'Agency South'!CH47</f>
        <v>30226.829490233118</v>
      </c>
      <c r="CH43" s="15">
        <f>'Agency North'!CI47+'Agency South'!CI47</f>
        <v>31227.983025212427</v>
      </c>
      <c r="CI43" s="15">
        <f>'Agency North'!CJ47+'Agency South'!CJ47</f>
        <v>29674.737266633099</v>
      </c>
      <c r="CJ43" s="15">
        <f>'Agency North'!CK47+'Agency South'!CK47</f>
        <v>27748.381515700603</v>
      </c>
      <c r="CK43" s="15">
        <f>'Agency North'!CL47+'Agency South'!CL47</f>
        <v>28409.300611413808</v>
      </c>
      <c r="CL43" s="15">
        <f>'Agency North'!CM47+'Agency South'!CM47</f>
        <v>29195.317214497431</v>
      </c>
      <c r="CM43" s="15">
        <f>'Agency North'!CN47+'Agency South'!CN47</f>
        <v>30230.498699290161</v>
      </c>
      <c r="CN43" s="15">
        <f>'Agency North'!CO47+'Agency South'!CO47</f>
        <v>31233.861371874667</v>
      </c>
      <c r="CO43" s="15">
        <f>'Agency North'!CP47+'Agency South'!CP47</f>
        <v>31386.71513383829</v>
      </c>
      <c r="CP43" s="15">
        <f>'Agency North'!CQ47+'Agency South'!CQ47</f>
        <v>32176.565129324521</v>
      </c>
      <c r="CQ43" s="15">
        <f>'Agency North'!CR47+'Agency South'!CR47</f>
        <v>33649.952378209673</v>
      </c>
      <c r="CR43" s="15">
        <f>'Agency North'!CS47+'Agency South'!CS47</f>
        <v>34265.708684503203</v>
      </c>
      <c r="CS43" s="94">
        <f>'Agency North'!CT47+'Agency South'!CT47</f>
        <v>35021.13125920872</v>
      </c>
    </row>
    <row r="44" spans="1:97" s="108" customFormat="1" x14ac:dyDescent="0.25">
      <c r="A44" s="1" t="s">
        <v>74</v>
      </c>
      <c r="B44" s="121"/>
      <c r="C44" s="121">
        <f>B41+C34-C41</f>
        <v>121</v>
      </c>
      <c r="D44" s="121">
        <f>C41+D34-D41</f>
        <v>233</v>
      </c>
      <c r="E44" s="121">
        <f t="shared" ref="E44:BO44" si="44">D41+E34-E41</f>
        <v>252</v>
      </c>
      <c r="F44" s="121">
        <f t="shared" si="44"/>
        <v>557</v>
      </c>
      <c r="G44" s="121">
        <f t="shared" si="44"/>
        <v>447</v>
      </c>
      <c r="H44" s="121">
        <f t="shared" si="44"/>
        <v>472</v>
      </c>
      <c r="I44" s="121">
        <f t="shared" si="44"/>
        <v>300</v>
      </c>
      <c r="J44" s="121">
        <f t="shared" si="44"/>
        <v>428</v>
      </c>
      <c r="K44" s="121">
        <f t="shared" si="44"/>
        <v>275</v>
      </c>
      <c r="L44" s="121">
        <f t="shared" si="44"/>
        <v>455</v>
      </c>
      <c r="M44" s="122">
        <f t="shared" si="44"/>
        <v>475</v>
      </c>
      <c r="N44" s="268">
        <f t="shared" si="44"/>
        <v>166</v>
      </c>
      <c r="O44" s="268">
        <f t="shared" si="44"/>
        <v>285</v>
      </c>
      <c r="P44" s="268">
        <f t="shared" si="44"/>
        <v>424</v>
      </c>
      <c r="Q44" s="268">
        <f t="shared" si="44"/>
        <v>366</v>
      </c>
      <c r="R44" s="268">
        <f t="shared" si="44"/>
        <v>323</v>
      </c>
      <c r="S44" s="268">
        <f t="shared" si="44"/>
        <v>411</v>
      </c>
      <c r="T44" s="269">
        <f t="shared" si="44"/>
        <v>410</v>
      </c>
      <c r="U44" s="269">
        <f t="shared" si="44"/>
        <v>417</v>
      </c>
      <c r="V44" s="146">
        <f t="shared" si="44"/>
        <v>531</v>
      </c>
      <c r="W44" s="146">
        <f t="shared" si="44"/>
        <v>484</v>
      </c>
      <c r="X44" s="146">
        <f t="shared" si="44"/>
        <v>669</v>
      </c>
      <c r="Y44" s="147">
        <f t="shared" si="44"/>
        <v>703</v>
      </c>
      <c r="Z44" s="123">
        <f t="shared" si="44"/>
        <v>324</v>
      </c>
      <c r="AA44" s="123">
        <f t="shared" si="44"/>
        <v>1045</v>
      </c>
      <c r="AB44" s="123">
        <f t="shared" si="44"/>
        <v>843</v>
      </c>
      <c r="AC44" s="123">
        <f t="shared" si="44"/>
        <v>774</v>
      </c>
      <c r="AD44" s="123">
        <f t="shared" si="44"/>
        <v>66</v>
      </c>
      <c r="AE44" s="123">
        <f t="shared" si="44"/>
        <v>274</v>
      </c>
      <c r="AF44" s="123">
        <f t="shared" si="44"/>
        <v>310</v>
      </c>
      <c r="AG44" s="123">
        <f t="shared" si="44"/>
        <v>34.509434007162781</v>
      </c>
      <c r="AH44" s="123">
        <f t="shared" si="44"/>
        <v>489.48944402350571</v>
      </c>
      <c r="AI44" s="123">
        <f t="shared" si="44"/>
        <v>1153.3278250629628</v>
      </c>
      <c r="AJ44" s="123">
        <f t="shared" si="44"/>
        <v>917.49148726197018</v>
      </c>
      <c r="AK44" s="124">
        <f t="shared" si="44"/>
        <v>1269.2232563766775</v>
      </c>
      <c r="AL44" s="123">
        <f t="shared" si="44"/>
        <v>1632.272157299547</v>
      </c>
      <c r="AM44" s="123">
        <f t="shared" si="44"/>
        <v>1119.8886534694939</v>
      </c>
      <c r="AN44" s="123">
        <f t="shared" si="44"/>
        <v>1326.0807863820301</v>
      </c>
      <c r="AO44" s="123">
        <f t="shared" si="44"/>
        <v>1561.8607034103261</v>
      </c>
      <c r="AP44" s="123">
        <f>AO41+AP34-AP41</f>
        <v>1446.0733952677037</v>
      </c>
      <c r="AQ44" s="123">
        <f t="shared" si="44"/>
        <v>1319.5118926646246</v>
      </c>
      <c r="AR44" s="123">
        <f t="shared" si="44"/>
        <v>1744.6913921229934</v>
      </c>
      <c r="AS44" s="123">
        <f t="shared" si="44"/>
        <v>1334.3309888615113</v>
      </c>
      <c r="AT44" s="123">
        <f t="shared" si="44"/>
        <v>1496.6215614551984</v>
      </c>
      <c r="AU44" s="123">
        <f t="shared" si="44"/>
        <v>1568.5056582475336</v>
      </c>
      <c r="AV44" s="123">
        <f t="shared" si="44"/>
        <v>1577.2912939014532</v>
      </c>
      <c r="AW44" s="124">
        <f t="shared" si="44"/>
        <v>1576.5659864994341</v>
      </c>
      <c r="AX44" s="123">
        <f t="shared" si="44"/>
        <v>3510.959887864803</v>
      </c>
      <c r="AY44" s="123">
        <f t="shared" si="44"/>
        <v>1586.4894013297853</v>
      </c>
      <c r="AZ44" s="123">
        <f t="shared" si="44"/>
        <v>1589.0698328923718</v>
      </c>
      <c r="BA44" s="123">
        <f t="shared" si="44"/>
        <v>1438.6132367321625</v>
      </c>
      <c r="BB44" s="123">
        <f t="shared" si="44"/>
        <v>1434.8569047482706</v>
      </c>
      <c r="BC44" s="123">
        <f t="shared" si="44"/>
        <v>1522.5189388355902</v>
      </c>
      <c r="BD44" s="123">
        <f t="shared" si="44"/>
        <v>2085.7042289337696</v>
      </c>
      <c r="BE44" s="123">
        <f t="shared" si="44"/>
        <v>2164.9156531774352</v>
      </c>
      <c r="BF44" s="123">
        <f t="shared" si="44"/>
        <v>1777.2771893919671</v>
      </c>
      <c r="BG44" s="123">
        <f t="shared" si="44"/>
        <v>1832.3427454216253</v>
      </c>
      <c r="BH44" s="123">
        <f t="shared" si="44"/>
        <v>1877.1248826108895</v>
      </c>
      <c r="BI44" s="124">
        <f t="shared" si="44"/>
        <v>1690.4049932531816</v>
      </c>
      <c r="BJ44" s="123">
        <f t="shared" si="44"/>
        <v>1813.1155726526995</v>
      </c>
      <c r="BK44" s="123">
        <f t="shared" si="44"/>
        <v>2213.6996650452711</v>
      </c>
      <c r="BL44" s="123">
        <f t="shared" si="44"/>
        <v>2143.3996018845901</v>
      </c>
      <c r="BM44" s="123">
        <f t="shared" si="44"/>
        <v>1921.1609027225531</v>
      </c>
      <c r="BN44" s="123">
        <f t="shared" si="44"/>
        <v>1851.8947198360438</v>
      </c>
      <c r="BO44" s="123">
        <f t="shared" si="44"/>
        <v>1971.315619002271</v>
      </c>
      <c r="BP44" s="123">
        <f t="shared" ref="BP44:CS44" si="45">BO41+BP34-BP41</f>
        <v>2517.1306892786706</v>
      </c>
      <c r="BQ44" s="123">
        <f t="shared" si="45"/>
        <v>2152.5470163443861</v>
      </c>
      <c r="BR44" s="123">
        <f t="shared" si="45"/>
        <v>1693.3081441135764</v>
      </c>
      <c r="BS44" s="123">
        <f t="shared" si="45"/>
        <v>2236.035603166587</v>
      </c>
      <c r="BT44" s="123">
        <f t="shared" si="45"/>
        <v>2219.8887393250225</v>
      </c>
      <c r="BU44" s="124">
        <f t="shared" si="45"/>
        <v>2014.6955356415419</v>
      </c>
      <c r="BV44" s="123">
        <f t="shared" si="45"/>
        <v>2210.1437825722387</v>
      </c>
      <c r="BW44" s="123">
        <f t="shared" si="45"/>
        <v>2592.4539581468016</v>
      </c>
      <c r="BX44" s="123">
        <f t="shared" si="45"/>
        <v>2482.7245231174165</v>
      </c>
      <c r="BY44" s="123">
        <f t="shared" si="45"/>
        <v>2292.0933572783179</v>
      </c>
      <c r="BZ44" s="123">
        <f t="shared" si="45"/>
        <v>2174.4526078635572</v>
      </c>
      <c r="CA44" s="123">
        <f t="shared" si="45"/>
        <v>2297.4811824440039</v>
      </c>
      <c r="CB44" s="123">
        <f t="shared" si="45"/>
        <v>2941.9919752137139</v>
      </c>
      <c r="CC44" s="123">
        <f t="shared" si="45"/>
        <v>2451.5543140604896</v>
      </c>
      <c r="CD44" s="123">
        <f t="shared" si="45"/>
        <v>1952.2132433760926</v>
      </c>
      <c r="CE44" s="123">
        <f t="shared" si="45"/>
        <v>2598.204906882107</v>
      </c>
      <c r="CF44" s="123">
        <f t="shared" si="45"/>
        <v>2586.8829498776977</v>
      </c>
      <c r="CG44" s="124">
        <f t="shared" si="45"/>
        <v>2372.8577164428461</v>
      </c>
      <c r="CH44" s="123">
        <f t="shared" si="45"/>
        <v>2577.9131834187028</v>
      </c>
      <c r="CI44" s="123">
        <f t="shared" si="45"/>
        <v>2991.5466513033098</v>
      </c>
      <c r="CJ44" s="123">
        <f t="shared" si="45"/>
        <v>2873.1014789360997</v>
      </c>
      <c r="CK44" s="123">
        <f t="shared" si="45"/>
        <v>2618.6911668956127</v>
      </c>
      <c r="CL44" s="123">
        <f t="shared" si="45"/>
        <v>2481.7603930367586</v>
      </c>
      <c r="CM44" s="123">
        <f t="shared" si="45"/>
        <v>2630.7328102385982</v>
      </c>
      <c r="CN44" s="123">
        <f t="shared" si="45"/>
        <v>3338.7749509199348</v>
      </c>
      <c r="CO44" s="123">
        <f t="shared" si="45"/>
        <v>2825.4286030296498</v>
      </c>
      <c r="CP44" s="123">
        <f t="shared" si="45"/>
        <v>2273.3436839633723</v>
      </c>
      <c r="CQ44" s="123">
        <f t="shared" si="45"/>
        <v>3003.376493320633</v>
      </c>
      <c r="CR44" s="123">
        <f t="shared" si="45"/>
        <v>3002.4585394048263</v>
      </c>
      <c r="CS44" s="124">
        <f t="shared" si="45"/>
        <v>2760.9184541317518</v>
      </c>
    </row>
    <row r="45" spans="1:97" s="129" customFormat="1" x14ac:dyDescent="0.25">
      <c r="A45" s="18" t="s">
        <v>75</v>
      </c>
      <c r="C45" s="129">
        <f>C44/C43</f>
        <v>4.8477564102564104E-2</v>
      </c>
      <c r="D45" s="129">
        <f t="shared" ref="D45:BO45" si="46">D44/D43</f>
        <v>9.0100541376643459E-2</v>
      </c>
      <c r="E45" s="129">
        <f t="shared" si="46"/>
        <v>8.9839572192513373E-2</v>
      </c>
      <c r="F45" s="129">
        <f t="shared" si="46"/>
        <v>0.17778487073092883</v>
      </c>
      <c r="G45" s="129">
        <f t="shared" si="46"/>
        <v>0.14674983585029547</v>
      </c>
      <c r="H45" s="129">
        <f t="shared" si="46"/>
        <v>0.15220896485004837</v>
      </c>
      <c r="I45" s="129">
        <f t="shared" si="46"/>
        <v>9.5938599296450267E-2</v>
      </c>
      <c r="J45" s="129">
        <f t="shared" si="46"/>
        <v>0.12911010558069383</v>
      </c>
      <c r="K45" s="129">
        <f t="shared" si="46"/>
        <v>7.9456804391794283E-2</v>
      </c>
      <c r="L45" s="129">
        <f t="shared" si="46"/>
        <v>0.12465753424657534</v>
      </c>
      <c r="M45" s="130">
        <f t="shared" si="46"/>
        <v>0.11874999999999999</v>
      </c>
      <c r="N45" s="263">
        <f t="shared" si="46"/>
        <v>4.0320621811999031E-2</v>
      </c>
      <c r="O45" s="263">
        <f t="shared" si="46"/>
        <v>6.8575553416746871E-2</v>
      </c>
      <c r="P45" s="263">
        <f t="shared" si="46"/>
        <v>0.10425374969264814</v>
      </c>
      <c r="Q45" s="263">
        <f t="shared" si="46"/>
        <v>8.4604715672676842E-2</v>
      </c>
      <c r="R45" s="263">
        <f t="shared" si="46"/>
        <v>7.1698113207547168E-2</v>
      </c>
      <c r="S45" s="263">
        <f t="shared" si="46"/>
        <v>8.3367139959432054E-2</v>
      </c>
      <c r="T45" s="270">
        <f t="shared" si="46"/>
        <v>7.0458841725382373E-2</v>
      </c>
      <c r="U45" s="270">
        <f t="shared" si="46"/>
        <v>6.5824782951854774E-2</v>
      </c>
      <c r="V45" s="217">
        <f t="shared" si="46"/>
        <v>7.6183644189383073E-2</v>
      </c>
      <c r="W45" s="217">
        <f t="shared" si="46"/>
        <v>6.2808201401505323E-2</v>
      </c>
      <c r="X45" s="217">
        <f t="shared" si="46"/>
        <v>7.9567078972407237E-2</v>
      </c>
      <c r="Y45" s="218">
        <f t="shared" si="46"/>
        <v>7.7670975582808527E-2</v>
      </c>
      <c r="Z45" s="129">
        <f t="shared" si="46"/>
        <v>3.2910106653123411E-2</v>
      </c>
      <c r="AA45" s="129">
        <f t="shared" si="46"/>
        <v>0.10418743768693918</v>
      </c>
      <c r="AB45" s="129">
        <f t="shared" si="46"/>
        <v>8.4047856430707876E-2</v>
      </c>
      <c r="AC45" s="129">
        <f t="shared" si="46"/>
        <v>7.4509048902579894E-2</v>
      </c>
      <c r="AD45" s="129">
        <f t="shared" si="46"/>
        <v>6.2541457405477117E-3</v>
      </c>
      <c r="AE45" s="129">
        <f t="shared" si="46"/>
        <v>2.3990893967253304E-2</v>
      </c>
      <c r="AF45" s="129">
        <f t="shared" si="46"/>
        <v>2.4098258706467663E-2</v>
      </c>
      <c r="AG45" s="129">
        <f t="shared" si="46"/>
        <v>2.5158149746418884E-3</v>
      </c>
      <c r="AH45" s="129">
        <f t="shared" si="46"/>
        <v>3.2624938741634545E-2</v>
      </c>
      <c r="AI45" s="129">
        <f t="shared" si="46"/>
        <v>7.2247930403068261E-2</v>
      </c>
      <c r="AJ45" s="129">
        <f t="shared" si="46"/>
        <v>5.6009670769869076E-2</v>
      </c>
      <c r="AK45" s="130">
        <f t="shared" si="46"/>
        <v>7.4701774532070983E-2</v>
      </c>
      <c r="AL45" s="129">
        <f t="shared" si="46"/>
        <v>9.4171849385894568E-2</v>
      </c>
      <c r="AM45" s="129">
        <f t="shared" si="46"/>
        <v>6.4712718949974546E-2</v>
      </c>
      <c r="AN45" s="129">
        <f t="shared" si="46"/>
        <v>7.4411558500874136E-2</v>
      </c>
      <c r="AO45" s="129">
        <f t="shared" si="46"/>
        <v>8.609548503498192E-2</v>
      </c>
      <c r="AP45" s="129">
        <f t="shared" si="46"/>
        <v>7.9173411853950548E-2</v>
      </c>
      <c r="AQ45" s="129">
        <f t="shared" si="46"/>
        <v>7.1171472302948083E-2</v>
      </c>
      <c r="AR45" s="129">
        <f t="shared" si="46"/>
        <v>9.1894926717198469E-2</v>
      </c>
      <c r="AS45" s="129">
        <f t="shared" si="46"/>
        <v>7.0086639545272125E-2</v>
      </c>
      <c r="AT45" s="129">
        <f t="shared" si="46"/>
        <v>7.6555479964092954E-2</v>
      </c>
      <c r="AU45" s="129">
        <f t="shared" si="46"/>
        <v>7.8656829764225528E-2</v>
      </c>
      <c r="AV45" s="129">
        <f t="shared" si="46"/>
        <v>7.7691984708659512E-2</v>
      </c>
      <c r="AW45" s="130">
        <f t="shared" si="46"/>
        <v>7.6181097393629188E-2</v>
      </c>
      <c r="AX45" s="129">
        <f t="shared" si="46"/>
        <v>0.16613665937050284</v>
      </c>
      <c r="AY45" s="129">
        <f t="shared" si="46"/>
        <v>8.6973219888251768E-2</v>
      </c>
      <c r="AZ45" s="129">
        <f t="shared" si="46"/>
        <v>9.1847085199877082E-2</v>
      </c>
      <c r="BA45" s="129">
        <f t="shared" si="46"/>
        <v>8.0282181568524791E-2</v>
      </c>
      <c r="BB45" s="129">
        <f t="shared" si="46"/>
        <v>7.7072547700599292E-2</v>
      </c>
      <c r="BC45" s="129">
        <f t="shared" si="46"/>
        <v>7.8439034959972329E-2</v>
      </c>
      <c r="BD45" s="129">
        <f t="shared" si="46"/>
        <v>0.10302856571527444</v>
      </c>
      <c r="BE45" s="129">
        <f t="shared" si="46"/>
        <v>0.10603400303890131</v>
      </c>
      <c r="BF45" s="129">
        <f t="shared" si="46"/>
        <v>8.6241154929925845E-2</v>
      </c>
      <c r="BG45" s="129">
        <f t="shared" si="46"/>
        <v>8.5937216862582641E-2</v>
      </c>
      <c r="BH45" s="129">
        <f t="shared" si="46"/>
        <v>8.5798851259074313E-2</v>
      </c>
      <c r="BI45" s="130">
        <f t="shared" si="46"/>
        <v>7.5144591001078523E-2</v>
      </c>
      <c r="BJ45" s="129">
        <f t="shared" si="46"/>
        <v>7.7328640447355948E-2</v>
      </c>
      <c r="BK45" s="129">
        <f t="shared" si="46"/>
        <v>9.8788858759441905E-2</v>
      </c>
      <c r="BL45" s="129">
        <f t="shared" si="46"/>
        <v>0.10206188522709779</v>
      </c>
      <c r="BM45" s="129">
        <f t="shared" si="46"/>
        <v>8.9242923077720304E-2</v>
      </c>
      <c r="BN45" s="129">
        <f t="shared" si="46"/>
        <v>8.3630589313639189E-2</v>
      </c>
      <c r="BO45" s="129">
        <f t="shared" si="46"/>
        <v>8.6012028640905847E-2</v>
      </c>
      <c r="BP45" s="129">
        <f t="shared" ref="BP45:CS45" si="47">BP44/BP43</f>
        <v>0.10635002245974541</v>
      </c>
      <c r="BQ45" s="129">
        <f t="shared" si="47"/>
        <v>9.069780438653044E-2</v>
      </c>
      <c r="BR45" s="129">
        <f t="shared" si="47"/>
        <v>6.9796376714056682E-2</v>
      </c>
      <c r="BS45" s="129">
        <f t="shared" si="47"/>
        <v>8.8201677525773209E-2</v>
      </c>
      <c r="BT45" s="129">
        <f t="shared" si="47"/>
        <v>8.6151180160583193E-2</v>
      </c>
      <c r="BU45" s="130">
        <f t="shared" si="47"/>
        <v>7.657800631208056E-2</v>
      </c>
      <c r="BV45" s="129">
        <f t="shared" si="47"/>
        <v>8.1347230755055344E-2</v>
      </c>
      <c r="BW45" s="129">
        <f t="shared" si="47"/>
        <v>0.10034018563603406</v>
      </c>
      <c r="BX45" s="129">
        <f t="shared" si="47"/>
        <v>0.10277060325713906</v>
      </c>
      <c r="BY45" s="129">
        <f t="shared" si="47"/>
        <v>9.2776618612221279E-2</v>
      </c>
      <c r="BZ45" s="129">
        <f t="shared" si="47"/>
        <v>8.5815475589345463E-2</v>
      </c>
      <c r="CA45" s="129">
        <f t="shared" si="47"/>
        <v>8.7725559641400275E-2</v>
      </c>
      <c r="CB45" s="129">
        <f t="shared" si="47"/>
        <v>0.10887841261460215</v>
      </c>
      <c r="CC45" s="129">
        <f t="shared" si="47"/>
        <v>9.0501212992896637E-2</v>
      </c>
      <c r="CD45" s="129">
        <f t="shared" si="47"/>
        <v>7.0335942042444477E-2</v>
      </c>
      <c r="CE45" s="129">
        <f t="shared" si="47"/>
        <v>8.9478192904678774E-2</v>
      </c>
      <c r="CF45" s="129">
        <f t="shared" si="47"/>
        <v>8.7496470213035096E-2</v>
      </c>
      <c r="CG45" s="130">
        <f t="shared" si="47"/>
        <v>7.8501707140987545E-2</v>
      </c>
      <c r="CH45" s="129">
        <f t="shared" si="47"/>
        <v>8.2551382884299071E-2</v>
      </c>
      <c r="CI45" s="129">
        <f t="shared" si="47"/>
        <v>0.10081122620981274</v>
      </c>
      <c r="CJ45" s="129">
        <f t="shared" si="47"/>
        <v>0.10354122734367192</v>
      </c>
      <c r="CK45" s="129">
        <f t="shared" si="47"/>
        <v>9.2177248666358208E-2</v>
      </c>
      <c r="CL45" s="129">
        <f t="shared" si="47"/>
        <v>8.5005426548487653E-2</v>
      </c>
      <c r="CM45" s="129">
        <f t="shared" si="47"/>
        <v>8.7022474766530064E-2</v>
      </c>
      <c r="CN45" s="129">
        <f t="shared" si="47"/>
        <v>0.10689600338453255</v>
      </c>
      <c r="CO45" s="129">
        <f t="shared" si="47"/>
        <v>9.0019888700730286E-2</v>
      </c>
      <c r="CP45" s="129">
        <f t="shared" si="47"/>
        <v>7.0652155530781982E-2</v>
      </c>
      <c r="CQ45" s="129">
        <f t="shared" si="47"/>
        <v>8.9253513929651099E-2</v>
      </c>
      <c r="CR45" s="129">
        <f t="shared" si="47"/>
        <v>8.7622835034569108E-2</v>
      </c>
      <c r="CS45" s="130">
        <f t="shared" si="47"/>
        <v>7.8835787276453989E-2</v>
      </c>
    </row>
    <row r="47" spans="1:97" s="4" customFormat="1" x14ac:dyDescent="0.25">
      <c r="A47"/>
      <c r="B47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09">
        <v>12</v>
      </c>
      <c r="N47" s="259">
        <v>13</v>
      </c>
      <c r="O47" s="259">
        <v>14</v>
      </c>
      <c r="P47" s="259">
        <v>15</v>
      </c>
      <c r="Q47" s="259">
        <v>16</v>
      </c>
      <c r="R47" s="259">
        <v>17</v>
      </c>
      <c r="S47" s="259">
        <v>18</v>
      </c>
      <c r="T47" s="259">
        <v>19</v>
      </c>
      <c r="U47" s="259">
        <v>20</v>
      </c>
      <c r="V47" s="12">
        <v>21</v>
      </c>
      <c r="W47" s="12">
        <v>22</v>
      </c>
      <c r="X47" s="12">
        <v>23</v>
      </c>
      <c r="Y47" s="109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2">
        <v>33</v>
      </c>
      <c r="AI47" s="12">
        <v>34</v>
      </c>
      <c r="AJ47" s="12">
        <v>35</v>
      </c>
      <c r="AK47" s="109">
        <v>36</v>
      </c>
      <c r="AL47" s="12">
        <v>37</v>
      </c>
      <c r="AM47" s="12">
        <v>38</v>
      </c>
      <c r="AN47" s="12">
        <v>39</v>
      </c>
      <c r="AO47" s="12">
        <v>40</v>
      </c>
      <c r="AP47" s="12">
        <v>41</v>
      </c>
      <c r="AQ47" s="12">
        <v>42</v>
      </c>
      <c r="AR47" s="12">
        <v>43</v>
      </c>
      <c r="AS47" s="12">
        <v>44</v>
      </c>
      <c r="AT47" s="12">
        <v>45</v>
      </c>
      <c r="AU47" s="12">
        <v>46</v>
      </c>
      <c r="AV47" s="12">
        <v>47</v>
      </c>
      <c r="AW47" s="109">
        <v>48</v>
      </c>
      <c r="AX47" s="12">
        <v>49</v>
      </c>
      <c r="AY47" s="12">
        <v>50</v>
      </c>
      <c r="AZ47" s="12">
        <v>51</v>
      </c>
      <c r="BA47" s="12">
        <v>52</v>
      </c>
      <c r="BB47" s="12">
        <v>53</v>
      </c>
      <c r="BC47" s="12">
        <v>54</v>
      </c>
      <c r="BD47" s="12">
        <v>55</v>
      </c>
      <c r="BE47" s="12">
        <v>56</v>
      </c>
      <c r="BF47" s="12">
        <v>57</v>
      </c>
      <c r="BG47" s="12">
        <v>58</v>
      </c>
      <c r="BH47" s="12">
        <v>59</v>
      </c>
      <c r="BI47" s="109">
        <v>60</v>
      </c>
      <c r="BJ47" s="12">
        <v>61</v>
      </c>
      <c r="BK47" s="12">
        <v>62</v>
      </c>
      <c r="BL47" s="12">
        <v>63</v>
      </c>
      <c r="BM47" s="12">
        <v>64</v>
      </c>
      <c r="BN47" s="12">
        <v>65</v>
      </c>
      <c r="BO47" s="12">
        <v>66</v>
      </c>
      <c r="BP47" s="12">
        <v>67</v>
      </c>
      <c r="BQ47" s="12">
        <v>68</v>
      </c>
      <c r="BR47" s="12">
        <v>69</v>
      </c>
      <c r="BS47" s="12">
        <v>70</v>
      </c>
      <c r="BT47" s="12">
        <v>71</v>
      </c>
      <c r="BU47" s="109">
        <v>72</v>
      </c>
      <c r="BV47" s="12">
        <v>73</v>
      </c>
      <c r="BW47" s="12">
        <v>74</v>
      </c>
      <c r="BX47" s="12">
        <v>75</v>
      </c>
      <c r="BY47" s="12">
        <v>76</v>
      </c>
      <c r="BZ47" s="12">
        <v>77</v>
      </c>
      <c r="CA47" s="12">
        <v>78</v>
      </c>
      <c r="CB47" s="12">
        <v>79</v>
      </c>
      <c r="CC47" s="12">
        <v>80</v>
      </c>
      <c r="CD47" s="12">
        <v>81</v>
      </c>
      <c r="CE47" s="12">
        <v>82</v>
      </c>
      <c r="CF47" s="12">
        <v>83</v>
      </c>
      <c r="CG47" s="109">
        <v>84</v>
      </c>
      <c r="CH47" s="12">
        <v>85</v>
      </c>
      <c r="CI47" s="12">
        <v>86</v>
      </c>
      <c r="CJ47" s="12">
        <v>87</v>
      </c>
      <c r="CK47" s="12">
        <v>88</v>
      </c>
      <c r="CL47" s="12">
        <v>89</v>
      </c>
      <c r="CM47" s="12">
        <v>90</v>
      </c>
      <c r="CN47" s="12">
        <v>91</v>
      </c>
      <c r="CO47" s="12">
        <v>92</v>
      </c>
      <c r="CP47" s="12">
        <v>93</v>
      </c>
      <c r="CQ47" s="12">
        <v>94</v>
      </c>
      <c r="CR47" s="12">
        <v>95</v>
      </c>
      <c r="CS47" s="109">
        <v>96</v>
      </c>
    </row>
    <row r="48" spans="1:97" s="2" customFormat="1" x14ac:dyDescent="0.25">
      <c r="A48" s="2" t="s">
        <v>10</v>
      </c>
      <c r="B48" s="3">
        <f t="shared" ref="B48:AG48" si="48">B21</f>
        <v>42005</v>
      </c>
      <c r="C48" s="3">
        <f t="shared" si="48"/>
        <v>42036</v>
      </c>
      <c r="D48" s="3">
        <f t="shared" si="48"/>
        <v>42064</v>
      </c>
      <c r="E48" s="3">
        <f t="shared" si="48"/>
        <v>42095</v>
      </c>
      <c r="F48" s="3">
        <f t="shared" si="48"/>
        <v>42125</v>
      </c>
      <c r="G48" s="3">
        <f t="shared" si="48"/>
        <v>42156</v>
      </c>
      <c r="H48" s="3">
        <f t="shared" si="48"/>
        <v>42186</v>
      </c>
      <c r="I48" s="3">
        <f t="shared" si="48"/>
        <v>42217</v>
      </c>
      <c r="J48" s="3">
        <f t="shared" si="48"/>
        <v>42248</v>
      </c>
      <c r="K48" s="3">
        <f t="shared" si="48"/>
        <v>42278</v>
      </c>
      <c r="L48" s="3">
        <f t="shared" si="48"/>
        <v>42309</v>
      </c>
      <c r="M48" s="93">
        <f t="shared" si="48"/>
        <v>42339</v>
      </c>
      <c r="N48" s="267">
        <f t="shared" si="48"/>
        <v>42370</v>
      </c>
      <c r="O48" s="267">
        <f t="shared" si="48"/>
        <v>42401</v>
      </c>
      <c r="P48" s="267">
        <f t="shared" si="48"/>
        <v>42430</v>
      </c>
      <c r="Q48" s="267">
        <f t="shared" si="48"/>
        <v>42461</v>
      </c>
      <c r="R48" s="267">
        <f t="shared" si="48"/>
        <v>42491</v>
      </c>
      <c r="S48" s="267">
        <f t="shared" si="48"/>
        <v>42522</v>
      </c>
      <c r="T48" s="267">
        <f t="shared" si="48"/>
        <v>42552</v>
      </c>
      <c r="U48" s="267">
        <f t="shared" si="48"/>
        <v>42583</v>
      </c>
      <c r="V48" s="3">
        <f t="shared" si="48"/>
        <v>42614</v>
      </c>
      <c r="W48" s="3">
        <f t="shared" si="48"/>
        <v>42644</v>
      </c>
      <c r="X48" s="3">
        <f t="shared" si="48"/>
        <v>42675</v>
      </c>
      <c r="Y48" s="93">
        <f t="shared" si="48"/>
        <v>42705</v>
      </c>
      <c r="Z48" s="3">
        <f t="shared" si="48"/>
        <v>42752</v>
      </c>
      <c r="AA48" s="3">
        <f t="shared" si="48"/>
        <v>42783</v>
      </c>
      <c r="AB48" s="3">
        <f t="shared" si="48"/>
        <v>42811</v>
      </c>
      <c r="AC48" s="3">
        <f t="shared" si="48"/>
        <v>42842</v>
      </c>
      <c r="AD48" s="3">
        <f t="shared" si="48"/>
        <v>42872</v>
      </c>
      <c r="AE48" s="3">
        <f t="shared" si="48"/>
        <v>42903</v>
      </c>
      <c r="AF48" s="3">
        <f t="shared" si="48"/>
        <v>42933</v>
      </c>
      <c r="AG48" s="3">
        <f t="shared" si="48"/>
        <v>42964</v>
      </c>
      <c r="AH48" s="3">
        <f t="shared" ref="AH48:BM48" si="49">AH21</f>
        <v>42995</v>
      </c>
      <c r="AI48" s="3">
        <f t="shared" si="49"/>
        <v>43025</v>
      </c>
      <c r="AJ48" s="3">
        <f t="shared" si="49"/>
        <v>43056</v>
      </c>
      <c r="AK48" s="93">
        <f t="shared" si="49"/>
        <v>43086</v>
      </c>
      <c r="AL48" s="3">
        <f t="shared" si="49"/>
        <v>43118</v>
      </c>
      <c r="AM48" s="3">
        <f t="shared" si="49"/>
        <v>43149</v>
      </c>
      <c r="AN48" s="3">
        <f t="shared" si="49"/>
        <v>43177</v>
      </c>
      <c r="AO48" s="3">
        <f t="shared" si="49"/>
        <v>43208</v>
      </c>
      <c r="AP48" s="3">
        <f t="shared" si="49"/>
        <v>43238</v>
      </c>
      <c r="AQ48" s="3">
        <f t="shared" si="49"/>
        <v>43269</v>
      </c>
      <c r="AR48" s="3">
        <f t="shared" si="49"/>
        <v>43299</v>
      </c>
      <c r="AS48" s="3">
        <f t="shared" si="49"/>
        <v>43330</v>
      </c>
      <c r="AT48" s="3">
        <f t="shared" si="49"/>
        <v>43361</v>
      </c>
      <c r="AU48" s="3">
        <f t="shared" si="49"/>
        <v>43391</v>
      </c>
      <c r="AV48" s="3">
        <f t="shared" si="49"/>
        <v>43422</v>
      </c>
      <c r="AW48" s="93">
        <f t="shared" si="49"/>
        <v>43452</v>
      </c>
      <c r="AX48" s="3">
        <f t="shared" si="49"/>
        <v>43483</v>
      </c>
      <c r="AY48" s="3">
        <f t="shared" si="49"/>
        <v>43514</v>
      </c>
      <c r="AZ48" s="3">
        <f t="shared" si="49"/>
        <v>43542</v>
      </c>
      <c r="BA48" s="3">
        <f t="shared" si="49"/>
        <v>43573</v>
      </c>
      <c r="BB48" s="3">
        <f t="shared" si="49"/>
        <v>43603</v>
      </c>
      <c r="BC48" s="3">
        <f t="shared" si="49"/>
        <v>43634</v>
      </c>
      <c r="BD48" s="3">
        <f t="shared" si="49"/>
        <v>43664</v>
      </c>
      <c r="BE48" s="3">
        <f t="shared" si="49"/>
        <v>43695</v>
      </c>
      <c r="BF48" s="3">
        <f t="shared" si="49"/>
        <v>43726</v>
      </c>
      <c r="BG48" s="3">
        <f t="shared" si="49"/>
        <v>43756</v>
      </c>
      <c r="BH48" s="3">
        <f t="shared" si="49"/>
        <v>43787</v>
      </c>
      <c r="BI48" s="93">
        <f t="shared" si="49"/>
        <v>43817</v>
      </c>
      <c r="BJ48" s="3">
        <f t="shared" si="49"/>
        <v>43848</v>
      </c>
      <c r="BK48" s="3">
        <f t="shared" si="49"/>
        <v>43879</v>
      </c>
      <c r="BL48" s="3">
        <f t="shared" si="49"/>
        <v>43908</v>
      </c>
      <c r="BM48" s="3">
        <f t="shared" si="49"/>
        <v>43939</v>
      </c>
      <c r="BN48" s="3">
        <f t="shared" ref="BN48:CS48" si="50">BN21</f>
        <v>43969</v>
      </c>
      <c r="BO48" s="3">
        <f t="shared" si="50"/>
        <v>44000</v>
      </c>
      <c r="BP48" s="3">
        <f t="shared" si="50"/>
        <v>44030</v>
      </c>
      <c r="BQ48" s="3">
        <f t="shared" si="50"/>
        <v>44061</v>
      </c>
      <c r="BR48" s="3">
        <f t="shared" si="50"/>
        <v>44092</v>
      </c>
      <c r="BS48" s="3">
        <f t="shared" si="50"/>
        <v>44122</v>
      </c>
      <c r="BT48" s="3">
        <f t="shared" si="50"/>
        <v>44153</v>
      </c>
      <c r="BU48" s="93">
        <f t="shared" si="50"/>
        <v>44183</v>
      </c>
      <c r="BV48" s="3">
        <f t="shared" si="50"/>
        <v>44214</v>
      </c>
      <c r="BW48" s="3">
        <f t="shared" si="50"/>
        <v>44245</v>
      </c>
      <c r="BX48" s="3">
        <f t="shared" si="50"/>
        <v>44273</v>
      </c>
      <c r="BY48" s="3">
        <f t="shared" si="50"/>
        <v>44304</v>
      </c>
      <c r="BZ48" s="3">
        <f t="shared" si="50"/>
        <v>44334</v>
      </c>
      <c r="CA48" s="3">
        <f t="shared" si="50"/>
        <v>44365</v>
      </c>
      <c r="CB48" s="3">
        <f t="shared" si="50"/>
        <v>44395</v>
      </c>
      <c r="CC48" s="3">
        <f t="shared" si="50"/>
        <v>44426</v>
      </c>
      <c r="CD48" s="3">
        <f t="shared" si="50"/>
        <v>44457</v>
      </c>
      <c r="CE48" s="3">
        <f t="shared" si="50"/>
        <v>44487</v>
      </c>
      <c r="CF48" s="3">
        <f t="shared" si="50"/>
        <v>44518</v>
      </c>
      <c r="CG48" s="93">
        <f t="shared" si="50"/>
        <v>44548</v>
      </c>
      <c r="CH48" s="3">
        <f t="shared" si="50"/>
        <v>44579</v>
      </c>
      <c r="CI48" s="3">
        <f t="shared" si="50"/>
        <v>44610</v>
      </c>
      <c r="CJ48" s="3">
        <f t="shared" si="50"/>
        <v>44638</v>
      </c>
      <c r="CK48" s="3">
        <f t="shared" si="50"/>
        <v>44669</v>
      </c>
      <c r="CL48" s="3">
        <f t="shared" si="50"/>
        <v>44699</v>
      </c>
      <c r="CM48" s="3">
        <f t="shared" si="50"/>
        <v>44730</v>
      </c>
      <c r="CN48" s="3">
        <f t="shared" si="50"/>
        <v>44760</v>
      </c>
      <c r="CO48" s="3">
        <f t="shared" si="50"/>
        <v>44791</v>
      </c>
      <c r="CP48" s="3">
        <f t="shared" si="50"/>
        <v>44822</v>
      </c>
      <c r="CQ48" s="3">
        <f t="shared" si="50"/>
        <v>44852</v>
      </c>
      <c r="CR48" s="3">
        <f t="shared" si="50"/>
        <v>44883</v>
      </c>
      <c r="CS48" s="93">
        <f t="shared" si="50"/>
        <v>44913</v>
      </c>
    </row>
    <row r="49" spans="1:97" s="26" customFormat="1" x14ac:dyDescent="0.25">
      <c r="A49" s="26" t="s">
        <v>4</v>
      </c>
      <c r="B49" s="26">
        <f>'Agency North'!C53+'Agency South'!C53</f>
        <v>38</v>
      </c>
      <c r="C49" s="26">
        <f>'Agency North'!D53+'Agency South'!D53</f>
        <v>30</v>
      </c>
      <c r="D49" s="26">
        <f>'Agency North'!E53+'Agency South'!E53</f>
        <v>41</v>
      </c>
      <c r="E49" s="26">
        <f>'Agency North'!F53+'Agency South'!F53</f>
        <v>53</v>
      </c>
      <c r="F49" s="26">
        <f>'Agency North'!G53+'Agency South'!G53</f>
        <v>59</v>
      </c>
      <c r="G49" s="26">
        <f>'Agency North'!H53+'Agency South'!H53</f>
        <v>54</v>
      </c>
      <c r="H49" s="26">
        <f>'Agency North'!I53+'Agency South'!I53</f>
        <v>52</v>
      </c>
      <c r="I49" s="26">
        <f>'Agency North'!J53+'Agency South'!J53</f>
        <v>47</v>
      </c>
      <c r="J49" s="26">
        <f>'Agency North'!K53+'Agency South'!K53</f>
        <v>65</v>
      </c>
      <c r="K49" s="26">
        <f>'Agency North'!L53+'Agency South'!L53</f>
        <v>61</v>
      </c>
      <c r="L49" s="26">
        <f>'Agency North'!M53+'Agency South'!M53</f>
        <v>54</v>
      </c>
      <c r="M49" s="33">
        <f>'Agency North'!N53+'Agency South'!N53</f>
        <v>57</v>
      </c>
      <c r="N49" s="261">
        <f>'Agency North'!O53+'Agency South'!O53</f>
        <v>45</v>
      </c>
      <c r="O49" s="261">
        <f>'Agency North'!P53+'Agency South'!P53</f>
        <v>41</v>
      </c>
      <c r="P49" s="261">
        <f>'Agency North'!Q53+'Agency South'!Q53</f>
        <v>65</v>
      </c>
      <c r="Q49" s="261">
        <f>'Agency North'!R53+'Agency South'!R53</f>
        <v>51</v>
      </c>
      <c r="R49" s="261">
        <f>'Agency North'!S53+'Agency South'!S53</f>
        <v>50</v>
      </c>
      <c r="S49" s="261">
        <f>'Agency North'!T53+'Agency South'!T53</f>
        <v>64</v>
      </c>
      <c r="T49" s="262">
        <f>'Agency North'!U53+'Agency South'!U53</f>
        <v>46</v>
      </c>
      <c r="U49" s="262">
        <f>'Agency North'!V53+'Agency South'!V53</f>
        <v>47</v>
      </c>
      <c r="V49" s="15">
        <f>'Agency North'!W53+'Agency South'!W53</f>
        <v>51</v>
      </c>
      <c r="W49" s="15">
        <f>'Agency North'!X53+'Agency South'!X53</f>
        <v>42</v>
      </c>
      <c r="X49" s="15">
        <f>'Agency North'!Y53+'Agency South'!Y53</f>
        <v>42</v>
      </c>
      <c r="Y49" s="94">
        <f>'Agency North'!Z53+'Agency South'!Z53</f>
        <v>51</v>
      </c>
      <c r="Z49" s="26">
        <f>'Agency North'!AA53+'Agency South'!AA53</f>
        <v>81</v>
      </c>
      <c r="AA49" s="26">
        <f>'Agency North'!AB53+'Agency South'!AB53</f>
        <v>100</v>
      </c>
      <c r="AB49" s="26">
        <f>'Agency North'!AC53+'Agency South'!AC53</f>
        <v>106</v>
      </c>
      <c r="AC49" s="26">
        <f>'Agency North'!AD53+'Agency South'!AD53</f>
        <v>305</v>
      </c>
      <c r="AD49" s="26">
        <f>'Agency North'!AE53+'Agency South'!AE53</f>
        <v>251</v>
      </c>
      <c r="AE49" s="26">
        <f>'Agency North'!AF53+'Agency South'!AF53</f>
        <v>233</v>
      </c>
      <c r="AF49" s="26">
        <f>'Agency North'!AG53+'Agency South'!AG53</f>
        <v>178</v>
      </c>
      <c r="AG49" s="26">
        <f>'Agency North'!AH53+'Agency South'!AH53</f>
        <v>282.53219706426933</v>
      </c>
      <c r="AH49" s="26">
        <f>'Agency North'!AI53+'Agency South'!AI53</f>
        <v>247.517226556666</v>
      </c>
      <c r="AI49" s="26">
        <f>'Agency North'!AJ53+'Agency South'!AJ53</f>
        <v>246.03299494557473</v>
      </c>
      <c r="AJ49" s="26">
        <f>'Agency North'!AK53+'Agency South'!AK53</f>
        <v>248.02994930582167</v>
      </c>
      <c r="AK49" s="33">
        <f>'Agency North'!AL53+'Agency South'!AL53</f>
        <v>260.75348783764667</v>
      </c>
      <c r="AL49" s="26">
        <f>'Agency North'!AM53+'Agency South'!AM53</f>
        <v>244.67855524877174</v>
      </c>
      <c r="AM49" s="26">
        <f>'Agency North'!AN53+'Agency South'!AN53</f>
        <v>269.91689404296869</v>
      </c>
      <c r="AN49" s="26">
        <f>'Agency North'!AO53+'Agency South'!AO53</f>
        <v>308.76769391059872</v>
      </c>
      <c r="AO49" s="26">
        <f>'Agency North'!AP53+'Agency South'!AP53</f>
        <v>346.67381573387769</v>
      </c>
      <c r="AP49" s="26">
        <f>'Agency North'!AQ53+'Agency South'!AQ53</f>
        <v>185.480568989902</v>
      </c>
      <c r="AQ49" s="26">
        <f>'Agency North'!AR53+'Agency South'!AR53</f>
        <v>179.12052718405334</v>
      </c>
      <c r="AR49" s="26">
        <f>'Agency North'!AS53+'Agency South'!AS53</f>
        <v>156.52911189377946</v>
      </c>
      <c r="AS49" s="26">
        <f>'Agency North'!AT53+'Agency South'!AT53</f>
        <v>218.17912447846766</v>
      </c>
      <c r="AT49" s="26">
        <f>'Agency North'!AU53+'Agency South'!AU53</f>
        <v>186.67352730714677</v>
      </c>
      <c r="AU49" s="26">
        <f>'Agency North'!AV53+'Agency South'!AV53</f>
        <v>186.74740082681643</v>
      </c>
      <c r="AV49" s="26">
        <f>'Agency North'!AW53+'Agency South'!AW53</f>
        <v>189.3557866566976</v>
      </c>
      <c r="AW49" s="33">
        <f>'Agency North'!AX53+'Agency South'!AX53</f>
        <v>198.10635034938946</v>
      </c>
      <c r="AX49" s="26">
        <f>'Agency North'!AY53+'Agency South'!AY53</f>
        <v>107.50484536082475</v>
      </c>
      <c r="AY49" s="26">
        <f>'Agency North'!AZ53+'Agency South'!AZ53</f>
        <v>122.83031249999996</v>
      </c>
      <c r="AZ49" s="26">
        <f>'Agency North'!BA53+'Agency South'!BA53</f>
        <v>115.04300000000001</v>
      </c>
      <c r="BA49" s="26">
        <f>'Agency North'!BB53+'Agency South'!BB53</f>
        <v>122.49057571059434</v>
      </c>
      <c r="BB49" s="26">
        <f>'Agency North'!BC53+'Agency South'!BC53</f>
        <v>78.883128888888876</v>
      </c>
      <c r="BC49" s="26">
        <f>'Agency North'!BD53+'Agency South'!BD53</f>
        <v>76.940976687116546</v>
      </c>
      <c r="BD49" s="26">
        <f>'Agency North'!BE53+'Agency South'!BE53</f>
        <v>70.859452631578975</v>
      </c>
      <c r="BE49" s="26">
        <f>'Agency North'!BF53+'Agency South'!BF53</f>
        <v>87.409289829327207</v>
      </c>
      <c r="BF49" s="26">
        <f>'Agency North'!BG53+'Agency South'!BG53</f>
        <v>79.246784751542407</v>
      </c>
      <c r="BG49" s="26">
        <f>'Agency North'!BH53+'Agency South'!BH53</f>
        <v>79.266446274640202</v>
      </c>
      <c r="BH49" s="26">
        <f>'Agency North'!BI53+'Agency South'!BI53</f>
        <v>80.255090225489923</v>
      </c>
      <c r="BI49" s="33">
        <f>'Agency North'!BJ53+'Agency South'!BJ53</f>
        <v>83.438094614340088</v>
      </c>
      <c r="BJ49" s="26">
        <f>'Agency North'!BK53+'Agency South'!BK53</f>
        <v>126.790206185567</v>
      </c>
      <c r="BK49" s="26">
        <f>'Agency North'!BL53+'Agency South'!BL53</f>
        <v>144.47343749999996</v>
      </c>
      <c r="BL49" s="26">
        <f>'Agency North'!BM53+'Agency South'!BM53</f>
        <v>138.40375</v>
      </c>
      <c r="BM49" s="26">
        <f>'Agency North'!BN53+'Agency South'!BN53</f>
        <v>149.24025963824295</v>
      </c>
      <c r="BN49" s="26">
        <f>'Agency North'!BO53+'Agency South'!BO53</f>
        <v>94.730951111111096</v>
      </c>
      <c r="BO49" s="26">
        <f>'Agency North'!BP53+'Agency South'!BP53</f>
        <v>92.303260858895683</v>
      </c>
      <c r="BP49" s="26">
        <f>'Agency North'!BQ53+'Agency South'!BQ53</f>
        <v>85.536138947368471</v>
      </c>
      <c r="BQ49" s="26">
        <f>'Agency North'!BR53+'Agency South'!BR53</f>
        <v>106.43030840952562</v>
      </c>
      <c r="BR49" s="26">
        <f>'Agency North'!BS53+'Agency South'!BS53</f>
        <v>97.321176948822284</v>
      </c>
      <c r="BS49" s="26">
        <f>'Agency North'!BT53+'Agency South'!BT53</f>
        <v>97.345999621733256</v>
      </c>
      <c r="BT49" s="26">
        <f>'Agency North'!BU53+'Agency South'!BU53</f>
        <v>98.566883721681023</v>
      </c>
      <c r="BU49" s="33">
        <f>'Agency North'!BV53+'Agency South'!BV53</f>
        <v>102.55787508572439</v>
      </c>
      <c r="BV49" s="26">
        <f>'Agency North'!BW53+'Agency South'!BW53</f>
        <v>146.07556701030927</v>
      </c>
      <c r="BW49" s="26">
        <f>'Agency North'!BX53+'Agency South'!BX53</f>
        <v>166.11656249999996</v>
      </c>
      <c r="BX49" s="26">
        <f>'Agency North'!BY53+'Agency South'!BY53</f>
        <v>161.7645</v>
      </c>
      <c r="BY49" s="26">
        <f>'Agency North'!BZ53+'Agency South'!BZ53</f>
        <v>174.92997556589154</v>
      </c>
      <c r="BZ49" s="26">
        <f>'Agency North'!CA53+'Agency South'!CA53</f>
        <v>113.0533909333333</v>
      </c>
      <c r="CA49" s="26">
        <f>'Agency North'!CB53+'Agency South'!CB53</f>
        <v>110.14016263067484</v>
      </c>
      <c r="CB49" s="26">
        <f>'Agency North'!CC53+'Agency South'!CC53</f>
        <v>102.01350113684217</v>
      </c>
      <c r="CC49" s="26">
        <f>'Agency North'!CD53+'Agency South'!CD53</f>
        <v>128.12915445325936</v>
      </c>
      <c r="CD49" s="26">
        <f>'Agency North'!CE53+'Agency South'!CE53</f>
        <v>116.91616292135851</v>
      </c>
      <c r="CE49" s="26">
        <f>'Agency North'!CF53+'Agency South'!CF53</f>
        <v>116.94654587300153</v>
      </c>
      <c r="CF49" s="26">
        <f>'Agency North'!CG53+'Agency South'!CG53</f>
        <v>118.81565848383775</v>
      </c>
      <c r="CG49" s="33">
        <f>'Agency North'!CH53+'Agency South'!CH53</f>
        <v>125.9025533116012</v>
      </c>
      <c r="CH49" s="26">
        <f>'Agency North'!CI53+'Agency South'!CI53</f>
        <v>165.36092783505154</v>
      </c>
      <c r="CI49" s="26">
        <f>'Agency North'!CJ53+'Agency South'!CJ53</f>
        <v>187.75968749999993</v>
      </c>
      <c r="CJ49" s="26">
        <f>'Agency North'!CK53+'Agency South'!CK53</f>
        <v>185.12524999999999</v>
      </c>
      <c r="CK49" s="26">
        <f>'Agency North'!CL53+'Agency South'!CL53</f>
        <v>200.6196914935401</v>
      </c>
      <c r="CL49" s="26">
        <f>'Agency North'!CM53+'Agency South'!CM53</f>
        <v>128.25707875555554</v>
      </c>
      <c r="CM49" s="26">
        <f>'Agency North'!CN53+'Agency South'!CN53</f>
        <v>124.85831240245396</v>
      </c>
      <c r="CN49" s="26">
        <f>'Agency North'!CO53+'Agency South'!CO53</f>
        <v>115.34153532631586</v>
      </c>
      <c r="CO49" s="26">
        <f>'Agency North'!CP53+'Agency South'!CP53</f>
        <v>145.80979752880259</v>
      </c>
      <c r="CP49" s="26">
        <f>'Agency North'!CQ53+'Agency South'!CQ53</f>
        <v>132.61917447491825</v>
      </c>
      <c r="CQ49" s="26">
        <f>'Agency North'!CR53+'Agency South'!CR53</f>
        <v>133.58265856327179</v>
      </c>
      <c r="CR49" s="26">
        <f>'Agency North'!CS53+'Agency South'!CS53</f>
        <v>137.49337092464691</v>
      </c>
      <c r="CS49" s="33">
        <f>'Agency North'!CT53+'Agency South'!CT53</f>
        <v>145.88780314297424</v>
      </c>
    </row>
    <row r="50" spans="1:97" s="26" customFormat="1" x14ac:dyDescent="0.25">
      <c r="A50" s="26" t="s">
        <v>5</v>
      </c>
      <c r="B50" s="26">
        <f>'Agency North'!C54+'Agency South'!C54</f>
        <v>122</v>
      </c>
      <c r="C50" s="26">
        <f>'Agency North'!D54+'Agency South'!D54</f>
        <v>72</v>
      </c>
      <c r="D50" s="26">
        <f>'Agency North'!E54+'Agency South'!E54</f>
        <v>140</v>
      </c>
      <c r="E50" s="26">
        <f>'Agency North'!F54+'Agency South'!F54</f>
        <v>166</v>
      </c>
      <c r="F50" s="26">
        <f>'Agency North'!G54+'Agency South'!G54</f>
        <v>159</v>
      </c>
      <c r="G50" s="26">
        <f>'Agency North'!H54+'Agency South'!H54</f>
        <v>205</v>
      </c>
      <c r="H50" s="26">
        <f>'Agency North'!I54+'Agency South'!I54</f>
        <v>242</v>
      </c>
      <c r="I50" s="26">
        <f>'Agency North'!J54+'Agency South'!J54</f>
        <v>175</v>
      </c>
      <c r="J50" s="26">
        <f>'Agency North'!K54+'Agency South'!K54</f>
        <v>269</v>
      </c>
      <c r="K50" s="26">
        <f>'Agency North'!L54+'Agency South'!L54</f>
        <v>202</v>
      </c>
      <c r="L50" s="26">
        <f>'Agency North'!M54+'Agency South'!M54</f>
        <v>376</v>
      </c>
      <c r="M50" s="33">
        <f>'Agency North'!N54+'Agency South'!N54</f>
        <v>276</v>
      </c>
      <c r="N50" s="261">
        <f>'Agency North'!O54+'Agency South'!O54</f>
        <v>59</v>
      </c>
      <c r="O50" s="261">
        <f>'Agency North'!P54+'Agency South'!P54</f>
        <v>63</v>
      </c>
      <c r="P50" s="261">
        <f>'Agency North'!Q54+'Agency South'!Q54</f>
        <v>301</v>
      </c>
      <c r="Q50" s="261">
        <f>'Agency North'!R54+'Agency South'!R54</f>
        <v>244</v>
      </c>
      <c r="R50" s="261">
        <f>'Agency North'!S54+'Agency South'!S54</f>
        <v>299</v>
      </c>
      <c r="S50" s="261">
        <f>'Agency North'!T54+'Agency South'!T54</f>
        <v>576</v>
      </c>
      <c r="T50" s="262">
        <f>'Agency North'!U54+'Agency South'!U54</f>
        <v>359</v>
      </c>
      <c r="U50" s="262">
        <f>'Agency North'!V54+'Agency South'!V54</f>
        <v>409</v>
      </c>
      <c r="V50" s="15">
        <f>'Agency North'!W54+'Agency South'!W54</f>
        <v>554</v>
      </c>
      <c r="W50" s="15">
        <f>'Agency North'!X54+'Agency South'!X54</f>
        <v>434</v>
      </c>
      <c r="X50" s="15">
        <f>'Agency North'!Y54+'Agency South'!Y54</f>
        <v>407</v>
      </c>
      <c r="Y50" s="94">
        <f>'Agency North'!Z54+'Agency South'!Z54</f>
        <v>774</v>
      </c>
      <c r="Z50" s="26">
        <f>'Agency North'!AA54+'Agency South'!AA54</f>
        <v>160</v>
      </c>
      <c r="AA50" s="26">
        <f>'Agency North'!AB54+'Agency South'!AB54</f>
        <v>325</v>
      </c>
      <c r="AB50" s="26">
        <f>'Agency North'!AC54+'Agency South'!AC54</f>
        <v>591</v>
      </c>
      <c r="AC50" s="26">
        <f>'Agency North'!AD54+'Agency South'!AD54</f>
        <v>460</v>
      </c>
      <c r="AD50" s="26">
        <f>'Agency North'!AE54+'Agency South'!AE54</f>
        <v>429</v>
      </c>
      <c r="AE50" s="26">
        <f>'Agency North'!AF54+'Agency South'!AF54</f>
        <v>914</v>
      </c>
      <c r="AF50" s="26">
        <f>'Agency North'!AG54+'Agency South'!AG54</f>
        <v>515</v>
      </c>
      <c r="AG50" s="26">
        <f>'Agency North'!AH54+'Agency South'!AH54</f>
        <v>645.54729105215438</v>
      </c>
      <c r="AH50" s="26">
        <f>'Agency North'!AI54+'Agency South'!AI54</f>
        <v>730.15567862637272</v>
      </c>
      <c r="AI50" s="26">
        <f>'Agency North'!AJ54+'Agency South'!AJ54</f>
        <v>811.30016336052699</v>
      </c>
      <c r="AJ50" s="26">
        <f>'Agency North'!AK54+'Agency South'!AK54</f>
        <v>719.73491354462271</v>
      </c>
      <c r="AK50" s="33">
        <f>'Agency North'!AL54+'Agency South'!AL54</f>
        <v>806.04463333006493</v>
      </c>
      <c r="AL50" s="26">
        <f>'Agency North'!AM54+'Agency South'!AM54</f>
        <v>710.35236912690596</v>
      </c>
      <c r="AM50" s="26">
        <f>'Agency North'!AN54+'Agency South'!AN54</f>
        <v>800.36810436734686</v>
      </c>
      <c r="AN50" s="26">
        <f>'Agency North'!AO54+'Agency South'!AO54</f>
        <v>763.46181408247242</v>
      </c>
      <c r="AO50" s="26">
        <f>'Agency North'!AP54+'Agency South'!AP54</f>
        <v>789.26108763360514</v>
      </c>
      <c r="AP50" s="26">
        <f>'Agency North'!AQ54+'Agency South'!AQ54</f>
        <v>808.34853668843425</v>
      </c>
      <c r="AQ50" s="26">
        <f>'Agency North'!AR54+'Agency South'!AR54</f>
        <v>832.66253879239048</v>
      </c>
      <c r="AR50" s="26">
        <f>'Agency North'!AS54+'Agency South'!AS54</f>
        <v>850.06895943576012</v>
      </c>
      <c r="AS50" s="26">
        <f>'Agency North'!AT54+'Agency South'!AT54</f>
        <v>879.52037370903349</v>
      </c>
      <c r="AT50" s="26">
        <f>'Agency North'!AU54+'Agency South'!AU54</f>
        <v>904.80055979967665</v>
      </c>
      <c r="AU50" s="26">
        <f>'Agency North'!AV54+'Agency South'!AV54</f>
        <v>927.91384406992563</v>
      </c>
      <c r="AV50" s="26">
        <f>'Agency North'!AW54+'Agency South'!AW54</f>
        <v>953.174301821482</v>
      </c>
      <c r="AW50" s="33">
        <f>'Agency North'!AX54+'Agency South'!AX54</f>
        <v>980.437451058634</v>
      </c>
      <c r="AX50" s="26">
        <f>'Agency North'!AY54+'Agency South'!AY54</f>
        <v>275.00567220325956</v>
      </c>
      <c r="AY50" s="26">
        <f>'Agency North'!AZ54+'Agency South'!AZ54</f>
        <v>319.70391844354481</v>
      </c>
      <c r="AZ50" s="26">
        <f>'Agency North'!BA54+'Agency South'!BA54</f>
        <v>1084.6883486974546</v>
      </c>
      <c r="BA50" s="26">
        <f>'Agency North'!BB54+'Agency South'!BB54</f>
        <v>1050.9173323378993</v>
      </c>
      <c r="BB50" s="26">
        <f>'Agency North'!BC54+'Agency South'!BC54</f>
        <v>1096.9114578814526</v>
      </c>
      <c r="BC50" s="26">
        <f>'Agency North'!BD54+'Agency South'!BD54</f>
        <v>1149.4454154429513</v>
      </c>
      <c r="BD50" s="26">
        <f>'Agency North'!BE54+'Agency South'!BE54</f>
        <v>1108.3251008132997</v>
      </c>
      <c r="BE50" s="26">
        <f>'Agency North'!BF54+'Agency South'!BF54</f>
        <v>1162.6118999481178</v>
      </c>
      <c r="BF50" s="26">
        <f>'Agency North'!BG54+'Agency South'!BG54</f>
        <v>1229.4980993295778</v>
      </c>
      <c r="BG50" s="26">
        <f>'Agency North'!BH54+'Agency South'!BH54</f>
        <v>1186.9908761087322</v>
      </c>
      <c r="BH50" s="26">
        <f>'Agency North'!BI54+'Agency South'!BI54</f>
        <v>1244.7818001327603</v>
      </c>
      <c r="BI50" s="33">
        <f>'Agency North'!BJ54+'Agency South'!BJ54</f>
        <v>1319.5110365749097</v>
      </c>
      <c r="BJ50" s="26">
        <f>'Agency North'!BK54+'Agency South'!BK54</f>
        <v>338.47304779539178</v>
      </c>
      <c r="BK50" s="26">
        <f>'Agency North'!BL54+'Agency South'!BL54</f>
        <v>397.56347453101898</v>
      </c>
      <c r="BL50" s="26">
        <f>'Agency North'!BM54+'Agency South'!BM54</f>
        <v>1302.8175962125595</v>
      </c>
      <c r="BM50" s="26">
        <f>'Agency North'!BN54+'Agency South'!BN54</f>
        <v>1244.0063398031355</v>
      </c>
      <c r="BN50" s="26">
        <f>'Agency North'!BO54+'Agency South'!BO54</f>
        <v>1289.5776372532755</v>
      </c>
      <c r="BO50" s="26">
        <f>'Agency North'!BP54+'Agency South'!BP54</f>
        <v>1329.313771441992</v>
      </c>
      <c r="BP50" s="26">
        <f>'Agency North'!BQ54+'Agency South'!BQ54</f>
        <v>1277.9148762511588</v>
      </c>
      <c r="BQ50" s="26">
        <f>'Agency North'!BR54+'Agency South'!BR54</f>
        <v>1334.7900570500951</v>
      </c>
      <c r="BR50" s="26">
        <f>'Agency North'!BS54+'Agency South'!BS54</f>
        <v>1398.6238087598917</v>
      </c>
      <c r="BS50" s="26">
        <f>'Agency North'!BT54+'Agency South'!BT54</f>
        <v>1337.1405435655872</v>
      </c>
      <c r="BT50" s="26">
        <f>'Agency North'!BU54+'Agency South'!BU54</f>
        <v>1398.955089683923</v>
      </c>
      <c r="BU50" s="33">
        <f>'Agency North'!BV54+'Agency South'!BV54</f>
        <v>1463.4132336459998</v>
      </c>
      <c r="BV50" s="26">
        <f>'Agency North'!BW54+'Agency South'!BW54</f>
        <v>384.59551078456178</v>
      </c>
      <c r="BW50" s="26">
        <f>'Agency North'!BX54+'Agency South'!BX54</f>
        <v>456.49038244987344</v>
      </c>
      <c r="BX50" s="26">
        <f>'Agency North'!BY54+'Agency South'!BY54</f>
        <v>1490.5534146719215</v>
      </c>
      <c r="BY50" s="26">
        <f>'Agency North'!BZ54+'Agency South'!BZ54</f>
        <v>1443.7550827719579</v>
      </c>
      <c r="BZ50" s="26">
        <f>'Agency North'!CA54+'Agency South'!CA54</f>
        <v>1495.2295114580411</v>
      </c>
      <c r="CA50" s="26">
        <f>'Agency North'!CB54+'Agency South'!CB54</f>
        <v>1540.2950396336546</v>
      </c>
      <c r="CB50" s="26">
        <f>'Agency North'!CC54+'Agency South'!CC54</f>
        <v>1500.556213993179</v>
      </c>
      <c r="CC50" s="26">
        <f>'Agency North'!CD54+'Agency South'!CD54</f>
        <v>1588.8038623764282</v>
      </c>
      <c r="CD50" s="26">
        <f>'Agency North'!CE54+'Agency South'!CE54</f>
        <v>1662.8217297638751</v>
      </c>
      <c r="CE50" s="26">
        <f>'Agency North'!CF54+'Agency South'!CF54</f>
        <v>1613.2488232419114</v>
      </c>
      <c r="CF50" s="26">
        <f>'Agency North'!CG54+'Agency South'!CG54</f>
        <v>1696.9237765795515</v>
      </c>
      <c r="CG50" s="33">
        <f>'Agency North'!CH54+'Agency South'!CH54</f>
        <v>1771.6364566952243</v>
      </c>
      <c r="CH50" s="26">
        <f>'Agency North'!CI54+'Agency South'!CI54</f>
        <v>447.11022650741336</v>
      </c>
      <c r="CI50" s="26">
        <f>'Agency North'!CJ54+'Agency South'!CJ54</f>
        <v>531.95249516237095</v>
      </c>
      <c r="CJ50" s="26">
        <f>'Agency North'!CK54+'Agency South'!CK54</f>
        <v>1734.4069367990146</v>
      </c>
      <c r="CK50" s="26">
        <f>'Agency North'!CL54+'Agency South'!CL54</f>
        <v>1676.2191649608558</v>
      </c>
      <c r="CL50" s="26">
        <f>'Agency North'!CM54+'Agency South'!CM54</f>
        <v>1734.1141094243058</v>
      </c>
      <c r="CM50" s="26">
        <f>'Agency North'!CN54+'Agency South'!CN54</f>
        <v>1784.9852855966665</v>
      </c>
      <c r="CN50" s="26">
        <f>'Agency North'!CO54+'Agency South'!CO54</f>
        <v>1737.0963114734063</v>
      </c>
      <c r="CO50" s="26">
        <f>'Agency North'!CP54+'Agency South'!CP54</f>
        <v>1837.9030956868114</v>
      </c>
      <c r="CP50" s="26">
        <f>'Agency North'!CQ54+'Agency South'!CQ54</f>
        <v>1922.6531839970271</v>
      </c>
      <c r="CQ50" s="26">
        <f>'Agency North'!CR54+'Agency South'!CR54</f>
        <v>1892.1451314063547</v>
      </c>
      <c r="CR50" s="26">
        <f>'Agency North'!CS54+'Agency South'!CS54</f>
        <v>1998.7003435075385</v>
      </c>
      <c r="CS50" s="33">
        <f>'Agency North'!CT54+'Agency South'!CT54</f>
        <v>2085.7746718469152</v>
      </c>
    </row>
    <row r="51" spans="1:97" s="26" customFormat="1" x14ac:dyDescent="0.25">
      <c r="A51" s="26" t="s">
        <v>6</v>
      </c>
      <c r="B51" s="26">
        <f>'Agency North'!C55+'Agency South'!C55</f>
        <v>106</v>
      </c>
      <c r="C51" s="26">
        <f>'Agency North'!D55+'Agency South'!D55</f>
        <v>106</v>
      </c>
      <c r="D51" s="26">
        <f>'Agency North'!E55+'Agency South'!E55</f>
        <v>71</v>
      </c>
      <c r="E51" s="26">
        <f>'Agency North'!F55+'Agency South'!F55</f>
        <v>140</v>
      </c>
      <c r="F51" s="26">
        <f>'Agency North'!G55+'Agency South'!G55</f>
        <v>162</v>
      </c>
      <c r="G51" s="26">
        <f>'Agency North'!H55+'Agency South'!H55</f>
        <v>149</v>
      </c>
      <c r="H51" s="26">
        <f>'Agency North'!I55+'Agency South'!I55</f>
        <v>168</v>
      </c>
      <c r="I51" s="26">
        <f>'Agency North'!J55+'Agency South'!J55</f>
        <v>132</v>
      </c>
      <c r="J51" s="26">
        <f>'Agency North'!K55+'Agency South'!K55</f>
        <v>174</v>
      </c>
      <c r="K51" s="26">
        <f>'Agency North'!L55+'Agency South'!L55</f>
        <v>203</v>
      </c>
      <c r="L51" s="26">
        <f>'Agency North'!M55+'Agency South'!M55</f>
        <v>121</v>
      </c>
      <c r="M51" s="33">
        <f>'Agency North'!N55+'Agency South'!N55</f>
        <v>320</v>
      </c>
      <c r="N51" s="261">
        <f>'Agency North'!O55+'Agency South'!O55</f>
        <v>104</v>
      </c>
      <c r="O51" s="261">
        <f>'Agency North'!P55+'Agency South'!P55</f>
        <v>56</v>
      </c>
      <c r="P51" s="261">
        <f>'Agency North'!Q55+'Agency South'!Q55</f>
        <v>49</v>
      </c>
      <c r="Q51" s="261">
        <f>'Agency North'!R55+'Agency South'!R55</f>
        <v>169</v>
      </c>
      <c r="R51" s="261">
        <f>'Agency North'!S55+'Agency South'!S55</f>
        <v>162</v>
      </c>
      <c r="S51" s="261">
        <f>'Agency North'!T55+'Agency South'!T55</f>
        <v>232</v>
      </c>
      <c r="T51" s="262">
        <f>'Agency North'!U55+'Agency South'!U55</f>
        <v>300</v>
      </c>
      <c r="U51" s="262">
        <f>'Agency North'!V55+'Agency South'!V55</f>
        <v>228</v>
      </c>
      <c r="V51" s="15">
        <f>'Agency North'!W55+'Agency South'!W55</f>
        <v>310</v>
      </c>
      <c r="W51" s="15">
        <f>'Agency North'!X55+'Agency South'!X55</f>
        <v>301</v>
      </c>
      <c r="X51" s="15">
        <f>'Agency North'!Y55+'Agency South'!Y55</f>
        <v>313</v>
      </c>
      <c r="Y51" s="94">
        <f>'Agency North'!Z55+'Agency South'!Z55</f>
        <v>377</v>
      </c>
      <c r="Z51" s="26">
        <f>'Agency North'!AA55+'Agency South'!AA55</f>
        <v>218</v>
      </c>
      <c r="AA51" s="26">
        <f>'Agency North'!AB55+'Agency South'!AB55</f>
        <v>117</v>
      </c>
      <c r="AB51" s="26">
        <f>'Agency North'!AC55+'Agency South'!AC55</f>
        <v>274</v>
      </c>
      <c r="AC51" s="26">
        <f>'Agency North'!AD55+'Agency South'!AD55</f>
        <v>262</v>
      </c>
      <c r="AD51" s="26">
        <f>'Agency North'!AE55+'Agency South'!AE55</f>
        <v>213</v>
      </c>
      <c r="AE51" s="26">
        <f>'Agency North'!AF55+'Agency South'!AF55</f>
        <v>196</v>
      </c>
      <c r="AF51" s="26">
        <f>'Agency North'!AG55+'Agency South'!AG55</f>
        <v>243</v>
      </c>
      <c r="AG51" s="26">
        <f>'Agency North'!AH55+'Agency South'!AH55</f>
        <v>246.80322808358369</v>
      </c>
      <c r="AH51" s="26">
        <f>'Agency North'!AI55+'Agency South'!AI55</f>
        <v>269.81086241663786</v>
      </c>
      <c r="AI51" s="26">
        <f>'Agency North'!AJ55+'Agency South'!AJ55</f>
        <v>296.72787971433797</v>
      </c>
      <c r="AJ51" s="26">
        <f>'Agency North'!AK55+'Agency South'!AK55</f>
        <v>319.97754640322205</v>
      </c>
      <c r="AK51" s="33">
        <f>'Agency North'!AL55+'Agency South'!AL55</f>
        <v>317.30464741245606</v>
      </c>
      <c r="AL51" s="26">
        <f>'Agency North'!AM55+'Agency South'!AM55</f>
        <v>244.5678518849702</v>
      </c>
      <c r="AM51" s="26">
        <f>'Agency North'!AN55+'Agency South'!AN55</f>
        <v>250.54953611602298</v>
      </c>
      <c r="AN51" s="26">
        <f>'Agency North'!AO55+'Agency South'!AO55</f>
        <v>554.04443835478594</v>
      </c>
      <c r="AO51" s="26">
        <f>'Agency North'!AP55+'Agency South'!AP55</f>
        <v>413.79887568666618</v>
      </c>
      <c r="AP51" s="26">
        <f>'Agency North'!AQ55+'Agency South'!AQ55</f>
        <v>338.54963553900762</v>
      </c>
      <c r="AQ51" s="26">
        <f>'Agency North'!AR55+'Agency South'!AR55</f>
        <v>338.61447038168029</v>
      </c>
      <c r="AR51" s="26">
        <f>'Agency North'!AS55+'Agency South'!AS55</f>
        <v>366.51649770648652</v>
      </c>
      <c r="AS51" s="26">
        <f>'Agency North'!AT55+'Agency South'!AT55</f>
        <v>389.04359198507882</v>
      </c>
      <c r="AT51" s="26">
        <f>'Agency North'!AU55+'Agency South'!AU55</f>
        <v>383.49019869550636</v>
      </c>
      <c r="AU51" s="26">
        <f>'Agency North'!AV55+'Agency South'!AV55</f>
        <v>394.75810456900746</v>
      </c>
      <c r="AV51" s="26">
        <f>'Agency North'!AW55+'Agency South'!AW55</f>
        <v>409.96747364492876</v>
      </c>
      <c r="AW51" s="33">
        <f>'Agency North'!AX55+'Agency South'!AX55</f>
        <v>421.4432927611328</v>
      </c>
      <c r="AX51" s="26">
        <f>'Agency North'!AY55+'Agency South'!AY55</f>
        <v>309.37212364568995</v>
      </c>
      <c r="AY51" s="26">
        <f>'Agency North'!AZ55+'Agency South'!AZ55</f>
        <v>98.046240908693065</v>
      </c>
      <c r="AZ51" s="26">
        <f>'Agency North'!BA55+'Agency South'!BA55</f>
        <v>232.08349362413688</v>
      </c>
      <c r="BA51" s="26">
        <f>'Agency North'!BB55+'Agency South'!BB55</f>
        <v>585.00364679117683</v>
      </c>
      <c r="BB51" s="26">
        <f>'Agency North'!BC55+'Agency South'!BC55</f>
        <v>453.97862893952106</v>
      </c>
      <c r="BC51" s="26">
        <f>'Agency North'!BD55+'Agency South'!BD55</f>
        <v>461.93930638035897</v>
      </c>
      <c r="BD51" s="26">
        <f>'Agency North'!BE55+'Agency South'!BE55</f>
        <v>516.83223206854666</v>
      </c>
      <c r="BE51" s="26">
        <f>'Agency North'!BF55+'Agency South'!BF55</f>
        <v>514.88282539598549</v>
      </c>
      <c r="BF51" s="26">
        <f>'Agency North'!BG55+'Agency South'!BG55</f>
        <v>517.32151926192273</v>
      </c>
      <c r="BG51" s="26">
        <f>'Agency North'!BH55+'Agency South'!BH55</f>
        <v>552.28426098612454</v>
      </c>
      <c r="BH51" s="26">
        <f>'Agency North'!BI55+'Agency South'!BI55</f>
        <v>536.9281812569202</v>
      </c>
      <c r="BI51" s="33">
        <f>'Agency North'!BJ55+'Agency South'!BJ55</f>
        <v>565.10445542346861</v>
      </c>
      <c r="BJ51" s="26">
        <f>'Agency North'!BK55+'Agency South'!BK55</f>
        <v>406.10438014705863</v>
      </c>
      <c r="BK51" s="26">
        <f>'Agency North'!BL55+'Agency South'!BL55</f>
        <v>123.14866039678223</v>
      </c>
      <c r="BL51" s="26">
        <f>'Agency North'!BM55+'Agency South'!BM55</f>
        <v>286.58589464876053</v>
      </c>
      <c r="BM51" s="26">
        <f>'Agency North'!BN55+'Agency South'!BN55</f>
        <v>710.65398419004487</v>
      </c>
      <c r="BN51" s="26">
        <f>'Agency North'!BO55+'Agency South'!BO55</f>
        <v>545.99485408096518</v>
      </c>
      <c r="BO51" s="26">
        <f>'Agency North'!BP55+'Agency South'!BP55</f>
        <v>551.98956766013043</v>
      </c>
      <c r="BP51" s="26">
        <f>'Agency North'!BQ55+'Agency South'!BQ55</f>
        <v>607.88543731586083</v>
      </c>
      <c r="BQ51" s="26">
        <f>'Agency North'!BR55+'Agency South'!BR55</f>
        <v>599.9786914370934</v>
      </c>
      <c r="BR51" s="26">
        <f>'Agency North'!BS55+'Agency South'!BS55</f>
        <v>604.77275821260969</v>
      </c>
      <c r="BS51" s="26">
        <f>'Agency North'!BT55+'Agency South'!BT55</f>
        <v>632.4057551562878</v>
      </c>
      <c r="BT51" s="26">
        <f>'Agency North'!BU55+'Agency South'!BU55</f>
        <v>611.86927622544999</v>
      </c>
      <c r="BU51" s="33">
        <f>'Agency North'!BV55+'Agency South'!BV55</f>
        <v>642.17434075321603</v>
      </c>
      <c r="BV51" s="26">
        <f>'Agency North'!BW55+'Agency South'!BW55</f>
        <v>448.48578201671131</v>
      </c>
      <c r="BW51" s="26">
        <f>'Agency North'!BX55+'Agency South'!BX55</f>
        <v>142.02006696840039</v>
      </c>
      <c r="BX51" s="26">
        <f>'Agency North'!BY55+'Agency South'!BY55</f>
        <v>327.31383091529983</v>
      </c>
      <c r="BY51" s="26">
        <f>'Agency North'!BZ55+'Agency South'!BZ55</f>
        <v>818.07959917771086</v>
      </c>
      <c r="BZ51" s="26">
        <f>'Agency North'!CA55+'Agency South'!CA55</f>
        <v>642.90037271389519</v>
      </c>
      <c r="CA51" s="26">
        <f>'Agency North'!CB55+'Agency South'!CB55</f>
        <v>650.07777820202432</v>
      </c>
      <c r="CB51" s="26">
        <f>'Agency North'!CC55+'Agency South'!CC55</f>
        <v>713.71458530549273</v>
      </c>
      <c r="CC51" s="26">
        <f>'Agency North'!CD55+'Agency South'!CD55</f>
        <v>722.35440487818471</v>
      </c>
      <c r="CD51" s="26">
        <f>'Agency North'!CE55+'Agency South'!CE55</f>
        <v>727.99447265411777</v>
      </c>
      <c r="CE51" s="26">
        <f>'Agency North'!CF55+'Agency South'!CF55</f>
        <v>759.77957338126294</v>
      </c>
      <c r="CF51" s="26">
        <f>'Agency North'!CG55+'Agency South'!CG55</f>
        <v>750.46649625111365</v>
      </c>
      <c r="CG51" s="33">
        <f>'Agency North'!CH55+'Agency South'!CH55</f>
        <v>785.7972292873319</v>
      </c>
      <c r="CH51" s="26">
        <f>'Agency North'!CI55+'Agency South'!CI55</f>
        <v>526.6788502358479</v>
      </c>
      <c r="CI51" s="26">
        <f>'Agency North'!CJ55+'Agency South'!CJ55</f>
        <v>166.08416274024205</v>
      </c>
      <c r="CJ51" s="26">
        <f>'Agency North'!CK55+'Agency South'!CK55</f>
        <v>380.64049944080671</v>
      </c>
      <c r="CK51" s="26">
        <f>'Agency North'!CL55+'Agency South'!CL55</f>
        <v>954.18592812304837</v>
      </c>
      <c r="CL51" s="26">
        <f>'Agency North'!CM55+'Agency South'!CM55</f>
        <v>750.24173749967099</v>
      </c>
      <c r="CM51" s="26">
        <f>'Agency North'!CN55+'Agency South'!CN55</f>
        <v>758.01749713613367</v>
      </c>
      <c r="CN51" s="26">
        <f>'Agency North'!CO55+'Agency South'!CO55</f>
        <v>830.81192373452018</v>
      </c>
      <c r="CO51" s="26">
        <f>'Agency North'!CP55+'Agency South'!CP55</f>
        <v>839.41490444919566</v>
      </c>
      <c r="CP51" s="26">
        <f>'Agency North'!CQ55+'Agency South'!CQ55</f>
        <v>845.90809694235293</v>
      </c>
      <c r="CQ51" s="26">
        <f>'Agency North'!CR55+'Agency South'!CR55</f>
        <v>893.08971141521238</v>
      </c>
      <c r="CR51" s="26">
        <f>'Agency North'!CS55+'Agency South'!CS55</f>
        <v>887.82264863673038</v>
      </c>
      <c r="CS51" s="33">
        <f>'Agency North'!CT55+'Agency South'!CT55</f>
        <v>929.08191917768022</v>
      </c>
    </row>
    <row r="52" spans="1:97" s="26" customFormat="1" x14ac:dyDescent="0.25">
      <c r="A52" s="26" t="s">
        <v>7</v>
      </c>
      <c r="B52" s="26">
        <f>'Agency North'!C56+'Agency South'!C56</f>
        <v>124</v>
      </c>
      <c r="C52" s="26">
        <f>'Agency North'!D56+'Agency South'!D56</f>
        <v>116</v>
      </c>
      <c r="D52" s="26">
        <f>'Agency North'!E56+'Agency South'!E56</f>
        <v>176</v>
      </c>
      <c r="E52" s="26">
        <f>'Agency North'!F56+'Agency South'!F56</f>
        <v>110</v>
      </c>
      <c r="F52" s="26">
        <f>'Agency North'!G56+'Agency South'!G56</f>
        <v>136</v>
      </c>
      <c r="G52" s="26">
        <f>'Agency North'!H56+'Agency South'!H56</f>
        <v>257</v>
      </c>
      <c r="H52" s="26">
        <f>'Agency North'!I56+'Agency South'!I56</f>
        <v>234</v>
      </c>
      <c r="I52" s="26">
        <f>'Agency North'!J56+'Agency South'!J56</f>
        <v>160</v>
      </c>
      <c r="J52" s="26">
        <f>'Agency North'!K56+'Agency South'!K56</f>
        <v>270</v>
      </c>
      <c r="K52" s="26">
        <f>'Agency North'!L56+'Agency South'!L56</f>
        <v>210</v>
      </c>
      <c r="L52" s="26">
        <f>'Agency North'!M56+'Agency South'!M56</f>
        <v>266</v>
      </c>
      <c r="M52" s="33">
        <f>'Agency North'!N56+'Agency South'!N56</f>
        <v>290</v>
      </c>
      <c r="N52" s="261">
        <f>'Agency North'!O56+'Agency South'!O56</f>
        <v>147</v>
      </c>
      <c r="O52" s="261">
        <f>'Agency North'!P56+'Agency South'!P56</f>
        <v>177</v>
      </c>
      <c r="P52" s="261">
        <f>'Agency North'!Q56+'Agency South'!Q56</f>
        <v>150</v>
      </c>
      <c r="Q52" s="261">
        <f>'Agency North'!R56+'Agency South'!R56</f>
        <v>62</v>
      </c>
      <c r="R52" s="261">
        <f>'Agency North'!S56+'Agency South'!S56</f>
        <v>150</v>
      </c>
      <c r="S52" s="261">
        <f>'Agency North'!T56+'Agency South'!T56</f>
        <v>250</v>
      </c>
      <c r="T52" s="262">
        <f>'Agency North'!U56+'Agency South'!U56</f>
        <v>203</v>
      </c>
      <c r="U52" s="262">
        <f>'Agency North'!V56+'Agency South'!V56</f>
        <v>307</v>
      </c>
      <c r="V52" s="15">
        <f>'Agency North'!W56+'Agency South'!W56</f>
        <v>343</v>
      </c>
      <c r="W52" s="15">
        <f>'Agency North'!X56+'Agency South'!X56</f>
        <v>243</v>
      </c>
      <c r="X52" s="15">
        <f>'Agency North'!Y56+'Agency South'!Y56</f>
        <v>323</v>
      </c>
      <c r="Y52" s="94">
        <f>'Agency North'!Z56+'Agency South'!Z56</f>
        <v>494</v>
      </c>
      <c r="Z52" s="26">
        <f>'Agency North'!AA56+'Agency South'!AA56</f>
        <v>238</v>
      </c>
      <c r="AA52" s="26">
        <f>'Agency North'!AB56+'Agency South'!AB56</f>
        <v>423</v>
      </c>
      <c r="AB52" s="26">
        <f>'Agency North'!AC56+'Agency South'!AC56</f>
        <v>281</v>
      </c>
      <c r="AC52" s="26">
        <f>'Agency North'!AD56+'Agency South'!AD56</f>
        <v>206</v>
      </c>
      <c r="AD52" s="26">
        <f>'Agency North'!AE56+'Agency South'!AE56</f>
        <v>235</v>
      </c>
      <c r="AE52" s="26">
        <f>'Agency North'!AF56+'Agency South'!AF56</f>
        <v>222</v>
      </c>
      <c r="AF52" s="26">
        <f>'Agency North'!AG56+'Agency South'!AG56</f>
        <v>194</v>
      </c>
      <c r="AG52" s="26">
        <f>'Agency North'!AH56+'Agency South'!AH56</f>
        <v>291.99263894066445</v>
      </c>
      <c r="AH52" s="26">
        <f>'Agency North'!AI56+'Agency South'!AI56</f>
        <v>311.2372536405851</v>
      </c>
      <c r="AI52" s="26">
        <f>'Agency North'!AJ56+'Agency South'!AJ56</f>
        <v>260.50877427232194</v>
      </c>
      <c r="AJ52" s="26">
        <f>'Agency North'!AK56+'Agency South'!AK56</f>
        <v>292.97867750116046</v>
      </c>
      <c r="AK52" s="33">
        <f>'Agency North'!AL56+'Agency South'!AL56</f>
        <v>325.85903791223882</v>
      </c>
      <c r="AL52" s="26">
        <f>'Agency North'!AM56+'Agency South'!AM56</f>
        <v>361.7265178567115</v>
      </c>
      <c r="AM52" s="26">
        <f>'Agency North'!AN56+'Agency South'!AN56</f>
        <v>403.4173545453117</v>
      </c>
      <c r="AN52" s="26">
        <f>'Agency North'!AO56+'Agency South'!AO56</f>
        <v>431.15768106332041</v>
      </c>
      <c r="AO52" s="26">
        <f>'Agency North'!AP56+'Agency South'!AP56</f>
        <v>446.90465394959415</v>
      </c>
      <c r="AP52" s="26">
        <f>'Agency North'!AQ56+'Agency South'!AQ56</f>
        <v>470.34242570299301</v>
      </c>
      <c r="AQ52" s="26">
        <f>'Agency North'!AR56+'Agency South'!AR56</f>
        <v>394.09036684175135</v>
      </c>
      <c r="AR52" s="26">
        <f>'Agency North'!AS56+'Agency South'!AS56</f>
        <v>391.49489805612552</v>
      </c>
      <c r="AS52" s="26">
        <f>'Agency North'!AT56+'Agency South'!AT56</f>
        <v>452.53620306170535</v>
      </c>
      <c r="AT52" s="26">
        <f>'Agency North'!AU56+'Agency South'!AU56</f>
        <v>455.82014474004131</v>
      </c>
      <c r="AU52" s="26">
        <f>'Agency North'!AV56+'Agency South'!AV56</f>
        <v>450.23873801970814</v>
      </c>
      <c r="AV52" s="26">
        <f>'Agency North'!AW56+'Agency South'!AW56</f>
        <v>467.13851367542009</v>
      </c>
      <c r="AW52" s="33">
        <f>'Agency North'!AX56+'Agency South'!AX56</f>
        <v>487.86405827813979</v>
      </c>
      <c r="AX52" s="26">
        <f>'Agency North'!AY56+'Agency South'!AY56</f>
        <v>235.47601254629885</v>
      </c>
      <c r="AY52" s="26">
        <f>'Agency North'!AZ56+'Agency South'!AZ56</f>
        <v>264.01368225249809</v>
      </c>
      <c r="AZ52" s="26">
        <f>'Agency North'!BA56+'Agency South'!BA56</f>
        <v>90.26026135391794</v>
      </c>
      <c r="BA52" s="26">
        <f>'Agency North'!BB56+'Agency South'!BB56</f>
        <v>95.609826632335952</v>
      </c>
      <c r="BB52" s="26">
        <f>'Agency North'!BC56+'Agency South'!BC56</f>
        <v>337.07583118118816</v>
      </c>
      <c r="BC52" s="26">
        <f>'Agency North'!BD56+'Agency South'!BD56</f>
        <v>270.69384322903755</v>
      </c>
      <c r="BD52" s="26">
        <f>'Agency North'!BE56+'Agency South'!BE56</f>
        <v>276.18236847029596</v>
      </c>
      <c r="BE52" s="26">
        <f>'Agency North'!BF56+'Agency South'!BF56</f>
        <v>332.50427208193025</v>
      </c>
      <c r="BF52" s="26">
        <f>'Agency North'!BG56+'Agency South'!BG56</f>
        <v>312.82092698859583</v>
      </c>
      <c r="BG52" s="26">
        <f>'Agency North'!BH56+'Agency South'!BH56</f>
        <v>317.00467351450027</v>
      </c>
      <c r="BH52" s="26">
        <f>'Agency North'!BI56+'Agency South'!BI56</f>
        <v>343.68622089909127</v>
      </c>
      <c r="BI52" s="33">
        <f>'Agency North'!BJ56+'Agency South'!BJ56</f>
        <v>333.8988036571331</v>
      </c>
      <c r="BJ52" s="26">
        <f>'Agency North'!BK56+'Agency South'!BK56</f>
        <v>299.61197353625516</v>
      </c>
      <c r="BK52" s="26">
        <f>'Agency North'!BL56+'Agency South'!BL56</f>
        <v>356.31103887252823</v>
      </c>
      <c r="BL52" s="26">
        <f>'Agency North'!BM56+'Agency South'!BM56</f>
        <v>115.45023256830385</v>
      </c>
      <c r="BM52" s="26">
        <f>'Agency North'!BN56+'Agency South'!BN56</f>
        <v>122.28493392170391</v>
      </c>
      <c r="BN52" s="26">
        <f>'Agency North'!BO56+'Agency South'!BO56</f>
        <v>415.8204423481605</v>
      </c>
      <c r="BO52" s="26">
        <f>'Agency North'!BP56+'Agency South'!BP56</f>
        <v>330.96190719753605</v>
      </c>
      <c r="BP52" s="26">
        <f>'Agency North'!BQ56+'Agency South'!BQ56</f>
        <v>338.43872510180449</v>
      </c>
      <c r="BQ52" s="26">
        <f>'Agency North'!BR56+'Agency South'!BR56</f>
        <v>393.37636762895113</v>
      </c>
      <c r="BR52" s="26">
        <f>'Agency North'!BS56+'Agency South'!BS56</f>
        <v>371.99997537056038</v>
      </c>
      <c r="BS52" s="26">
        <f>'Agency North'!BT56+'Agency South'!BT56</f>
        <v>375.43438534437576</v>
      </c>
      <c r="BT52" s="26">
        <f>'Agency North'!BU56+'Agency South'!BU56</f>
        <v>396.02955316932662</v>
      </c>
      <c r="BU52" s="33">
        <f>'Agency North'!BV56+'Agency South'!BV56</f>
        <v>384.69089215142094</v>
      </c>
      <c r="BV52" s="26">
        <f>'Agency North'!BW56+'Agency South'!BW56</f>
        <v>337.33826148797698</v>
      </c>
      <c r="BW52" s="26">
        <f>'Agency North'!BX56+'Agency South'!BX56</f>
        <v>395.14062602011222</v>
      </c>
      <c r="BX52" s="26">
        <f>'Agency North'!BY56+'Agency South'!BY56</f>
        <v>134.86437487004653</v>
      </c>
      <c r="BY52" s="26">
        <f>'Agency North'!BZ56+'Agency South'!BZ56</f>
        <v>142.56038857233048</v>
      </c>
      <c r="BZ52" s="26">
        <f>'Agency North'!CA56+'Agency South'!CA56</f>
        <v>484.77276034012914</v>
      </c>
      <c r="CA52" s="26">
        <f>'Agency North'!CB56+'Agency South'!CB56</f>
        <v>395.40853517994094</v>
      </c>
      <c r="CB52" s="26">
        <f>'Agency North'!CC56+'Agency South'!CC56</f>
        <v>404.29574711334152</v>
      </c>
      <c r="CC52" s="26">
        <f>'Agency North'!CD56+'Agency South'!CD56</f>
        <v>471.7872595359521</v>
      </c>
      <c r="CD52" s="26">
        <f>'Agency North'!CE56+'Agency South'!CE56</f>
        <v>452.74755077031614</v>
      </c>
      <c r="CE52" s="26">
        <f>'Agency North'!CF56+'Agency South'!CF56</f>
        <v>456.48717750018261</v>
      </c>
      <c r="CF52" s="26">
        <f>'Agency North'!CG56+'Agency South'!CG56</f>
        <v>482.85981101926029</v>
      </c>
      <c r="CG52" s="33">
        <f>'Agency North'!CH56+'Agency South'!CH56</f>
        <v>475.79320432308862</v>
      </c>
      <c r="CH52" s="26">
        <f>'Agency North'!CI56+'Agency South'!CI56</f>
        <v>397.42598914474434</v>
      </c>
      <c r="CI52" s="26">
        <f>'Agency North'!CJ56+'Agency South'!CJ56</f>
        <v>466.06727657991541</v>
      </c>
      <c r="CJ52" s="26">
        <f>'Agency North'!CK56+'Agency South'!CK56</f>
        <v>158.51097327703491</v>
      </c>
      <c r="CK52" s="26">
        <f>'Agency North'!CL56+'Agency South'!CL56</f>
        <v>167.08714150147586</v>
      </c>
      <c r="CL52" s="26">
        <f>'Agency North'!CM56+'Agency South'!CM56</f>
        <v>568.16366429856316</v>
      </c>
      <c r="CM52" s="26">
        <f>'Agency North'!CN56+'Agency South'!CN56</f>
        <v>463.75729370420288</v>
      </c>
      <c r="CN52" s="26">
        <f>'Agency North'!CO56+'Agency South'!CO56</f>
        <v>473.70805651426167</v>
      </c>
      <c r="CO52" s="26">
        <f>'Agency North'!CP56+'Agency South'!CP56</f>
        <v>551.09788167023578</v>
      </c>
      <c r="CP52" s="26">
        <f>'Agency North'!CQ56+'Agency South'!CQ56</f>
        <v>528.36206622098541</v>
      </c>
      <c r="CQ52" s="26">
        <f>'Agency North'!CR56+'Agency South'!CR56</f>
        <v>537.76826568067929</v>
      </c>
      <c r="CR52" s="26">
        <f>'Agency North'!CS56+'Agency South'!CS56</f>
        <v>574.0156242243628</v>
      </c>
      <c r="CS52" s="33">
        <f>'Agency North'!CT56+'Agency South'!CT56</f>
        <v>564.90713385098593</v>
      </c>
    </row>
    <row r="53" spans="1:97" s="26" customFormat="1" x14ac:dyDescent="0.25">
      <c r="A53" s="26" t="s">
        <v>8</v>
      </c>
      <c r="B53" s="26">
        <f>'Agency North'!C57+'Agency South'!C57</f>
        <v>81</v>
      </c>
      <c r="C53" s="26">
        <f>'Agency North'!D57+'Agency South'!D57</f>
        <v>65</v>
      </c>
      <c r="D53" s="26">
        <f>'Agency North'!E57+'Agency South'!E57</f>
        <v>124</v>
      </c>
      <c r="E53" s="26">
        <f>'Agency North'!F57+'Agency South'!F57</f>
        <v>142</v>
      </c>
      <c r="F53" s="26">
        <f>'Agency North'!G57+'Agency South'!G57</f>
        <v>182</v>
      </c>
      <c r="G53" s="26">
        <f>'Agency North'!H57+'Agency South'!H57</f>
        <v>143</v>
      </c>
      <c r="H53" s="26">
        <f>'Agency North'!I57+'Agency South'!I57</f>
        <v>132</v>
      </c>
      <c r="I53" s="26">
        <f>'Agency North'!J57+'Agency South'!J57</f>
        <v>140</v>
      </c>
      <c r="J53" s="26">
        <f>'Agency North'!K57+'Agency South'!K57</f>
        <v>260</v>
      </c>
      <c r="K53" s="26">
        <f>'Agency North'!L57+'Agency South'!L57</f>
        <v>192</v>
      </c>
      <c r="L53" s="26">
        <f>'Agency North'!M57+'Agency South'!M57</f>
        <v>199</v>
      </c>
      <c r="M53" s="33">
        <f>'Agency North'!N57+'Agency South'!N57</f>
        <v>233</v>
      </c>
      <c r="N53" s="261">
        <f>'Agency North'!O57+'Agency South'!O57</f>
        <v>124</v>
      </c>
      <c r="O53" s="261">
        <f>'Agency North'!P57+'Agency South'!P57</f>
        <v>121</v>
      </c>
      <c r="P53" s="261">
        <f>'Agency North'!Q57+'Agency South'!Q57</f>
        <v>256</v>
      </c>
      <c r="Q53" s="261">
        <f>'Agency North'!R57+'Agency South'!R57</f>
        <v>184</v>
      </c>
      <c r="R53" s="261">
        <f>'Agency North'!S57+'Agency South'!S57</f>
        <v>132</v>
      </c>
      <c r="S53" s="261">
        <f>'Agency North'!T57+'Agency South'!T57</f>
        <v>114</v>
      </c>
      <c r="T53" s="262">
        <f>'Agency North'!U57+'Agency South'!U57</f>
        <v>113</v>
      </c>
      <c r="U53" s="262">
        <f>'Agency North'!V57+'Agency South'!V57</f>
        <v>155</v>
      </c>
      <c r="V53" s="15">
        <f>'Agency North'!W57+'Agency South'!W57</f>
        <v>186</v>
      </c>
      <c r="W53" s="15">
        <f>'Agency North'!X57+'Agency South'!X57</f>
        <v>180</v>
      </c>
      <c r="X53" s="15">
        <f>'Agency North'!Y57+'Agency South'!Y57</f>
        <v>156</v>
      </c>
      <c r="Y53" s="94">
        <f>'Agency North'!Z57+'Agency South'!Z57</f>
        <v>321</v>
      </c>
      <c r="Z53" s="26">
        <f>'Agency North'!AA57+'Agency South'!AA57</f>
        <v>146</v>
      </c>
      <c r="AA53" s="26">
        <f>'Agency North'!AB57+'Agency South'!AB57</f>
        <v>255</v>
      </c>
      <c r="AB53" s="26">
        <f>'Agency North'!AC57+'Agency South'!AC57</f>
        <v>362</v>
      </c>
      <c r="AC53" s="26">
        <f>'Agency North'!AD57+'Agency South'!AD57</f>
        <v>180</v>
      </c>
      <c r="AD53" s="26">
        <f>'Agency North'!AE57+'Agency South'!AE57</f>
        <v>109</v>
      </c>
      <c r="AE53" s="26">
        <f>'Agency North'!AF57+'Agency South'!AF57</f>
        <v>105</v>
      </c>
      <c r="AF53" s="26">
        <f>'Agency North'!AG57+'Agency South'!AG57</f>
        <v>110</v>
      </c>
      <c r="AG53" s="26">
        <f>'Agency North'!AH57+'Agency South'!AH57</f>
        <v>195.15399916656116</v>
      </c>
      <c r="AH53" s="26">
        <f>'Agency North'!AI57+'Agency South'!AI57</f>
        <v>186.84029479906852</v>
      </c>
      <c r="AI53" s="26">
        <f>'Agency North'!AJ57+'Agency South'!AJ57</f>
        <v>224.50866471122907</v>
      </c>
      <c r="AJ53" s="26">
        <f>'Agency North'!AK57+'Agency South'!AK57</f>
        <v>241.06629126253188</v>
      </c>
      <c r="AK53" s="33">
        <f>'Agency North'!AL57+'Agency South'!AL57</f>
        <v>259.34807255565704</v>
      </c>
      <c r="AL53" s="26">
        <f>'Agency North'!AM57+'Agency South'!AM57</f>
        <v>185.60339331769845</v>
      </c>
      <c r="AM53" s="26">
        <f>'Agency North'!AN57+'Agency South'!AN57</f>
        <v>269.25847381438518</v>
      </c>
      <c r="AN53" s="26">
        <f>'Agency North'!AO57+'Agency South'!AO57</f>
        <v>444.68839138115436</v>
      </c>
      <c r="AO53" s="26">
        <f>'Agency North'!AP57+'Agency South'!AP57</f>
        <v>340.46861539236579</v>
      </c>
      <c r="AP53" s="26">
        <f>'Agency North'!AQ57+'Agency South'!AQ57</f>
        <v>280.71188373948507</v>
      </c>
      <c r="AQ53" s="26">
        <f>'Agency North'!AR57+'Agency South'!AR57</f>
        <v>322.94373984360277</v>
      </c>
      <c r="AR53" s="26">
        <f>'Agency North'!AS57+'Agency South'!AS57</f>
        <v>334.96449256576375</v>
      </c>
      <c r="AS53" s="26">
        <f>'Agency North'!AT57+'Agency South'!AT57</f>
        <v>334.70570299110204</v>
      </c>
      <c r="AT53" s="26">
        <f>'Agency North'!AU57+'Agency South'!AU57</f>
        <v>334.61126307214312</v>
      </c>
      <c r="AU53" s="26">
        <f>'Agency North'!AV57+'Agency South'!AV57</f>
        <v>350.53803168983796</v>
      </c>
      <c r="AV53" s="26">
        <f>'Agency North'!AW57+'Agency South'!AW57</f>
        <v>360.26663224867383</v>
      </c>
      <c r="AW53" s="33">
        <f>'Agency North'!AX57+'Agency South'!AX57</f>
        <v>368.42164560732459</v>
      </c>
      <c r="AX53" s="26">
        <f>'Agency North'!AY57+'Agency South'!AY57</f>
        <v>382.2051974427149</v>
      </c>
      <c r="AY53" s="26">
        <f>'Agency North'!AZ57+'Agency South'!AZ57</f>
        <v>494.6527519308321</v>
      </c>
      <c r="AZ53" s="26">
        <f>'Agency North'!BA57+'Agency South'!BA57</f>
        <v>863.2492674481017</v>
      </c>
      <c r="BA53" s="26">
        <f>'Agency North'!BB57+'Agency South'!BB57</f>
        <v>462.88532467186405</v>
      </c>
      <c r="BB53" s="26">
        <f>'Agency North'!BC57+'Agency South'!BC57</f>
        <v>260.42776315193851</v>
      </c>
      <c r="BC53" s="26">
        <f>'Agency North'!BD57+'Agency South'!BD57</f>
        <v>356.85500017827167</v>
      </c>
      <c r="BD53" s="26">
        <f>'Agency North'!BE57+'Agency South'!BE57</f>
        <v>517.10617135081691</v>
      </c>
      <c r="BE53" s="26">
        <f>'Agency North'!BF57+'Agency South'!BF57</f>
        <v>642.99935971268974</v>
      </c>
      <c r="BF53" s="26">
        <f>'Agency North'!BG57+'Agency South'!BG57</f>
        <v>651.55974042044477</v>
      </c>
      <c r="BG53" s="26">
        <f>'Agency North'!BH57+'Agency South'!BH57</f>
        <v>677.89370722806143</v>
      </c>
      <c r="BH53" s="26">
        <f>'Agency North'!BI57+'Agency South'!BI57</f>
        <v>695.54928532874203</v>
      </c>
      <c r="BI53" s="33">
        <f>'Agency North'!BJ57+'Agency South'!BJ57</f>
        <v>713.84019954193843</v>
      </c>
      <c r="BJ53" s="26">
        <f>'Agency North'!BK57+'Agency South'!BK57</f>
        <v>482.57248575375405</v>
      </c>
      <c r="BK53" s="26">
        <f>'Agency North'!BL57+'Agency South'!BL57</f>
        <v>648.13132230398969</v>
      </c>
      <c r="BL53" s="26">
        <f>'Agency North'!BM57+'Agency South'!BM57</f>
        <v>1096.6142381044438</v>
      </c>
      <c r="BM53" s="26">
        <f>'Agency North'!BN57+'Agency South'!BN57</f>
        <v>607.43376359664148</v>
      </c>
      <c r="BN53" s="26">
        <f>'Agency North'!BO57+'Agency South'!BO57</f>
        <v>348.20770625088738</v>
      </c>
      <c r="BO53" s="26">
        <f>'Agency North'!BP57+'Agency South'!BP57</f>
        <v>444.48522101049343</v>
      </c>
      <c r="BP53" s="26">
        <f>'Agency North'!BQ57+'Agency South'!BQ57</f>
        <v>638.93930753937491</v>
      </c>
      <c r="BQ53" s="26">
        <f>'Agency North'!BR57+'Agency South'!BR57</f>
        <v>786.4851855663544</v>
      </c>
      <c r="BR53" s="26">
        <f>'Agency North'!BS57+'Agency South'!BS57</f>
        <v>789.01060424135483</v>
      </c>
      <c r="BS53" s="26">
        <f>'Agency North'!BT57+'Agency South'!BT57</f>
        <v>809.3147106986803</v>
      </c>
      <c r="BT53" s="26">
        <f>'Agency North'!BU57+'Agency South'!BU57</f>
        <v>820.88044120846826</v>
      </c>
      <c r="BU53" s="33">
        <f>'Agency North'!BV57+'Agency South'!BV57</f>
        <v>831.98735836471394</v>
      </c>
      <c r="BV53" s="26">
        <f>'Agency North'!BW57+'Agency South'!BW57</f>
        <v>545.93751214002486</v>
      </c>
      <c r="BW53" s="26">
        <f>'Agency North'!BX57+'Agency South'!BX57</f>
        <v>739.55630053893674</v>
      </c>
      <c r="BX53" s="26">
        <f>'Agency North'!BY57+'Agency South'!BY57</f>
        <v>1222.6853597336908</v>
      </c>
      <c r="BY53" s="26">
        <f>'Agency North'!BZ57+'Agency South'!BZ57</f>
        <v>682.72955181865166</v>
      </c>
      <c r="BZ53" s="26">
        <f>'Agency North'!CA57+'Agency South'!CA57</f>
        <v>395.35605013731839</v>
      </c>
      <c r="CA53" s="26">
        <f>'Agency North'!CB57+'Agency South'!CB57</f>
        <v>517.19397143163621</v>
      </c>
      <c r="CB53" s="26">
        <f>'Agency North'!CC57+'Agency South'!CC57</f>
        <v>748.29799106742894</v>
      </c>
      <c r="CC53" s="26">
        <f>'Agency North'!CD57+'Agency South'!CD57</f>
        <v>936.20871357153408</v>
      </c>
      <c r="CD53" s="26">
        <f>'Agency North'!CE57+'Agency South'!CE57</f>
        <v>943.81199064303576</v>
      </c>
      <c r="CE53" s="26">
        <f>'Agency North'!CF57+'Agency South'!CF57</f>
        <v>971.46658293619453</v>
      </c>
      <c r="CF53" s="26">
        <f>'Agency North'!CG57+'Agency South'!CG57</f>
        <v>994.44153193041996</v>
      </c>
      <c r="CG53" s="33">
        <f>'Agency North'!CH57+'Agency South'!CH57</f>
        <v>1010.7011179135013</v>
      </c>
      <c r="CH53" s="26">
        <f>'Agency North'!CI57+'Agency South'!CI57</f>
        <v>636.59540366253464</v>
      </c>
      <c r="CI53" s="26">
        <f>'Agency North'!CJ57+'Agency South'!CJ57</f>
        <v>873.74452737826346</v>
      </c>
      <c r="CJ53" s="26">
        <f>'Agency North'!CK57+'Agency South'!CK57</f>
        <v>1437.2147823911209</v>
      </c>
      <c r="CK53" s="26">
        <f>'Agency North'!CL57+'Agency South'!CL57</f>
        <v>804.07598520491592</v>
      </c>
      <c r="CL53" s="26">
        <f>'Agency North'!CM57+'Agency South'!CM57</f>
        <v>465.90510998669743</v>
      </c>
      <c r="CM53" s="26">
        <f>'Agency North'!CN57+'Agency South'!CN57</f>
        <v>605.90296115402612</v>
      </c>
      <c r="CN53" s="26">
        <f>'Agency North'!CO57+'Agency South'!CO57</f>
        <v>875.20113360335586</v>
      </c>
      <c r="CO53" s="26">
        <f>'Agency North'!CP57+'Agency South'!CP57</f>
        <v>1094.1050849636563</v>
      </c>
      <c r="CP53" s="26">
        <f>'Agency North'!CQ57+'Agency South'!CQ57</f>
        <v>1101.8935251305218</v>
      </c>
      <c r="CQ53" s="26">
        <f>'Agency North'!CR57+'Agency South'!CR57</f>
        <v>1145.517116506677</v>
      </c>
      <c r="CR53" s="26">
        <f>'Agency North'!CS57+'Agency South'!CS57</f>
        <v>1181.1139358863111</v>
      </c>
      <c r="CS53" s="33">
        <f>'Agency North'!CT57+'Agency South'!CT57</f>
        <v>1199.4445499440149</v>
      </c>
    </row>
    <row r="54" spans="1:97" s="26" customFormat="1" x14ac:dyDescent="0.25">
      <c r="A54" s="26" t="s">
        <v>1</v>
      </c>
      <c r="B54" s="26">
        <f>'Agency North'!C58+'Agency South'!C58</f>
        <v>63</v>
      </c>
      <c r="C54" s="26">
        <f>'Agency North'!D58+'Agency South'!D58</f>
        <v>59</v>
      </c>
      <c r="D54" s="26">
        <f>'Agency North'!E58+'Agency South'!E58</f>
        <v>70</v>
      </c>
      <c r="E54" s="26">
        <f>'Agency North'!F58+'Agency South'!F58</f>
        <v>112</v>
      </c>
      <c r="F54" s="26">
        <f>'Agency North'!G58+'Agency South'!G58</f>
        <v>142</v>
      </c>
      <c r="G54" s="26">
        <f>'Agency North'!H58+'Agency South'!H58</f>
        <v>150</v>
      </c>
      <c r="H54" s="26">
        <f>'Agency North'!I58+'Agency South'!I58</f>
        <v>146</v>
      </c>
      <c r="I54" s="26">
        <f>'Agency North'!J58+'Agency South'!J58</f>
        <v>126</v>
      </c>
      <c r="J54" s="26">
        <f>'Agency North'!K58+'Agency South'!K58</f>
        <v>213</v>
      </c>
      <c r="K54" s="26">
        <f>'Agency North'!L58+'Agency South'!L58</f>
        <v>185</v>
      </c>
      <c r="L54" s="26">
        <f>'Agency North'!M58+'Agency South'!M58</f>
        <v>224</v>
      </c>
      <c r="M54" s="33">
        <f>'Agency North'!N58+'Agency South'!N58</f>
        <v>252</v>
      </c>
      <c r="N54" s="261">
        <f>'Agency North'!O58+'Agency South'!O58</f>
        <v>99</v>
      </c>
      <c r="O54" s="261">
        <f>'Agency North'!P58+'Agency South'!P58</f>
        <v>110</v>
      </c>
      <c r="P54" s="261">
        <f>'Agency North'!Q58+'Agency South'!Q58</f>
        <v>189</v>
      </c>
      <c r="Q54" s="261">
        <f>'Agency North'!R58+'Agency South'!R58</f>
        <v>184</v>
      </c>
      <c r="R54" s="261">
        <f>'Agency North'!S58+'Agency South'!S58</f>
        <v>186</v>
      </c>
      <c r="S54" s="261">
        <f>'Agency North'!T58+'Agency South'!T58</f>
        <v>236</v>
      </c>
      <c r="T54" s="262">
        <f>'Agency North'!U58+'Agency South'!U58</f>
        <v>167</v>
      </c>
      <c r="U54" s="262">
        <f>'Agency North'!V58+'Agency South'!V58</f>
        <v>137</v>
      </c>
      <c r="V54" s="15">
        <f>'Agency North'!W58+'Agency South'!W58</f>
        <v>138</v>
      </c>
      <c r="W54" s="15">
        <f>'Agency North'!X58+'Agency South'!X58</f>
        <v>112</v>
      </c>
      <c r="X54" s="15">
        <f>'Agency North'!Y58+'Agency South'!Y58</f>
        <v>143</v>
      </c>
      <c r="Y54" s="94">
        <f>'Agency North'!Z58+'Agency South'!Z58</f>
        <v>248</v>
      </c>
      <c r="Z54" s="26">
        <f>'Agency North'!AA58+'Agency South'!AA58</f>
        <v>73</v>
      </c>
      <c r="AA54" s="26">
        <f>'Agency North'!AB58+'Agency South'!AB58</f>
        <v>107</v>
      </c>
      <c r="AB54" s="26">
        <f>'Agency North'!AC58+'Agency South'!AC58</f>
        <v>166</v>
      </c>
      <c r="AC54" s="26">
        <f>'Agency North'!AD58+'Agency South'!AD58</f>
        <v>139</v>
      </c>
      <c r="AD54" s="26">
        <f>'Agency North'!AE58+'Agency South'!AE58</f>
        <v>118</v>
      </c>
      <c r="AE54" s="26">
        <f>'Agency North'!AF58+'Agency South'!AF58</f>
        <v>117</v>
      </c>
      <c r="AF54" s="26">
        <f>'Agency North'!AG58+'Agency South'!AG58</f>
        <v>95</v>
      </c>
      <c r="AG54" s="26">
        <f>'Agency North'!AH58+'Agency South'!AH58</f>
        <v>224.42042453191732</v>
      </c>
      <c r="AH54" s="26">
        <f>'Agency North'!AI58+'Agency South'!AI58</f>
        <v>215.07789552537039</v>
      </c>
      <c r="AI54" s="26">
        <f>'Agency North'!AJ58+'Agency South'!AJ58</f>
        <v>207.05002667522857</v>
      </c>
      <c r="AJ54" s="26">
        <f>'Agency North'!AK58+'Agency South'!AK58</f>
        <v>199.94230464372731</v>
      </c>
      <c r="AK54" s="33">
        <f>'Agency North'!AL58+'Agency South'!AL58</f>
        <v>199.89147950673146</v>
      </c>
      <c r="AL54" s="26">
        <f>'Agency North'!AM58+'Agency South'!AM58</f>
        <v>156.13474312051306</v>
      </c>
      <c r="AM54" s="26">
        <f>'Agency North'!AN58+'Agency South'!AN58</f>
        <v>191.52916999344021</v>
      </c>
      <c r="AN54" s="26">
        <f>'Agency North'!AO58+'Agency South'!AO58</f>
        <v>366.33140354318243</v>
      </c>
      <c r="AO54" s="26">
        <f>'Agency North'!AP58+'Agency South'!AP58</f>
        <v>320.81144121033077</v>
      </c>
      <c r="AP54" s="26">
        <f>'Agency North'!AQ58+'Agency South'!AQ58</f>
        <v>268.44210445798291</v>
      </c>
      <c r="AQ54" s="26">
        <f>'Agency North'!AR58+'Agency South'!AR58</f>
        <v>265.38158386873954</v>
      </c>
      <c r="AR54" s="26">
        <f>'Agency North'!AS58+'Agency South'!AS58</f>
        <v>252.05710954167174</v>
      </c>
      <c r="AS54" s="26">
        <f>'Agency North'!AT58+'Agency South'!AT58</f>
        <v>307.56329083586797</v>
      </c>
      <c r="AT54" s="26">
        <f>'Agency North'!AU58+'Agency South'!AU58</f>
        <v>298.4749472745923</v>
      </c>
      <c r="AU54" s="26">
        <f>'Agency North'!AV58+'Agency South'!AV58</f>
        <v>301.52702386123167</v>
      </c>
      <c r="AV54" s="26">
        <f>'Agency North'!AW58+'Agency South'!AW58</f>
        <v>308.95659449560492</v>
      </c>
      <c r="AW54" s="33">
        <f>'Agency North'!AX58+'Agency South'!AX58</f>
        <v>322.70703339651959</v>
      </c>
      <c r="AX54" s="26">
        <f>'Agency North'!AY58+'Agency South'!AY58</f>
        <v>486.18590746633663</v>
      </c>
      <c r="AY54" s="26">
        <f>'Agency North'!AZ58+'Agency South'!AZ58</f>
        <v>587.17691609589224</v>
      </c>
      <c r="AZ54" s="26">
        <f>'Agency North'!BA58+'Agency South'!BA58</f>
        <v>1235.3248776476839</v>
      </c>
      <c r="BA54" s="26">
        <f>'Agency North'!BB58+'Agency South'!BB58</f>
        <v>1094.8144419898963</v>
      </c>
      <c r="BB54" s="26">
        <f>'Agency North'!BC58+'Agency South'!BC58</f>
        <v>939.68345709574066</v>
      </c>
      <c r="BC54" s="26">
        <f>'Agency North'!BD58+'Agency South'!BD58</f>
        <v>927.13853913144021</v>
      </c>
      <c r="BD54" s="26">
        <f>'Agency North'!BE58+'Agency South'!BE58</f>
        <v>767.56296097239408</v>
      </c>
      <c r="BE54" s="26">
        <f>'Agency North'!BF58+'Agency South'!BF58</f>
        <v>712.85082425700875</v>
      </c>
      <c r="BF54" s="26">
        <f>'Agency North'!BG58+'Agency South'!BG58</f>
        <v>737.93090113388166</v>
      </c>
      <c r="BG54" s="26">
        <f>'Agency North'!BH58+'Agency South'!BH58</f>
        <v>771.31038406509663</v>
      </c>
      <c r="BH54" s="26">
        <f>'Agency North'!BI58+'Agency South'!BI58</f>
        <v>822.65304588656772</v>
      </c>
      <c r="BI54" s="33">
        <f>'Agency North'!BJ58+'Agency South'!BJ58</f>
        <v>933.10660782888795</v>
      </c>
      <c r="BJ54" s="26">
        <f>'Agency North'!BK58+'Agency South'!BK58</f>
        <v>572.52135475164471</v>
      </c>
      <c r="BK54" s="26">
        <f>'Agency North'!BL58+'Agency South'!BL58</f>
        <v>731.27346003263301</v>
      </c>
      <c r="BL54" s="26">
        <f>'Agency North'!BM58+'Agency South'!BM58</f>
        <v>1529.5169127727504</v>
      </c>
      <c r="BM54" s="26">
        <f>'Agency North'!BN58+'Agency South'!BN58</f>
        <v>1353.082651169979</v>
      </c>
      <c r="BN54" s="26">
        <f>'Agency North'!BO58+'Agency South'!BO58</f>
        <v>1155.7227249879163</v>
      </c>
      <c r="BO54" s="26">
        <f>'Agency North'!BP58+'Agency South'!BP58</f>
        <v>1136.0947016279006</v>
      </c>
      <c r="BP54" s="26">
        <f>'Agency North'!BQ58+'Agency South'!BQ58</f>
        <v>950.58526175957809</v>
      </c>
      <c r="BQ54" s="26">
        <f>'Agency North'!BR58+'Agency South'!BR58</f>
        <v>882.24883319571381</v>
      </c>
      <c r="BR54" s="26">
        <f>'Agency North'!BS58+'Agency South'!BS58</f>
        <v>916.95195505378092</v>
      </c>
      <c r="BS54" s="26">
        <f>'Agency North'!BT58+'Agency South'!BT58</f>
        <v>951.87031743910768</v>
      </c>
      <c r="BT54" s="26">
        <f>'Agency North'!BU58+'Agency South'!BU58</f>
        <v>1007.8309638687266</v>
      </c>
      <c r="BU54" s="33">
        <f>'Agency North'!BV58+'Agency South'!BV58</f>
        <v>1121.5079117103228</v>
      </c>
      <c r="BV54" s="26">
        <f>'Agency North'!BW58+'Agency South'!BW58</f>
        <v>667.41590073377688</v>
      </c>
      <c r="BW54" s="26">
        <f>'Agency North'!BX58+'Agency South'!BX58</f>
        <v>850.68206955642017</v>
      </c>
      <c r="BX54" s="26">
        <f>'Agency North'!BY58+'Agency South'!BY58</f>
        <v>1773.063244909926</v>
      </c>
      <c r="BY54" s="26">
        <f>'Agency North'!BZ58+'Agency South'!BZ58</f>
        <v>1557.6855652276799</v>
      </c>
      <c r="BZ54" s="26">
        <f>'Agency North'!CA58+'Agency South'!CA58</f>
        <v>1324.2059857960046</v>
      </c>
      <c r="CA54" s="26">
        <f>'Agency North'!CB58+'Agency South'!CB58</f>
        <v>1296.7411239744624</v>
      </c>
      <c r="CB54" s="26">
        <f>'Agency North'!CC58+'Agency South'!CC58</f>
        <v>1084.9619746620331</v>
      </c>
      <c r="CC54" s="26">
        <f>'Agency North'!CD58+'Agency South'!CD58</f>
        <v>1007.7390347107425</v>
      </c>
      <c r="CD54" s="26">
        <f>'Agency North'!CE58+'Agency South'!CE58</f>
        <v>1055.1764777780068</v>
      </c>
      <c r="CE54" s="26">
        <f>'Agency North'!CF58+'Agency South'!CF58</f>
        <v>1105.8769102932122</v>
      </c>
      <c r="CF54" s="26">
        <f>'Agency North'!CG58+'Agency South'!CG58</f>
        <v>1181.1079654936261</v>
      </c>
      <c r="CG54" s="33">
        <f>'Agency North'!CH58+'Agency South'!CH58</f>
        <v>1321.8226588609946</v>
      </c>
      <c r="CH54" s="26">
        <f>'Agency North'!CI58+'Agency South'!CI58</f>
        <v>756.52488895282352</v>
      </c>
      <c r="CI54" s="26">
        <f>'Agency North'!CJ58+'Agency South'!CJ58</f>
        <v>968.54514913750745</v>
      </c>
      <c r="CJ54" s="26">
        <f>'Agency North'!CK58+'Agency South'!CK58</f>
        <v>2025.4913830233777</v>
      </c>
      <c r="CK54" s="26">
        <f>'Agency North'!CL58+'Agency South'!CL58</f>
        <v>1788.3942289538752</v>
      </c>
      <c r="CL54" s="26">
        <f>'Agency North'!CM58+'Agency South'!CM58</f>
        <v>1527.2067068760284</v>
      </c>
      <c r="CM54" s="26">
        <f>'Agency North'!CN58+'Agency South'!CN58</f>
        <v>1499.5104423059597</v>
      </c>
      <c r="CN54" s="26">
        <f>'Agency North'!CO58+'Agency South'!CO58</f>
        <v>1256.256628505203</v>
      </c>
      <c r="CO54" s="26">
        <f>'Agency North'!CP58+'Agency South'!CP58</f>
        <v>1168.3876870311005</v>
      </c>
      <c r="CP54" s="26">
        <f>'Agency North'!CQ58+'Agency South'!CQ58</f>
        <v>1222.5897167138087</v>
      </c>
      <c r="CQ54" s="26">
        <f>'Agency North'!CR58+'Agency South'!CR58</f>
        <v>1286.6640505532409</v>
      </c>
      <c r="CR54" s="26">
        <f>'Agency North'!CS58+'Agency South'!CS58</f>
        <v>1390.8270130271528</v>
      </c>
      <c r="CS54" s="33">
        <f>'Agency North'!CT58+'Agency South'!CT58</f>
        <v>1552.4907833538468</v>
      </c>
    </row>
    <row r="55" spans="1:97" s="26" customFormat="1" x14ac:dyDescent="0.25">
      <c r="A55" s="26" t="s">
        <v>2</v>
      </c>
      <c r="B55" s="26">
        <f>'Agency North'!C59+'Agency South'!C59</f>
        <v>23</v>
      </c>
      <c r="C55" s="26">
        <f>'Agency North'!D59+'Agency South'!D59</f>
        <v>17</v>
      </c>
      <c r="D55" s="26">
        <f>'Agency North'!E59+'Agency South'!E59</f>
        <v>20</v>
      </c>
      <c r="E55" s="26">
        <f>'Agency North'!F59+'Agency South'!F59</f>
        <v>21</v>
      </c>
      <c r="F55" s="26">
        <f>'Agency North'!G59+'Agency South'!G59</f>
        <v>41</v>
      </c>
      <c r="G55" s="26">
        <f>'Agency North'!H59+'Agency South'!H59</f>
        <v>40</v>
      </c>
      <c r="H55" s="26">
        <f>'Agency North'!I59+'Agency South'!I59</f>
        <v>44</v>
      </c>
      <c r="I55" s="26">
        <f>'Agency North'!J59+'Agency South'!J59</f>
        <v>52</v>
      </c>
      <c r="J55" s="26">
        <f>'Agency North'!K59+'Agency South'!K59</f>
        <v>113</v>
      </c>
      <c r="K55" s="26">
        <f>'Agency North'!L59+'Agency South'!L59</f>
        <v>77</v>
      </c>
      <c r="L55" s="26">
        <f>'Agency North'!M59+'Agency South'!M59</f>
        <v>125</v>
      </c>
      <c r="M55" s="33">
        <f>'Agency North'!N59+'Agency South'!N59</f>
        <v>140</v>
      </c>
      <c r="N55" s="261">
        <f>'Agency North'!O59+'Agency South'!O59</f>
        <v>57</v>
      </c>
      <c r="O55" s="261">
        <f>'Agency North'!P59+'Agency South'!P59</f>
        <v>52</v>
      </c>
      <c r="P55" s="261">
        <f>'Agency North'!Q59+'Agency South'!Q59</f>
        <v>106</v>
      </c>
      <c r="Q55" s="261">
        <f>'Agency North'!R59+'Agency South'!R59</f>
        <v>85</v>
      </c>
      <c r="R55" s="261">
        <f>'Agency North'!S59+'Agency South'!S59</f>
        <v>109</v>
      </c>
      <c r="S55" s="261">
        <f>'Agency North'!T59+'Agency South'!T59</f>
        <v>175</v>
      </c>
      <c r="T55" s="262">
        <f>'Agency North'!U59+'Agency South'!U59</f>
        <v>122</v>
      </c>
      <c r="U55" s="262">
        <f>'Agency North'!V59+'Agency South'!V59</f>
        <v>137</v>
      </c>
      <c r="V55" s="15">
        <f>'Agency North'!W59+'Agency South'!W59</f>
        <v>152</v>
      </c>
      <c r="W55" s="15">
        <f>'Agency North'!X59+'Agency South'!X59</f>
        <v>154</v>
      </c>
      <c r="X55" s="15">
        <f>'Agency North'!Y59+'Agency South'!Y59</f>
        <v>155</v>
      </c>
      <c r="Y55" s="94">
        <f>'Agency North'!Z59+'Agency South'!Z59</f>
        <v>255</v>
      </c>
      <c r="Z55" s="26">
        <f>'Agency North'!AA59+'Agency South'!AA59</f>
        <v>105</v>
      </c>
      <c r="AA55" s="26">
        <f>'Agency North'!AB59+'Agency South'!AB59</f>
        <v>115</v>
      </c>
      <c r="AB55" s="26">
        <f>'Agency North'!AC59+'Agency South'!AC59</f>
        <v>135</v>
      </c>
      <c r="AC55" s="26">
        <f>'Agency North'!AD59+'Agency South'!AD59</f>
        <v>131</v>
      </c>
      <c r="AD55" s="26">
        <f>'Agency North'!AE59+'Agency South'!AE59</f>
        <v>112</v>
      </c>
      <c r="AE55" s="26">
        <f>'Agency North'!AF59+'Agency South'!AF59</f>
        <v>101</v>
      </c>
      <c r="AF55" s="26">
        <f>'Agency North'!AG59+'Agency South'!AG59</f>
        <v>96</v>
      </c>
      <c r="AG55" s="26">
        <f>'Agency North'!AH59+'Agency South'!AH59</f>
        <v>183.14833305267769</v>
      </c>
      <c r="AH55" s="26">
        <f>'Agency North'!AI59+'Agency South'!AI59</f>
        <v>207.0765648090229</v>
      </c>
      <c r="AI55" s="26">
        <f>'Agency North'!AJ59+'Agency South'!AJ59</f>
        <v>215.24752603467226</v>
      </c>
      <c r="AJ55" s="26">
        <f>'Agency North'!AK59+'Agency South'!AK59</f>
        <v>239.38376480873245</v>
      </c>
      <c r="AK55" s="33">
        <f>'Agency North'!AL59+'Agency South'!AL59</f>
        <v>271.33734052554752</v>
      </c>
      <c r="AL55" s="26">
        <f>'Agency North'!AM59+'Agency South'!AM59</f>
        <v>170.1659737386104</v>
      </c>
      <c r="AM55" s="26">
        <f>'Agency North'!AN59+'Agency South'!AN59</f>
        <v>178.63862805850664</v>
      </c>
      <c r="AN55" s="26">
        <f>'Agency North'!AO59+'Agency South'!AO59</f>
        <v>305.77801610512347</v>
      </c>
      <c r="AO55" s="26">
        <f>'Agency North'!AP59+'Agency South'!AP59</f>
        <v>317.47806986719684</v>
      </c>
      <c r="AP55" s="26">
        <f>'Agency North'!AQ59+'Agency South'!AQ59</f>
        <v>274.42841032034585</v>
      </c>
      <c r="AQ55" s="26">
        <f>'Agency North'!AR59+'Agency South'!AR59</f>
        <v>259.82952255852416</v>
      </c>
      <c r="AR55" s="26">
        <f>'Agency North'!AS59+'Agency South'!AS59</f>
        <v>227.55679004545306</v>
      </c>
      <c r="AS55" s="26">
        <f>'Agency North'!AT59+'Agency South'!AT59</f>
        <v>297.08050469157956</v>
      </c>
      <c r="AT55" s="26">
        <f>'Agency North'!AU59+'Agency South'!AU59</f>
        <v>297.63035322486508</v>
      </c>
      <c r="AU55" s="26">
        <f>'Agency North'!AV59+'Agency South'!AV59</f>
        <v>302.7473649310395</v>
      </c>
      <c r="AV55" s="26">
        <f>'Agency North'!AW59+'Agency South'!AW59</f>
        <v>323.12426916249888</v>
      </c>
      <c r="AW55" s="33">
        <f>'Agency North'!AX59+'Agency South'!AX59</f>
        <v>353.77833886397775</v>
      </c>
      <c r="AX55" s="26">
        <f>'Agency North'!AY59+'Agency South'!AY59</f>
        <v>300.87272137503794</v>
      </c>
      <c r="AY55" s="26">
        <f>'Agency North'!AZ59+'Agency South'!AZ59</f>
        <v>325.97630333987786</v>
      </c>
      <c r="AZ55" s="26">
        <f>'Agency North'!BA59+'Agency South'!BA59</f>
        <v>586.86018058032369</v>
      </c>
      <c r="BA55" s="26">
        <f>'Agency North'!BB59+'Agency South'!BB59</f>
        <v>643.81316322868008</v>
      </c>
      <c r="BB55" s="26">
        <f>'Agency North'!BC59+'Agency South'!BC59</f>
        <v>570.52960464256444</v>
      </c>
      <c r="BC55" s="26">
        <f>'Agency North'!BD59+'Agency South'!BD59</f>
        <v>519.66878019999513</v>
      </c>
      <c r="BD55" s="26">
        <f>'Agency North'!BE59+'Agency South'!BE59</f>
        <v>475.01709175282076</v>
      </c>
      <c r="BE55" s="26">
        <f>'Agency North'!BF59+'Agency South'!BF59</f>
        <v>584.24065103115981</v>
      </c>
      <c r="BF55" s="26">
        <f>'Agency North'!BG59+'Agency South'!BG59</f>
        <v>570.87487977324759</v>
      </c>
      <c r="BG55" s="26">
        <f>'Agency North'!BH59+'Agency South'!BH59</f>
        <v>570.34203316249841</v>
      </c>
      <c r="BH55" s="26">
        <f>'Agency North'!BI59+'Agency South'!BI59</f>
        <v>586.0937906964034</v>
      </c>
      <c r="BI55" s="33">
        <f>'Agency North'!BJ59+'Agency South'!BJ59</f>
        <v>617.69202622790988</v>
      </c>
      <c r="BJ55" s="26">
        <f>'Agency North'!BK59+'Agency South'!BK59</f>
        <v>355.34794895041466</v>
      </c>
      <c r="BK55" s="26">
        <f>'Agency North'!BL59+'Agency South'!BL59</f>
        <v>331.98540400701194</v>
      </c>
      <c r="BL55" s="26">
        <f>'Agency North'!BM59+'Agency South'!BM59</f>
        <v>597.12932146941989</v>
      </c>
      <c r="BM55" s="26">
        <f>'Agency North'!BN59+'Agency South'!BN59</f>
        <v>661.0748526609849</v>
      </c>
      <c r="BN55" s="26">
        <f>'Agency North'!BO59+'Agency South'!BO59</f>
        <v>594.72403094509536</v>
      </c>
      <c r="BO55" s="26">
        <f>'Agency North'!BP59+'Agency South'!BP59</f>
        <v>552.2356561716158</v>
      </c>
      <c r="BP55" s="26">
        <f>'Agency North'!BQ59+'Agency South'!BQ59</f>
        <v>516.87059809358334</v>
      </c>
      <c r="BQ55" s="26">
        <f>'Agency North'!BR59+'Agency South'!BR59</f>
        <v>705.03354602542436</v>
      </c>
      <c r="BR55" s="26">
        <f>'Agency North'!BS59+'Agency South'!BS59</f>
        <v>772.51060537506419</v>
      </c>
      <c r="BS55" s="26">
        <f>'Agency North'!BT59+'Agency South'!BT59</f>
        <v>766.11109787103612</v>
      </c>
      <c r="BT55" s="26">
        <f>'Agency North'!BU59+'Agency South'!BU59</f>
        <v>789.28161588226294</v>
      </c>
      <c r="BU55" s="33">
        <f>'Agency North'!BV59+'Agency South'!BV59</f>
        <v>835.14138616683863</v>
      </c>
      <c r="BV55" s="26">
        <f>'Agency North'!BW59+'Agency South'!BW59</f>
        <v>456.28527523017806</v>
      </c>
      <c r="BW55" s="26">
        <f>'Agency North'!BX59+'Agency South'!BX59</f>
        <v>429.92546684530907</v>
      </c>
      <c r="BX55" s="26">
        <f>'Agency North'!BY59+'Agency South'!BY59</f>
        <v>781.3501544858409</v>
      </c>
      <c r="BY55" s="26">
        <f>'Agency North'!BZ59+'Agency South'!BZ59</f>
        <v>840.22167875610398</v>
      </c>
      <c r="BZ55" s="26">
        <f>'Agency North'!CA59+'Agency South'!CA59</f>
        <v>755.42439281581369</v>
      </c>
      <c r="CA55" s="26">
        <f>'Agency North'!CB59+'Agency South'!CB59</f>
        <v>693.43379515714616</v>
      </c>
      <c r="CB55" s="26">
        <f>'Agency North'!CC59+'Agency South'!CC59</f>
        <v>634.26363995269935</v>
      </c>
      <c r="CC55" s="26">
        <f>'Agency North'!CD59+'Agency South'!CD59</f>
        <v>859.14005978850923</v>
      </c>
      <c r="CD55" s="26">
        <f>'Agency North'!CE59+'Agency South'!CE59</f>
        <v>933.14196542742388</v>
      </c>
      <c r="CE55" s="26">
        <f>'Agency North'!CF59+'Agency South'!CF59</f>
        <v>914.02311022652225</v>
      </c>
      <c r="CF55" s="26">
        <f>'Agency North'!CG59+'Agency South'!CG59</f>
        <v>936.90144651996775</v>
      </c>
      <c r="CG55" s="33">
        <f>'Agency North'!CH59+'Agency South'!CH59</f>
        <v>977.61546383188306</v>
      </c>
      <c r="CH55" s="26">
        <f>'Agency North'!CI59+'Agency South'!CI59</f>
        <v>509.29926473344358</v>
      </c>
      <c r="CI55" s="26">
        <f>'Agency North'!CJ59+'Agency South'!CJ59</f>
        <v>479.04056793500922</v>
      </c>
      <c r="CJ55" s="26">
        <f>'Agency North'!CK59+'Agency South'!CK59</f>
        <v>873.1829921271376</v>
      </c>
      <c r="CK55" s="26">
        <f>'Agency North'!CL59+'Agency South'!CL59</f>
        <v>943.33305168827474</v>
      </c>
      <c r="CL55" s="26">
        <f>'Agency North'!CM59+'Agency South'!CM59</f>
        <v>855.33455792938139</v>
      </c>
      <c r="CM55" s="26">
        <f>'Agency North'!CN59+'Agency South'!CN59</f>
        <v>792.10417031631789</v>
      </c>
      <c r="CN55" s="26">
        <f>'Agency North'!CO59+'Agency South'!CO59</f>
        <v>736.07656264003242</v>
      </c>
      <c r="CO55" s="26">
        <f>'Agency North'!CP59+'Agency South'!CP59</f>
        <v>995.63701346455571</v>
      </c>
      <c r="CP55" s="26">
        <f>'Agency North'!CQ59+'Agency South'!CQ59</f>
        <v>1084.8529878309066</v>
      </c>
      <c r="CQ55" s="26">
        <f>'Agency North'!CR59+'Agency South'!CR59</f>
        <v>1080.6957529911451</v>
      </c>
      <c r="CR55" s="26">
        <f>'Agency North'!CS59+'Agency South'!CS59</f>
        <v>1120.4106032806292</v>
      </c>
      <c r="CS55" s="33">
        <f>'Agency North'!CT59+'Agency South'!CT59</f>
        <v>1171.5895480917277</v>
      </c>
    </row>
    <row r="56" spans="1:97" s="26" customFormat="1" x14ac:dyDescent="0.25">
      <c r="A56" s="26" t="s">
        <v>150</v>
      </c>
      <c r="M56" s="33"/>
      <c r="N56" s="261"/>
      <c r="O56" s="261"/>
      <c r="P56" s="261"/>
      <c r="Q56" s="261"/>
      <c r="R56" s="261"/>
      <c r="S56" s="261"/>
      <c r="T56" s="262"/>
      <c r="U56" s="262"/>
      <c r="V56" s="15"/>
      <c r="W56" s="15"/>
      <c r="X56" s="15"/>
      <c r="Y56" s="94"/>
      <c r="Z56" s="26">
        <f>'Agency North'!AA60+'Agency South'!AA60</f>
        <v>0</v>
      </c>
      <c r="AA56" s="26">
        <f>'Agency North'!AB60+'Agency South'!AB60</f>
        <v>98</v>
      </c>
      <c r="AB56" s="26">
        <f>'Agency North'!AC60+'Agency South'!AC60</f>
        <v>76</v>
      </c>
      <c r="AC56" s="26">
        <f>'Agency North'!AD60+'Agency South'!AD60</f>
        <v>150</v>
      </c>
      <c r="AD56" s="26">
        <f>'Agency North'!AE60+'Agency South'!AE60</f>
        <v>67</v>
      </c>
      <c r="AE56" s="26">
        <f>'Agency North'!AF60+'Agency South'!AF60</f>
        <v>57</v>
      </c>
      <c r="AF56" s="26">
        <f>'Agency North'!AG60+'Agency South'!AG60</f>
        <v>52</v>
      </c>
      <c r="AG56" s="26">
        <f>'Agency North'!AH60+'Agency South'!AH60</f>
        <v>81.5</v>
      </c>
      <c r="AH56" s="26">
        <f>'Agency North'!AI60+'Agency South'!AI60</f>
        <v>64.375</v>
      </c>
      <c r="AI56" s="26">
        <f>'Agency North'!AJ60+'Agency South'!AJ60</f>
        <v>63.71875</v>
      </c>
      <c r="AJ56" s="26">
        <f>'Agency North'!AK60+'Agency South'!AK60</f>
        <v>65.3984375</v>
      </c>
      <c r="AK56" s="26">
        <f>'Agency North'!AL60+'Agency South'!AL60</f>
        <v>68.748046875</v>
      </c>
      <c r="AL56" s="26">
        <f>'Agency North'!AM60+'Agency South'!AM60</f>
        <v>65.56005859375</v>
      </c>
      <c r="AM56" s="26">
        <f>'Agency North'!AN60+'Agency South'!AN60</f>
        <v>65.8563232421875</v>
      </c>
      <c r="AN56" s="26">
        <f>'Agency North'!AO60+'Agency South'!AO60</f>
        <v>66.390716552734375</v>
      </c>
      <c r="AO56" s="26">
        <f>'Agency North'!AP60+'Agency South'!AP60</f>
        <v>66.638786315917969</v>
      </c>
      <c r="AP56" s="26">
        <f>'Agency North'!AQ60+'Agency South'!AQ60</f>
        <v>66.111471176147461</v>
      </c>
      <c r="AQ56" s="26">
        <f>'Agency North'!AR60+'Agency South'!AR60</f>
        <v>66.249324321746826</v>
      </c>
      <c r="AR56" s="26">
        <f>'Agency North'!AS60+'Agency South'!AS60</f>
        <v>66.347574591636658</v>
      </c>
      <c r="AS56" s="26">
        <f>'Agency North'!AT60+'Agency South'!AT60</f>
        <v>66.336789101362228</v>
      </c>
      <c r="AT56" s="26">
        <f>'Agency North'!AU60+'Agency South'!AU60</f>
        <v>66.261289797723293</v>
      </c>
      <c r="AU56" s="26">
        <f>'Agency North'!AV60+'Agency South'!AV60</f>
        <v>66.298744453117251</v>
      </c>
      <c r="AV56" s="26">
        <f>'Agency North'!AW60+'Agency South'!AW60</f>
        <v>66.311099485959858</v>
      </c>
      <c r="AW56" s="26">
        <f>'Agency North'!AX60+'Agency South'!AX60</f>
        <v>66.301980709540658</v>
      </c>
      <c r="BI56" s="33"/>
      <c r="BU56" s="33"/>
      <c r="CG56" s="33"/>
      <c r="CS56" s="33"/>
    </row>
    <row r="57" spans="1:97" s="28" customFormat="1" x14ac:dyDescent="0.25">
      <c r="A57" s="28" t="s">
        <v>3</v>
      </c>
      <c r="B57" s="28">
        <f>SUM(B49:B55)</f>
        <v>557</v>
      </c>
      <c r="C57" s="28">
        <f t="shared" ref="C57" si="51">SUM(C49:C55)</f>
        <v>465</v>
      </c>
      <c r="D57" s="28">
        <f t="shared" ref="D57" si="52">SUM(D49:D55)</f>
        <v>642</v>
      </c>
      <c r="E57" s="28">
        <f t="shared" ref="E57" si="53">SUM(E49:E55)</f>
        <v>744</v>
      </c>
      <c r="F57" s="28">
        <f t="shared" ref="F57" si="54">SUM(F49:F55)</f>
        <v>881</v>
      </c>
      <c r="G57" s="28">
        <f t="shared" ref="G57" si="55">SUM(G49:G55)</f>
        <v>998</v>
      </c>
      <c r="H57" s="28">
        <f t="shared" ref="H57" si="56">SUM(H49:H55)</f>
        <v>1018</v>
      </c>
      <c r="I57" s="28">
        <f t="shared" ref="I57" si="57">SUM(I49:I55)</f>
        <v>832</v>
      </c>
      <c r="J57" s="28">
        <f t="shared" ref="J57" si="58">SUM(J49:J55)</f>
        <v>1364</v>
      </c>
      <c r="K57" s="28">
        <f t="shared" ref="K57" si="59">SUM(K49:K55)</f>
        <v>1130</v>
      </c>
      <c r="L57" s="28">
        <f t="shared" ref="L57" si="60">SUM(L49:L55)</f>
        <v>1365</v>
      </c>
      <c r="M57" s="46">
        <f t="shared" ref="M57" si="61">SUM(M49:M55)</f>
        <v>1568</v>
      </c>
      <c r="N57" s="271">
        <f t="shared" ref="N57" si="62">SUM(N49:N55)</f>
        <v>635</v>
      </c>
      <c r="O57" s="271">
        <f t="shared" ref="O57" si="63">SUM(O49:O55)</f>
        <v>620</v>
      </c>
      <c r="P57" s="271">
        <f t="shared" ref="P57" si="64">SUM(P49:P55)</f>
        <v>1116</v>
      </c>
      <c r="Q57" s="271">
        <f t="shared" ref="Q57" si="65">SUM(Q49:Q55)</f>
        <v>979</v>
      </c>
      <c r="R57" s="271">
        <f t="shared" ref="R57" si="66">SUM(R49:R55)</f>
        <v>1088</v>
      </c>
      <c r="S57" s="271">
        <f t="shared" ref="S57" si="67">SUM(S49:S55)</f>
        <v>1647</v>
      </c>
      <c r="T57" s="266">
        <f t="shared" ref="T57" si="68">SUM(T49:T55)</f>
        <v>1310</v>
      </c>
      <c r="U57" s="266">
        <f t="shared" ref="U57" si="69">SUM(U49:U55)</f>
        <v>1420</v>
      </c>
      <c r="V57" s="16">
        <f t="shared" ref="V57" si="70">SUM(V49:V55)</f>
        <v>1734</v>
      </c>
      <c r="W57" s="16">
        <f t="shared" ref="W57" si="71">SUM(W49:W55)</f>
        <v>1466</v>
      </c>
      <c r="X57" s="16">
        <f t="shared" ref="X57" si="72">SUM(X49:X55)</f>
        <v>1539</v>
      </c>
      <c r="Y57" s="95">
        <f t="shared" ref="Y57:CJ57" si="73">SUM(Y49:Y55)</f>
        <v>2520</v>
      </c>
      <c r="Z57" s="28">
        <f t="shared" si="73"/>
        <v>1021</v>
      </c>
      <c r="AA57" s="28">
        <f>SUM(AA49:AA56)</f>
        <v>1540</v>
      </c>
      <c r="AB57" s="28">
        <f t="shared" ref="AB57:AG57" si="74">SUM(AB49:AB56)</f>
        <v>1991</v>
      </c>
      <c r="AC57" s="28">
        <f t="shared" si="74"/>
        <v>1833</v>
      </c>
      <c r="AD57" s="28">
        <f t="shared" si="74"/>
        <v>1534</v>
      </c>
      <c r="AE57" s="28">
        <f>SUM(AE49:AE56)</f>
        <v>1945</v>
      </c>
      <c r="AF57" s="28">
        <f t="shared" si="74"/>
        <v>1483</v>
      </c>
      <c r="AG57" s="28">
        <f t="shared" si="74"/>
        <v>2151.098111891828</v>
      </c>
      <c r="AH57" s="28">
        <f>SUM(AH49:AH56)</f>
        <v>2232.0907763737232</v>
      </c>
      <c r="AI57" s="28">
        <f t="shared" ref="AI57:AW57" si="75">SUM(AI49:AI56)</f>
        <v>2325.0947797138915</v>
      </c>
      <c r="AJ57" s="28">
        <f t="shared" si="75"/>
        <v>2326.5118849698188</v>
      </c>
      <c r="AK57" s="28">
        <f t="shared" si="75"/>
        <v>2509.2867459553422</v>
      </c>
      <c r="AL57" s="28">
        <f t="shared" si="75"/>
        <v>2138.7894628879312</v>
      </c>
      <c r="AM57" s="28">
        <f t="shared" si="75"/>
        <v>2429.5344841801693</v>
      </c>
      <c r="AN57" s="28">
        <f t="shared" si="75"/>
        <v>3240.6201549933721</v>
      </c>
      <c r="AO57" s="28">
        <f t="shared" si="75"/>
        <v>3042.0353457895544</v>
      </c>
      <c r="AP57" s="28">
        <f t="shared" si="75"/>
        <v>2692.4150366142981</v>
      </c>
      <c r="AQ57" s="28">
        <f t="shared" si="75"/>
        <v>2658.8920737924891</v>
      </c>
      <c r="AR57" s="28">
        <f t="shared" si="75"/>
        <v>2645.5354338366765</v>
      </c>
      <c r="AS57" s="28">
        <f>SUM(AS49:AS56)</f>
        <v>2944.9655808541975</v>
      </c>
      <c r="AT57" s="28">
        <f t="shared" si="75"/>
        <v>2927.7622839116948</v>
      </c>
      <c r="AU57" s="28">
        <f t="shared" si="75"/>
        <v>2980.7692524206841</v>
      </c>
      <c r="AV57" s="28">
        <f>SUM(AV49:AV56)</f>
        <v>3078.2946711912659</v>
      </c>
      <c r="AW57" s="28">
        <f t="shared" si="75"/>
        <v>3199.0601510246584</v>
      </c>
      <c r="AX57" s="28">
        <f t="shared" si="73"/>
        <v>2096.6224800401624</v>
      </c>
      <c r="AY57" s="28">
        <f t="shared" si="73"/>
        <v>2212.400125471338</v>
      </c>
      <c r="AZ57" s="28">
        <f t="shared" si="73"/>
        <v>4207.5094293516186</v>
      </c>
      <c r="BA57" s="28">
        <f t="shared" si="73"/>
        <v>4055.5343113624467</v>
      </c>
      <c r="BB57" s="28">
        <f t="shared" si="73"/>
        <v>3737.4898717812948</v>
      </c>
      <c r="BC57" s="28">
        <f t="shared" si="73"/>
        <v>3762.6818612491711</v>
      </c>
      <c r="BD57" s="28">
        <f t="shared" si="73"/>
        <v>3731.8853780597533</v>
      </c>
      <c r="BE57" s="28">
        <f t="shared" si="73"/>
        <v>4037.4991222562189</v>
      </c>
      <c r="BF57" s="28">
        <f t="shared" si="73"/>
        <v>4099.2528516592129</v>
      </c>
      <c r="BG57" s="28">
        <f t="shared" si="73"/>
        <v>4155.092381339653</v>
      </c>
      <c r="BH57" s="28">
        <f t="shared" si="73"/>
        <v>4309.9474144259748</v>
      </c>
      <c r="BI57" s="46">
        <f t="shared" si="73"/>
        <v>4566.5912238685878</v>
      </c>
      <c r="BJ57" s="28">
        <f t="shared" si="73"/>
        <v>2581.4213971200861</v>
      </c>
      <c r="BK57" s="28">
        <f t="shared" si="73"/>
        <v>2732.8867976439637</v>
      </c>
      <c r="BL57" s="28">
        <f t="shared" si="73"/>
        <v>5066.5179457762379</v>
      </c>
      <c r="BM57" s="28">
        <f t="shared" si="73"/>
        <v>4847.7767849807324</v>
      </c>
      <c r="BN57" s="28">
        <f t="shared" si="73"/>
        <v>4444.7783469774113</v>
      </c>
      <c r="BO57" s="28">
        <f t="shared" si="73"/>
        <v>4437.3840859685642</v>
      </c>
      <c r="BP57" s="28">
        <f t="shared" si="73"/>
        <v>4416.1703450087298</v>
      </c>
      <c r="BQ57" s="28">
        <f t="shared" si="73"/>
        <v>4808.3429893131579</v>
      </c>
      <c r="BR57" s="28">
        <f t="shared" si="73"/>
        <v>4951.1908839620846</v>
      </c>
      <c r="BS57" s="28">
        <f t="shared" si="73"/>
        <v>4969.622809696808</v>
      </c>
      <c r="BT57" s="28">
        <f t="shared" si="73"/>
        <v>5123.4138237598381</v>
      </c>
      <c r="BU57" s="46">
        <f t="shared" si="73"/>
        <v>5381.472997878237</v>
      </c>
      <c r="BV57" s="28">
        <f t="shared" si="73"/>
        <v>2986.1338094035391</v>
      </c>
      <c r="BW57" s="28">
        <f t="shared" si="73"/>
        <v>3179.9314748790521</v>
      </c>
      <c r="BX57" s="28">
        <f t="shared" si="73"/>
        <v>5891.5948795867253</v>
      </c>
      <c r="BY57" s="28">
        <f t="shared" si="73"/>
        <v>5659.9618418903256</v>
      </c>
      <c r="BZ57" s="28">
        <f t="shared" si="73"/>
        <v>5210.9424641945361</v>
      </c>
      <c r="CA57" s="28">
        <f t="shared" si="73"/>
        <v>5203.2904062095395</v>
      </c>
      <c r="CB57" s="28">
        <f t="shared" si="73"/>
        <v>5188.1036532310163</v>
      </c>
      <c r="CC57" s="28">
        <f t="shared" si="73"/>
        <v>5714.1624893146109</v>
      </c>
      <c r="CD57" s="28">
        <f t="shared" si="73"/>
        <v>5892.6103499581341</v>
      </c>
      <c r="CE57" s="28">
        <f t="shared" si="73"/>
        <v>5937.8287234522868</v>
      </c>
      <c r="CF57" s="28">
        <f t="shared" si="73"/>
        <v>6161.5166862777769</v>
      </c>
      <c r="CG57" s="46">
        <f t="shared" si="73"/>
        <v>6469.2686842236244</v>
      </c>
      <c r="CH57" s="28">
        <f t="shared" si="73"/>
        <v>3438.9955510718587</v>
      </c>
      <c r="CI57" s="28">
        <f t="shared" si="73"/>
        <v>3673.1938664333084</v>
      </c>
      <c r="CJ57" s="28">
        <f t="shared" si="73"/>
        <v>6794.5728170584925</v>
      </c>
      <c r="CK57" s="28">
        <f t="shared" ref="CK57:CS57" si="76">SUM(CK49:CK55)</f>
        <v>6533.9151919259857</v>
      </c>
      <c r="CL57" s="28">
        <f t="shared" si="76"/>
        <v>6029.2229647702025</v>
      </c>
      <c r="CM57" s="28">
        <f t="shared" si="76"/>
        <v>6029.13596261576</v>
      </c>
      <c r="CN57" s="28">
        <f t="shared" si="76"/>
        <v>6024.4921517970952</v>
      </c>
      <c r="CO57" s="28">
        <f t="shared" si="76"/>
        <v>6632.3554647943583</v>
      </c>
      <c r="CP57" s="28">
        <f t="shared" si="76"/>
        <v>6838.8787513105208</v>
      </c>
      <c r="CQ57" s="28">
        <f t="shared" si="76"/>
        <v>6969.4626871165801</v>
      </c>
      <c r="CR57" s="28">
        <f t="shared" si="76"/>
        <v>7290.3835394873722</v>
      </c>
      <c r="CS57" s="46">
        <f t="shared" si="76"/>
        <v>7649.1764094081445</v>
      </c>
    </row>
    <row r="59" spans="1:97" s="4" customFormat="1" x14ac:dyDescent="0.25">
      <c r="A59"/>
      <c r="B59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09">
        <v>12</v>
      </c>
      <c r="N59" s="259">
        <v>13</v>
      </c>
      <c r="O59" s="259">
        <v>14</v>
      </c>
      <c r="P59" s="259">
        <v>15</v>
      </c>
      <c r="Q59" s="259">
        <v>16</v>
      </c>
      <c r="R59" s="259">
        <v>17</v>
      </c>
      <c r="S59" s="259">
        <v>18</v>
      </c>
      <c r="T59" s="259">
        <v>19</v>
      </c>
      <c r="U59" s="259">
        <v>20</v>
      </c>
      <c r="V59" s="12">
        <v>21</v>
      </c>
      <c r="W59" s="12">
        <v>22</v>
      </c>
      <c r="X59" s="12">
        <v>23</v>
      </c>
      <c r="Y59" s="109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09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09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09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09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09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09">
        <v>96</v>
      </c>
    </row>
    <row r="60" spans="1:97" s="2" customFormat="1" x14ac:dyDescent="0.25">
      <c r="A60" s="2" t="s">
        <v>11</v>
      </c>
      <c r="B60" s="3">
        <f t="shared" ref="B60:AG60" si="77">B21</f>
        <v>42005</v>
      </c>
      <c r="C60" s="3">
        <f t="shared" si="77"/>
        <v>42036</v>
      </c>
      <c r="D60" s="3">
        <f t="shared" si="77"/>
        <v>42064</v>
      </c>
      <c r="E60" s="3">
        <f t="shared" si="77"/>
        <v>42095</v>
      </c>
      <c r="F60" s="3">
        <f t="shared" si="77"/>
        <v>42125</v>
      </c>
      <c r="G60" s="3">
        <f t="shared" si="77"/>
        <v>42156</v>
      </c>
      <c r="H60" s="3">
        <f t="shared" si="77"/>
        <v>42186</v>
      </c>
      <c r="I60" s="3">
        <f t="shared" si="77"/>
        <v>42217</v>
      </c>
      <c r="J60" s="3">
        <f t="shared" si="77"/>
        <v>42248</v>
      </c>
      <c r="K60" s="3">
        <f t="shared" si="77"/>
        <v>42278</v>
      </c>
      <c r="L60" s="3">
        <f t="shared" si="77"/>
        <v>42309</v>
      </c>
      <c r="M60" s="93">
        <f t="shared" si="77"/>
        <v>42339</v>
      </c>
      <c r="N60" s="267">
        <f t="shared" si="77"/>
        <v>42370</v>
      </c>
      <c r="O60" s="267">
        <f t="shared" si="77"/>
        <v>42401</v>
      </c>
      <c r="P60" s="267">
        <f t="shared" si="77"/>
        <v>42430</v>
      </c>
      <c r="Q60" s="267">
        <f t="shared" si="77"/>
        <v>42461</v>
      </c>
      <c r="R60" s="267">
        <f t="shared" si="77"/>
        <v>42491</v>
      </c>
      <c r="S60" s="267">
        <f t="shared" si="77"/>
        <v>42522</v>
      </c>
      <c r="T60" s="267">
        <f t="shared" si="77"/>
        <v>42552</v>
      </c>
      <c r="U60" s="267">
        <f t="shared" si="77"/>
        <v>42583</v>
      </c>
      <c r="V60" s="3">
        <f t="shared" si="77"/>
        <v>42614</v>
      </c>
      <c r="W60" s="3">
        <f t="shared" si="77"/>
        <v>42644</v>
      </c>
      <c r="X60" s="3">
        <f t="shared" si="77"/>
        <v>42675</v>
      </c>
      <c r="Y60" s="93">
        <f t="shared" si="77"/>
        <v>42705</v>
      </c>
      <c r="Z60" s="3">
        <f t="shared" si="77"/>
        <v>42752</v>
      </c>
      <c r="AA60" s="3">
        <f t="shared" si="77"/>
        <v>42783</v>
      </c>
      <c r="AB60" s="3">
        <f t="shared" si="77"/>
        <v>42811</v>
      </c>
      <c r="AC60" s="3">
        <f t="shared" si="77"/>
        <v>42842</v>
      </c>
      <c r="AD60" s="3">
        <f t="shared" si="77"/>
        <v>42872</v>
      </c>
      <c r="AE60" s="3">
        <f t="shared" si="77"/>
        <v>42903</v>
      </c>
      <c r="AF60" s="3">
        <f t="shared" si="77"/>
        <v>42933</v>
      </c>
      <c r="AG60" s="3">
        <f t="shared" si="77"/>
        <v>42964</v>
      </c>
      <c r="AH60" s="3">
        <f t="shared" ref="AH60:BM60" si="78">AH21</f>
        <v>42995</v>
      </c>
      <c r="AI60" s="3">
        <f t="shared" si="78"/>
        <v>43025</v>
      </c>
      <c r="AJ60" s="3">
        <f t="shared" si="78"/>
        <v>43056</v>
      </c>
      <c r="AK60" s="93">
        <f t="shared" si="78"/>
        <v>43086</v>
      </c>
      <c r="AL60" s="3">
        <f t="shared" si="78"/>
        <v>43118</v>
      </c>
      <c r="AM60" s="3">
        <f t="shared" si="78"/>
        <v>43149</v>
      </c>
      <c r="AN60" s="3">
        <f t="shared" si="78"/>
        <v>43177</v>
      </c>
      <c r="AO60" s="3">
        <f t="shared" si="78"/>
        <v>43208</v>
      </c>
      <c r="AP60" s="3">
        <f t="shared" si="78"/>
        <v>43238</v>
      </c>
      <c r="AQ60" s="3">
        <f t="shared" si="78"/>
        <v>43269</v>
      </c>
      <c r="AR60" s="3">
        <f t="shared" si="78"/>
        <v>43299</v>
      </c>
      <c r="AS60" s="3">
        <f t="shared" si="78"/>
        <v>43330</v>
      </c>
      <c r="AT60" s="3">
        <f t="shared" si="78"/>
        <v>43361</v>
      </c>
      <c r="AU60" s="3">
        <f t="shared" si="78"/>
        <v>43391</v>
      </c>
      <c r="AV60" s="3">
        <f t="shared" si="78"/>
        <v>43422</v>
      </c>
      <c r="AW60" s="93">
        <f t="shared" si="78"/>
        <v>43452</v>
      </c>
      <c r="AX60" s="3">
        <f t="shared" si="78"/>
        <v>43483</v>
      </c>
      <c r="AY60" s="3">
        <f t="shared" si="78"/>
        <v>43514</v>
      </c>
      <c r="AZ60" s="3">
        <f t="shared" si="78"/>
        <v>43542</v>
      </c>
      <c r="BA60" s="3">
        <f t="shared" si="78"/>
        <v>43573</v>
      </c>
      <c r="BB60" s="3">
        <f t="shared" si="78"/>
        <v>43603</v>
      </c>
      <c r="BC60" s="3">
        <f t="shared" si="78"/>
        <v>43634</v>
      </c>
      <c r="BD60" s="3">
        <f t="shared" si="78"/>
        <v>43664</v>
      </c>
      <c r="BE60" s="3">
        <f t="shared" si="78"/>
        <v>43695</v>
      </c>
      <c r="BF60" s="3">
        <f t="shared" si="78"/>
        <v>43726</v>
      </c>
      <c r="BG60" s="3">
        <f t="shared" si="78"/>
        <v>43756</v>
      </c>
      <c r="BH60" s="3">
        <f t="shared" si="78"/>
        <v>43787</v>
      </c>
      <c r="BI60" s="93">
        <f t="shared" si="78"/>
        <v>43817</v>
      </c>
      <c r="BJ60" s="3">
        <f t="shared" si="78"/>
        <v>43848</v>
      </c>
      <c r="BK60" s="3">
        <f t="shared" si="78"/>
        <v>43879</v>
      </c>
      <c r="BL60" s="3">
        <f t="shared" si="78"/>
        <v>43908</v>
      </c>
      <c r="BM60" s="3">
        <f t="shared" si="78"/>
        <v>43939</v>
      </c>
      <c r="BN60" s="3">
        <f t="shared" ref="BN60:CS60" si="79">BN21</f>
        <v>43969</v>
      </c>
      <c r="BO60" s="3">
        <f t="shared" si="79"/>
        <v>44000</v>
      </c>
      <c r="BP60" s="3">
        <f t="shared" si="79"/>
        <v>44030</v>
      </c>
      <c r="BQ60" s="3">
        <f t="shared" si="79"/>
        <v>44061</v>
      </c>
      <c r="BR60" s="3">
        <f t="shared" si="79"/>
        <v>44092</v>
      </c>
      <c r="BS60" s="3">
        <f t="shared" si="79"/>
        <v>44122</v>
      </c>
      <c r="BT60" s="3">
        <f t="shared" si="79"/>
        <v>44153</v>
      </c>
      <c r="BU60" s="93">
        <f t="shared" si="79"/>
        <v>44183</v>
      </c>
      <c r="BV60" s="3">
        <f t="shared" si="79"/>
        <v>44214</v>
      </c>
      <c r="BW60" s="3">
        <f t="shared" si="79"/>
        <v>44245</v>
      </c>
      <c r="BX60" s="3">
        <f t="shared" si="79"/>
        <v>44273</v>
      </c>
      <c r="BY60" s="3">
        <f t="shared" si="79"/>
        <v>44304</v>
      </c>
      <c r="BZ60" s="3">
        <f t="shared" si="79"/>
        <v>44334</v>
      </c>
      <c r="CA60" s="3">
        <f t="shared" si="79"/>
        <v>44365</v>
      </c>
      <c r="CB60" s="3">
        <f t="shared" si="79"/>
        <v>44395</v>
      </c>
      <c r="CC60" s="3">
        <f t="shared" si="79"/>
        <v>44426</v>
      </c>
      <c r="CD60" s="3">
        <f t="shared" si="79"/>
        <v>44457</v>
      </c>
      <c r="CE60" s="3">
        <f t="shared" si="79"/>
        <v>44487</v>
      </c>
      <c r="CF60" s="3">
        <f t="shared" si="79"/>
        <v>44518</v>
      </c>
      <c r="CG60" s="93">
        <f t="shared" si="79"/>
        <v>44548</v>
      </c>
      <c r="CH60" s="3">
        <f t="shared" si="79"/>
        <v>44579</v>
      </c>
      <c r="CI60" s="3">
        <f t="shared" si="79"/>
        <v>44610</v>
      </c>
      <c r="CJ60" s="3">
        <f t="shared" si="79"/>
        <v>44638</v>
      </c>
      <c r="CK60" s="3">
        <f t="shared" si="79"/>
        <v>44669</v>
      </c>
      <c r="CL60" s="3">
        <f t="shared" si="79"/>
        <v>44699</v>
      </c>
      <c r="CM60" s="3">
        <f t="shared" si="79"/>
        <v>44730</v>
      </c>
      <c r="CN60" s="3">
        <f t="shared" si="79"/>
        <v>44760</v>
      </c>
      <c r="CO60" s="3">
        <f t="shared" si="79"/>
        <v>44791</v>
      </c>
      <c r="CP60" s="3">
        <f t="shared" si="79"/>
        <v>44822</v>
      </c>
      <c r="CQ60" s="3">
        <f t="shared" si="79"/>
        <v>44852</v>
      </c>
      <c r="CR60" s="3">
        <f t="shared" si="79"/>
        <v>44883</v>
      </c>
      <c r="CS60" s="93">
        <f t="shared" si="79"/>
        <v>44913</v>
      </c>
    </row>
    <row r="61" spans="1:97" s="17" customFormat="1" x14ac:dyDescent="0.25">
      <c r="A61" s="17" t="s">
        <v>4</v>
      </c>
      <c r="B61" s="17">
        <f t="shared" ref="B61:B67" si="80">IFERROR(B49/B33,"")</f>
        <v>0.73076923076923073</v>
      </c>
      <c r="C61" s="17">
        <f t="shared" ref="C61:Y61" si="81">IFERROR(C49/C33,"")</f>
        <v>0.52631578947368418</v>
      </c>
      <c r="D61" s="17">
        <f t="shared" si="81"/>
        <v>0.65079365079365081</v>
      </c>
      <c r="E61" s="17">
        <f t="shared" si="81"/>
        <v>0.75714285714285712</v>
      </c>
      <c r="F61" s="17">
        <f t="shared" si="81"/>
        <v>0.83098591549295775</v>
      </c>
      <c r="G61" s="17">
        <f t="shared" si="81"/>
        <v>0.76056338028169013</v>
      </c>
      <c r="H61" s="17">
        <f t="shared" si="81"/>
        <v>0.68421052631578949</v>
      </c>
      <c r="I61" s="17">
        <f t="shared" si="81"/>
        <v>0.61842105263157898</v>
      </c>
      <c r="J61" s="17">
        <f t="shared" si="81"/>
        <v>0.8441558441558441</v>
      </c>
      <c r="K61" s="17">
        <f t="shared" si="81"/>
        <v>0.79220779220779225</v>
      </c>
      <c r="L61" s="17">
        <f t="shared" si="81"/>
        <v>0.73972602739726023</v>
      </c>
      <c r="M61" s="105">
        <f t="shared" si="81"/>
        <v>0.75</v>
      </c>
      <c r="N61" s="263">
        <f t="shared" si="81"/>
        <v>0.38461538461538464</v>
      </c>
      <c r="O61" s="263">
        <f t="shared" si="81"/>
        <v>0.35344827586206895</v>
      </c>
      <c r="P61" s="263">
        <f t="shared" si="81"/>
        <v>0.55084745762711862</v>
      </c>
      <c r="Q61" s="263">
        <f t="shared" si="81"/>
        <v>0.4358974358974359</v>
      </c>
      <c r="R61" s="263">
        <f t="shared" si="81"/>
        <v>0.44642857142857145</v>
      </c>
      <c r="S61" s="263">
        <f t="shared" si="81"/>
        <v>0.59813084112149528</v>
      </c>
      <c r="T61" s="263">
        <f t="shared" si="81"/>
        <v>0.46464646464646464</v>
      </c>
      <c r="U61" s="263">
        <f t="shared" si="81"/>
        <v>0.48958333333333331</v>
      </c>
      <c r="V61" s="17">
        <f t="shared" si="81"/>
        <v>0.54255319148936165</v>
      </c>
      <c r="W61" s="17">
        <f t="shared" si="81"/>
        <v>0.45161290322580644</v>
      </c>
      <c r="X61" s="17">
        <f t="shared" si="81"/>
        <v>0.46666666666666667</v>
      </c>
      <c r="Y61" s="105">
        <f t="shared" si="81"/>
        <v>0.61445783132530118</v>
      </c>
      <c r="Z61" s="17">
        <f t="shared" ref="Z61:CK61" si="82">IFERROR(Z49/Z33,"")</f>
        <v>0.55862068965517242</v>
      </c>
      <c r="AA61" s="17">
        <f t="shared" si="82"/>
        <v>0.69930069930069927</v>
      </c>
      <c r="AB61" s="17">
        <f t="shared" si="82"/>
        <v>0.74125874125874125</v>
      </c>
      <c r="AC61" s="17">
        <f t="shared" si="82"/>
        <v>0.51870748299319724</v>
      </c>
      <c r="AD61" s="17">
        <f t="shared" si="82"/>
        <v>0.43500866551126516</v>
      </c>
      <c r="AE61" s="17">
        <f t="shared" si="82"/>
        <v>0.42363636363636364</v>
      </c>
      <c r="AF61" s="17">
        <f t="shared" si="82"/>
        <v>0.35039370078740156</v>
      </c>
      <c r="AG61" s="17">
        <f t="shared" si="82"/>
        <v>0.50838002170808694</v>
      </c>
      <c r="AH61" s="17">
        <f t="shared" si="82"/>
        <v>0.45193148749362733</v>
      </c>
      <c r="AI61" s="17">
        <f t="shared" si="82"/>
        <v>0.45531364186209361</v>
      </c>
      <c r="AJ61" s="17">
        <f t="shared" si="82"/>
        <v>0.46106573011139201</v>
      </c>
      <c r="AK61" s="105">
        <f t="shared" si="82"/>
        <v>0.47806385643979643</v>
      </c>
      <c r="AL61" s="17">
        <f t="shared" si="82"/>
        <v>0.45072281462859526</v>
      </c>
      <c r="AM61" s="17">
        <f t="shared" si="82"/>
        <v>0.49832269265991508</v>
      </c>
      <c r="AN61" s="17">
        <f t="shared" si="82"/>
        <v>0.56970975917969824</v>
      </c>
      <c r="AO61" s="17">
        <f t="shared" si="82"/>
        <v>0.6384654085711543</v>
      </c>
      <c r="AP61" s="17">
        <f t="shared" si="82"/>
        <v>0.34198438323146152</v>
      </c>
      <c r="AQ61" s="17">
        <f t="shared" si="82"/>
        <v>0.33033289598801496</v>
      </c>
      <c r="AR61" s="17">
        <f t="shared" si="82"/>
        <v>0.28859123407972098</v>
      </c>
      <c r="AS61" s="17">
        <f t="shared" si="82"/>
        <v>0.40217752876758195</v>
      </c>
      <c r="AT61" s="17">
        <f t="shared" si="82"/>
        <v>0.34417907516136076</v>
      </c>
      <c r="AU61" s="17">
        <f t="shared" si="82"/>
        <v>0.34431406529620989</v>
      </c>
      <c r="AV61" s="17">
        <f t="shared" si="82"/>
        <v>0.34910190344995684</v>
      </c>
      <c r="AW61" s="105">
        <f t="shared" si="82"/>
        <v>0.36523167727539269</v>
      </c>
      <c r="AX61" s="17">
        <f t="shared" si="82"/>
        <v>0.51192783505154638</v>
      </c>
      <c r="AY61" s="17">
        <f t="shared" si="82"/>
        <v>0.58490624999999985</v>
      </c>
      <c r="AZ61" s="17">
        <f t="shared" si="82"/>
        <v>0.5478238095238096</v>
      </c>
      <c r="BA61" s="17">
        <f t="shared" si="82"/>
        <v>0.58328845576473498</v>
      </c>
      <c r="BB61" s="17">
        <f t="shared" si="82"/>
        <v>0.37563394708994702</v>
      </c>
      <c r="BC61" s="17">
        <f t="shared" si="82"/>
        <v>0.36638560327198355</v>
      </c>
      <c r="BD61" s="17">
        <f t="shared" si="82"/>
        <v>0.33742596491228083</v>
      </c>
      <c r="BE61" s="17">
        <f t="shared" si="82"/>
        <v>0.41623471347298668</v>
      </c>
      <c r="BF61" s="17">
        <f t="shared" si="82"/>
        <v>0.37736564167401149</v>
      </c>
      <c r="BG61" s="17">
        <f t="shared" si="82"/>
        <v>0.37745926797447715</v>
      </c>
      <c r="BH61" s="17">
        <f t="shared" si="82"/>
        <v>0.3821670963118568</v>
      </c>
      <c r="BI61" s="105">
        <f t="shared" si="82"/>
        <v>0.39732426006828614</v>
      </c>
      <c r="BJ61" s="17">
        <f t="shared" si="82"/>
        <v>0.50716082474226798</v>
      </c>
      <c r="BK61" s="17">
        <f t="shared" si="82"/>
        <v>0.57789374999999987</v>
      </c>
      <c r="BL61" s="17">
        <f t="shared" si="82"/>
        <v>0.55361499999999997</v>
      </c>
      <c r="BM61" s="17">
        <f t="shared" si="82"/>
        <v>0.59696103855297178</v>
      </c>
      <c r="BN61" s="17">
        <f t="shared" si="82"/>
        <v>0.3789238044444444</v>
      </c>
      <c r="BO61" s="17">
        <f t="shared" si="82"/>
        <v>0.36921304343558276</v>
      </c>
      <c r="BP61" s="17">
        <f t="shared" si="82"/>
        <v>0.34214455578947389</v>
      </c>
      <c r="BQ61" s="17">
        <f t="shared" si="82"/>
        <v>0.42572123363810249</v>
      </c>
      <c r="BR61" s="17">
        <f t="shared" si="82"/>
        <v>0.38928470779528912</v>
      </c>
      <c r="BS61" s="17">
        <f t="shared" si="82"/>
        <v>0.389383998486933</v>
      </c>
      <c r="BT61" s="17">
        <f t="shared" si="82"/>
        <v>0.39426753488672411</v>
      </c>
      <c r="BU61" s="105">
        <f t="shared" si="82"/>
        <v>0.41023150034289757</v>
      </c>
      <c r="BV61" s="17">
        <f t="shared" si="82"/>
        <v>0.50370885175968716</v>
      </c>
      <c r="BW61" s="17">
        <f t="shared" si="82"/>
        <v>0.57281573275862052</v>
      </c>
      <c r="BX61" s="17">
        <f t="shared" si="82"/>
        <v>0.5578086206896552</v>
      </c>
      <c r="BY61" s="17">
        <f t="shared" si="82"/>
        <v>0.60320681229617767</v>
      </c>
      <c r="BZ61" s="17">
        <f t="shared" si="82"/>
        <v>0.38983927908045968</v>
      </c>
      <c r="CA61" s="17">
        <f t="shared" si="82"/>
        <v>0.37979366424370631</v>
      </c>
      <c r="CB61" s="17">
        <f t="shared" si="82"/>
        <v>0.35177069357531782</v>
      </c>
      <c r="CC61" s="17">
        <f t="shared" si="82"/>
        <v>0.44182467052848057</v>
      </c>
      <c r="CD61" s="17">
        <f t="shared" si="82"/>
        <v>0.40315918248744315</v>
      </c>
      <c r="CE61" s="17">
        <f t="shared" si="82"/>
        <v>0.40326395128621217</v>
      </c>
      <c r="CF61" s="17">
        <f t="shared" si="82"/>
        <v>0.40970916718564743</v>
      </c>
      <c r="CG61" s="105">
        <f t="shared" si="82"/>
        <v>0.43414673555724548</v>
      </c>
      <c r="CH61" s="17">
        <f t="shared" si="82"/>
        <v>0.50109372071227742</v>
      </c>
      <c r="CI61" s="17">
        <f t="shared" si="82"/>
        <v>0.5689687499999998</v>
      </c>
      <c r="CJ61" s="17">
        <f t="shared" si="82"/>
        <v>0.56098560606060599</v>
      </c>
      <c r="CK61" s="17">
        <f t="shared" si="82"/>
        <v>0.60793845907133359</v>
      </c>
      <c r="CL61" s="17">
        <f t="shared" ref="CL61:CS61" si="83">IFERROR(CL49/CL33,"")</f>
        <v>0.38865781441077435</v>
      </c>
      <c r="CM61" s="17">
        <f t="shared" si="83"/>
        <v>0.37835852243167867</v>
      </c>
      <c r="CN61" s="17">
        <f t="shared" si="83"/>
        <v>0.34951980401913896</v>
      </c>
      <c r="CO61" s="17">
        <f t="shared" si="83"/>
        <v>0.44184787129940178</v>
      </c>
      <c r="CP61" s="17">
        <f t="shared" si="83"/>
        <v>0.40187628628763106</v>
      </c>
      <c r="CQ61" s="17">
        <f t="shared" si="83"/>
        <v>0.40479593504021755</v>
      </c>
      <c r="CR61" s="17">
        <f t="shared" si="83"/>
        <v>0.41664657855953607</v>
      </c>
      <c r="CS61" s="105">
        <f t="shared" si="83"/>
        <v>0.44208425194840678</v>
      </c>
    </row>
    <row r="62" spans="1:97" s="17" customFormat="1" x14ac:dyDescent="0.25">
      <c r="A62" s="17" t="s">
        <v>5</v>
      </c>
      <c r="B62" s="17">
        <f t="shared" si="80"/>
        <v>0.28110599078341014</v>
      </c>
      <c r="C62" s="17">
        <f t="shared" ref="C62:Y62" si="84">IFERROR(C50/C34,"")</f>
        <v>0.34123222748815168</v>
      </c>
      <c r="D62" s="17">
        <f t="shared" si="84"/>
        <v>0.30973451327433627</v>
      </c>
      <c r="E62" s="17">
        <f t="shared" si="84"/>
        <v>0.28620689655172415</v>
      </c>
      <c r="F62" s="17">
        <f t="shared" si="84"/>
        <v>0.33829787234042552</v>
      </c>
      <c r="G62" s="17">
        <f t="shared" si="84"/>
        <v>0.40836653386454186</v>
      </c>
      <c r="H62" s="17">
        <f t="shared" si="84"/>
        <v>0.4859437751004016</v>
      </c>
      <c r="I62" s="17">
        <f t="shared" si="84"/>
        <v>0.35860655737704916</v>
      </c>
      <c r="J62" s="17">
        <f t="shared" si="84"/>
        <v>0.46864111498257838</v>
      </c>
      <c r="K62" s="17">
        <f t="shared" si="84"/>
        <v>0.43534482758620691</v>
      </c>
      <c r="L62" s="17">
        <f t="shared" si="84"/>
        <v>0.46708074534161492</v>
      </c>
      <c r="M62" s="105">
        <f t="shared" si="84"/>
        <v>0.46621621621621623</v>
      </c>
      <c r="N62" s="263">
        <f t="shared" si="84"/>
        <v>0.28780487804878047</v>
      </c>
      <c r="O62" s="263">
        <f t="shared" si="84"/>
        <v>0.32142857142857145</v>
      </c>
      <c r="P62" s="263">
        <f t="shared" si="84"/>
        <v>0.44070278184480233</v>
      </c>
      <c r="Q62" s="263">
        <f t="shared" si="84"/>
        <v>0.44770642201834865</v>
      </c>
      <c r="R62" s="263">
        <f t="shared" si="84"/>
        <v>0.3997326203208556</v>
      </c>
      <c r="S62" s="263">
        <f t="shared" si="84"/>
        <v>0.44307692307692309</v>
      </c>
      <c r="T62" s="263">
        <f t="shared" si="84"/>
        <v>0.38768898488120951</v>
      </c>
      <c r="U62" s="263">
        <f t="shared" si="84"/>
        <v>0.38878326996197721</v>
      </c>
      <c r="V62" s="17">
        <f t="shared" si="84"/>
        <v>0.43725335438042623</v>
      </c>
      <c r="W62" s="17">
        <f t="shared" si="84"/>
        <v>0.36593591905564926</v>
      </c>
      <c r="X62" s="17">
        <f t="shared" si="84"/>
        <v>0.31021341463414637</v>
      </c>
      <c r="Y62" s="105">
        <f t="shared" si="84"/>
        <v>0.51703406813627251</v>
      </c>
      <c r="Z62" s="17">
        <f t="shared" ref="Z62:CK62" si="85">IFERROR(Z50/Z34,"")</f>
        <v>0.3143418467583497</v>
      </c>
      <c r="AA62" s="17">
        <f t="shared" si="85"/>
        <v>0.31100478468899523</v>
      </c>
      <c r="AB62" s="17">
        <f t="shared" si="85"/>
        <v>0.49208992506244797</v>
      </c>
      <c r="AC62" s="17">
        <f t="shared" si="85"/>
        <v>0.48988285410010651</v>
      </c>
      <c r="AD62" s="17">
        <f t="shared" si="85"/>
        <v>0.4593147751605996</v>
      </c>
      <c r="AE62" s="17">
        <f t="shared" si="85"/>
        <v>0.53232382061735584</v>
      </c>
      <c r="AF62" s="17">
        <f t="shared" si="85"/>
        <v>0.44282029234737746</v>
      </c>
      <c r="AG62" s="17">
        <f t="shared" si="85"/>
        <v>0.4886639457844576</v>
      </c>
      <c r="AH62" s="17">
        <f t="shared" si="85"/>
        <v>0.50375521007670687</v>
      </c>
      <c r="AI62" s="17">
        <f t="shared" si="85"/>
        <v>0.5164874104592132</v>
      </c>
      <c r="AJ62" s="17">
        <f t="shared" si="85"/>
        <v>0.47131426573641427</v>
      </c>
      <c r="AK62" s="105">
        <f t="shared" si="85"/>
        <v>0.50015303239178099</v>
      </c>
      <c r="AL62" s="17">
        <f t="shared" si="85"/>
        <v>0.44261357582868244</v>
      </c>
      <c r="AM62" s="17">
        <f t="shared" si="85"/>
        <v>0.48944846564287287</v>
      </c>
      <c r="AN62" s="17">
        <f t="shared" si="85"/>
        <v>0.46376882034534234</v>
      </c>
      <c r="AO62" s="17">
        <f t="shared" si="85"/>
        <v>0.46827480605996352</v>
      </c>
      <c r="AP62" s="17">
        <f t="shared" si="85"/>
        <v>0.46960474027454135</v>
      </c>
      <c r="AQ62" s="17">
        <f t="shared" si="85"/>
        <v>0.47167433028878158</v>
      </c>
      <c r="AR62" s="17">
        <f t="shared" si="85"/>
        <v>0.47297569306706827</v>
      </c>
      <c r="AS62" s="17">
        <f t="shared" si="85"/>
        <v>0.47656887244569673</v>
      </c>
      <c r="AT62" s="17">
        <f t="shared" si="85"/>
        <v>0.4791757419906757</v>
      </c>
      <c r="AU62" s="17">
        <f t="shared" si="85"/>
        <v>0.48097517213269736</v>
      </c>
      <c r="AV62" s="17">
        <f t="shared" si="85"/>
        <v>0.48374320734042975</v>
      </c>
      <c r="AW62" s="105">
        <f t="shared" si="85"/>
        <v>0.48667741605544224</v>
      </c>
      <c r="AX62" s="17">
        <f t="shared" si="85"/>
        <v>0.4441864835227447</v>
      </c>
      <c r="AY62" s="17">
        <f t="shared" si="85"/>
        <v>0.49442394267182888</v>
      </c>
      <c r="AZ62" s="17">
        <f t="shared" si="85"/>
        <v>0.49141544305747875</v>
      </c>
      <c r="BA62" s="17">
        <f t="shared" si="85"/>
        <v>0.49197501795928822</v>
      </c>
      <c r="BB62" s="17">
        <f t="shared" si="85"/>
        <v>0.49230528014071523</v>
      </c>
      <c r="BC62" s="17">
        <f t="shared" si="85"/>
        <v>0.48783036537165364</v>
      </c>
      <c r="BD62" s="17">
        <f t="shared" si="85"/>
        <v>0.49063813748627849</v>
      </c>
      <c r="BE62" s="17">
        <f t="shared" si="85"/>
        <v>0.49347727948734255</v>
      </c>
      <c r="BF62" s="17">
        <f t="shared" si="85"/>
        <v>0.49359034393696188</v>
      </c>
      <c r="BG62" s="17">
        <f t="shared" si="85"/>
        <v>0.49692516189945696</v>
      </c>
      <c r="BH62" s="17">
        <f t="shared" si="85"/>
        <v>0.49905366480956787</v>
      </c>
      <c r="BI62" s="105">
        <f t="shared" si="85"/>
        <v>0.49945099082302663</v>
      </c>
      <c r="BJ62" s="17">
        <f t="shared" si="85"/>
        <v>0.43694989398082956</v>
      </c>
      <c r="BK62" s="17">
        <f t="shared" si="85"/>
        <v>0.49308019328044356</v>
      </c>
      <c r="BL62" s="17">
        <f t="shared" si="85"/>
        <v>0.48799436588216516</v>
      </c>
      <c r="BM62" s="17">
        <f t="shared" si="85"/>
        <v>0.49023144049798889</v>
      </c>
      <c r="BN62" s="17">
        <f t="shared" si="85"/>
        <v>0.49085340635345964</v>
      </c>
      <c r="BO62" s="17">
        <f t="shared" si="85"/>
        <v>0.48860920625594773</v>
      </c>
      <c r="BP62" s="17">
        <f t="shared" si="85"/>
        <v>0.49494239239569143</v>
      </c>
      <c r="BQ62" s="17">
        <f t="shared" si="85"/>
        <v>0.49804508416947008</v>
      </c>
      <c r="BR62" s="17">
        <f t="shared" si="85"/>
        <v>0.50237649905722115</v>
      </c>
      <c r="BS62" s="17">
        <f t="shared" si="85"/>
        <v>0.50420018602919869</v>
      </c>
      <c r="BT62" s="17">
        <f t="shared" si="85"/>
        <v>0.50657633715535777</v>
      </c>
      <c r="BU62" s="105">
        <f t="shared" si="85"/>
        <v>0.50903280396560002</v>
      </c>
      <c r="BV62" s="17">
        <f t="shared" si="85"/>
        <v>0.43826837856568374</v>
      </c>
      <c r="BW62" s="17">
        <f t="shared" si="85"/>
        <v>0.4995889665657911</v>
      </c>
      <c r="BX62" s="17">
        <f t="shared" si="85"/>
        <v>0.49188213154605215</v>
      </c>
      <c r="BY62" s="17">
        <f t="shared" si="85"/>
        <v>0.49354305220806871</v>
      </c>
      <c r="BZ62" s="17">
        <f t="shared" si="85"/>
        <v>0.49426321644516652</v>
      </c>
      <c r="CA62" s="17">
        <f t="shared" si="85"/>
        <v>0.49227085133627008</v>
      </c>
      <c r="CB62" s="17">
        <f t="shared" si="85"/>
        <v>0.49856780197091566</v>
      </c>
      <c r="CC62" s="17">
        <f t="shared" si="85"/>
        <v>0.50948080835928677</v>
      </c>
      <c r="CD62" s="17">
        <f t="shared" si="85"/>
        <v>0.51417609083373184</v>
      </c>
      <c r="CE62" s="17">
        <f t="shared" si="85"/>
        <v>0.51599579811847029</v>
      </c>
      <c r="CF62" s="17">
        <f t="shared" si="85"/>
        <v>0.52242887127282001</v>
      </c>
      <c r="CG62" s="105">
        <f t="shared" si="85"/>
        <v>0.52508315019651342</v>
      </c>
      <c r="CH62" s="17">
        <f t="shared" si="85"/>
        <v>0.43634667763298829</v>
      </c>
      <c r="CI62" s="17">
        <f t="shared" si="85"/>
        <v>0.49939639455912821</v>
      </c>
      <c r="CJ62" s="17">
        <f t="shared" si="85"/>
        <v>0.49077443103769208</v>
      </c>
      <c r="CK62" s="17">
        <f t="shared" si="85"/>
        <v>0.49232394619614617</v>
      </c>
      <c r="CL62" s="17">
        <f t="shared" ref="CL62:CS62" si="86">IFERROR(CL50/CL34,"")</f>
        <v>0.49307442933760653</v>
      </c>
      <c r="CM62" s="17">
        <f t="shared" si="86"/>
        <v>0.49117732157384653</v>
      </c>
      <c r="CN62" s="17">
        <f t="shared" si="86"/>
        <v>0.49750315807170326</v>
      </c>
      <c r="CO62" s="17">
        <f t="shared" si="86"/>
        <v>0.50837108278219412</v>
      </c>
      <c r="CP62" s="17">
        <f t="shared" si="86"/>
        <v>0.5131548591174897</v>
      </c>
      <c r="CQ62" s="17">
        <f t="shared" si="86"/>
        <v>0.52281727037153192</v>
      </c>
      <c r="CR62" s="17">
        <f t="shared" si="86"/>
        <v>0.53186896626470626</v>
      </c>
      <c r="CS62" s="105">
        <f t="shared" si="86"/>
        <v>0.53461448708541415</v>
      </c>
    </row>
    <row r="63" spans="1:97" s="17" customFormat="1" x14ac:dyDescent="0.25">
      <c r="A63" s="17" t="s">
        <v>6</v>
      </c>
      <c r="B63" s="17">
        <f t="shared" si="80"/>
        <v>0.26044226044226043</v>
      </c>
      <c r="C63" s="17">
        <f t="shared" ref="C63:Y63" si="87">IFERROR(C51/C35,"")</f>
        <v>0.24537037037037038</v>
      </c>
      <c r="D63" s="17">
        <f t="shared" si="87"/>
        <v>0.34134615384615385</v>
      </c>
      <c r="E63" s="17">
        <f t="shared" si="87"/>
        <v>0.31180400890868598</v>
      </c>
      <c r="F63" s="17">
        <f t="shared" si="87"/>
        <v>0.28774422735346361</v>
      </c>
      <c r="G63" s="17">
        <f t="shared" si="87"/>
        <v>0.33710407239819007</v>
      </c>
      <c r="H63" s="17">
        <f t="shared" si="87"/>
        <v>0.34782608695652173</v>
      </c>
      <c r="I63" s="17">
        <f t="shared" si="87"/>
        <v>0.26938775510204083</v>
      </c>
      <c r="J63" s="17">
        <f t="shared" si="87"/>
        <v>0.36864406779661019</v>
      </c>
      <c r="K63" s="17">
        <f t="shared" si="87"/>
        <v>0.35802469135802467</v>
      </c>
      <c r="L63" s="17">
        <f t="shared" si="87"/>
        <v>0.26769911504424782</v>
      </c>
      <c r="M63" s="105">
        <f t="shared" si="87"/>
        <v>0.41397153945666237</v>
      </c>
      <c r="N63" s="263">
        <f t="shared" si="87"/>
        <v>0.17627118644067796</v>
      </c>
      <c r="O63" s="263">
        <f t="shared" si="87"/>
        <v>0.27317073170731709</v>
      </c>
      <c r="P63" s="263">
        <f t="shared" si="87"/>
        <v>0.25520833333333331</v>
      </c>
      <c r="Q63" s="263">
        <f t="shared" si="87"/>
        <v>0.25</v>
      </c>
      <c r="R63" s="263">
        <f t="shared" si="87"/>
        <v>0.29779411764705882</v>
      </c>
      <c r="S63" s="263">
        <f t="shared" si="87"/>
        <v>0.31478968792401629</v>
      </c>
      <c r="T63" s="263">
        <f t="shared" si="87"/>
        <v>0.23255813953488372</v>
      </c>
      <c r="U63" s="263">
        <f t="shared" si="87"/>
        <v>0.24945295404814005</v>
      </c>
      <c r="V63" s="17">
        <f t="shared" si="87"/>
        <v>0.29750479846449135</v>
      </c>
      <c r="W63" s="17">
        <f t="shared" si="87"/>
        <v>0.23832145684877276</v>
      </c>
      <c r="X63" s="17">
        <f t="shared" si="87"/>
        <v>0.26593033135089211</v>
      </c>
      <c r="Y63" s="105">
        <f t="shared" si="87"/>
        <v>0.29202168861347794</v>
      </c>
      <c r="Z63" s="17">
        <f t="shared" ref="Z63:CK63" si="88">IFERROR(Z51/Z35,"")</f>
        <v>0.14581939799331103</v>
      </c>
      <c r="AA63" s="17">
        <f t="shared" si="88"/>
        <v>0.23031496062992127</v>
      </c>
      <c r="AB63" s="17">
        <f t="shared" si="88"/>
        <v>0.26346153846153847</v>
      </c>
      <c r="AC63" s="17">
        <f t="shared" si="88"/>
        <v>0.22625215889464595</v>
      </c>
      <c r="AD63" s="17">
        <f t="shared" si="88"/>
        <v>0.22756410256410256</v>
      </c>
      <c r="AE63" s="17">
        <f t="shared" si="88"/>
        <v>0.2209695603156708</v>
      </c>
      <c r="AF63" s="17">
        <f t="shared" si="88"/>
        <v>0.14252199413489736</v>
      </c>
      <c r="AG63" s="17">
        <f t="shared" si="88"/>
        <v>0.21221257788786216</v>
      </c>
      <c r="AH63" s="17">
        <f t="shared" si="88"/>
        <v>0.20424040573252075</v>
      </c>
      <c r="AI63" s="17">
        <f t="shared" si="88"/>
        <v>0.20472102012864232</v>
      </c>
      <c r="AJ63" s="17">
        <f t="shared" si="88"/>
        <v>0.20370311977054589</v>
      </c>
      <c r="AK63" s="105">
        <f t="shared" si="88"/>
        <v>0.20778512212702549</v>
      </c>
      <c r="AL63" s="17">
        <f t="shared" si="88"/>
        <v>0.15175506130529964</v>
      </c>
      <c r="AM63" s="17">
        <f t="shared" si="88"/>
        <v>0.15611495213119875</v>
      </c>
      <c r="AN63" s="17">
        <f t="shared" si="88"/>
        <v>0.33881435151025813</v>
      </c>
      <c r="AO63" s="17">
        <f t="shared" si="88"/>
        <v>0.25136426327761763</v>
      </c>
      <c r="AP63" s="17">
        <f t="shared" si="88"/>
        <v>0.20086415941146174</v>
      </c>
      <c r="AQ63" s="17">
        <f t="shared" si="88"/>
        <v>0.19671583877448184</v>
      </c>
      <c r="AR63" s="17">
        <f t="shared" si="88"/>
        <v>0.20761883180936572</v>
      </c>
      <c r="AS63" s="17">
        <f t="shared" si="88"/>
        <v>0.21646262989602777</v>
      </c>
      <c r="AT63" s="17">
        <f t="shared" si="88"/>
        <v>0.20779449464664124</v>
      </c>
      <c r="AU63" s="17">
        <f t="shared" si="88"/>
        <v>0.20906099760323613</v>
      </c>
      <c r="AV63" s="17">
        <f t="shared" si="88"/>
        <v>0.21250267733942474</v>
      </c>
      <c r="AW63" s="105">
        <f t="shared" si="88"/>
        <v>0.21388567627431121</v>
      </c>
      <c r="AX63" s="17">
        <f t="shared" si="88"/>
        <v>0.15356861936770796</v>
      </c>
      <c r="AY63" s="17">
        <f t="shared" si="88"/>
        <v>0.15836333346487264</v>
      </c>
      <c r="AZ63" s="17">
        <f t="shared" si="88"/>
        <v>0.35891845337817097</v>
      </c>
      <c r="BA63" s="17">
        <f t="shared" si="88"/>
        <v>0.26503449274010038</v>
      </c>
      <c r="BB63" s="17">
        <f t="shared" si="88"/>
        <v>0.21252494107104694</v>
      </c>
      <c r="BC63" s="17">
        <f t="shared" si="88"/>
        <v>0.20732316906855386</v>
      </c>
      <c r="BD63" s="17">
        <f t="shared" si="88"/>
        <v>0.21934617618069904</v>
      </c>
      <c r="BE63" s="17">
        <f t="shared" si="88"/>
        <v>0.22793055060341336</v>
      </c>
      <c r="BF63" s="17">
        <f t="shared" si="88"/>
        <v>0.21958008167387999</v>
      </c>
      <c r="BG63" s="17">
        <f t="shared" si="88"/>
        <v>0.22171825924721386</v>
      </c>
      <c r="BH63" s="17">
        <f t="shared" si="88"/>
        <v>0.22478110722650163</v>
      </c>
      <c r="BI63" s="105">
        <f t="shared" si="88"/>
        <v>0.22655974681604354</v>
      </c>
      <c r="BJ63" s="17">
        <f t="shared" si="88"/>
        <v>0.15371545172407866</v>
      </c>
      <c r="BK63" s="17">
        <f t="shared" si="88"/>
        <v>0.15897807655510404</v>
      </c>
      <c r="BL63" s="17">
        <f t="shared" si="88"/>
        <v>0.35543966530515442</v>
      </c>
      <c r="BM63" s="17">
        <f t="shared" si="88"/>
        <v>0.26618856038222732</v>
      </c>
      <c r="BN63" s="17">
        <f t="shared" si="88"/>
        <v>0.21516276505709667</v>
      </c>
      <c r="BO63" s="17">
        <f t="shared" si="88"/>
        <v>0.21010441847816735</v>
      </c>
      <c r="BP63" s="17">
        <f t="shared" si="88"/>
        <v>0.22343740612816904</v>
      </c>
      <c r="BQ63" s="17">
        <f t="shared" si="88"/>
        <v>0.23237454578934602</v>
      </c>
      <c r="BR63" s="17">
        <f t="shared" si="88"/>
        <v>0.22565653503073516</v>
      </c>
      <c r="BS63" s="17">
        <f t="shared" si="88"/>
        <v>0.22715599953982771</v>
      </c>
      <c r="BT63" s="17">
        <f t="shared" si="88"/>
        <v>0.23071965350461365</v>
      </c>
      <c r="BU63" s="105">
        <f t="shared" si="88"/>
        <v>0.23253807627764569</v>
      </c>
      <c r="BV63" s="17">
        <f t="shared" si="88"/>
        <v>0.15600103231941653</v>
      </c>
      <c r="BW63" s="17">
        <f t="shared" si="88"/>
        <v>0.16183991421807614</v>
      </c>
      <c r="BX63" s="17">
        <f t="shared" si="88"/>
        <v>0.35821648125877192</v>
      </c>
      <c r="BY63" s="17">
        <f t="shared" si="88"/>
        <v>0.26996599588914594</v>
      </c>
      <c r="BZ63" s="17">
        <f t="shared" si="88"/>
        <v>0.21977343387475257</v>
      </c>
      <c r="CA63" s="17">
        <f t="shared" si="88"/>
        <v>0.21488977520269911</v>
      </c>
      <c r="CB63" s="17">
        <f t="shared" si="88"/>
        <v>0.22809973250515117</v>
      </c>
      <c r="CC63" s="17">
        <f t="shared" si="88"/>
        <v>0.24000610208779724</v>
      </c>
      <c r="CD63" s="17">
        <f t="shared" si="88"/>
        <v>0.23344556316356505</v>
      </c>
      <c r="CE63" s="17">
        <f t="shared" si="88"/>
        <v>0.23493828829863384</v>
      </c>
      <c r="CF63" s="17">
        <f t="shared" si="88"/>
        <v>0.24003585380963766</v>
      </c>
      <c r="CG63" s="105">
        <f t="shared" si="88"/>
        <v>0.24192197976822025</v>
      </c>
      <c r="CH63" s="17">
        <f t="shared" si="88"/>
        <v>0.15609872374131878</v>
      </c>
      <c r="CI63" s="17">
        <f t="shared" si="88"/>
        <v>0.16208592047929721</v>
      </c>
      <c r="CJ63" s="17">
        <f t="shared" si="88"/>
        <v>0.35734486589051961</v>
      </c>
      <c r="CK63" s="17">
        <f t="shared" si="88"/>
        <v>0.27000010553637865</v>
      </c>
      <c r="CL63" s="17">
        <f t="shared" ref="CL63:CS63" si="89">IFERROR(CL51/CL35,"")</f>
        <v>0.22035422367666152</v>
      </c>
      <c r="CM63" s="17">
        <f t="shared" si="89"/>
        <v>0.21553313175705668</v>
      </c>
      <c r="CN63" s="17">
        <f t="shared" si="89"/>
        <v>0.22861587640210101</v>
      </c>
      <c r="CO63" s="17">
        <f t="shared" si="89"/>
        <v>0.24040783642083349</v>
      </c>
      <c r="CP63" s="17">
        <f t="shared" si="89"/>
        <v>0.23398144123377082</v>
      </c>
      <c r="CQ63" s="17">
        <f t="shared" si="89"/>
        <v>0.23836505140661993</v>
      </c>
      <c r="CR63" s="17">
        <f t="shared" si="89"/>
        <v>0.24531364218836693</v>
      </c>
      <c r="CS63" s="105">
        <f t="shared" si="89"/>
        <v>0.24723558062789633</v>
      </c>
    </row>
    <row r="64" spans="1:97" s="17" customFormat="1" x14ac:dyDescent="0.25">
      <c r="A64" s="17" t="s">
        <v>7</v>
      </c>
      <c r="B64" s="17">
        <f t="shared" si="80"/>
        <v>0.21869488536155202</v>
      </c>
      <c r="C64" s="17">
        <f t="shared" ref="C64:Y64" si="90">IFERROR(C52/C36,"")</f>
        <v>0.15064935064935064</v>
      </c>
      <c r="D64" s="17">
        <f t="shared" si="90"/>
        <v>0.21917808219178081</v>
      </c>
      <c r="E64" s="17">
        <f t="shared" si="90"/>
        <v>0.17944535073409462</v>
      </c>
      <c r="F64" s="17">
        <f t="shared" si="90"/>
        <v>0.25515947467166977</v>
      </c>
      <c r="G64" s="17">
        <f t="shared" si="90"/>
        <v>0.31846344485749689</v>
      </c>
      <c r="H64" s="17">
        <f t="shared" si="90"/>
        <v>0.28192771084337348</v>
      </c>
      <c r="I64" s="17">
        <f t="shared" si="90"/>
        <v>0.19347037484885127</v>
      </c>
      <c r="J64" s="17">
        <f t="shared" si="90"/>
        <v>0.32296650717703351</v>
      </c>
      <c r="K64" s="17">
        <f t="shared" si="90"/>
        <v>0.24764150943396226</v>
      </c>
      <c r="L64" s="17">
        <f t="shared" si="90"/>
        <v>0.29327453142227122</v>
      </c>
      <c r="M64" s="105">
        <f t="shared" si="90"/>
        <v>0.34606205250596661</v>
      </c>
      <c r="N64" s="263">
        <f t="shared" si="90"/>
        <v>0.13473877176901924</v>
      </c>
      <c r="O64" s="263">
        <f t="shared" si="90"/>
        <v>0.1426269137792103</v>
      </c>
      <c r="P64" s="263">
        <f t="shared" si="90"/>
        <v>0.21216407355021216</v>
      </c>
      <c r="Q64" s="263">
        <f t="shared" si="90"/>
        <v>0.16756756756756758</v>
      </c>
      <c r="R64" s="263">
        <f t="shared" si="90"/>
        <v>0.18472906403940886</v>
      </c>
      <c r="S64" s="263">
        <f t="shared" si="90"/>
        <v>0.22202486678507993</v>
      </c>
      <c r="T64" s="263">
        <f t="shared" si="90"/>
        <v>0.16625716625716624</v>
      </c>
      <c r="U64" s="263">
        <f t="shared" si="90"/>
        <v>0.16140904311251314</v>
      </c>
      <c r="V64" s="17">
        <f t="shared" si="90"/>
        <v>0.1687992125984252</v>
      </c>
      <c r="W64" s="17">
        <f t="shared" si="90"/>
        <v>0.13120950323974082</v>
      </c>
      <c r="X64" s="17">
        <f t="shared" si="90"/>
        <v>0.14830119375573922</v>
      </c>
      <c r="Y64" s="105">
        <f t="shared" si="90"/>
        <v>0.21543829044919319</v>
      </c>
      <c r="Z64" s="17">
        <f t="shared" ref="Z64:CK64" si="91">IFERROR(Z52/Z36,"")</f>
        <v>9.9790356394129975E-2</v>
      </c>
      <c r="AA64" s="17">
        <f t="shared" si="91"/>
        <v>0.15443592552026286</v>
      </c>
      <c r="AB64" s="17">
        <f t="shared" si="91"/>
        <v>0.1453698913605794</v>
      </c>
      <c r="AC64" s="17">
        <f t="shared" si="91"/>
        <v>0.14517265680056377</v>
      </c>
      <c r="AD64" s="17">
        <f t="shared" si="91"/>
        <v>0.1100187265917603</v>
      </c>
      <c r="AE64" s="17">
        <f t="shared" si="91"/>
        <v>0.1108337493759361</v>
      </c>
      <c r="AF64" s="17">
        <f t="shared" si="91"/>
        <v>0.11358313817330211</v>
      </c>
      <c r="AG64" s="17">
        <f t="shared" si="91"/>
        <v>0.1173234054881199</v>
      </c>
      <c r="AH64" s="17">
        <f t="shared" si="91"/>
        <v>0.11512608932940767</v>
      </c>
      <c r="AI64" s="17">
        <f t="shared" si="91"/>
        <v>0.11171095263386481</v>
      </c>
      <c r="AJ64" s="17">
        <f t="shared" si="91"/>
        <v>0.11265208201593777</v>
      </c>
      <c r="AK64" s="105">
        <f t="shared" si="91"/>
        <v>0.11493769909976541</v>
      </c>
      <c r="AL64" s="17">
        <f t="shared" si="91"/>
        <v>0.12439342367838592</v>
      </c>
      <c r="AM64" s="17">
        <f t="shared" si="91"/>
        <v>0.1369282655746088</v>
      </c>
      <c r="AN64" s="17">
        <f t="shared" si="91"/>
        <v>0.1428032985541651</v>
      </c>
      <c r="AO64" s="17">
        <f t="shared" si="91"/>
        <v>0.1469373384383213</v>
      </c>
      <c r="AP64" s="17">
        <f t="shared" si="91"/>
        <v>0.15269773218929555</v>
      </c>
      <c r="AQ64" s="17">
        <f t="shared" si="91"/>
        <v>0.12601459976478555</v>
      </c>
      <c r="AR64" s="17">
        <f t="shared" si="91"/>
        <v>0.12242492178712394</v>
      </c>
      <c r="AS64" s="17">
        <f t="shared" si="91"/>
        <v>0.1382727559817028</v>
      </c>
      <c r="AT64" s="17">
        <f t="shared" si="91"/>
        <v>0.1363084348622241</v>
      </c>
      <c r="AU64" s="17">
        <f t="shared" si="91"/>
        <v>0.13167653575054272</v>
      </c>
      <c r="AV64" s="17">
        <f t="shared" si="91"/>
        <v>0.13329211621493239</v>
      </c>
      <c r="AW64" s="105">
        <f t="shared" si="91"/>
        <v>0.1361548657602486</v>
      </c>
      <c r="AX64" s="17">
        <f t="shared" si="91"/>
        <v>0.12579564971618251</v>
      </c>
      <c r="AY64" s="17">
        <f t="shared" si="91"/>
        <v>0.13795077046925486</v>
      </c>
      <c r="AZ64" s="17">
        <f t="shared" si="91"/>
        <v>0.15346052117257689</v>
      </c>
      <c r="BA64" s="17">
        <f t="shared" si="91"/>
        <v>0.15564331052526356</v>
      </c>
      <c r="BB64" s="17">
        <f t="shared" si="91"/>
        <v>0.16074883495365283</v>
      </c>
      <c r="BC64" s="17">
        <f t="shared" si="91"/>
        <v>0.1333918415706106</v>
      </c>
      <c r="BD64" s="17">
        <f t="shared" si="91"/>
        <v>0.13047739134204733</v>
      </c>
      <c r="BE64" s="17">
        <f t="shared" si="91"/>
        <v>0.14854365359531235</v>
      </c>
      <c r="BF64" s="17">
        <f t="shared" si="91"/>
        <v>0.14576938697080588</v>
      </c>
      <c r="BG64" s="17">
        <f t="shared" si="91"/>
        <v>0.14163626235184651</v>
      </c>
      <c r="BH64" s="17">
        <f t="shared" si="91"/>
        <v>0.14523701309928072</v>
      </c>
      <c r="BI64" s="105">
        <f t="shared" si="91"/>
        <v>0.14714139355502848</v>
      </c>
      <c r="BJ64" s="17">
        <f t="shared" si="91"/>
        <v>0.12644148252213938</v>
      </c>
      <c r="BK64" s="17">
        <f t="shared" si="91"/>
        <v>0.14196638513356671</v>
      </c>
      <c r="BL64" s="17">
        <f t="shared" si="91"/>
        <v>0.15688403586374916</v>
      </c>
      <c r="BM64" s="17">
        <f t="shared" si="91"/>
        <v>0.15964687724136797</v>
      </c>
      <c r="BN64" s="17">
        <f t="shared" si="91"/>
        <v>0.16395075579545362</v>
      </c>
      <c r="BO64" s="17">
        <f t="shared" si="91"/>
        <v>0.13728812460205717</v>
      </c>
      <c r="BP64" s="17">
        <f t="shared" si="91"/>
        <v>0.13560033452582831</v>
      </c>
      <c r="BQ64" s="17">
        <f t="shared" si="91"/>
        <v>0.15220145427962159</v>
      </c>
      <c r="BR64" s="17">
        <f t="shared" si="91"/>
        <v>0.15166034279147181</v>
      </c>
      <c r="BS64" s="17">
        <f t="shared" si="91"/>
        <v>0.14745725194471762</v>
      </c>
      <c r="BT64" s="17">
        <f t="shared" si="91"/>
        <v>0.14973812430423367</v>
      </c>
      <c r="BU64" s="105">
        <f t="shared" si="91"/>
        <v>0.15269128260288811</v>
      </c>
      <c r="BV64" s="17">
        <f t="shared" si="91"/>
        <v>0.12858287261541279</v>
      </c>
      <c r="BW64" s="17">
        <f t="shared" si="91"/>
        <v>0.14467945729760903</v>
      </c>
      <c r="BX64" s="17">
        <f t="shared" si="91"/>
        <v>0.16177431323953012</v>
      </c>
      <c r="BY64" s="17">
        <f t="shared" si="91"/>
        <v>0.1642315045357908</v>
      </c>
      <c r="BZ64" s="17">
        <f t="shared" si="91"/>
        <v>0.1683945787654775</v>
      </c>
      <c r="CA64" s="17">
        <f t="shared" si="91"/>
        <v>0.14228330702239725</v>
      </c>
      <c r="CB64" s="17">
        <f t="shared" si="91"/>
        <v>0.14067793946438384</v>
      </c>
      <c r="CC64" s="17">
        <f t="shared" si="91"/>
        <v>0.15871676661074988</v>
      </c>
      <c r="CD64" s="17">
        <f t="shared" si="91"/>
        <v>0.158345039435033</v>
      </c>
      <c r="CE64" s="17">
        <f t="shared" si="91"/>
        <v>0.15408576536947818</v>
      </c>
      <c r="CF64" s="17">
        <f t="shared" si="91"/>
        <v>0.15716782446340929</v>
      </c>
      <c r="CG64" s="105">
        <f t="shared" si="91"/>
        <v>0.160191488763503</v>
      </c>
      <c r="CH64" s="17">
        <f t="shared" si="91"/>
        <v>0.12879455213634391</v>
      </c>
      <c r="CI64" s="17">
        <f t="shared" si="91"/>
        <v>0.14540471168708419</v>
      </c>
      <c r="CJ64" s="17">
        <f t="shared" si="91"/>
        <v>0.16283688935192234</v>
      </c>
      <c r="CK64" s="17">
        <f t="shared" si="91"/>
        <v>0.16511707105202914</v>
      </c>
      <c r="CL64" s="17">
        <f t="shared" ref="CL64:CS64" si="92">IFERROR(CL52/CL36,"")</f>
        <v>0.16923133366603735</v>
      </c>
      <c r="CM64" s="17">
        <f t="shared" si="92"/>
        <v>0.14337958065728251</v>
      </c>
      <c r="CN64" s="17">
        <f t="shared" si="92"/>
        <v>0.14178228609124369</v>
      </c>
      <c r="CO64" s="17">
        <f t="shared" si="92"/>
        <v>0.15962790082951928</v>
      </c>
      <c r="CP64" s="17">
        <f t="shared" si="92"/>
        <v>0.15928686631826242</v>
      </c>
      <c r="CQ64" s="17">
        <f t="shared" si="92"/>
        <v>0.15657765872970933</v>
      </c>
      <c r="CR64" s="17">
        <f t="shared" si="92"/>
        <v>0.16126777815037135</v>
      </c>
      <c r="CS64" s="105">
        <f t="shared" si="92"/>
        <v>0.16430430193873827</v>
      </c>
    </row>
    <row r="65" spans="1:97" s="17" customFormat="1" x14ac:dyDescent="0.25">
      <c r="A65" s="17" t="s">
        <v>8</v>
      </c>
      <c r="B65" s="17">
        <f t="shared" si="80"/>
        <v>0.15976331360946747</v>
      </c>
      <c r="C65" s="17">
        <f t="shared" ref="C65:Y65" si="93">IFERROR(C53/C37,"")</f>
        <v>0.12720156555772993</v>
      </c>
      <c r="D65" s="17">
        <f t="shared" si="93"/>
        <v>0.21088435374149661</v>
      </c>
      <c r="E65" s="17">
        <f t="shared" si="93"/>
        <v>0.21547799696509864</v>
      </c>
      <c r="F65" s="17">
        <f t="shared" si="93"/>
        <v>0.27245508982035926</v>
      </c>
      <c r="G65" s="17">
        <f t="shared" si="93"/>
        <v>0.28830645161290325</v>
      </c>
      <c r="H65" s="17">
        <f t="shared" si="93"/>
        <v>0.27049180327868855</v>
      </c>
      <c r="I65" s="17">
        <f t="shared" si="93"/>
        <v>0.22116903633491311</v>
      </c>
      <c r="J65" s="17">
        <f t="shared" si="93"/>
        <v>0.36568213783403658</v>
      </c>
      <c r="K65" s="17">
        <f t="shared" si="93"/>
        <v>0.24552429667519182</v>
      </c>
      <c r="L65" s="17">
        <f t="shared" si="93"/>
        <v>0.27486187845303867</v>
      </c>
      <c r="M65" s="105">
        <f t="shared" si="93"/>
        <v>0.31700680272108844</v>
      </c>
      <c r="N65" s="263">
        <f t="shared" si="93"/>
        <v>0.13870246085011187</v>
      </c>
      <c r="O65" s="263">
        <f t="shared" si="93"/>
        <v>0.13459399332591768</v>
      </c>
      <c r="P65" s="263">
        <f t="shared" si="93"/>
        <v>0.2257495590828924</v>
      </c>
      <c r="Q65" s="263">
        <f t="shared" si="93"/>
        <v>0.16834400731930466</v>
      </c>
      <c r="R65" s="263">
        <f t="shared" si="93"/>
        <v>0.14027630180658873</v>
      </c>
      <c r="S65" s="263">
        <f t="shared" si="93"/>
        <v>0.20035149384885764</v>
      </c>
      <c r="T65" s="263">
        <f t="shared" si="93"/>
        <v>0.15479452054794521</v>
      </c>
      <c r="U65" s="263">
        <f t="shared" si="93"/>
        <v>0.15946502057613168</v>
      </c>
      <c r="V65" s="17">
        <f t="shared" si="93"/>
        <v>0.14519906323185011</v>
      </c>
      <c r="W65" s="17">
        <f t="shared" si="93"/>
        <v>9.8253275109170299E-2</v>
      </c>
      <c r="X65" s="17">
        <f t="shared" si="93"/>
        <v>7.9470198675496692E-2</v>
      </c>
      <c r="Y65" s="105">
        <f t="shared" si="93"/>
        <v>0.15120113047574188</v>
      </c>
      <c r="Z65" s="17">
        <f t="shared" ref="Z65:CK65" si="94">IFERROR(Z53/Z37,"")</f>
        <v>6.2366510038445108E-2</v>
      </c>
      <c r="AA65" s="17">
        <f t="shared" si="94"/>
        <v>0.17418032786885246</v>
      </c>
      <c r="AB65" s="17">
        <f t="shared" si="94"/>
        <v>0.22359481161210623</v>
      </c>
      <c r="AC65" s="17">
        <f t="shared" si="94"/>
        <v>0.14434643143544507</v>
      </c>
      <c r="AD65" s="17">
        <f t="shared" si="94"/>
        <v>0.11860718171926006</v>
      </c>
      <c r="AE65" s="17">
        <f t="shared" si="94"/>
        <v>0.12209302325581395</v>
      </c>
      <c r="AF65" s="17">
        <f t="shared" si="94"/>
        <v>0.14048531289910601</v>
      </c>
      <c r="AG65" s="17">
        <f t="shared" si="94"/>
        <v>0.12093334577152647</v>
      </c>
      <c r="AH65" s="17">
        <f t="shared" si="94"/>
        <v>0.11994512253082742</v>
      </c>
      <c r="AI65" s="17">
        <f t="shared" si="94"/>
        <v>0.12389231349328818</v>
      </c>
      <c r="AJ65" s="17">
        <f t="shared" si="94"/>
        <v>0.12528578291842296</v>
      </c>
      <c r="AK65" s="105">
        <f t="shared" si="94"/>
        <v>0.12277023918913822</v>
      </c>
      <c r="AL65" s="17">
        <f t="shared" si="94"/>
        <v>9.3679404777360323E-2</v>
      </c>
      <c r="AM65" s="17">
        <f t="shared" si="94"/>
        <v>0.12333445995352725</v>
      </c>
      <c r="AN65" s="17">
        <f t="shared" si="94"/>
        <v>0.1945588568990099</v>
      </c>
      <c r="AO65" s="17">
        <f t="shared" si="94"/>
        <v>0.14392915553178975</v>
      </c>
      <c r="AP65" s="17">
        <f t="shared" si="94"/>
        <v>0.11780231789738745</v>
      </c>
      <c r="AQ65" s="17">
        <f t="shared" si="94"/>
        <v>0.1325171297411101</v>
      </c>
      <c r="AR65" s="17">
        <f t="shared" si="94"/>
        <v>0.1364628253962834</v>
      </c>
      <c r="AS65" s="17">
        <f t="shared" si="94"/>
        <v>0.1341725386580567</v>
      </c>
      <c r="AT65" s="17">
        <f t="shared" si="94"/>
        <v>0.1318723485996893</v>
      </c>
      <c r="AU65" s="17">
        <f t="shared" si="94"/>
        <v>0.13499807516294449</v>
      </c>
      <c r="AV65" s="17">
        <f t="shared" si="94"/>
        <v>0.13583557734317367</v>
      </c>
      <c r="AW65" s="105">
        <f t="shared" si="94"/>
        <v>0.13575618890687358</v>
      </c>
      <c r="AX65" s="17">
        <f t="shared" si="94"/>
        <v>9.6213395628787127E-2</v>
      </c>
      <c r="AY65" s="17">
        <f t="shared" si="94"/>
        <v>0.12184341599797677</v>
      </c>
      <c r="AZ65" s="17">
        <f t="shared" si="94"/>
        <v>0.20808845249806096</v>
      </c>
      <c r="BA65" s="17">
        <f t="shared" si="94"/>
        <v>0.14991105519482692</v>
      </c>
      <c r="BB65" s="17">
        <f t="shared" si="94"/>
        <v>0.12060121217713786</v>
      </c>
      <c r="BC65" s="17">
        <f t="shared" si="94"/>
        <v>0.13778581811654159</v>
      </c>
      <c r="BD65" s="17">
        <f t="shared" si="94"/>
        <v>0.14198574405363226</v>
      </c>
      <c r="BE65" s="17">
        <f t="shared" si="94"/>
        <v>0.13971754511315781</v>
      </c>
      <c r="BF65" s="17">
        <f t="shared" si="94"/>
        <v>0.13785708133589425</v>
      </c>
      <c r="BG65" s="17">
        <f t="shared" si="94"/>
        <v>0.14142253993023149</v>
      </c>
      <c r="BH65" s="17">
        <f t="shared" si="94"/>
        <v>0.1425372242811192</v>
      </c>
      <c r="BI65" s="105">
        <f t="shared" si="94"/>
        <v>0.14284571882611516</v>
      </c>
      <c r="BJ65" s="17">
        <f t="shared" si="94"/>
        <v>9.5216472601632546E-2</v>
      </c>
      <c r="BK65" s="17">
        <f t="shared" si="94"/>
        <v>0.12555685643682424</v>
      </c>
      <c r="BL65" s="17">
        <f t="shared" si="94"/>
        <v>0.20719215049540599</v>
      </c>
      <c r="BM65" s="17">
        <f t="shared" si="94"/>
        <v>0.1531750536217816</v>
      </c>
      <c r="BN65" s="17">
        <f t="shared" si="94"/>
        <v>0.12559698250331039</v>
      </c>
      <c r="BO65" s="17">
        <f t="shared" si="94"/>
        <v>0.14043912568036837</v>
      </c>
      <c r="BP65" s="17">
        <f t="shared" si="94"/>
        <v>0.14578799678993987</v>
      </c>
      <c r="BQ65" s="17">
        <f t="shared" si="94"/>
        <v>0.14352106299036807</v>
      </c>
      <c r="BR65" s="17">
        <f t="shared" si="94"/>
        <v>0.14246979107144053</v>
      </c>
      <c r="BS65" s="17">
        <f t="shared" si="94"/>
        <v>0.14591944195384687</v>
      </c>
      <c r="BT65" s="17">
        <f t="shared" si="94"/>
        <v>0.14701175909707082</v>
      </c>
      <c r="BU65" s="105">
        <f t="shared" si="94"/>
        <v>0.14719132203044671</v>
      </c>
      <c r="BV65" s="17">
        <f t="shared" si="94"/>
        <v>9.6142020968762024E-2</v>
      </c>
      <c r="BW65" s="17">
        <f t="shared" si="94"/>
        <v>0.12893057212048284</v>
      </c>
      <c r="BX65" s="17">
        <f t="shared" si="94"/>
        <v>0.20993098342428004</v>
      </c>
      <c r="BY65" s="17">
        <f t="shared" si="94"/>
        <v>0.15618087543264478</v>
      </c>
      <c r="BZ65" s="17">
        <f t="shared" si="94"/>
        <v>0.12877235997686495</v>
      </c>
      <c r="CA65" s="17">
        <f t="shared" si="94"/>
        <v>0.14405001566943756</v>
      </c>
      <c r="CB65" s="17">
        <f t="shared" si="94"/>
        <v>0.14937032708156234</v>
      </c>
      <c r="CC65" s="17">
        <f t="shared" si="94"/>
        <v>0.14893506689332955</v>
      </c>
      <c r="CD65" s="17">
        <f t="shared" si="94"/>
        <v>0.14802672021079774</v>
      </c>
      <c r="CE65" s="17">
        <f t="shared" si="94"/>
        <v>0.15148020058905604</v>
      </c>
      <c r="CF65" s="17">
        <f t="shared" si="94"/>
        <v>0.15348760546090645</v>
      </c>
      <c r="CG65" s="105">
        <f t="shared" si="94"/>
        <v>0.15369690708280498</v>
      </c>
      <c r="CH65" s="17">
        <f t="shared" si="94"/>
        <v>9.5930087825240581E-2</v>
      </c>
      <c r="CI65" s="17">
        <f t="shared" si="94"/>
        <v>0.12987809030492836</v>
      </c>
      <c r="CJ65" s="17">
        <f t="shared" si="94"/>
        <v>0.20984928506046938</v>
      </c>
      <c r="CK65" s="17">
        <f t="shared" si="94"/>
        <v>0.1567268906697156</v>
      </c>
      <c r="CL65" s="17">
        <f t="shared" ref="CL65:CS65" si="95">IFERROR(CL53/CL37,"")</f>
        <v>0.12964039531052185</v>
      </c>
      <c r="CM65" s="17">
        <f t="shared" si="95"/>
        <v>0.14468804277244351</v>
      </c>
      <c r="CN65" s="17">
        <f t="shared" si="95"/>
        <v>0.1499480630463863</v>
      </c>
      <c r="CO65" s="17">
        <f t="shared" si="95"/>
        <v>0.14952385082260386</v>
      </c>
      <c r="CP65" s="17">
        <f t="shared" si="95"/>
        <v>0.14866424956503199</v>
      </c>
      <c r="CQ65" s="17">
        <f t="shared" si="95"/>
        <v>0.15381571078884795</v>
      </c>
      <c r="CR65" s="17">
        <f t="shared" si="95"/>
        <v>0.15712946350321577</v>
      </c>
      <c r="CS65" s="105">
        <f t="shared" si="95"/>
        <v>0.15734429783879794</v>
      </c>
    </row>
    <row r="66" spans="1:97" s="17" customFormat="1" x14ac:dyDescent="0.25">
      <c r="A66" s="17" t="s">
        <v>1</v>
      </c>
      <c r="B66" s="17">
        <f t="shared" si="80"/>
        <v>0.17166212534059946</v>
      </c>
      <c r="C66" s="17">
        <f t="shared" ref="C66:Y66" si="96">IFERROR(C54/C38,"")</f>
        <v>0.13501144164759726</v>
      </c>
      <c r="D66" s="17">
        <f t="shared" si="96"/>
        <v>0.13358778625954199</v>
      </c>
      <c r="E66" s="17">
        <f t="shared" si="96"/>
        <v>0.18791946308724833</v>
      </c>
      <c r="F66" s="17">
        <f t="shared" si="96"/>
        <v>0.25912408759124089</v>
      </c>
      <c r="G66" s="17">
        <f t="shared" si="96"/>
        <v>0.27422303473491771</v>
      </c>
      <c r="H66" s="17">
        <f t="shared" si="96"/>
        <v>0.27969348659003829</v>
      </c>
      <c r="I66" s="17">
        <f t="shared" si="96"/>
        <v>0.22661870503597123</v>
      </c>
      <c r="J66" s="17">
        <f t="shared" si="96"/>
        <v>0.41682974559686886</v>
      </c>
      <c r="K66" s="17">
        <f t="shared" si="96"/>
        <v>0.30629139072847683</v>
      </c>
      <c r="L66" s="17">
        <f t="shared" si="96"/>
        <v>0.31504922644163152</v>
      </c>
      <c r="M66" s="105">
        <f t="shared" si="96"/>
        <v>0.35146443514644349</v>
      </c>
      <c r="N66" s="263">
        <f t="shared" si="96"/>
        <v>0.12421580928481807</v>
      </c>
      <c r="O66" s="263">
        <f t="shared" si="96"/>
        <v>0.12585812356979406</v>
      </c>
      <c r="P66" s="263">
        <f t="shared" si="96"/>
        <v>0.20021186440677965</v>
      </c>
      <c r="Q66" s="263">
        <f t="shared" si="96"/>
        <v>0.17005545286506468</v>
      </c>
      <c r="R66" s="263">
        <f t="shared" si="96"/>
        <v>0.18075801749271136</v>
      </c>
      <c r="S66" s="263">
        <f t="shared" si="96"/>
        <v>0.19633943427620631</v>
      </c>
      <c r="T66" s="263">
        <f t="shared" si="96"/>
        <v>0.13767518549051938</v>
      </c>
      <c r="U66" s="263">
        <f t="shared" si="96"/>
        <v>0.12534309240622141</v>
      </c>
      <c r="V66" s="17">
        <f t="shared" si="96"/>
        <v>0.14270941054808686</v>
      </c>
      <c r="W66" s="17">
        <f t="shared" si="96"/>
        <v>0.10916179337231968</v>
      </c>
      <c r="X66" s="17">
        <f t="shared" si="96"/>
        <v>0.12610229276895943</v>
      </c>
      <c r="Y66" s="105">
        <f t="shared" si="96"/>
        <v>0.20580912863070538</v>
      </c>
      <c r="Z66" s="17">
        <f t="shared" ref="Z66:CK66" si="97">IFERROR(Z54/Z38,"")</f>
        <v>4.4055522027761015E-2</v>
      </c>
      <c r="AA66" s="17">
        <f t="shared" si="97"/>
        <v>0.11431623931623931</v>
      </c>
      <c r="AB66" s="17">
        <f t="shared" si="97"/>
        <v>0.15900383141762453</v>
      </c>
      <c r="AC66" s="17">
        <f t="shared" si="97"/>
        <v>0.14464099895941726</v>
      </c>
      <c r="AD66" s="17">
        <f t="shared" si="97"/>
        <v>0.10516934046345811</v>
      </c>
      <c r="AE66" s="17">
        <f t="shared" si="97"/>
        <v>9.7014925373134331E-2</v>
      </c>
      <c r="AF66" s="17">
        <f t="shared" si="97"/>
        <v>8.4444444444444447E-2</v>
      </c>
      <c r="AG66" s="17">
        <f t="shared" si="97"/>
        <v>0.11204973079541994</v>
      </c>
      <c r="AH66" s="17">
        <f t="shared" si="97"/>
        <v>0.10716973206966562</v>
      </c>
      <c r="AI66" s="17">
        <f t="shared" si="97"/>
        <v>0.10410034738923425</v>
      </c>
      <c r="AJ66" s="17">
        <f t="shared" si="97"/>
        <v>0.10421456582232257</v>
      </c>
      <c r="AK66" s="105">
        <f t="shared" si="97"/>
        <v>0.11039957915122529</v>
      </c>
      <c r="AL66" s="17">
        <f t="shared" si="97"/>
        <v>8.3328657419103946E-2</v>
      </c>
      <c r="AM66" s="17">
        <f t="shared" si="97"/>
        <v>9.2767368314483789E-2</v>
      </c>
      <c r="AN66" s="17">
        <f t="shared" si="97"/>
        <v>0.17106731639586487</v>
      </c>
      <c r="AO66" s="17">
        <f t="shared" si="97"/>
        <v>0.14495242521691309</v>
      </c>
      <c r="AP66" s="17">
        <f t="shared" si="97"/>
        <v>0.11203255902112373</v>
      </c>
      <c r="AQ66" s="17">
        <f t="shared" si="97"/>
        <v>0.10344937608534942</v>
      </c>
      <c r="AR66" s="17">
        <f t="shared" si="97"/>
        <v>9.9411309907225909E-2</v>
      </c>
      <c r="AS66" s="17">
        <f t="shared" si="97"/>
        <v>0.11548471328658003</v>
      </c>
      <c r="AT66" s="17">
        <f t="shared" si="97"/>
        <v>0.10835986152928805</v>
      </c>
      <c r="AU66" s="17">
        <f t="shared" si="97"/>
        <v>0.10725574930658142</v>
      </c>
      <c r="AV66" s="17">
        <f t="shared" si="97"/>
        <v>0.10860687759196742</v>
      </c>
      <c r="AW66" s="105">
        <f t="shared" si="97"/>
        <v>0.11123250107566618</v>
      </c>
      <c r="AX66" s="17">
        <f t="shared" si="97"/>
        <v>7.6626599915140037E-2</v>
      </c>
      <c r="AY66" s="17">
        <f t="shared" si="97"/>
        <v>9.0359339432793437E-2</v>
      </c>
      <c r="AZ66" s="17">
        <f t="shared" si="97"/>
        <v>0.18535613495253492</v>
      </c>
      <c r="BA66" s="17">
        <f t="shared" si="97"/>
        <v>0.16018807507963745</v>
      </c>
      <c r="BB66" s="17">
        <f t="shared" si="97"/>
        <v>0.13412759494211302</v>
      </c>
      <c r="BC66" s="17">
        <f t="shared" si="97"/>
        <v>0.1290773029938255</v>
      </c>
      <c r="BD66" s="17">
        <f t="shared" si="97"/>
        <v>0.12525251958900838</v>
      </c>
      <c r="BE66" s="17">
        <f t="shared" si="97"/>
        <v>0.13805959288511899</v>
      </c>
      <c r="BF66" s="17">
        <f t="shared" si="97"/>
        <v>0.13331384843939048</v>
      </c>
      <c r="BG66" s="17">
        <f t="shared" si="97"/>
        <v>0.13269879953531916</v>
      </c>
      <c r="BH66" s="17">
        <f t="shared" si="97"/>
        <v>0.13433334194632798</v>
      </c>
      <c r="BI66" s="105">
        <f t="shared" si="97"/>
        <v>0.1390262297508274</v>
      </c>
      <c r="BJ66" s="17">
        <f t="shared" si="97"/>
        <v>7.5938715878650073E-2</v>
      </c>
      <c r="BK66" s="17">
        <f t="shared" si="97"/>
        <v>9.0369328116055248E-2</v>
      </c>
      <c r="BL66" s="17">
        <f t="shared" si="97"/>
        <v>0.18536801757021643</v>
      </c>
      <c r="BM66" s="17">
        <f t="shared" si="97"/>
        <v>0.1619776678465942</v>
      </c>
      <c r="BN66" s="17">
        <f t="shared" si="97"/>
        <v>0.1360054408390558</v>
      </c>
      <c r="BO66" s="17">
        <f t="shared" si="97"/>
        <v>0.13102179805623168</v>
      </c>
      <c r="BP66" s="17">
        <f t="shared" si="97"/>
        <v>0.12849938956414828</v>
      </c>
      <c r="BQ66" s="17">
        <f t="shared" si="97"/>
        <v>0.14152123937840894</v>
      </c>
      <c r="BR66" s="17">
        <f t="shared" si="97"/>
        <v>0.1386087474681196</v>
      </c>
      <c r="BS66" s="17">
        <f t="shared" si="97"/>
        <v>0.13796366989610148</v>
      </c>
      <c r="BT66" s="17">
        <f t="shared" si="97"/>
        <v>0.13972401802619319</v>
      </c>
      <c r="BU66" s="105">
        <f t="shared" si="97"/>
        <v>0.14426443066560124</v>
      </c>
      <c r="BV66" s="17">
        <f t="shared" si="97"/>
        <v>7.7140759418587126E-2</v>
      </c>
      <c r="BW66" s="17">
        <f t="shared" si="97"/>
        <v>9.2224437795945816E-2</v>
      </c>
      <c r="BX66" s="17">
        <f t="shared" si="97"/>
        <v>0.19007109398502658</v>
      </c>
      <c r="BY66" s="17">
        <f t="shared" si="97"/>
        <v>0.16651915516744015</v>
      </c>
      <c r="BZ66" s="17">
        <f t="shared" si="97"/>
        <v>0.14050517419160516</v>
      </c>
      <c r="CA66" s="17">
        <f t="shared" si="97"/>
        <v>0.13564746833404517</v>
      </c>
      <c r="CB66" s="17">
        <f t="shared" si="97"/>
        <v>0.13315255846275362</v>
      </c>
      <c r="CC66" s="17">
        <f t="shared" si="97"/>
        <v>0.14708513918413779</v>
      </c>
      <c r="CD66" s="17">
        <f t="shared" si="97"/>
        <v>0.14434600649821436</v>
      </c>
      <c r="CE66" s="17">
        <f t="shared" si="97"/>
        <v>0.14371447008284255</v>
      </c>
      <c r="CF66" s="17">
        <f t="shared" si="97"/>
        <v>0.14590198148277395</v>
      </c>
      <c r="CG66" s="105">
        <f t="shared" si="97"/>
        <v>0.15063047744379071</v>
      </c>
      <c r="CH66" s="17">
        <f t="shared" si="97"/>
        <v>7.7124982556103658E-2</v>
      </c>
      <c r="CI66" s="17">
        <f t="shared" si="97"/>
        <v>9.2203247005137851E-2</v>
      </c>
      <c r="CJ66" s="17">
        <f t="shared" si="97"/>
        <v>0.19009327286804154</v>
      </c>
      <c r="CK66" s="17">
        <f t="shared" si="97"/>
        <v>0.16657199082842797</v>
      </c>
      <c r="CL66" s="17">
        <f t="shared" ref="CL66:CS66" si="98">IFERROR(CL54/CL38,"")</f>
        <v>0.14061278474303796</v>
      </c>
      <c r="CM66" s="17">
        <f t="shared" si="98"/>
        <v>0.13574064239205058</v>
      </c>
      <c r="CN66" s="17">
        <f t="shared" si="98"/>
        <v>0.13327578844381532</v>
      </c>
      <c r="CO66" s="17">
        <f t="shared" si="98"/>
        <v>0.1472125055360323</v>
      </c>
      <c r="CP66" s="17">
        <f t="shared" si="98"/>
        <v>0.14443663246994062</v>
      </c>
      <c r="CQ66" s="17">
        <f t="shared" si="98"/>
        <v>0.14468351219148753</v>
      </c>
      <c r="CR66" s="17">
        <f t="shared" si="98"/>
        <v>0.14890367571795096</v>
      </c>
      <c r="CS66" s="105">
        <f t="shared" si="98"/>
        <v>0.15366469625622617</v>
      </c>
    </row>
    <row r="67" spans="1:97" s="17" customFormat="1" x14ac:dyDescent="0.25">
      <c r="A67" s="17" t="s">
        <v>2</v>
      </c>
      <c r="B67" s="17">
        <f t="shared" si="80"/>
        <v>0.1419753086419753</v>
      </c>
      <c r="C67" s="17">
        <f t="shared" ref="C67:Y67" si="99">IFERROR(C55/C39,"")</f>
        <v>0.10119047619047619</v>
      </c>
      <c r="D67" s="17">
        <f t="shared" si="99"/>
        <v>0.11976047904191617</v>
      </c>
      <c r="E67" s="17">
        <f t="shared" si="99"/>
        <v>0.12650602409638553</v>
      </c>
      <c r="F67" s="17">
        <f t="shared" si="99"/>
        <v>0.21243523316062177</v>
      </c>
      <c r="G67" s="17">
        <f t="shared" si="99"/>
        <v>0.16949152542372881</v>
      </c>
      <c r="H67" s="17">
        <f t="shared" si="99"/>
        <v>0.19130434782608696</v>
      </c>
      <c r="I67" s="17">
        <f t="shared" si="99"/>
        <v>0.21224489795918366</v>
      </c>
      <c r="J67" s="17">
        <f t="shared" si="99"/>
        <v>0.40357142857142858</v>
      </c>
      <c r="K67" s="17">
        <f t="shared" si="99"/>
        <v>0.25</v>
      </c>
      <c r="L67" s="17">
        <f t="shared" si="99"/>
        <v>0.38109756097560976</v>
      </c>
      <c r="M67" s="105">
        <f t="shared" si="99"/>
        <v>0.36269430051813473</v>
      </c>
      <c r="N67" s="263">
        <f t="shared" si="99"/>
        <v>0.12337662337662338</v>
      </c>
      <c r="O67" s="263">
        <f t="shared" si="99"/>
        <v>9.7014925373134331E-2</v>
      </c>
      <c r="P67" s="263">
        <f t="shared" si="99"/>
        <v>0.19343065693430658</v>
      </c>
      <c r="Q67" s="263">
        <f t="shared" si="99"/>
        <v>0.13665594855305466</v>
      </c>
      <c r="R67" s="263">
        <f t="shared" si="99"/>
        <v>0.14650537634408603</v>
      </c>
      <c r="S67" s="263">
        <f t="shared" si="99"/>
        <v>0.22493573264781491</v>
      </c>
      <c r="T67" s="263">
        <f t="shared" si="99"/>
        <v>0.1425233644859813</v>
      </c>
      <c r="U67" s="263">
        <f t="shared" si="99"/>
        <v>0.14558979808714134</v>
      </c>
      <c r="V67" s="17">
        <f t="shared" si="99"/>
        <v>0.14858260019550343</v>
      </c>
      <c r="W67" s="17">
        <f t="shared" si="99"/>
        <v>0.13321799307958476</v>
      </c>
      <c r="X67" s="17">
        <f t="shared" si="99"/>
        <v>0.12949039264828738</v>
      </c>
      <c r="Y67" s="105">
        <f t="shared" si="99"/>
        <v>0.18847006651884701</v>
      </c>
      <c r="Z67" s="17">
        <f t="shared" ref="Z67:CK67" si="100">IFERROR(Z55/Z39,"")</f>
        <v>7.0093457943925228E-2</v>
      </c>
      <c r="AA67" s="17">
        <f t="shared" si="100"/>
        <v>0.13674197384066589</v>
      </c>
      <c r="AB67" s="17">
        <f t="shared" si="100"/>
        <v>0.16938519447929737</v>
      </c>
      <c r="AC67" s="17">
        <f t="shared" si="100"/>
        <v>0.17583892617449665</v>
      </c>
      <c r="AD67" s="17">
        <f t="shared" si="100"/>
        <v>0.14814814814814814</v>
      </c>
      <c r="AE67" s="17">
        <f t="shared" si="100"/>
        <v>0.12752525252525251</v>
      </c>
      <c r="AF67" s="17">
        <f t="shared" si="100"/>
        <v>0.11021814006888633</v>
      </c>
      <c r="AG67" s="17">
        <f t="shared" si="100"/>
        <v>0.14106128982498276</v>
      </c>
      <c r="AH67" s="17">
        <f t="shared" si="100"/>
        <v>0.13348912004095717</v>
      </c>
      <c r="AI67" s="17">
        <f t="shared" si="100"/>
        <v>0.12927423589664225</v>
      </c>
      <c r="AJ67" s="17">
        <f t="shared" si="100"/>
        <v>0.12969761033205585</v>
      </c>
      <c r="AK67" s="105">
        <f t="shared" si="100"/>
        <v>0.13418157147050558</v>
      </c>
      <c r="AL67" s="17">
        <f t="shared" si="100"/>
        <v>9.25967372306397E-2</v>
      </c>
      <c r="AM67" s="17">
        <f t="shared" si="100"/>
        <v>9.5545520743072904E-2</v>
      </c>
      <c r="AN67" s="17">
        <f t="shared" si="100"/>
        <v>0.16030076365854654</v>
      </c>
      <c r="AO67" s="17">
        <f t="shared" si="100"/>
        <v>0.17334745830718454</v>
      </c>
      <c r="AP67" s="17">
        <f t="shared" si="100"/>
        <v>0.1545446093400977</v>
      </c>
      <c r="AQ67" s="17">
        <f t="shared" si="100"/>
        <v>0.13903415627051144</v>
      </c>
      <c r="AR67" s="17">
        <f t="shared" si="100"/>
        <v>0.12703384770989504</v>
      </c>
      <c r="AS67" s="17">
        <f t="shared" si="100"/>
        <v>0.14989062028851019</v>
      </c>
      <c r="AT67" s="17">
        <f t="shared" si="100"/>
        <v>0.14349564445825946</v>
      </c>
      <c r="AU67" s="17">
        <f t="shared" si="100"/>
        <v>0.14015515611744206</v>
      </c>
      <c r="AV67" s="17">
        <f t="shared" si="100"/>
        <v>0.14064065704450651</v>
      </c>
      <c r="AW67" s="105">
        <f t="shared" si="100"/>
        <v>0.1441869512967146</v>
      </c>
      <c r="AX67" s="17">
        <f t="shared" si="100"/>
        <v>9.3782057162528923E-2</v>
      </c>
      <c r="AY67" s="17">
        <f t="shared" si="100"/>
        <v>9.7198877024110078E-2</v>
      </c>
      <c r="AZ67" s="17">
        <f t="shared" si="100"/>
        <v>0.16989140608694692</v>
      </c>
      <c r="BA67" s="17">
        <f t="shared" si="100"/>
        <v>0.18253876230408167</v>
      </c>
      <c r="BB67" s="17">
        <f t="shared" si="100"/>
        <v>0.1596434469719942</v>
      </c>
      <c r="BC67" s="17">
        <f t="shared" si="100"/>
        <v>0.14247126659475817</v>
      </c>
      <c r="BD67" s="17">
        <f t="shared" si="100"/>
        <v>0.12820254393823752</v>
      </c>
      <c r="BE67" s="17">
        <f t="shared" si="100"/>
        <v>0.15458556304026397</v>
      </c>
      <c r="BF67" s="17">
        <f t="shared" si="100"/>
        <v>0.14799632068615823</v>
      </c>
      <c r="BG67" s="17">
        <f t="shared" si="100"/>
        <v>0.14458938630060125</v>
      </c>
      <c r="BH67" s="17">
        <f t="shared" si="100"/>
        <v>0.14535022644496448</v>
      </c>
      <c r="BI67" s="105">
        <f t="shared" si="100"/>
        <v>0.14983701939210595</v>
      </c>
      <c r="BJ67" s="17">
        <f t="shared" si="100"/>
        <v>9.4385506144912271E-2</v>
      </c>
      <c r="BK67" s="17">
        <f t="shared" si="100"/>
        <v>9.746696249372061E-2</v>
      </c>
      <c r="BL67" s="17">
        <f t="shared" si="100"/>
        <v>0.16957088723064925</v>
      </c>
      <c r="BM67" s="17">
        <f t="shared" si="100"/>
        <v>0.1835647813612401</v>
      </c>
      <c r="BN67" s="17">
        <f t="shared" si="100"/>
        <v>0.16082448544421465</v>
      </c>
      <c r="BO67" s="17">
        <f t="shared" si="100"/>
        <v>0.14441971366787698</v>
      </c>
      <c r="BP67" s="17">
        <f t="shared" si="100"/>
        <v>0.13237744493671288</v>
      </c>
      <c r="BQ67" s="17">
        <f t="shared" si="100"/>
        <v>0.15842955474162873</v>
      </c>
      <c r="BR67" s="17">
        <f t="shared" si="100"/>
        <v>0.15355059411175992</v>
      </c>
      <c r="BS67" s="17">
        <f t="shared" si="100"/>
        <v>0.15052629995046307</v>
      </c>
      <c r="BT67" s="17">
        <f t="shared" si="100"/>
        <v>0.15167201783778184</v>
      </c>
      <c r="BU67" s="105">
        <f t="shared" si="100"/>
        <v>0.15648199816575376</v>
      </c>
      <c r="BV67" s="17">
        <f t="shared" si="100"/>
        <v>9.4267135174969652E-2</v>
      </c>
      <c r="BW67" s="17">
        <f t="shared" si="100"/>
        <v>9.8035858571056705E-2</v>
      </c>
      <c r="BX67" s="17">
        <f t="shared" si="100"/>
        <v>0.17420769879937117</v>
      </c>
      <c r="BY67" s="17">
        <f t="shared" si="100"/>
        <v>0.18674638594844348</v>
      </c>
      <c r="BZ67" s="17">
        <f t="shared" si="100"/>
        <v>0.16510673903992212</v>
      </c>
      <c r="CA67" s="17">
        <f t="shared" si="100"/>
        <v>0.14919854853435757</v>
      </c>
      <c r="CB67" s="17">
        <f t="shared" si="100"/>
        <v>0.13704659599045629</v>
      </c>
      <c r="CC67" s="17">
        <f t="shared" si="100"/>
        <v>0.16435266842240559</v>
      </c>
      <c r="CD67" s="17">
        <f t="shared" si="100"/>
        <v>0.15952197554913994</v>
      </c>
      <c r="CE67" s="17">
        <f t="shared" si="100"/>
        <v>0.15639113718835598</v>
      </c>
      <c r="CF67" s="17">
        <f t="shared" si="100"/>
        <v>0.15837358137307581</v>
      </c>
      <c r="CG67" s="105">
        <f t="shared" si="100"/>
        <v>0.16308616348667429</v>
      </c>
      <c r="CH67" s="17">
        <f t="shared" si="100"/>
        <v>9.4049758124369873E-2</v>
      </c>
      <c r="CI67" s="17">
        <f t="shared" si="100"/>
        <v>9.7936591989735144E-2</v>
      </c>
      <c r="CJ67" s="17">
        <f t="shared" si="100"/>
        <v>0.17454549763861071</v>
      </c>
      <c r="CK67" s="17">
        <f t="shared" si="100"/>
        <v>0.18688131397569527</v>
      </c>
      <c r="CL67" s="17">
        <f t="shared" ref="CL67:CS67" si="101">IFERROR(CL55/CL39,"")</f>
        <v>0.16555002913082406</v>
      </c>
      <c r="CM67" s="17">
        <f t="shared" si="101"/>
        <v>0.14991120953988432</v>
      </c>
      <c r="CN67" s="17">
        <f t="shared" si="101"/>
        <v>0.13817304337337497</v>
      </c>
      <c r="CO67" s="17">
        <f t="shared" si="101"/>
        <v>0.16502461278666777</v>
      </c>
      <c r="CP67" s="17">
        <f t="shared" si="101"/>
        <v>0.16037694803300873</v>
      </c>
      <c r="CQ67" s="17">
        <f t="shared" si="101"/>
        <v>0.15904185900819701</v>
      </c>
      <c r="CR67" s="17">
        <f t="shared" si="101"/>
        <v>0.16243826510938333</v>
      </c>
      <c r="CS67" s="105">
        <f t="shared" si="101"/>
        <v>0.167179062525037</v>
      </c>
    </row>
    <row r="68" spans="1:97" s="18" customFormat="1" x14ac:dyDescent="0.25">
      <c r="A68" s="18" t="s">
        <v>3</v>
      </c>
      <c r="B68" s="18">
        <f t="shared" ref="B68" si="102">IFERROR(B57/B41,"")</f>
        <v>0.22315705128205129</v>
      </c>
      <c r="C68" s="18">
        <f t="shared" ref="C68:Y68" si="103">IFERROR(C57/C41,"")</f>
        <v>0.17981438515081208</v>
      </c>
      <c r="D68" s="18">
        <f t="shared" si="103"/>
        <v>0.22887700534759359</v>
      </c>
      <c r="E68" s="18">
        <f t="shared" si="103"/>
        <v>0.23747207149696775</v>
      </c>
      <c r="F68" s="18">
        <f t="shared" si="103"/>
        <v>0.28923177938279709</v>
      </c>
      <c r="G68" s="18">
        <f t="shared" si="103"/>
        <v>0.3218316672041277</v>
      </c>
      <c r="H68" s="18">
        <f t="shared" si="103"/>
        <v>0.32555164694595456</v>
      </c>
      <c r="I68" s="18">
        <f t="shared" si="103"/>
        <v>0.25098039215686274</v>
      </c>
      <c r="J68" s="18">
        <f t="shared" si="103"/>
        <v>0.3941057497832996</v>
      </c>
      <c r="K68" s="18">
        <f t="shared" si="103"/>
        <v>0.30958904109589042</v>
      </c>
      <c r="L68" s="18">
        <f t="shared" si="103"/>
        <v>0.34125</v>
      </c>
      <c r="M68" s="174">
        <f t="shared" si="103"/>
        <v>0.38085984940490647</v>
      </c>
      <c r="N68" s="272">
        <f t="shared" si="103"/>
        <v>0.15279114533205004</v>
      </c>
      <c r="O68" s="272">
        <f t="shared" si="103"/>
        <v>0.15244652077698551</v>
      </c>
      <c r="P68" s="272">
        <f t="shared" si="103"/>
        <v>0.2579750346740638</v>
      </c>
      <c r="Q68" s="272">
        <f t="shared" si="103"/>
        <v>0.21731409544950056</v>
      </c>
      <c r="R68" s="272">
        <f t="shared" si="103"/>
        <v>0.22068965517241379</v>
      </c>
      <c r="S68" s="272">
        <f t="shared" si="103"/>
        <v>0.28303832273586527</v>
      </c>
      <c r="T68" s="272">
        <f t="shared" si="103"/>
        <v>0.20678768745067089</v>
      </c>
      <c r="U68" s="272">
        <f t="shared" si="103"/>
        <v>0.20373027259684362</v>
      </c>
      <c r="V68" s="18">
        <f t="shared" si="103"/>
        <v>0.22501946535167403</v>
      </c>
      <c r="W68" s="18">
        <f t="shared" si="103"/>
        <v>0.17435775451950522</v>
      </c>
      <c r="X68" s="18">
        <f t="shared" si="103"/>
        <v>0.17003646005966191</v>
      </c>
      <c r="Y68" s="174">
        <f t="shared" si="103"/>
        <v>0.25596749619095988</v>
      </c>
      <c r="Z68" s="18">
        <f t="shared" ref="Z68:CK68" si="104">IFERROR(Z57/Z41,"")</f>
        <v>0.10179461615154536</v>
      </c>
      <c r="AA68" s="18">
        <f t="shared" si="104"/>
        <v>0.15353938185443669</v>
      </c>
      <c r="AB68" s="18">
        <f t="shared" si="104"/>
        <v>0.19166345783596458</v>
      </c>
      <c r="AC68" s="18">
        <f t="shared" si="104"/>
        <v>0.17369468397612053</v>
      </c>
      <c r="AD68" s="18">
        <f t="shared" si="104"/>
        <v>0.13431398301374661</v>
      </c>
      <c r="AE68" s="18">
        <f t="shared" si="104"/>
        <v>0.15119713930348258</v>
      </c>
      <c r="AF68" s="18">
        <f t="shared" si="104"/>
        <v>0.10811401910038639</v>
      </c>
      <c r="AG68" s="18">
        <f t="shared" si="104"/>
        <v>0.14337274273139697</v>
      </c>
      <c r="AH68" s="18">
        <f t="shared" si="104"/>
        <v>0.1398248924203104</v>
      </c>
      <c r="AI68" s="18">
        <f t="shared" si="104"/>
        <v>0.14193896611417012</v>
      </c>
      <c r="AJ68" s="18">
        <f t="shared" si="104"/>
        <v>0.13692986273615876</v>
      </c>
      <c r="AK68" s="174">
        <f t="shared" si="104"/>
        <v>0.14477008166154889</v>
      </c>
      <c r="AL68" s="18">
        <f t="shared" si="104"/>
        <v>0.12358985955991203</v>
      </c>
      <c r="AM68" s="18">
        <f t="shared" si="104"/>
        <v>0.13633064384614449</v>
      </c>
      <c r="AN68" s="18">
        <f t="shared" si="104"/>
        <v>0.17863485741659901</v>
      </c>
      <c r="AO68" s="18">
        <f t="shared" si="104"/>
        <v>0.16655331471739326</v>
      </c>
      <c r="AP68" s="18">
        <f t="shared" si="104"/>
        <v>0.14522274734445276</v>
      </c>
      <c r="AQ68" s="18">
        <f t="shared" si="104"/>
        <v>0.14004694089353067</v>
      </c>
      <c r="AR68" s="18">
        <f t="shared" si="104"/>
        <v>0.13895854169868224</v>
      </c>
      <c r="AS68" s="18">
        <f>IFERROR(AS57/AS41,"")</f>
        <v>0.15064145761792558</v>
      </c>
      <c r="AT68" s="18">
        <f t="shared" si="104"/>
        <v>0.14682031801725218</v>
      </c>
      <c r="AU68" s="18">
        <f t="shared" si="104"/>
        <v>0.14682251786623959</v>
      </c>
      <c r="AV68" s="18">
        <f t="shared" si="104"/>
        <v>0.14874598853487048</v>
      </c>
      <c r="AW68" s="174">
        <f t="shared" si="104"/>
        <v>0.15137773816600175</v>
      </c>
      <c r="AX68" s="18">
        <f t="shared" si="104"/>
        <v>0.1149393168503617</v>
      </c>
      <c r="AY68" s="18">
        <f t="shared" si="104"/>
        <v>0.12787512456297928</v>
      </c>
      <c r="AZ68" s="18">
        <f t="shared" si="104"/>
        <v>0.23480114552941192</v>
      </c>
      <c r="BA68" s="18">
        <f t="shared" si="104"/>
        <v>0.21784078999761736</v>
      </c>
      <c r="BB68" s="18">
        <f t="shared" si="104"/>
        <v>0.19255267782705263</v>
      </c>
      <c r="BC68" s="18">
        <f t="shared" si="104"/>
        <v>0.18586706112474946</v>
      </c>
      <c r="BD68" s="18">
        <f t="shared" si="104"/>
        <v>0.18278159933725019</v>
      </c>
      <c r="BE68" s="18">
        <f t="shared" si="104"/>
        <v>0.19591687183644213</v>
      </c>
      <c r="BF68" s="18">
        <f t="shared" si="104"/>
        <v>0.19225572408208935</v>
      </c>
      <c r="BG68" s="18">
        <f t="shared" si="104"/>
        <v>0.18991925177530841</v>
      </c>
      <c r="BH68" s="18">
        <f t="shared" si="104"/>
        <v>0.19159268754282957</v>
      </c>
      <c r="BI68" s="174">
        <f t="shared" si="104"/>
        <v>0.19476325511006271</v>
      </c>
      <c r="BJ68" s="18">
        <f t="shared" si="104"/>
        <v>0.11519885819447068</v>
      </c>
      <c r="BK68" s="18">
        <f t="shared" si="104"/>
        <v>0.13013139427409837</v>
      </c>
      <c r="BL68" s="18">
        <f t="shared" si="104"/>
        <v>0.23535294241416083</v>
      </c>
      <c r="BM68" s="18">
        <f t="shared" si="104"/>
        <v>0.21892304408363536</v>
      </c>
      <c r="BN68" s="18">
        <f t="shared" si="104"/>
        <v>0.1939336343696158</v>
      </c>
      <c r="BO68" s="18">
        <f t="shared" si="104"/>
        <v>0.18748168270138954</v>
      </c>
      <c r="BP68" s="18">
        <f t="shared" si="104"/>
        <v>0.1860758213632053</v>
      </c>
      <c r="BQ68" s="18">
        <f t="shared" si="104"/>
        <v>0.19819482934583013</v>
      </c>
      <c r="BR68" s="18">
        <f t="shared" si="104"/>
        <v>0.19530249925239532</v>
      </c>
      <c r="BS68" s="18">
        <f t="shared" si="104"/>
        <v>0.19286501274767173</v>
      </c>
      <c r="BT68" s="18">
        <f t="shared" si="104"/>
        <v>0.19473950738186757</v>
      </c>
      <c r="BU68" s="174">
        <f t="shared" si="104"/>
        <v>0.19807214770932757</v>
      </c>
      <c r="BV68" s="18">
        <f t="shared" si="104"/>
        <v>0.11557745117439874</v>
      </c>
      <c r="BW68" s="18">
        <f t="shared" si="104"/>
        <v>0.13163098561548645</v>
      </c>
      <c r="BX68" s="18">
        <f t="shared" si="104"/>
        <v>0.23847294414315692</v>
      </c>
      <c r="BY68" s="18">
        <f t="shared" si="104"/>
        <v>0.22337222504775028</v>
      </c>
      <c r="BZ68" s="18">
        <f t="shared" si="104"/>
        <v>0.19897131146219721</v>
      </c>
      <c r="CA68" s="18">
        <f t="shared" si="104"/>
        <v>0.19256544700796785</v>
      </c>
      <c r="CB68" s="18">
        <f t="shared" si="104"/>
        <v>0.19152325977742959</v>
      </c>
      <c r="CC68" s="18">
        <f t="shared" si="104"/>
        <v>0.20587453908185319</v>
      </c>
      <c r="CD68" s="18">
        <f t="shared" si="104"/>
        <v>0.20293246472172297</v>
      </c>
      <c r="CE68" s="18">
        <f t="shared" si="104"/>
        <v>0.20083593424905827</v>
      </c>
      <c r="CF68" s="18">
        <f t="shared" si="104"/>
        <v>0.20384263881425882</v>
      </c>
      <c r="CG68" s="174">
        <f t="shared" si="104"/>
        <v>0.20716255286166108</v>
      </c>
      <c r="CH68" s="18">
        <f t="shared" si="104"/>
        <v>0.11588967141214548</v>
      </c>
      <c r="CI68" s="18">
        <f t="shared" si="104"/>
        <v>0.13237506714958999</v>
      </c>
      <c r="CJ68" s="18">
        <f t="shared" si="104"/>
        <v>0.23916719774258305</v>
      </c>
      <c r="CK68" s="18">
        <f t="shared" si="104"/>
        <v>0.22380010958337726</v>
      </c>
      <c r="CL68" s="18">
        <f t="shared" ref="CL68:CS68" si="105">IFERROR(CL57/CL41,"")</f>
        <v>0.19944173017932298</v>
      </c>
      <c r="CM68" s="18">
        <f t="shared" si="105"/>
        <v>0.19303203951736977</v>
      </c>
      <c r="CN68" s="18">
        <f t="shared" si="105"/>
        <v>0.19194401599873184</v>
      </c>
      <c r="CO68" s="18">
        <f t="shared" si="105"/>
        <v>0.20612378723886465</v>
      </c>
      <c r="CP68" s="18">
        <f t="shared" si="105"/>
        <v>0.20323591173160463</v>
      </c>
      <c r="CQ68" s="18">
        <f t="shared" si="105"/>
        <v>0.20339467516306026</v>
      </c>
      <c r="CR68" s="18">
        <f t="shared" si="105"/>
        <v>0.20817098926724084</v>
      </c>
      <c r="CS68" s="174">
        <f t="shared" si="105"/>
        <v>0.21152719859941185</v>
      </c>
    </row>
    <row r="70" spans="1:97" s="4" customFormat="1" x14ac:dyDescent="0.25">
      <c r="A70"/>
      <c r="B70">
        <v>1</v>
      </c>
      <c r="C70" s="12">
        <v>2</v>
      </c>
      <c r="D70" s="12">
        <v>3</v>
      </c>
      <c r="E70" s="12">
        <v>4</v>
      </c>
      <c r="F70" s="12">
        <v>5</v>
      </c>
      <c r="G70" s="12">
        <v>6</v>
      </c>
      <c r="H70" s="12">
        <v>7</v>
      </c>
      <c r="I70" s="12">
        <v>8</v>
      </c>
      <c r="J70" s="12">
        <v>9</v>
      </c>
      <c r="K70" s="12">
        <v>10</v>
      </c>
      <c r="L70" s="12">
        <v>11</v>
      </c>
      <c r="M70" s="109">
        <v>12</v>
      </c>
      <c r="N70" s="259">
        <v>13</v>
      </c>
      <c r="O70" s="259">
        <v>14</v>
      </c>
      <c r="P70" s="259">
        <v>15</v>
      </c>
      <c r="Q70" s="259">
        <v>16</v>
      </c>
      <c r="R70" s="259">
        <v>17</v>
      </c>
      <c r="S70" s="259">
        <v>18</v>
      </c>
      <c r="T70" s="259">
        <v>19</v>
      </c>
      <c r="U70" s="259">
        <v>20</v>
      </c>
      <c r="V70" s="12">
        <v>21</v>
      </c>
      <c r="W70" s="12">
        <v>22</v>
      </c>
      <c r="X70" s="12">
        <v>23</v>
      </c>
      <c r="Y70" s="109">
        <v>24</v>
      </c>
      <c r="Z70" s="12">
        <v>25</v>
      </c>
      <c r="AA70" s="12">
        <v>26</v>
      </c>
      <c r="AB70" s="12">
        <v>27</v>
      </c>
      <c r="AC70" s="12">
        <v>28</v>
      </c>
      <c r="AD70" s="12">
        <v>29</v>
      </c>
      <c r="AE70" s="12">
        <v>30</v>
      </c>
      <c r="AF70" s="12">
        <v>31</v>
      </c>
      <c r="AG70" s="12">
        <v>32</v>
      </c>
      <c r="AH70" s="12">
        <v>33</v>
      </c>
      <c r="AI70" s="12">
        <v>34</v>
      </c>
      <c r="AJ70" s="12">
        <v>35</v>
      </c>
      <c r="AK70" s="109">
        <v>36</v>
      </c>
      <c r="AL70" s="12">
        <v>37</v>
      </c>
      <c r="AM70" s="12">
        <v>38</v>
      </c>
      <c r="AN70" s="12">
        <v>39</v>
      </c>
      <c r="AO70" s="12">
        <v>40</v>
      </c>
      <c r="AP70" s="12">
        <v>41</v>
      </c>
      <c r="AQ70" s="12">
        <v>42</v>
      </c>
      <c r="AR70" s="12">
        <v>43</v>
      </c>
      <c r="AS70" s="12">
        <v>44</v>
      </c>
      <c r="AT70" s="12">
        <v>45</v>
      </c>
      <c r="AU70" s="12">
        <v>46</v>
      </c>
      <c r="AV70" s="12">
        <v>47</v>
      </c>
      <c r="AW70" s="109">
        <v>48</v>
      </c>
      <c r="AX70" s="12">
        <v>49</v>
      </c>
      <c r="AY70" s="12">
        <v>50</v>
      </c>
      <c r="AZ70" s="12">
        <v>51</v>
      </c>
      <c r="BA70" s="12">
        <v>52</v>
      </c>
      <c r="BB70" s="12">
        <v>53</v>
      </c>
      <c r="BC70" s="12">
        <v>54</v>
      </c>
      <c r="BD70" s="12">
        <v>55</v>
      </c>
      <c r="BE70" s="12">
        <v>56</v>
      </c>
      <c r="BF70" s="12">
        <v>57</v>
      </c>
      <c r="BG70" s="12">
        <v>58</v>
      </c>
      <c r="BH70" s="12">
        <v>59</v>
      </c>
      <c r="BI70" s="109">
        <v>60</v>
      </c>
      <c r="BJ70" s="12">
        <v>61</v>
      </c>
      <c r="BK70" s="12">
        <v>62</v>
      </c>
      <c r="BL70" s="12">
        <v>63</v>
      </c>
      <c r="BM70" s="12">
        <v>64</v>
      </c>
      <c r="BN70" s="12">
        <v>65</v>
      </c>
      <c r="BO70" s="12">
        <v>66</v>
      </c>
      <c r="BP70" s="12">
        <v>67</v>
      </c>
      <c r="BQ70" s="12">
        <v>68</v>
      </c>
      <c r="BR70" s="12">
        <v>69</v>
      </c>
      <c r="BS70" s="12">
        <v>70</v>
      </c>
      <c r="BT70" s="12">
        <v>71</v>
      </c>
      <c r="BU70" s="109">
        <v>72</v>
      </c>
      <c r="BV70" s="12">
        <v>73</v>
      </c>
      <c r="BW70" s="12">
        <v>74</v>
      </c>
      <c r="BX70" s="12">
        <v>75</v>
      </c>
      <c r="BY70" s="12">
        <v>76</v>
      </c>
      <c r="BZ70" s="12">
        <v>77</v>
      </c>
      <c r="CA70" s="12">
        <v>78</v>
      </c>
      <c r="CB70" s="12">
        <v>79</v>
      </c>
      <c r="CC70" s="12">
        <v>80</v>
      </c>
      <c r="CD70" s="12">
        <v>81</v>
      </c>
      <c r="CE70" s="12">
        <v>82</v>
      </c>
      <c r="CF70" s="12">
        <v>83</v>
      </c>
      <c r="CG70" s="109">
        <v>84</v>
      </c>
      <c r="CH70" s="12">
        <v>85</v>
      </c>
      <c r="CI70" s="12">
        <v>86</v>
      </c>
      <c r="CJ70" s="12">
        <v>87</v>
      </c>
      <c r="CK70" s="12">
        <v>88</v>
      </c>
      <c r="CL70" s="12">
        <v>89</v>
      </c>
      <c r="CM70" s="12">
        <v>90</v>
      </c>
      <c r="CN70" s="12">
        <v>91</v>
      </c>
      <c r="CO70" s="12">
        <v>92</v>
      </c>
      <c r="CP70" s="12">
        <v>93</v>
      </c>
      <c r="CQ70" s="12">
        <v>94</v>
      </c>
      <c r="CR70" s="12">
        <v>95</v>
      </c>
      <c r="CS70" s="109">
        <v>96</v>
      </c>
    </row>
    <row r="71" spans="1:97" s="2" customFormat="1" x14ac:dyDescent="0.25">
      <c r="A71" s="2" t="s">
        <v>12</v>
      </c>
      <c r="B71" s="3">
        <f t="shared" ref="B71:BM71" si="106">B32</f>
        <v>42005</v>
      </c>
      <c r="C71" s="3">
        <f t="shared" si="106"/>
        <v>42036</v>
      </c>
      <c r="D71" s="3">
        <f t="shared" si="106"/>
        <v>42064</v>
      </c>
      <c r="E71" s="3">
        <f t="shared" si="106"/>
        <v>42095</v>
      </c>
      <c r="F71" s="3">
        <f t="shared" si="106"/>
        <v>42125</v>
      </c>
      <c r="G71" s="3">
        <f t="shared" si="106"/>
        <v>42156</v>
      </c>
      <c r="H71" s="3">
        <f t="shared" si="106"/>
        <v>42186</v>
      </c>
      <c r="I71" s="3">
        <f t="shared" si="106"/>
        <v>42217</v>
      </c>
      <c r="J71" s="3">
        <f t="shared" si="106"/>
        <v>42248</v>
      </c>
      <c r="K71" s="3">
        <f t="shared" si="106"/>
        <v>42278</v>
      </c>
      <c r="L71" s="3">
        <f t="shared" si="106"/>
        <v>42309</v>
      </c>
      <c r="M71" s="93">
        <f t="shared" si="106"/>
        <v>42339</v>
      </c>
      <c r="N71" s="267">
        <f t="shared" si="106"/>
        <v>42370</v>
      </c>
      <c r="O71" s="267">
        <f t="shared" si="106"/>
        <v>42401</v>
      </c>
      <c r="P71" s="267">
        <f t="shared" si="106"/>
        <v>42430</v>
      </c>
      <c r="Q71" s="267">
        <f t="shared" si="106"/>
        <v>42461</v>
      </c>
      <c r="R71" s="267">
        <f t="shared" si="106"/>
        <v>42491</v>
      </c>
      <c r="S71" s="267">
        <f t="shared" si="106"/>
        <v>42522</v>
      </c>
      <c r="T71" s="267">
        <f t="shared" si="106"/>
        <v>42552</v>
      </c>
      <c r="U71" s="267">
        <f t="shared" si="106"/>
        <v>42583</v>
      </c>
      <c r="V71" s="3">
        <f t="shared" si="106"/>
        <v>42614</v>
      </c>
      <c r="W71" s="3">
        <f t="shared" si="106"/>
        <v>42644</v>
      </c>
      <c r="X71" s="3">
        <f t="shared" si="106"/>
        <v>42675</v>
      </c>
      <c r="Y71" s="93">
        <f t="shared" si="106"/>
        <v>42705</v>
      </c>
      <c r="Z71" s="3">
        <f t="shared" si="106"/>
        <v>42752</v>
      </c>
      <c r="AA71" s="3">
        <f t="shared" si="106"/>
        <v>42783</v>
      </c>
      <c r="AB71" s="3">
        <f t="shared" si="106"/>
        <v>42811</v>
      </c>
      <c r="AC71" s="3">
        <f t="shared" si="106"/>
        <v>42842</v>
      </c>
      <c r="AD71" s="3">
        <f t="shared" si="106"/>
        <v>42872</v>
      </c>
      <c r="AE71" s="3">
        <f t="shared" si="106"/>
        <v>42903</v>
      </c>
      <c r="AF71" s="3">
        <f t="shared" si="106"/>
        <v>42933</v>
      </c>
      <c r="AG71" s="3">
        <f t="shared" si="106"/>
        <v>42964</v>
      </c>
      <c r="AH71" s="3">
        <f t="shared" si="106"/>
        <v>42995</v>
      </c>
      <c r="AI71" s="3">
        <f t="shared" si="106"/>
        <v>43025</v>
      </c>
      <c r="AJ71" s="3">
        <f t="shared" si="106"/>
        <v>43056</v>
      </c>
      <c r="AK71" s="93">
        <f t="shared" si="106"/>
        <v>43086</v>
      </c>
      <c r="AL71" s="3">
        <f t="shared" si="106"/>
        <v>43118</v>
      </c>
      <c r="AM71" s="3">
        <f t="shared" si="106"/>
        <v>43149</v>
      </c>
      <c r="AN71" s="3">
        <f t="shared" si="106"/>
        <v>43177</v>
      </c>
      <c r="AO71" s="3">
        <f t="shared" si="106"/>
        <v>43208</v>
      </c>
      <c r="AP71" s="3">
        <f t="shared" si="106"/>
        <v>43238</v>
      </c>
      <c r="AQ71" s="3">
        <f t="shared" si="106"/>
        <v>43269</v>
      </c>
      <c r="AR71" s="3">
        <f t="shared" si="106"/>
        <v>43299</v>
      </c>
      <c r="AS71" s="3">
        <f t="shared" si="106"/>
        <v>43330</v>
      </c>
      <c r="AT71" s="3">
        <f t="shared" si="106"/>
        <v>43361</v>
      </c>
      <c r="AU71" s="3">
        <f t="shared" si="106"/>
        <v>43391</v>
      </c>
      <c r="AV71" s="3">
        <f t="shared" si="106"/>
        <v>43422</v>
      </c>
      <c r="AW71" s="93">
        <f t="shared" si="106"/>
        <v>43452</v>
      </c>
      <c r="AX71" s="3">
        <f t="shared" si="106"/>
        <v>43483</v>
      </c>
      <c r="AY71" s="3">
        <f t="shared" si="106"/>
        <v>43514</v>
      </c>
      <c r="AZ71" s="3">
        <f t="shared" si="106"/>
        <v>43542</v>
      </c>
      <c r="BA71" s="3">
        <f t="shared" si="106"/>
        <v>43573</v>
      </c>
      <c r="BB71" s="3">
        <f t="shared" si="106"/>
        <v>43603</v>
      </c>
      <c r="BC71" s="3">
        <f t="shared" si="106"/>
        <v>43634</v>
      </c>
      <c r="BD71" s="3">
        <f t="shared" si="106"/>
        <v>43664</v>
      </c>
      <c r="BE71" s="3">
        <f t="shared" si="106"/>
        <v>43695</v>
      </c>
      <c r="BF71" s="3">
        <f t="shared" si="106"/>
        <v>43726</v>
      </c>
      <c r="BG71" s="3">
        <f t="shared" si="106"/>
        <v>43756</v>
      </c>
      <c r="BH71" s="3">
        <f t="shared" si="106"/>
        <v>43787</v>
      </c>
      <c r="BI71" s="93">
        <f t="shared" si="106"/>
        <v>43817</v>
      </c>
      <c r="BJ71" s="3">
        <f t="shared" si="106"/>
        <v>43848</v>
      </c>
      <c r="BK71" s="3">
        <f t="shared" si="106"/>
        <v>43879</v>
      </c>
      <c r="BL71" s="3">
        <f t="shared" si="106"/>
        <v>43908</v>
      </c>
      <c r="BM71" s="3">
        <f t="shared" si="106"/>
        <v>43939</v>
      </c>
      <c r="BN71" s="3">
        <f t="shared" ref="BN71:CS71" si="107">BN32</f>
        <v>43969</v>
      </c>
      <c r="BO71" s="3">
        <f t="shared" si="107"/>
        <v>44000</v>
      </c>
      <c r="BP71" s="3">
        <f t="shared" si="107"/>
        <v>44030</v>
      </c>
      <c r="BQ71" s="3">
        <f t="shared" si="107"/>
        <v>44061</v>
      </c>
      <c r="BR71" s="3">
        <f t="shared" si="107"/>
        <v>44092</v>
      </c>
      <c r="BS71" s="3">
        <f t="shared" si="107"/>
        <v>44122</v>
      </c>
      <c r="BT71" s="3">
        <f t="shared" si="107"/>
        <v>44153</v>
      </c>
      <c r="BU71" s="93">
        <f t="shared" si="107"/>
        <v>44183</v>
      </c>
      <c r="BV71" s="3">
        <f t="shared" si="107"/>
        <v>44214</v>
      </c>
      <c r="BW71" s="3">
        <f t="shared" si="107"/>
        <v>44245</v>
      </c>
      <c r="BX71" s="3">
        <f t="shared" si="107"/>
        <v>44273</v>
      </c>
      <c r="BY71" s="3">
        <f t="shared" si="107"/>
        <v>44304</v>
      </c>
      <c r="BZ71" s="3">
        <f t="shared" si="107"/>
        <v>44334</v>
      </c>
      <c r="CA71" s="3">
        <f t="shared" si="107"/>
        <v>44365</v>
      </c>
      <c r="CB71" s="3">
        <f t="shared" si="107"/>
        <v>44395</v>
      </c>
      <c r="CC71" s="3">
        <f t="shared" si="107"/>
        <v>44426</v>
      </c>
      <c r="CD71" s="3">
        <f t="shared" si="107"/>
        <v>44457</v>
      </c>
      <c r="CE71" s="3">
        <f t="shared" si="107"/>
        <v>44487</v>
      </c>
      <c r="CF71" s="3">
        <f t="shared" si="107"/>
        <v>44518</v>
      </c>
      <c r="CG71" s="93">
        <f t="shared" si="107"/>
        <v>44548</v>
      </c>
      <c r="CH71" s="3">
        <f t="shared" si="107"/>
        <v>44579</v>
      </c>
      <c r="CI71" s="3">
        <f t="shared" si="107"/>
        <v>44610</v>
      </c>
      <c r="CJ71" s="3">
        <f t="shared" si="107"/>
        <v>44638</v>
      </c>
      <c r="CK71" s="3">
        <f t="shared" si="107"/>
        <v>44669</v>
      </c>
      <c r="CL71" s="3">
        <f t="shared" si="107"/>
        <v>44699</v>
      </c>
      <c r="CM71" s="3">
        <f t="shared" si="107"/>
        <v>44730</v>
      </c>
      <c r="CN71" s="3">
        <f t="shared" si="107"/>
        <v>44760</v>
      </c>
      <c r="CO71" s="3">
        <f t="shared" si="107"/>
        <v>44791</v>
      </c>
      <c r="CP71" s="3">
        <f t="shared" si="107"/>
        <v>44822</v>
      </c>
      <c r="CQ71" s="3">
        <f t="shared" si="107"/>
        <v>44852</v>
      </c>
      <c r="CR71" s="3">
        <f t="shared" si="107"/>
        <v>44883</v>
      </c>
      <c r="CS71" s="93">
        <f t="shared" si="107"/>
        <v>44913</v>
      </c>
    </row>
    <row r="72" spans="1:97" s="15" customFormat="1" x14ac:dyDescent="0.25">
      <c r="A72" s="15" t="s">
        <v>4</v>
      </c>
      <c r="B72" s="15">
        <f>'Agency North'!C77+'Agency South'!C77</f>
        <v>82</v>
      </c>
      <c r="C72" s="15">
        <f>'Agency North'!D77+'Agency South'!D77</f>
        <v>66</v>
      </c>
      <c r="D72" s="15">
        <f>'Agency North'!E77+'Agency South'!E77</f>
        <v>156</v>
      </c>
      <c r="E72" s="15">
        <f>'Agency North'!F77+'Agency South'!F77</f>
        <v>169</v>
      </c>
      <c r="F72" s="15">
        <f>'Agency North'!G77+'Agency South'!G77</f>
        <v>118.5</v>
      </c>
      <c r="G72" s="15">
        <f>'Agency North'!H77+'Agency South'!H77</f>
        <v>147.5</v>
      </c>
      <c r="H72" s="15">
        <f>'Agency North'!I77+'Agency South'!I77</f>
        <v>172</v>
      </c>
      <c r="I72" s="15">
        <f>'Agency North'!J77+'Agency South'!J77</f>
        <v>93.5</v>
      </c>
      <c r="J72" s="15">
        <f>'Agency North'!K77+'Agency South'!K77</f>
        <v>193.5</v>
      </c>
      <c r="K72" s="15">
        <f>'Agency North'!L77+'Agency South'!L77</f>
        <v>175.5</v>
      </c>
      <c r="L72" s="15">
        <f>'Agency North'!M77+'Agency South'!M77</f>
        <v>178</v>
      </c>
      <c r="M72" s="94">
        <f>'Agency North'!N77+'Agency South'!N77</f>
        <v>292.5</v>
      </c>
      <c r="N72" s="262">
        <f>'Agency North'!O77+'Agency South'!O77</f>
        <v>64</v>
      </c>
      <c r="O72" s="262">
        <f>'Agency North'!P77+'Agency South'!P77</f>
        <v>67</v>
      </c>
      <c r="P72" s="262">
        <f>'Agency North'!Q77+'Agency South'!Q77</f>
        <v>164</v>
      </c>
      <c r="Q72" s="262">
        <f>'Agency North'!R77+'Agency South'!R77</f>
        <v>177</v>
      </c>
      <c r="R72" s="262">
        <f>'Agency North'!S77+'Agency South'!S77</f>
        <v>112</v>
      </c>
      <c r="S72" s="262">
        <f>'Agency North'!T77+'Agency South'!T77</f>
        <v>134</v>
      </c>
      <c r="T72" s="262">
        <f>'Agency North'!U77+'Agency South'!U77</f>
        <v>110</v>
      </c>
      <c r="U72" s="262">
        <f>'Agency North'!V77+'Agency South'!V77</f>
        <v>103.5</v>
      </c>
      <c r="V72" s="15">
        <f>'Agency North'!W77+'Agency South'!W77</f>
        <v>146.5</v>
      </c>
      <c r="W72" s="15">
        <f>'Agency North'!X77+'Agency South'!X77</f>
        <v>117</v>
      </c>
      <c r="X72" s="15">
        <f>'Agency North'!Y77+'Agency South'!Y77</f>
        <v>138.5</v>
      </c>
      <c r="Y72" s="94">
        <f>'Agency North'!Z77+'Agency South'!Z77</f>
        <v>216</v>
      </c>
      <c r="Z72" s="15">
        <f>'Agency North'!AA77+'Agency South'!AA77</f>
        <v>224</v>
      </c>
      <c r="AA72" s="15">
        <f>'Agency North'!AB77+'Agency South'!AB77</f>
        <v>287</v>
      </c>
      <c r="AB72" s="15">
        <f>'Agency North'!AC77+'Agency South'!AC77</f>
        <v>387</v>
      </c>
      <c r="AC72" s="15">
        <f>'Agency North'!AD77+'Agency South'!AD77</f>
        <v>781</v>
      </c>
      <c r="AD72" s="15">
        <f>'Agency North'!AE77+'Agency South'!AE77</f>
        <v>681.5</v>
      </c>
      <c r="AE72" s="15">
        <f>'Agency North'!AF77+'Agency South'!AF77</f>
        <v>801</v>
      </c>
      <c r="AF72" s="15">
        <f>'Agency North'!AG77+'Agency South'!AG77</f>
        <v>549.5</v>
      </c>
      <c r="AG72" s="15">
        <f>'Agency North'!AH77+'Agency South'!AH77</f>
        <v>818.59021676199518</v>
      </c>
      <c r="AH72" s="15">
        <f>'Agency North'!AI77+'Agency South'!AI77</f>
        <v>757.83211245455254</v>
      </c>
      <c r="AI72" s="15">
        <f>'Agency North'!AJ77+'Agency South'!AJ77</f>
        <v>775.13340353272292</v>
      </c>
      <c r="AJ72" s="15">
        <f>'Agency North'!AK77+'Agency South'!AK77</f>
        <v>761.07295041676343</v>
      </c>
      <c r="AK72" s="94">
        <f>'Agency North'!AL77+'Agency South'!AL77</f>
        <v>794.27436985006625</v>
      </c>
      <c r="AL72" s="15">
        <f>'Agency North'!AM77+'Agency South'!AM77</f>
        <v>659.63325133542401</v>
      </c>
      <c r="AM72" s="15">
        <f>'Agency North'!AN77+'Agency South'!AN77</f>
        <v>787.04532821685711</v>
      </c>
      <c r="AN72" s="15">
        <f>'Agency North'!AO77+'Agency South'!AO77</f>
        <v>1059.062668828574</v>
      </c>
      <c r="AO72" s="15">
        <f>'Agency North'!AP77+'Agency South'!AP77</f>
        <v>837.67942889307608</v>
      </c>
      <c r="AP72" s="15">
        <f>'Agency North'!AQ77+'Agency South'!AQ77</f>
        <v>503.7807636039679</v>
      </c>
      <c r="AQ72" s="15">
        <f>'Agency North'!AR77+'Agency South'!AR77</f>
        <v>575.81916407162146</v>
      </c>
      <c r="AR72" s="15">
        <f>'Agency North'!AS77+'Agency South'!AS77</f>
        <v>500.13382515050154</v>
      </c>
      <c r="AS72" s="15">
        <f>'Agency North'!AT77+'Agency South'!AT77</f>
        <v>628.98920347895614</v>
      </c>
      <c r="AT72" s="15">
        <f>'Agency North'!AU77+'Agency South'!AU77</f>
        <v>568.95084902862584</v>
      </c>
      <c r="AU72" s="15">
        <f>'Agency North'!AV77+'Agency South'!AV77</f>
        <v>585.75881575856533</v>
      </c>
      <c r="AV72" s="15">
        <f>'Agency North'!AW77+'Agency South'!AW77</f>
        <v>587.19601599555256</v>
      </c>
      <c r="AW72" s="94">
        <f>'Agency North'!AX77+'Agency South'!AX77</f>
        <v>605.01456943506469</v>
      </c>
      <c r="AX72" s="15">
        <f>'Agency North'!AY77+'Agency South'!AY77</f>
        <v>329.55440126288664</v>
      </c>
      <c r="AY72" s="15">
        <f>'Agency North'!AZ77+'Agency South'!AZ77</f>
        <v>383.74549171874958</v>
      </c>
      <c r="AZ72" s="15">
        <f>'Agency North'!BA77+'Agency South'!BA77</f>
        <v>432.20995796232887</v>
      </c>
      <c r="BA72" s="15">
        <f>'Agency North'!BB77+'Agency South'!BB77</f>
        <v>331.12963345183289</v>
      </c>
      <c r="BB72" s="15">
        <f>'Agency North'!BC77+'Agency South'!BC77</f>
        <v>233.95117182377311</v>
      </c>
      <c r="BC72" s="15">
        <f>'Agency North'!BD77+'Agency South'!BD77</f>
        <v>303.49918185691149</v>
      </c>
      <c r="BD72" s="15">
        <f>'Agency North'!BE77+'Agency South'!BE77</f>
        <v>242.76688547631605</v>
      </c>
      <c r="BE72" s="15">
        <f>'Agency North'!BF77+'Agency South'!BF77</f>
        <v>286.91481585894604</v>
      </c>
      <c r="BF72" s="15">
        <f>'Agency North'!BG77+'Agency South'!BG77</f>
        <v>274.43917365038908</v>
      </c>
      <c r="BG72" s="15">
        <f>'Agency North'!BH77+'Agency South'!BH77</f>
        <v>283.95694910422617</v>
      </c>
      <c r="BH72" s="15">
        <f>'Agency North'!BI77+'Agency South'!BI77</f>
        <v>278.49276106833969</v>
      </c>
      <c r="BI72" s="94">
        <f>'Agency North'!BJ77+'Agency South'!BJ77</f>
        <v>288.09390171900083</v>
      </c>
      <c r="BJ72" s="15">
        <f>'Agency North'!BK77+'Agency South'!BK77</f>
        <v>397.00866842396914</v>
      </c>
      <c r="BK72" s="15">
        <f>'Agency North'!BL77+'Agency South'!BL77</f>
        <v>463.13103227343697</v>
      </c>
      <c r="BL72" s="15">
        <f>'Agency North'!BM77+'Agency South'!BM77</f>
        <v>530.78222284032563</v>
      </c>
      <c r="BM72" s="15">
        <f>'Agency North'!BN77+'Agency South'!BN77</f>
        <v>411.38132882760601</v>
      </c>
      <c r="BN72" s="15">
        <f>'Agency North'!BO77+'Agency South'!BO77</f>
        <v>287.75458409910675</v>
      </c>
      <c r="BO72" s="15">
        <f>'Agency North'!BP77+'Agency South'!BP77</f>
        <v>370.67589131753664</v>
      </c>
      <c r="BP72" s="15">
        <f>'Agency North'!BQ77+'Agency South'!BQ77</f>
        <v>300.71854849330498</v>
      </c>
      <c r="BQ72" s="15">
        <f>'Agency North'!BR77+'Agency South'!BR77</f>
        <v>356.65271106461989</v>
      </c>
      <c r="BR72" s="15">
        <f>'Agency North'!BS77+'Agency South'!BS77</f>
        <v>345.05232537435751</v>
      </c>
      <c r="BS72" s="15">
        <f>'Agency North'!BT77+'Agency South'!BT77</f>
        <v>356.95849546642324</v>
      </c>
      <c r="BT72" s="15">
        <f>'Agency North'!BU77+'Agency South'!BU77</f>
        <v>350.35172045996029</v>
      </c>
      <c r="BU72" s="94">
        <f>'Agency North'!BV77+'Agency South'!BV77</f>
        <v>362.48221942071348</v>
      </c>
      <c r="BV72" s="15">
        <f>'Agency North'!BW77+'Agency South'!BW77</f>
        <v>472.45665681705162</v>
      </c>
      <c r="BW72" s="15">
        <f>'Agency North'!BX77+'Agency South'!BX77</f>
        <v>551.84438146162449</v>
      </c>
      <c r="BX72" s="15">
        <f>'Agency North'!BY77+'Agency South'!BY77</f>
        <v>640.07449633650538</v>
      </c>
      <c r="BY72" s="15">
        <f>'Agency North'!BZ77+'Agency South'!BZ77</f>
        <v>496.49910830987153</v>
      </c>
      <c r="BZ72" s="15">
        <f>'Agency North'!CA77+'Agency South'!CA77</f>
        <v>355.99014058976064</v>
      </c>
      <c r="CA72" s="15">
        <f>'Agency North'!CB77+'Agency South'!CB77</f>
        <v>458.65862564397116</v>
      </c>
      <c r="CB72" s="15">
        <f>'Agency North'!CC77+'Agency South'!CC77</f>
        <v>372.05453008156542</v>
      </c>
      <c r="CC72" s="15">
        <f>'Agency North'!CD77+'Agency South'!CD77</f>
        <v>443.93668061514757</v>
      </c>
      <c r="CD72" s="15">
        <f>'Agency North'!CE77+'Agency South'!CE77</f>
        <v>428.96650139090968</v>
      </c>
      <c r="CE72" s="15">
        <f>'Agency North'!CF77+'Agency South'!CF77</f>
        <v>443.72329878055137</v>
      </c>
      <c r="CF72" s="15">
        <f>'Agency North'!CG77+'Agency South'!CG77</f>
        <v>436.83286925673661</v>
      </c>
      <c r="CG72" s="94">
        <f>'Agency North'!CH77+'Agency South'!CH77</f>
        <v>457.95429649502029</v>
      </c>
      <c r="CH72" s="15">
        <f>'Agency North'!CI77+'Agency South'!CI77</f>
        <v>557.18099113695405</v>
      </c>
      <c r="CI72" s="15">
        <f>'Agency North'!CJ77+'Agency South'!CJ77</f>
        <v>651.22528084054807</v>
      </c>
      <c r="CJ72" s="15">
        <f>'Agency North'!CK77+'Agency South'!CK77</f>
        <v>759.91699770045648</v>
      </c>
      <c r="CK72" s="15">
        <f>'Agency North'!CL77+'Agency South'!CL77</f>
        <v>589.70341966621731</v>
      </c>
      <c r="CL72" s="15">
        <f>'Agency North'!CM77+'Agency South'!CM77</f>
        <v>420.69780122690878</v>
      </c>
      <c r="CM72" s="15">
        <f>'Agency North'!CN77+'Agency South'!CN77</f>
        <v>540.20253134215238</v>
      </c>
      <c r="CN72" s="15">
        <f>'Agency North'!CO77+'Agency South'!CO77</f>
        <v>439.11104612744651</v>
      </c>
      <c r="CO72" s="15">
        <f>'Agency North'!CP77+'Agency South'!CP77</f>
        <v>524.87493469538492</v>
      </c>
      <c r="CP72" s="15">
        <f>'Agency North'!CQ77+'Agency South'!CQ77</f>
        <v>506.36562686557647</v>
      </c>
      <c r="CQ72" s="15">
        <f>'Agency North'!CR77+'Agency South'!CR77</f>
        <v>526.27393029004952</v>
      </c>
      <c r="CR72" s="15">
        <f>'Agency North'!CS77+'Agency South'!CS77</f>
        <v>526.22301279534292</v>
      </c>
      <c r="CS72" s="94">
        <f>'Agency North'!CT77+'Agency South'!CT77</f>
        <v>551.85207712896317</v>
      </c>
    </row>
    <row r="73" spans="1:97" s="15" customFormat="1" x14ac:dyDescent="0.25">
      <c r="A73" s="15" t="s">
        <v>5</v>
      </c>
      <c r="B73" s="15">
        <f>'Agency North'!C78+'Agency South'!C78</f>
        <v>154</v>
      </c>
      <c r="C73" s="15">
        <f>'Agency North'!D78+'Agency South'!D78</f>
        <v>85</v>
      </c>
      <c r="D73" s="15">
        <f>'Agency North'!E78+'Agency South'!E78</f>
        <v>199</v>
      </c>
      <c r="E73" s="15">
        <f>'Agency North'!F78+'Agency South'!F78</f>
        <v>240</v>
      </c>
      <c r="F73" s="15">
        <f>'Agency North'!G78+'Agency South'!G78</f>
        <v>196.5</v>
      </c>
      <c r="G73" s="15">
        <f>'Agency North'!H78+'Agency South'!H78</f>
        <v>273</v>
      </c>
      <c r="H73" s="15">
        <f>'Agency North'!I78+'Agency South'!I78</f>
        <v>350</v>
      </c>
      <c r="I73" s="15">
        <f>'Agency North'!J78+'Agency South'!J78</f>
        <v>227</v>
      </c>
      <c r="J73" s="15">
        <f>'Agency North'!K78+'Agency South'!K78</f>
        <v>406</v>
      </c>
      <c r="K73" s="15">
        <f>'Agency North'!L78+'Agency South'!L78</f>
        <v>269</v>
      </c>
      <c r="L73" s="15">
        <f>'Agency North'!M78+'Agency South'!M78</f>
        <v>631</v>
      </c>
      <c r="M73" s="94">
        <f>'Agency North'!N78+'Agency South'!N78</f>
        <v>524</v>
      </c>
      <c r="N73" s="262">
        <f>'Agency North'!O78+'Agency South'!O78</f>
        <v>82</v>
      </c>
      <c r="O73" s="262">
        <f>'Agency North'!P78+'Agency South'!P78</f>
        <v>82</v>
      </c>
      <c r="P73" s="262">
        <f>'Agency North'!Q78+'Agency South'!Q78</f>
        <v>536</v>
      </c>
      <c r="Q73" s="262">
        <f>'Agency North'!R78+'Agency South'!R78</f>
        <v>351</v>
      </c>
      <c r="R73" s="262">
        <f>'Agency North'!S78+'Agency South'!S78</f>
        <v>406</v>
      </c>
      <c r="S73" s="262">
        <f>'Agency North'!T78+'Agency South'!T78</f>
        <v>955</v>
      </c>
      <c r="T73" s="262">
        <f>'Agency North'!U78+'Agency South'!U78</f>
        <v>503</v>
      </c>
      <c r="U73" s="262">
        <f>'Agency North'!V78+'Agency South'!V78</f>
        <v>579</v>
      </c>
      <c r="V73" s="15">
        <f>'Agency North'!W78+'Agency South'!W78</f>
        <v>953.5</v>
      </c>
      <c r="W73" s="15">
        <f>'Agency North'!X78+'Agency South'!X78</f>
        <v>636.5</v>
      </c>
      <c r="X73" s="15">
        <f>'Agency North'!Y78+'Agency South'!Y78</f>
        <v>738</v>
      </c>
      <c r="Y73" s="94">
        <f>'Agency North'!Z78+'Agency South'!Z78</f>
        <v>1430</v>
      </c>
      <c r="Z73" s="15">
        <f>'Agency North'!AA78+'Agency South'!AA78</f>
        <v>285</v>
      </c>
      <c r="AA73" s="15">
        <f>'Agency North'!AB78+'Agency South'!AB78</f>
        <v>426</v>
      </c>
      <c r="AB73" s="15">
        <f>'Agency North'!AC78+'Agency South'!AC78</f>
        <v>986</v>
      </c>
      <c r="AC73" s="15">
        <f>'Agency North'!AD78+'Agency South'!AD78</f>
        <v>723</v>
      </c>
      <c r="AD73" s="15">
        <f>'Agency North'!AE78+'Agency South'!AE78</f>
        <v>676.5</v>
      </c>
      <c r="AE73" s="15">
        <f>'Agency North'!AF78+'Agency South'!AF78</f>
        <v>1390</v>
      </c>
      <c r="AF73" s="15">
        <f>'Agency North'!AG78+'Agency South'!AG78</f>
        <v>792</v>
      </c>
      <c r="AG73" s="15">
        <f>'Agency North'!AH78+'Agency South'!AH78</f>
        <v>1004.9371042049868</v>
      </c>
      <c r="AH73" s="15">
        <f>'Agency North'!AI78+'Agency South'!AI78</f>
        <v>1136.6323516252878</v>
      </c>
      <c r="AI73" s="15">
        <f>'Agency North'!AJ78+'Agency South'!AJ78</f>
        <v>1253.9933342983459</v>
      </c>
      <c r="AJ73" s="15">
        <f>'Agency North'!AK78+'Agency South'!AK78</f>
        <v>1116.0361326914358</v>
      </c>
      <c r="AK73" s="94">
        <f>'Agency North'!AL78+'Agency South'!AL78</f>
        <v>1251.5746341753256</v>
      </c>
      <c r="AL73" s="15">
        <f>'Agency North'!AM78+'Agency South'!AM78</f>
        <v>1293.3101535732496</v>
      </c>
      <c r="AM73" s="15">
        <f>'Agency North'!AN78+'Agency South'!AN78</f>
        <v>1081.2945615602328</v>
      </c>
      <c r="AN73" s="15">
        <f>'Agency North'!AO78+'Agency South'!AO78</f>
        <v>1301.2799800648368</v>
      </c>
      <c r="AO73" s="15">
        <f>'Agency North'!AP78+'Agency South'!AP78</f>
        <v>1245.5023415520373</v>
      </c>
      <c r="AP73" s="15">
        <f>'Agency North'!AQ78+'Agency South'!AQ78</f>
        <v>1347.149502239495</v>
      </c>
      <c r="AQ73" s="15">
        <f>'Agency North'!AR78+'Agency South'!AR78</f>
        <v>1296.761210660364</v>
      </c>
      <c r="AR73" s="15">
        <f>'Agency North'!AS78+'Agency South'!AS78</f>
        <v>1384.7272435414925</v>
      </c>
      <c r="AS73" s="15">
        <f>'Agency North'!AT78+'Agency South'!AT78</f>
        <v>1436.9204062321423</v>
      </c>
      <c r="AT73" s="15">
        <f>'Agency North'!AU78+'Agency South'!AU78</f>
        <v>1483.5125848523185</v>
      </c>
      <c r="AU73" s="15">
        <f>'Agency North'!AV78+'Agency South'!AV78</f>
        <v>1530.5102595809426</v>
      </c>
      <c r="AV73" s="15">
        <f>'Agency North'!AW78+'Agency South'!AW78</f>
        <v>1580.5758603519598</v>
      </c>
      <c r="AW73" s="94">
        <f>'Agency North'!AX78+'Agency South'!AX78</f>
        <v>1625.8162256496689</v>
      </c>
      <c r="AX73" s="15">
        <f>'Agency North'!AY78+'Agency South'!AY78</f>
        <v>526.28564380839123</v>
      </c>
      <c r="AY73" s="15">
        <f>'Agency North'!AZ78+'Agency South'!AZ78</f>
        <v>453.24888778578133</v>
      </c>
      <c r="AZ73" s="15">
        <f>'Agency North'!BA78+'Agency South'!BA78</f>
        <v>1944.0545294915514</v>
      </c>
      <c r="BA73" s="15">
        <f>'Agency North'!BB78+'Agency South'!BB78</f>
        <v>1743.9943176585416</v>
      </c>
      <c r="BB73" s="15">
        <f>'Agency North'!BC78+'Agency South'!BC78</f>
        <v>1915.365006134004</v>
      </c>
      <c r="BC73" s="15">
        <f>'Agency North'!BD78+'Agency South'!BD78</f>
        <v>1883.5812422225431</v>
      </c>
      <c r="BD73" s="15">
        <f>'Agency North'!BE78+'Agency South'!BE78</f>
        <v>1891.852128946025</v>
      </c>
      <c r="BE73" s="15">
        <f>'Agency North'!BF78+'Agency South'!BF78</f>
        <v>1994.6906930201969</v>
      </c>
      <c r="BF73" s="15">
        <f>'Agency North'!BG78+'Agency South'!BG78</f>
        <v>2113.5586389674017</v>
      </c>
      <c r="BG73" s="15">
        <f>'Agency North'!BH78+'Agency South'!BH78</f>
        <v>2053.9662688337717</v>
      </c>
      <c r="BH73" s="15">
        <f>'Agency North'!BI78+'Agency South'!BI78</f>
        <v>2163.5317412049753</v>
      </c>
      <c r="BI73" s="94">
        <f>'Agency North'!BJ78+'Agency South'!BJ78</f>
        <v>2293.4291847967884</v>
      </c>
      <c r="BJ73" s="15">
        <f>'Agency North'!BK78+'Agency South'!BK78</f>
        <v>663.29365163294051</v>
      </c>
      <c r="BK73" s="15">
        <f>'Agency North'!BL78+'Agency South'!BL78</f>
        <v>575.96497799821805</v>
      </c>
      <c r="BL73" s="15">
        <f>'Agency North'!BM78+'Agency South'!BM78</f>
        <v>2392.1545639703836</v>
      </c>
      <c r="BM73" s="15">
        <f>'Agency North'!BN78+'Agency South'!BN78</f>
        <v>2118.028798853758</v>
      </c>
      <c r="BN73" s="15">
        <f>'Agency North'!BO78+'Agency South'!BO78</f>
        <v>2294.1571662744464</v>
      </c>
      <c r="BO73" s="15">
        <f>'Agency North'!BP78+'Agency South'!BP78</f>
        <v>2228.5148386952242</v>
      </c>
      <c r="BP73" s="15">
        <f>'Agency North'!BQ78+'Agency South'!BQ78</f>
        <v>2226.1082745824606</v>
      </c>
      <c r="BQ73" s="15">
        <f>'Agency North'!BR78+'Agency South'!BR78</f>
        <v>2341.1351154419963</v>
      </c>
      <c r="BR73" s="15">
        <f>'Agency North'!BS78+'Agency South'!BS78</f>
        <v>2456.7872725661282</v>
      </c>
      <c r="BS73" s="15">
        <f>'Agency North'!BT78+'Agency South'!BT78</f>
        <v>2364.0801157221254</v>
      </c>
      <c r="BT73" s="15">
        <f>'Agency North'!BU78+'Agency South'!BU78</f>
        <v>2483.5135760733665</v>
      </c>
      <c r="BU73" s="94">
        <f>'Agency North'!BV78+'Agency South'!BV78</f>
        <v>2599.4670601955045</v>
      </c>
      <c r="BV73" s="15">
        <f>'Agency North'!BW78+'Agency South'!BW78</f>
        <v>779.17502129626632</v>
      </c>
      <c r="BW73" s="15">
        <f>'Agency North'!BX78+'Agency South'!BX78</f>
        <v>682.83142486732879</v>
      </c>
      <c r="BX73" s="15">
        <f>'Agency North'!BY78+'Agency South'!BY78</f>
        <v>2832.3388313454616</v>
      </c>
      <c r="BY73" s="15">
        <f>'Agency North'!BZ78+'Agency South'!BZ78</f>
        <v>2546.9572476405738</v>
      </c>
      <c r="BZ73" s="15">
        <f>'Agency North'!CA78+'Agency South'!CA78</f>
        <v>2737.6881599207886</v>
      </c>
      <c r="CA73" s="15">
        <f>'Agency North'!CB78+'Agency South'!CB78</f>
        <v>2670.2507138658725</v>
      </c>
      <c r="CB73" s="15">
        <f>'Agency North'!CC78+'Agency South'!CC78</f>
        <v>2693.9659932876712</v>
      </c>
      <c r="CC73" s="15">
        <f>'Agency North'!CD78+'Agency South'!CD78</f>
        <v>2877.4713317012652</v>
      </c>
      <c r="CD73" s="15">
        <f>'Agency North'!CE78+'Agency South'!CE78</f>
        <v>3014.0829748465144</v>
      </c>
      <c r="CE73" s="15">
        <f>'Agency North'!CF78+'Agency South'!CF78</f>
        <v>2943.7137255995594</v>
      </c>
      <c r="CF73" s="15">
        <f>'Agency North'!CG78+'Agency South'!CG78</f>
        <v>3108.259277272613</v>
      </c>
      <c r="CG73" s="94">
        <f>'Agency North'!CH78+'Agency South'!CH78</f>
        <v>3247.7113525173609</v>
      </c>
      <c r="CH73" s="15">
        <f>'Agency North'!CI78+'Agency South'!CI78</f>
        <v>937.65369240285372</v>
      </c>
      <c r="CI73" s="15">
        <f>'Agency North'!CJ78+'Agency South'!CJ78</f>
        <v>824.31564595521399</v>
      </c>
      <c r="CJ73" s="15">
        <f>'Agency North'!CK78+'Agency South'!CK78</f>
        <v>3415.648164106271</v>
      </c>
      <c r="CK73" s="15">
        <f>'Agency North'!CL78+'Agency South'!CL78</f>
        <v>3065.7727586653236</v>
      </c>
      <c r="CL73" s="15">
        <f>'Agency North'!CM78+'Agency South'!CM78</f>
        <v>3280.8003484994238</v>
      </c>
      <c r="CM73" s="15">
        <f>'Agency North'!CN78+'Agency South'!CN78</f>
        <v>3205.2827962227407</v>
      </c>
      <c r="CN73" s="15">
        <f>'Agency North'!CO78+'Agency South'!CO78</f>
        <v>3224.8987651053458</v>
      </c>
      <c r="CO73" s="15">
        <f>'Agency North'!CP78+'Agency South'!CP78</f>
        <v>3445.1805492194717</v>
      </c>
      <c r="CP73" s="15">
        <f>'Agency North'!CQ78+'Agency South'!CQ78</f>
        <v>3606.0080931241882</v>
      </c>
      <c r="CQ73" s="15">
        <f>'Agency North'!CR78+'Agency South'!CR78</f>
        <v>3572.466914848027</v>
      </c>
      <c r="CR73" s="15">
        <f>'Agency North'!CS78+'Agency South'!CS78</f>
        <v>3787.5300708544355</v>
      </c>
      <c r="CS73" s="94">
        <f>'Agency North'!CT78+'Agency South'!CT78</f>
        <v>3956.3632636402426</v>
      </c>
    </row>
    <row r="74" spans="1:97" s="15" customFormat="1" x14ac:dyDescent="0.25">
      <c r="A74" s="15" t="s">
        <v>6</v>
      </c>
      <c r="B74" s="15">
        <f>'Agency North'!C79+'Agency South'!C79</f>
        <v>143</v>
      </c>
      <c r="C74" s="15">
        <f>'Agency North'!D79+'Agency South'!D79</f>
        <v>130</v>
      </c>
      <c r="D74" s="15">
        <f>'Agency North'!E79+'Agency South'!E79</f>
        <v>117</v>
      </c>
      <c r="E74" s="15">
        <f>'Agency North'!F79+'Agency South'!F79</f>
        <v>198</v>
      </c>
      <c r="F74" s="15">
        <f>'Agency North'!G79+'Agency South'!G79</f>
        <v>236.5</v>
      </c>
      <c r="G74" s="15">
        <f>'Agency North'!H79+'Agency South'!H79</f>
        <v>219</v>
      </c>
      <c r="H74" s="15">
        <f>'Agency North'!I79+'Agency South'!I79</f>
        <v>241</v>
      </c>
      <c r="I74" s="15">
        <f>'Agency North'!J79+'Agency South'!J79</f>
        <v>176</v>
      </c>
      <c r="J74" s="15">
        <f>'Agency North'!K79+'Agency South'!K79</f>
        <v>299.5</v>
      </c>
      <c r="K74" s="15">
        <f>'Agency North'!L79+'Agency South'!L79</f>
        <v>288</v>
      </c>
      <c r="L74" s="15">
        <f>'Agency North'!M79+'Agency South'!M79</f>
        <v>231</v>
      </c>
      <c r="M74" s="94">
        <f>'Agency North'!N79+'Agency South'!N79</f>
        <v>613.5</v>
      </c>
      <c r="N74" s="262">
        <f>'Agency North'!O79+'Agency South'!O79</f>
        <v>135</v>
      </c>
      <c r="O74" s="262">
        <f>'Agency North'!P79+'Agency South'!P79</f>
        <v>82</v>
      </c>
      <c r="P74" s="262">
        <f>'Agency North'!Q79+'Agency South'!Q79</f>
        <v>90</v>
      </c>
      <c r="Q74" s="262">
        <f>'Agency North'!R79+'Agency South'!R79</f>
        <v>250</v>
      </c>
      <c r="R74" s="262">
        <f>'Agency North'!S79+'Agency South'!S79</f>
        <v>256</v>
      </c>
      <c r="S74" s="262">
        <f>'Agency North'!T79+'Agency South'!T79</f>
        <v>433.5</v>
      </c>
      <c r="T74" s="262">
        <f>'Agency North'!U79+'Agency South'!U79</f>
        <v>399</v>
      </c>
      <c r="U74" s="262">
        <f>'Agency North'!V79+'Agency South'!V79</f>
        <v>337</v>
      </c>
      <c r="V74" s="15">
        <f>'Agency North'!W79+'Agency South'!W79</f>
        <v>559</v>
      </c>
      <c r="W74" s="15">
        <f>'Agency North'!X79+'Agency South'!X79</f>
        <v>435.5</v>
      </c>
      <c r="X74" s="15">
        <f>'Agency North'!Y79+'Agency South'!Y79</f>
        <v>534.5</v>
      </c>
      <c r="Y74" s="94">
        <f>'Agency North'!Z79+'Agency South'!Z79</f>
        <v>679</v>
      </c>
      <c r="Z74" s="15">
        <f>'Agency North'!AA79+'Agency South'!AA79</f>
        <v>272</v>
      </c>
      <c r="AA74" s="15">
        <f>'Agency North'!AB79+'Agency South'!AB79</f>
        <v>185</v>
      </c>
      <c r="AB74" s="15">
        <f>'Agency North'!AC79+'Agency South'!AC79</f>
        <v>482</v>
      </c>
      <c r="AC74" s="15">
        <f>'Agency North'!AD79+'Agency South'!AD79</f>
        <v>394</v>
      </c>
      <c r="AD74" s="15">
        <f>'Agency North'!AE79+'Agency South'!AE79</f>
        <v>357</v>
      </c>
      <c r="AE74" s="15">
        <f>'Agency North'!AF79+'Agency South'!AF79</f>
        <v>303.5</v>
      </c>
      <c r="AF74" s="15">
        <f>'Agency North'!AG79+'Agency South'!AG79</f>
        <v>349</v>
      </c>
      <c r="AG74" s="15">
        <f>'Agency North'!AH79+'Agency South'!AH79</f>
        <v>378.86953991273816</v>
      </c>
      <c r="AH74" s="15">
        <f>'Agency North'!AI79+'Agency South'!AI79</f>
        <v>415.9453045211946</v>
      </c>
      <c r="AI74" s="15">
        <f>'Agency North'!AJ79+'Agency South'!AJ79</f>
        <v>448.59429407138578</v>
      </c>
      <c r="AJ74" s="15">
        <f>'Agency North'!AK79+'Agency South'!AK79</f>
        <v>479.25024455491712</v>
      </c>
      <c r="AK74" s="94">
        <f>'Agency North'!AL79+'Agency South'!AL79</f>
        <v>480.99513952976577</v>
      </c>
      <c r="AL74" s="15">
        <f>'Agency North'!AM79+'Agency South'!AM79</f>
        <v>315.70756586606632</v>
      </c>
      <c r="AM74" s="15">
        <f>'Agency North'!AN79+'Agency South'!AN79</f>
        <v>411.29303487302843</v>
      </c>
      <c r="AN74" s="15">
        <f>'Agency North'!AO79+'Agency South'!AO79</f>
        <v>951.91280171954736</v>
      </c>
      <c r="AO74" s="15">
        <f>'Agency North'!AP79+'Agency South'!AP79</f>
        <v>642.26824534094385</v>
      </c>
      <c r="AP74" s="15">
        <f>'Agency North'!AQ79+'Agency South'!AQ79</f>
        <v>571.12490661232562</v>
      </c>
      <c r="AQ74" s="15">
        <f>'Agency North'!AR79+'Agency South'!AR79</f>
        <v>525.88457706228633</v>
      </c>
      <c r="AR74" s="15">
        <f>'Agency North'!AS79+'Agency South'!AS79</f>
        <v>559.52913623901463</v>
      </c>
      <c r="AS74" s="15">
        <f>'Agency North'!AT79+'Agency South'!AT79</f>
        <v>622.11521643374829</v>
      </c>
      <c r="AT74" s="15">
        <f>'Agency North'!AU79+'Agency South'!AU79</f>
        <v>617.41028070004722</v>
      </c>
      <c r="AU74" s="15">
        <f>'Agency North'!AV79+'Agency South'!AV79</f>
        <v>631.61328461992184</v>
      </c>
      <c r="AV74" s="15">
        <f>'Agency North'!AW79+'Agency South'!AW79</f>
        <v>654.80906776745542</v>
      </c>
      <c r="AW74" s="94">
        <f>'Agency North'!AX79+'Agency South'!AX79</f>
        <v>678.38326543756477</v>
      </c>
      <c r="AX74" s="15">
        <f>'Agency North'!AY79+'Agency South'!AY79</f>
        <v>418.61692673840997</v>
      </c>
      <c r="AY74" s="15">
        <f>'Agency North'!AZ79+'Agency South'!AZ79</f>
        <v>168.72870708720987</v>
      </c>
      <c r="AZ74" s="15">
        <f>'Agency North'!BA79+'Agency South'!BA79</f>
        <v>420.38687492692594</v>
      </c>
      <c r="BA74" s="15">
        <f>'Agency North'!BB79+'Agency South'!BB79</f>
        <v>952.35572855058285</v>
      </c>
      <c r="BB74" s="15">
        <f>'Agency North'!BC79+'Agency South'!BC79</f>
        <v>807.78175798640905</v>
      </c>
      <c r="BC74" s="15">
        <f>'Agency North'!BD79+'Agency South'!BD79</f>
        <v>755.8700828625872</v>
      </c>
      <c r="BD74" s="15">
        <f>'Agency North'!BE79+'Agency South'!BE79</f>
        <v>842.46494069889036</v>
      </c>
      <c r="BE74" s="15">
        <f>'Agency North'!BF79+'Agency South'!BF79</f>
        <v>870.15518621537308</v>
      </c>
      <c r="BF74" s="15">
        <f>'Agency North'!BG79+'Agency South'!BG79</f>
        <v>884.13405077576112</v>
      </c>
      <c r="BG74" s="15">
        <f>'Agency North'!BH79+'Agency South'!BH79</f>
        <v>940.77412407712472</v>
      </c>
      <c r="BH74" s="15">
        <f>'Agency North'!BI79+'Agency South'!BI79</f>
        <v>911.85324230597939</v>
      </c>
      <c r="BI74" s="94">
        <f>'Agency North'!BJ79+'Agency South'!BJ79</f>
        <v>967.2105739281867</v>
      </c>
      <c r="BJ74" s="15">
        <f>'Agency North'!BK79+'Agency South'!BK79</f>
        <v>571.73219787678772</v>
      </c>
      <c r="BK74" s="15">
        <f>'Agency North'!BL79+'Agency South'!BL79</f>
        <v>216.15858774390244</v>
      </c>
      <c r="BL74" s="15">
        <f>'Agency North'!BM79+'Agency South'!BM79</f>
        <v>534.89483670681295</v>
      </c>
      <c r="BM74" s="15">
        <f>'Agency North'!BN79+'Agency South'!BN79</f>
        <v>1179.2069383590153</v>
      </c>
      <c r="BN74" s="15">
        <f>'Agency North'!BO79+'Agency South'!BO79</f>
        <v>1005.0667000041404</v>
      </c>
      <c r="BO74" s="15">
        <f>'Agency North'!BP79+'Agency South'!BP79</f>
        <v>928.76147702000424</v>
      </c>
      <c r="BP74" s="15">
        <f>'Agency North'!BQ79+'Agency South'!BQ79</f>
        <v>1020.549674680376</v>
      </c>
      <c r="BQ74" s="15">
        <f>'Agency North'!BR79+'Agency South'!BR79</f>
        <v>1042.8296283893419</v>
      </c>
      <c r="BR74" s="15">
        <f>'Agency North'!BS79+'Agency South'!BS79</f>
        <v>1066.3698149056358</v>
      </c>
      <c r="BS74" s="15">
        <f>'Agency North'!BT79+'Agency South'!BT79</f>
        <v>1106.6407190391178</v>
      </c>
      <c r="BT74" s="15">
        <f>'Agency North'!BU79+'Agency South'!BU79</f>
        <v>1070.6281643596528</v>
      </c>
      <c r="BU74" s="94">
        <f>'Agency North'!BV79+'Agency South'!BV79</f>
        <v>1131.4362452314112</v>
      </c>
      <c r="BV74" s="15">
        <f>'Agency North'!BW79+'Agency South'!BW79</f>
        <v>654.34145419863967</v>
      </c>
      <c r="BW74" s="15">
        <f>'Agency North'!BX79+'Agency South'!BX79</f>
        <v>257.07301922343385</v>
      </c>
      <c r="BX74" s="15">
        <f>'Agency North'!BY79+'Agency South'!BY79</f>
        <v>634.77661097241833</v>
      </c>
      <c r="BY74" s="15">
        <f>'Agency North'!BZ79+'Agency South'!BZ79</f>
        <v>1398.4637926996124</v>
      </c>
      <c r="BZ74" s="15">
        <f>'Agency North'!CA79+'Agency South'!CA79</f>
        <v>1235.5675193159313</v>
      </c>
      <c r="CA74" s="15">
        <f>'Agency North'!CB79+'Agency South'!CB79</f>
        <v>1136.0103134840526</v>
      </c>
      <c r="CB74" s="15">
        <f>'Agency North'!CC79+'Agency South'!CC79</f>
        <v>1252.5252368363397</v>
      </c>
      <c r="CC74" s="15">
        <f>'Agency North'!CD79+'Agency South'!CD79</f>
        <v>1303.9199517180962</v>
      </c>
      <c r="CD74" s="15">
        <f>'Agency North'!CE79+'Agency South'!CE79</f>
        <v>1335.6622137996346</v>
      </c>
      <c r="CE74" s="15">
        <f>'Agency North'!CF79+'Agency South'!CF79</f>
        <v>1382.0831658768047</v>
      </c>
      <c r="CF74" s="15">
        <f>'Agency North'!CG79+'Agency South'!CG79</f>
        <v>1364.7416251526663</v>
      </c>
      <c r="CG74" s="94">
        <f>'Agency North'!CH79+'Agency South'!CH79</f>
        <v>1437.9533013741971</v>
      </c>
      <c r="CH74" s="15">
        <f>'Agency North'!CI79+'Agency South'!CI79</f>
        <v>799.55923047668898</v>
      </c>
      <c r="CI74" s="15">
        <f>'Agency North'!CJ79+'Agency South'!CJ79</f>
        <v>311.4455287277296</v>
      </c>
      <c r="CJ74" s="15">
        <f>'Agency North'!CK79+'Agency South'!CK79</f>
        <v>766.71111602450367</v>
      </c>
      <c r="CK74" s="15">
        <f>'Agency North'!CL79+'Agency South'!CL79</f>
        <v>1687.9315106901379</v>
      </c>
      <c r="CL74" s="15">
        <f>'Agency North'!CM79+'Agency South'!CM79</f>
        <v>1503.4942629257325</v>
      </c>
      <c r="CM74" s="15">
        <f>'Agency North'!CN79+'Agency South'!CN79</f>
        <v>1378.0190870247238</v>
      </c>
      <c r="CN74" s="15">
        <f>'Agency North'!CO79+'Agency South'!CO79</f>
        <v>1521.1058652592762</v>
      </c>
      <c r="CO74" s="15">
        <f>'Agency North'!CP79+'Agency South'!CP79</f>
        <v>1576.0797387979692</v>
      </c>
      <c r="CP74" s="15">
        <f>'Agency North'!CQ79+'Agency South'!CQ79</f>
        <v>1616.5835622781071</v>
      </c>
      <c r="CQ74" s="15">
        <f>'Agency North'!CR79+'Agency South'!CR79</f>
        <v>1688.8964101211136</v>
      </c>
      <c r="CR74" s="15">
        <f>'Agency North'!CS79+'Agency South'!CS79</f>
        <v>1680.9091200268749</v>
      </c>
      <c r="CS74" s="94">
        <f>'Agency North'!CT79+'Agency South'!CT79</f>
        <v>1769.440860190763</v>
      </c>
    </row>
    <row r="75" spans="1:97" s="15" customFormat="1" x14ac:dyDescent="0.25">
      <c r="A75" s="15" t="s">
        <v>7</v>
      </c>
      <c r="B75" s="15">
        <f>'Agency North'!C80+'Agency South'!C80</f>
        <v>157</v>
      </c>
      <c r="C75" s="15">
        <f>'Agency North'!D80+'Agency South'!D80</f>
        <v>151</v>
      </c>
      <c r="D75" s="15">
        <f>'Agency North'!E80+'Agency South'!E80</f>
        <v>242</v>
      </c>
      <c r="E75" s="15">
        <f>'Agency North'!F80+'Agency South'!F80</f>
        <v>159</v>
      </c>
      <c r="F75" s="15">
        <f>'Agency North'!G80+'Agency South'!G80</f>
        <v>173.5</v>
      </c>
      <c r="G75" s="15">
        <f>'Agency North'!H80+'Agency South'!H80</f>
        <v>346.5</v>
      </c>
      <c r="H75" s="15">
        <f>'Agency North'!I80+'Agency South'!I80</f>
        <v>323</v>
      </c>
      <c r="I75" s="15">
        <f>'Agency North'!J80+'Agency South'!J80</f>
        <v>189</v>
      </c>
      <c r="J75" s="15">
        <f>'Agency North'!K80+'Agency South'!K80</f>
        <v>391</v>
      </c>
      <c r="K75" s="15">
        <f>'Agency North'!L80+'Agency South'!L80</f>
        <v>287</v>
      </c>
      <c r="L75" s="15">
        <f>'Agency North'!M80+'Agency South'!M80</f>
        <v>508</v>
      </c>
      <c r="M75" s="94">
        <f>'Agency North'!N80+'Agency South'!N80</f>
        <v>469.5</v>
      </c>
      <c r="N75" s="262">
        <f>'Agency North'!O80+'Agency South'!O80</f>
        <v>180.5</v>
      </c>
      <c r="O75" s="262">
        <f>'Agency North'!P80+'Agency South'!P80</f>
        <v>227</v>
      </c>
      <c r="P75" s="262">
        <f>'Agency North'!Q80+'Agency South'!Q80</f>
        <v>286</v>
      </c>
      <c r="Q75" s="262">
        <f>'Agency North'!R80+'Agency South'!R80</f>
        <v>128</v>
      </c>
      <c r="R75" s="262">
        <f>'Agency North'!S80+'Agency South'!S80</f>
        <v>263</v>
      </c>
      <c r="S75" s="262">
        <f>'Agency North'!T80+'Agency South'!T80</f>
        <v>426.5</v>
      </c>
      <c r="T75" s="262">
        <f>'Agency North'!U80+'Agency South'!U80</f>
        <v>320</v>
      </c>
      <c r="U75" s="262">
        <f>'Agency North'!V80+'Agency South'!V80</f>
        <v>454</v>
      </c>
      <c r="V75" s="15">
        <f>'Agency North'!W80+'Agency South'!W80</f>
        <v>608</v>
      </c>
      <c r="W75" s="15">
        <f>'Agency North'!X80+'Agency South'!X80</f>
        <v>356</v>
      </c>
      <c r="X75" s="15">
        <f>'Agency North'!Y80+'Agency South'!Y80</f>
        <v>561</v>
      </c>
      <c r="Y75" s="94">
        <f>'Agency North'!Z80+'Agency South'!Z80</f>
        <v>1024.5</v>
      </c>
      <c r="Z75" s="15">
        <f>'Agency North'!AA80+'Agency South'!AA80</f>
        <v>412.5</v>
      </c>
      <c r="AA75" s="15">
        <f>'Agency North'!AB80+'Agency South'!AB80</f>
        <v>625</v>
      </c>
      <c r="AB75" s="15">
        <f>'Agency North'!AC80+'Agency South'!AC80</f>
        <v>475</v>
      </c>
      <c r="AC75" s="15">
        <f>'Agency North'!AD80+'Agency South'!AD80</f>
        <v>306</v>
      </c>
      <c r="AD75" s="15">
        <f>'Agency North'!AE80+'Agency South'!AE80</f>
        <v>352</v>
      </c>
      <c r="AE75" s="15">
        <f>'Agency North'!AF80+'Agency South'!AF80</f>
        <v>379</v>
      </c>
      <c r="AF75" s="15">
        <f>'Agency North'!AG80+'Agency South'!AG80</f>
        <v>352.5</v>
      </c>
      <c r="AG75" s="15">
        <f>'Agency North'!AH80+'Agency South'!AH80</f>
        <v>471.95084528724942</v>
      </c>
      <c r="AH75" s="15">
        <f>'Agency North'!AI80+'Agency South'!AI80</f>
        <v>511.92934815759691</v>
      </c>
      <c r="AI75" s="15">
        <f>'Agency North'!AJ80+'Agency South'!AJ80</f>
        <v>440.82215651839874</v>
      </c>
      <c r="AJ75" s="15">
        <f>'Agency North'!AK80+'Agency South'!AK80</f>
        <v>495.25701009775884</v>
      </c>
      <c r="AK75" s="94">
        <f>'Agency North'!AL80+'Agency South'!AL80</f>
        <v>540.11070602840982</v>
      </c>
      <c r="AL75" s="15">
        <f>'Agency North'!AM80+'Agency South'!AM80</f>
        <v>633.74088973544974</v>
      </c>
      <c r="AM75" s="15">
        <f>'Agency North'!AN80+'Agency South'!AN80</f>
        <v>616.36723488096584</v>
      </c>
      <c r="AN75" s="15">
        <f>'Agency North'!AO80+'Agency South'!AO80</f>
        <v>748.96400440832963</v>
      </c>
      <c r="AO75" s="15">
        <f>'Agency North'!AP80+'Agency South'!AP80</f>
        <v>681.97997950180343</v>
      </c>
      <c r="AP75" s="15">
        <f>'Agency North'!AQ80+'Agency South'!AQ80</f>
        <v>723.60512439233253</v>
      </c>
      <c r="AQ75" s="15">
        <f>'Agency North'!AR80+'Agency South'!AR80</f>
        <v>700.2067634474879</v>
      </c>
      <c r="AR75" s="15">
        <f>'Agency North'!AS80+'Agency South'!AS80</f>
        <v>745.49332278440068</v>
      </c>
      <c r="AS75" s="15">
        <f>'Agency North'!AT80+'Agency South'!AT80</f>
        <v>774.27740851015847</v>
      </c>
      <c r="AT75" s="15">
        <f>'Agency North'!AU80+'Agency South'!AU80</f>
        <v>797.64804766322459</v>
      </c>
      <c r="AU75" s="15">
        <f>'Agency North'!AV80+'Agency South'!AV80</f>
        <v>817.06971034282583</v>
      </c>
      <c r="AV75" s="15">
        <f>'Agency North'!AW80+'Agency South'!AW80</f>
        <v>846.04475572303124</v>
      </c>
      <c r="AW75" s="94">
        <f>'Agency North'!AX80+'Agency South'!AX80</f>
        <v>868.35782469499895</v>
      </c>
      <c r="AX75" s="15">
        <f>'Agency North'!AY80+'Agency South'!AY80</f>
        <v>432.00508763061634</v>
      </c>
      <c r="AY75" s="15">
        <f>'Agency North'!AZ80+'Agency South'!AZ80</f>
        <v>422.64151597948091</v>
      </c>
      <c r="AZ75" s="15">
        <f>'Agency North'!BA80+'Agency South'!BA80</f>
        <v>164.65377185827691</v>
      </c>
      <c r="BA75" s="15">
        <f>'Agency North'!BB80+'Agency South'!BB80</f>
        <v>153.2121674045311</v>
      </c>
      <c r="BB75" s="15">
        <f>'Agency North'!BC80+'Agency South'!BC80</f>
        <v>544.8066880017592</v>
      </c>
      <c r="BC75" s="15">
        <f>'Agency North'!BD80+'Agency South'!BD80</f>
        <v>507.18202817418796</v>
      </c>
      <c r="BD75" s="15">
        <f>'Agency North'!BE80+'Agency South'!BE80</f>
        <v>552.86607870242699</v>
      </c>
      <c r="BE75" s="15">
        <f>'Agency North'!BF80+'Agency South'!BF80</f>
        <v>600.29113733625809</v>
      </c>
      <c r="BF75" s="15">
        <f>'Agency North'!BG80+'Agency South'!BG80</f>
        <v>577.3865009596484</v>
      </c>
      <c r="BG75" s="15">
        <f>'Agency North'!BH80+'Agency South'!BH80</f>
        <v>607.2687404431548</v>
      </c>
      <c r="BH75" s="15">
        <f>'Agency North'!BI80+'Agency South'!BI80</f>
        <v>657.33130093772502</v>
      </c>
      <c r="BI75" s="94">
        <f>'Agency North'!BJ80+'Agency South'!BJ80</f>
        <v>627.40391670240297</v>
      </c>
      <c r="BJ75" s="15">
        <f>'Agency North'!BK80+'Agency South'!BK80</f>
        <v>570.36944815060292</v>
      </c>
      <c r="BK75" s="15">
        <f>'Agency North'!BL80+'Agency South'!BL80</f>
        <v>591.8004815047243</v>
      </c>
      <c r="BL75" s="15">
        <f>'Agency North'!BM80+'Agency South'!BM80</f>
        <v>215.82702964933648</v>
      </c>
      <c r="BM75" s="15">
        <f>'Agency North'!BN80+'Agency South'!BN80</f>
        <v>200.8050589848809</v>
      </c>
      <c r="BN75" s="15">
        <f>'Agency North'!BO80+'Agency South'!BO80</f>
        <v>689.33071816251766</v>
      </c>
      <c r="BO75" s="15">
        <f>'Agency North'!BP80+'Agency South'!BP80</f>
        <v>641.83101718054218</v>
      </c>
      <c r="BP75" s="15">
        <f>'Agency North'!BQ80+'Agency South'!BQ80</f>
        <v>695.56651921864841</v>
      </c>
      <c r="BQ75" s="15">
        <f>'Agency North'!BR80+'Agency South'!BR80</f>
        <v>729.00097305132704</v>
      </c>
      <c r="BR75" s="15">
        <f>'Agency North'!BS80+'Agency South'!BS80</f>
        <v>706.51588294791839</v>
      </c>
      <c r="BS75" s="15">
        <f>'Agency North'!BT80+'Agency South'!BT80</f>
        <v>740.00012860499885</v>
      </c>
      <c r="BT75" s="15">
        <f>'Agency North'!BU80+'Agency South'!BU80</f>
        <v>777.40238198394889</v>
      </c>
      <c r="BU75" s="94">
        <f>'Agency North'!BV80+'Agency South'!BV80</f>
        <v>742.86589689139009</v>
      </c>
      <c r="BV75" s="15">
        <f>'Agency North'!BW80+'Agency South'!BW80</f>
        <v>668.10549048044027</v>
      </c>
      <c r="BW75" s="15">
        <f>'Agency North'!BX80+'Agency South'!BX80</f>
        <v>680.27157981752839</v>
      </c>
      <c r="BX75" s="15">
        <f>'Agency North'!BY80+'Agency South'!BY80</f>
        <v>261.00182303473048</v>
      </c>
      <c r="BY75" s="15">
        <f>'Agency North'!BZ80+'Agency South'!BZ80</f>
        <v>242.31408743777234</v>
      </c>
      <c r="BZ75" s="15">
        <f>'Agency North'!CA80+'Agency South'!CA80</f>
        <v>832.50414307495851</v>
      </c>
      <c r="CA75" s="15">
        <f>'Agency North'!CB80+'Agency South'!CB80</f>
        <v>800.82840682455537</v>
      </c>
      <c r="CB75" s="15">
        <f>'Agency North'!CC80+'Agency South'!CC80</f>
        <v>861.7499238813698</v>
      </c>
      <c r="CC75" s="15">
        <f>'Agency North'!CD80+'Agency South'!CD80</f>
        <v>907.32633575065074</v>
      </c>
      <c r="CD75" s="15">
        <f>'Agency North'!CE80+'Agency South'!CE80</f>
        <v>892.91535547839976</v>
      </c>
      <c r="CE75" s="15">
        <f>'Agency North'!CF80+'Agency South'!CF80</f>
        <v>934.38086459038436</v>
      </c>
      <c r="CF75" s="15">
        <f>'Agency North'!CG80+'Agency South'!CG80</f>
        <v>983.1195745471565</v>
      </c>
      <c r="CG75" s="94">
        <f>'Agency North'!CH80+'Agency South'!CH80</f>
        <v>953.18019363495705</v>
      </c>
      <c r="CH75" s="15">
        <f>'Agency North'!CI80+'Agency South'!CI80</f>
        <v>819.72684186108472</v>
      </c>
      <c r="CI75" s="15">
        <f>'Agency North'!CJ80+'Agency South'!CJ80</f>
        <v>835.67990834026386</v>
      </c>
      <c r="CJ75" s="15">
        <f>'Agency North'!CK80+'Agency South'!CK80</f>
        <v>319.03244082102685</v>
      </c>
      <c r="CK75" s="15">
        <f>'Agency North'!CL80+'Agency South'!CL80</f>
        <v>295.24646709636238</v>
      </c>
      <c r="CL75" s="15">
        <f>'Agency North'!CM80+'Agency South'!CM80</f>
        <v>1014.4576892262744</v>
      </c>
      <c r="CM75" s="15">
        <f>'Agency North'!CN80+'Agency South'!CN80</f>
        <v>981.43757483940453</v>
      </c>
      <c r="CN75" s="15">
        <f>'Agency North'!CO80+'Agency South'!CO80</f>
        <v>1051.7650977308381</v>
      </c>
      <c r="CO75" s="15">
        <f>'Agency North'!CP80+'Agency South'!CP80</f>
        <v>1103.8382610724382</v>
      </c>
      <c r="CP75" s="15">
        <f>'Agency North'!CQ80+'Agency South'!CQ80</f>
        <v>1085.7784314351843</v>
      </c>
      <c r="CQ75" s="15">
        <f>'Agency North'!CR80+'Agency South'!CR80</f>
        <v>1146.2290259179324</v>
      </c>
      <c r="CR75" s="15">
        <f>'Agency North'!CS80+'Agency South'!CS80</f>
        <v>1217.3717931940341</v>
      </c>
      <c r="CS75" s="94">
        <f>'Agency North'!CT80+'Agency South'!CT80</f>
        <v>1178.7962455217839</v>
      </c>
    </row>
    <row r="76" spans="1:97" s="15" customFormat="1" x14ac:dyDescent="0.25">
      <c r="A76" s="15" t="s">
        <v>8</v>
      </c>
      <c r="B76" s="15">
        <f>'Agency North'!C81+'Agency South'!C81</f>
        <v>90</v>
      </c>
      <c r="C76" s="15">
        <f>'Agency North'!D81+'Agency South'!D81</f>
        <v>77</v>
      </c>
      <c r="D76" s="15">
        <f>'Agency North'!E81+'Agency South'!E81</f>
        <v>160</v>
      </c>
      <c r="E76" s="15">
        <f>'Agency North'!F81+'Agency South'!F81</f>
        <v>209</v>
      </c>
      <c r="F76" s="15">
        <f>'Agency North'!G81+'Agency South'!G81</f>
        <v>226</v>
      </c>
      <c r="G76" s="15">
        <f>'Agency North'!H81+'Agency South'!H81</f>
        <v>177</v>
      </c>
      <c r="H76" s="15">
        <f>'Agency North'!I81+'Agency South'!I81</f>
        <v>168</v>
      </c>
      <c r="I76" s="15">
        <f>'Agency North'!J81+'Agency South'!J81</f>
        <v>178</v>
      </c>
      <c r="J76" s="15">
        <f>'Agency North'!K81+'Agency South'!K81</f>
        <v>323</v>
      </c>
      <c r="K76" s="15">
        <f>'Agency North'!L81+'Agency South'!L81</f>
        <v>235</v>
      </c>
      <c r="L76" s="15">
        <f>'Agency North'!M81+'Agency South'!M81</f>
        <v>389</v>
      </c>
      <c r="M76" s="94">
        <f>'Agency North'!N81+'Agency South'!N81</f>
        <v>406</v>
      </c>
      <c r="N76" s="262">
        <f>'Agency North'!O81+'Agency South'!O81</f>
        <v>150.5</v>
      </c>
      <c r="O76" s="262">
        <f>'Agency North'!P81+'Agency South'!P81</f>
        <v>144</v>
      </c>
      <c r="P76" s="262">
        <f>'Agency North'!Q81+'Agency South'!Q81</f>
        <v>396</v>
      </c>
      <c r="Q76" s="262">
        <f>'Agency North'!R81+'Agency South'!R81</f>
        <v>269</v>
      </c>
      <c r="R76" s="262">
        <f>'Agency North'!S81+'Agency South'!S81</f>
        <v>183</v>
      </c>
      <c r="S76" s="262">
        <f>'Agency North'!T81+'Agency South'!T81</f>
        <v>172</v>
      </c>
      <c r="T76" s="262">
        <f>'Agency North'!U81+'Agency South'!U81</f>
        <v>165</v>
      </c>
      <c r="U76" s="262">
        <f>'Agency North'!V81+'Agency South'!V81</f>
        <v>226</v>
      </c>
      <c r="V76" s="15">
        <f>'Agency North'!W81+'Agency South'!W81</f>
        <v>328.5</v>
      </c>
      <c r="W76" s="15">
        <f>'Agency North'!X81+'Agency South'!X81</f>
        <v>327.5</v>
      </c>
      <c r="X76" s="15">
        <f>'Agency North'!Y81+'Agency South'!Y81</f>
        <v>312.5</v>
      </c>
      <c r="Y76" s="94">
        <f>'Agency North'!Z81+'Agency South'!Z81</f>
        <v>570.5</v>
      </c>
      <c r="Z76" s="15">
        <f>'Agency North'!AA81+'Agency South'!AA81</f>
        <v>186.5</v>
      </c>
      <c r="AA76" s="15">
        <f>'Agency North'!AB81+'Agency South'!AB81</f>
        <v>390</v>
      </c>
      <c r="AB76" s="15">
        <f>'Agency North'!AC81+'Agency South'!AC81</f>
        <v>631.5</v>
      </c>
      <c r="AC76" s="15">
        <f>'Agency North'!AD81+'Agency South'!AD81</f>
        <v>224.5</v>
      </c>
      <c r="AD76" s="15">
        <f>'Agency North'!AE81+'Agency South'!AE81</f>
        <v>153</v>
      </c>
      <c r="AE76" s="15">
        <f>'Agency North'!AF81+'Agency South'!AF81</f>
        <v>157</v>
      </c>
      <c r="AF76" s="15">
        <f>'Agency North'!AG81+'Agency South'!AG81</f>
        <v>180</v>
      </c>
      <c r="AG76" s="15">
        <f>'Agency North'!AH81+'Agency South'!AH81</f>
        <v>285.16876296851336</v>
      </c>
      <c r="AH76" s="15">
        <f>'Agency North'!AI81+'Agency South'!AI81</f>
        <v>280.54783096260888</v>
      </c>
      <c r="AI76" s="15">
        <f>'Agency North'!AJ81+'Agency South'!AJ81</f>
        <v>343.47689673331411</v>
      </c>
      <c r="AJ76" s="15">
        <f>'Agency North'!AK81+'Agency South'!AK81</f>
        <v>370.85940753871637</v>
      </c>
      <c r="AK76" s="94">
        <f>'Agency North'!AL81+'Agency South'!AL81</f>
        <v>391.95289233361825</v>
      </c>
      <c r="AL76" s="15">
        <f>'Agency North'!AM81+'Agency South'!AM81</f>
        <v>243.20706682745293</v>
      </c>
      <c r="AM76" s="15">
        <f>'Agency North'!AN81+'Agency South'!AN81</f>
        <v>428.59420563716168</v>
      </c>
      <c r="AN76" s="15">
        <f>'Agency North'!AO81+'Agency South'!AO81</f>
        <v>780.83552481655386</v>
      </c>
      <c r="AO76" s="15">
        <f>'Agency North'!AP81+'Agency South'!AP81</f>
        <v>445.99490840580893</v>
      </c>
      <c r="AP76" s="15">
        <f>'Agency North'!AQ81+'Agency South'!AQ81</f>
        <v>403.05556310554562</v>
      </c>
      <c r="AQ76" s="15">
        <f>'Agency North'!AR81+'Agency South'!AR81</f>
        <v>496.26406151249387</v>
      </c>
      <c r="AR76" s="15">
        <f>'Agency North'!AS81+'Agency South'!AS81</f>
        <v>580.806535709576</v>
      </c>
      <c r="AS76" s="15">
        <f>'Agency North'!AT81+'Agency South'!AT81</f>
        <v>513.50981005747576</v>
      </c>
      <c r="AT76" s="15">
        <f>'Agency North'!AU81+'Agency South'!AU81</f>
        <v>527.96660031315105</v>
      </c>
      <c r="AU76" s="15">
        <f>'Agency North'!AV81+'Agency South'!AV81</f>
        <v>569.69629222824165</v>
      </c>
      <c r="AV76" s="15">
        <f>'Agency North'!AW81+'Agency South'!AW81</f>
        <v>588.7024495240662</v>
      </c>
      <c r="AW76" s="94">
        <f>'Agency North'!AX81+'Agency South'!AX81</f>
        <v>590.38576405737285</v>
      </c>
      <c r="AX76" s="15">
        <f>'Agency North'!AY81+'Agency South'!AY81</f>
        <v>520.32042653768247</v>
      </c>
      <c r="AY76" s="15">
        <f>'Agency North'!AZ81+'Agency South'!AZ81</f>
        <v>818.7253610278791</v>
      </c>
      <c r="AZ76" s="15">
        <f>'Agency North'!BA81+'Agency South'!BA81</f>
        <v>1583.1787348554863</v>
      </c>
      <c r="BA76" s="15">
        <f>'Agency North'!BB81+'Agency South'!BB81</f>
        <v>625.88967431268657</v>
      </c>
      <c r="BB76" s="15">
        <f>'Agency North'!BC81+'Agency South'!BC81</f>
        <v>393.5767857596083</v>
      </c>
      <c r="BC76" s="15">
        <f>'Agency North'!BD81+'Agency South'!BD81</f>
        <v>575.12904927477132</v>
      </c>
      <c r="BD76" s="15">
        <f>'Agency North'!BE81+'Agency South'!BE81</f>
        <v>946.07559354105479</v>
      </c>
      <c r="BE76" s="15">
        <f>'Agency North'!BF81+'Agency South'!BF81</f>
        <v>1035.623163315006</v>
      </c>
      <c r="BF76" s="15">
        <f>'Agency North'!BG81+'Agency South'!BG81</f>
        <v>1079.740647609578</v>
      </c>
      <c r="BG76" s="15">
        <f>'Agency North'!BH81+'Agency South'!BH81</f>
        <v>1156.7216991885875</v>
      </c>
      <c r="BH76" s="15">
        <f>'Agency North'!BI81+'Agency South'!BI81</f>
        <v>1192.7176312722122</v>
      </c>
      <c r="BI76" s="94">
        <f>'Agency North'!BJ81+'Agency South'!BJ81</f>
        <v>1200.1184635314</v>
      </c>
      <c r="BJ76" s="15">
        <f>'Agency North'!BK81+'Agency South'!BK81</f>
        <v>677.9696539491174</v>
      </c>
      <c r="BK76" s="15">
        <f>'Agency North'!BL81+'Agency South'!BL81</f>
        <v>1111.6451195888753</v>
      </c>
      <c r="BL76" s="15">
        <f>'Agency North'!BM81+'Agency South'!BM81</f>
        <v>2070.0570753749525</v>
      </c>
      <c r="BM76" s="15">
        <f>'Agency North'!BN81+'Agency South'!BN81</f>
        <v>860.01241713068657</v>
      </c>
      <c r="BN76" s="15">
        <f>'Agency North'!BO81+'Agency South'!BO81</f>
        <v>537.01046519310421</v>
      </c>
      <c r="BO76" s="15">
        <f>'Agency North'!BP81+'Agency South'!BP81</f>
        <v>735.16073543454127</v>
      </c>
      <c r="BP76" s="15">
        <f>'Agency North'!BQ81+'Agency South'!BQ81</f>
        <v>1186.2302315989309</v>
      </c>
      <c r="BQ76" s="15">
        <f>'Agency North'!BR81+'Agency South'!BR81</f>
        <v>1297.4822888103868</v>
      </c>
      <c r="BR76" s="15">
        <f>'Agency North'!BS81+'Agency South'!BS81</f>
        <v>1336.5138096580022</v>
      </c>
      <c r="BS76" s="15">
        <f>'Agency North'!BT81+'Agency South'!BT81</f>
        <v>1410.8236684925689</v>
      </c>
      <c r="BT76" s="15">
        <f>'Agency North'!BU81+'Agency South'!BU81</f>
        <v>1436.9886699483923</v>
      </c>
      <c r="BU76" s="94">
        <f>'Agency North'!BV81+'Agency South'!BV81</f>
        <v>1429.9609479117603</v>
      </c>
      <c r="BV76" s="15">
        <f>'Agency North'!BW81+'Agency South'!BW81</f>
        <v>795.70213322003099</v>
      </c>
      <c r="BW76" s="15">
        <f>'Agency North'!BX81+'Agency South'!BX81</f>
        <v>1318.7857956636601</v>
      </c>
      <c r="BX76" s="15">
        <f>'Agency North'!BY81+'Agency South'!BY81</f>
        <v>2389.6186093408865</v>
      </c>
      <c r="BY76" s="15">
        <f>'Agency North'!BZ81+'Agency South'!BZ81</f>
        <v>1006.3243751208452</v>
      </c>
      <c r="BZ76" s="15">
        <f>'Agency North'!CA81+'Agency South'!CA81</f>
        <v>630.17940981573622</v>
      </c>
      <c r="CA76" s="15">
        <f>'Agency North'!CB81+'Agency South'!CB81</f>
        <v>886.40855655154735</v>
      </c>
      <c r="CB76" s="15">
        <f>'Agency North'!CC81+'Agency South'!CC81</f>
        <v>1426.1690997390851</v>
      </c>
      <c r="CC76" s="15">
        <f>'Agency North'!CD81+'Agency South'!CD81</f>
        <v>1597.9335908024116</v>
      </c>
      <c r="CD76" s="15">
        <f>'Agency North'!CE81+'Agency South'!CE81</f>
        <v>1651.4660678202931</v>
      </c>
      <c r="CE76" s="15">
        <f>'Agency North'!CF81+'Agency South'!CF81</f>
        <v>1748.39917260939</v>
      </c>
      <c r="CF76" s="15">
        <f>'Agency North'!CG81+'Agency South'!CG81</f>
        <v>1796.3823936628232</v>
      </c>
      <c r="CG76" s="94">
        <f>'Agency North'!CH81+'Agency South'!CH81</f>
        <v>1794.274467110205</v>
      </c>
      <c r="CH76" s="15">
        <f>'Agency North'!CI81+'Agency South'!CI81</f>
        <v>963.87056913957872</v>
      </c>
      <c r="CI76" s="15">
        <f>'Agency North'!CJ81+'Agency South'!CJ81</f>
        <v>1624.955940755071</v>
      </c>
      <c r="CJ76" s="15">
        <f>'Agency North'!CK81+'Agency South'!CK81</f>
        <v>2915.6714109890268</v>
      </c>
      <c r="CK76" s="15">
        <f>'Agency North'!CL81+'Agency South'!CL81</f>
        <v>1236.8672574728002</v>
      </c>
      <c r="CL76" s="15">
        <f>'Agency North'!CM81+'Agency South'!CM81</f>
        <v>771.36332284512002</v>
      </c>
      <c r="CM76" s="15">
        <f>'Agency North'!CN81+'Agency South'!CN81</f>
        <v>1079.6713713813119</v>
      </c>
      <c r="CN76" s="15">
        <f>'Agency North'!CO81+'Agency South'!CO81</f>
        <v>1725.6230903495496</v>
      </c>
      <c r="CO76" s="15">
        <f>'Agency North'!CP81+'Agency South'!CP81</f>
        <v>1939.8189900641937</v>
      </c>
      <c r="CP76" s="15">
        <f>'Agency North'!CQ81+'Agency South'!CQ81</f>
        <v>2001.3987780273624</v>
      </c>
      <c r="CQ76" s="15">
        <f>'Agency North'!CR81+'Agency South'!CR81</f>
        <v>2139.6000707024891</v>
      </c>
      <c r="CR76" s="15">
        <f>'Agency North'!CS81+'Agency South'!CS81</f>
        <v>2212.8200241189838</v>
      </c>
      <c r="CS76" s="94">
        <f>'Agency North'!CT81+'Agency South'!CT81</f>
        <v>2209.8745173858483</v>
      </c>
    </row>
    <row r="77" spans="1:97" s="15" customFormat="1" x14ac:dyDescent="0.25">
      <c r="A77" s="15" t="s">
        <v>1</v>
      </c>
      <c r="B77" s="15">
        <f>'Agency North'!C82+'Agency South'!C82</f>
        <v>63</v>
      </c>
      <c r="C77" s="15">
        <f>'Agency North'!D82+'Agency South'!D82</f>
        <v>70</v>
      </c>
      <c r="D77" s="15">
        <f>'Agency North'!E82+'Agency South'!E82</f>
        <v>101</v>
      </c>
      <c r="E77" s="15">
        <f>'Agency North'!F82+'Agency South'!F82</f>
        <v>154</v>
      </c>
      <c r="F77" s="15">
        <f>'Agency North'!G82+'Agency South'!G82</f>
        <v>169</v>
      </c>
      <c r="G77" s="15">
        <f>'Agency North'!H82+'Agency South'!H82</f>
        <v>172.5</v>
      </c>
      <c r="H77" s="15">
        <f>'Agency North'!I82+'Agency South'!I82</f>
        <v>204</v>
      </c>
      <c r="I77" s="15">
        <f>'Agency North'!J82+'Agency South'!J82</f>
        <v>152</v>
      </c>
      <c r="J77" s="15">
        <f>'Agency North'!K82+'Agency South'!K82</f>
        <v>302</v>
      </c>
      <c r="K77" s="15">
        <f>'Agency North'!L82+'Agency South'!L82</f>
        <v>231</v>
      </c>
      <c r="L77" s="15">
        <f>'Agency North'!M82+'Agency South'!M82</f>
        <v>455</v>
      </c>
      <c r="M77" s="94">
        <f>'Agency North'!N82+'Agency South'!N82</f>
        <v>450</v>
      </c>
      <c r="N77" s="262">
        <f>'Agency North'!O82+'Agency South'!O82</f>
        <v>116</v>
      </c>
      <c r="O77" s="262">
        <f>'Agency North'!P82+'Agency South'!P82</f>
        <v>139</v>
      </c>
      <c r="P77" s="262">
        <f>'Agency North'!Q82+'Agency South'!Q82</f>
        <v>298</v>
      </c>
      <c r="Q77" s="262">
        <f>'Agency North'!R82+'Agency South'!R82</f>
        <v>217</v>
      </c>
      <c r="R77" s="262">
        <f>'Agency North'!S82+'Agency South'!S82</f>
        <v>266</v>
      </c>
      <c r="S77" s="262">
        <f>'Agency North'!T82+'Agency South'!T82</f>
        <v>396</v>
      </c>
      <c r="T77" s="262">
        <f>'Agency North'!U82+'Agency South'!U82</f>
        <v>225</v>
      </c>
      <c r="U77" s="262">
        <f>'Agency North'!V82+'Agency South'!V82</f>
        <v>206.5</v>
      </c>
      <c r="V77" s="15">
        <f>'Agency North'!W82+'Agency South'!W82</f>
        <v>265</v>
      </c>
      <c r="W77" s="15">
        <f>'Agency North'!X82+'Agency South'!X82</f>
        <v>191</v>
      </c>
      <c r="X77" s="15">
        <f>'Agency North'!Y82+'Agency South'!Y82</f>
        <v>329</v>
      </c>
      <c r="Y77" s="94">
        <f>'Agency North'!Z82+'Agency South'!Z82</f>
        <v>581.5</v>
      </c>
      <c r="Z77" s="15">
        <f>'Agency North'!AA82+'Agency South'!AA82</f>
        <v>75</v>
      </c>
      <c r="AA77" s="15">
        <f>'Agency North'!AB82+'Agency South'!AB82</f>
        <v>125</v>
      </c>
      <c r="AB77" s="15">
        <f>'Agency North'!AC82+'Agency South'!AC82</f>
        <v>228.5</v>
      </c>
      <c r="AC77" s="15">
        <f>'Agency North'!AD82+'Agency South'!AD82</f>
        <v>237</v>
      </c>
      <c r="AD77" s="15">
        <f>'Agency North'!AE82+'Agency South'!AE82</f>
        <v>874</v>
      </c>
      <c r="AE77" s="15">
        <f>'Agency North'!AF82+'Agency South'!AF82</f>
        <v>222</v>
      </c>
      <c r="AF77" s="15">
        <f>'Agency North'!AG82+'Agency South'!AG82</f>
        <v>184</v>
      </c>
      <c r="AG77" s="15">
        <f>'Agency North'!AH82+'Agency South'!AH82</f>
        <v>726.97421779663478</v>
      </c>
      <c r="AH77" s="15">
        <f>'Agency North'!AI82+'Agency South'!AI82</f>
        <v>837.91818042061323</v>
      </c>
      <c r="AI77" s="15">
        <f>'Agency North'!AJ82+'Agency South'!AJ82</f>
        <v>588.97918183762431</v>
      </c>
      <c r="AJ77" s="15">
        <f>'Agency North'!AK82+'Agency South'!AK82</f>
        <v>613.92085197689471</v>
      </c>
      <c r="AK77" s="94">
        <f>'Agency North'!AL82+'Agency South'!AL82</f>
        <v>679.56939121286939</v>
      </c>
      <c r="AL77" s="15">
        <f>'Agency North'!AM82+'Agency South'!AM82</f>
        <v>156.9727090371774</v>
      </c>
      <c r="AM77" s="15">
        <f>'Agency North'!AN82+'Agency South'!AN82</f>
        <v>231.14548344033156</v>
      </c>
      <c r="AN77" s="15">
        <f>'Agency North'!AO82+'Agency South'!AO82</f>
        <v>517.63512774875471</v>
      </c>
      <c r="AO77" s="15">
        <f>'Agency North'!AP82+'Agency South'!AP82</f>
        <v>577.29881830894215</v>
      </c>
      <c r="AP77" s="15">
        <f>'Agency North'!AQ82+'Agency South'!AQ82</f>
        <v>2123.582895156082</v>
      </c>
      <c r="AQ77" s="15">
        <f>'Agency North'!AR82+'Agency South'!AR82</f>
        <v>524.73564403868158</v>
      </c>
      <c r="AR77" s="15">
        <f>'Agency North'!AS82+'Agency South'!AS82</f>
        <v>558.7216124295004</v>
      </c>
      <c r="AS77" s="15">
        <f>'Agency North'!AT82+'Agency South'!AT82</f>
        <v>1051.0273728798215</v>
      </c>
      <c r="AT77" s="15">
        <f>'Agency North'!AU82+'Agency South'!AU82</f>
        <v>1181.143505174753</v>
      </c>
      <c r="AU77" s="15">
        <f>'Agency North'!AV82+'Agency South'!AV82</f>
        <v>883.96864076381621</v>
      </c>
      <c r="AV77" s="15">
        <f>'Agency North'!AW82+'Agency South'!AW82</f>
        <v>974.46597295673132</v>
      </c>
      <c r="AW77" s="94">
        <f>'Agency North'!AX82+'Agency South'!AX82</f>
        <v>1086.5364687304188</v>
      </c>
      <c r="AX77" s="15">
        <f>'Agency North'!AY82+'Agency South'!AY82</f>
        <v>531.55226293263433</v>
      </c>
      <c r="AY77" s="15">
        <f>'Agency North'!AZ82+'Agency South'!AZ82</f>
        <v>731.88924148240744</v>
      </c>
      <c r="AZ77" s="15">
        <f>'Agency North'!BA82+'Agency South'!BA82</f>
        <v>1856.5075872880718</v>
      </c>
      <c r="BA77" s="15">
        <f>'Agency North'!BB82+'Agency South'!BB82</f>
        <v>2253.9993603865232</v>
      </c>
      <c r="BB77" s="15">
        <f>'Agency North'!BC82+'Agency South'!BC82</f>
        <v>10223.547648206893</v>
      </c>
      <c r="BC77" s="15">
        <f>'Agency North'!BD82+'Agency South'!BD82</f>
        <v>2196.6027695413068</v>
      </c>
      <c r="BD77" s="15">
        <f>'Agency North'!BE82+'Agency South'!BE82</f>
        <v>2050.5998988586425</v>
      </c>
      <c r="BE77" s="15">
        <f>'Agency North'!BF82+'Agency South'!BF82</f>
        <v>3217.2455578955651</v>
      </c>
      <c r="BF77" s="15">
        <f>'Agency North'!BG82+'Agency South'!BG82</f>
        <v>3886.2947575414582</v>
      </c>
      <c r="BG77" s="15">
        <f>'Agency North'!BH82+'Agency South'!BH82</f>
        <v>2901.2441741792354</v>
      </c>
      <c r="BH77" s="15">
        <f>'Agency North'!BI82+'Agency South'!BI82</f>
        <v>3368.2937419239033</v>
      </c>
      <c r="BI77" s="94">
        <f>'Agency North'!BJ82+'Agency South'!BJ82</f>
        <v>4204.8066109707761</v>
      </c>
      <c r="BJ77" s="15">
        <f>'Agency North'!BK82+'Agency South'!BK82</f>
        <v>642.9628902962753</v>
      </c>
      <c r="BK77" s="15">
        <f>'Agency North'!BL82+'Agency South'!BL82</f>
        <v>933.29830391741143</v>
      </c>
      <c r="BL77" s="15">
        <f>'Agency North'!BM82+'Agency South'!BM82</f>
        <v>2356.7630534538166</v>
      </c>
      <c r="BM77" s="15">
        <f>'Agency North'!BN82+'Agency South'!BN82</f>
        <v>2867.5439994444059</v>
      </c>
      <c r="BN77" s="15">
        <f>'Agency North'!BO82+'Agency South'!BO82</f>
        <v>13036.72109984523</v>
      </c>
      <c r="BO77" s="15">
        <f>'Agency North'!BP82+'Agency South'!BP82</f>
        <v>2777.35812391232</v>
      </c>
      <c r="BP77" s="15">
        <f>'Agency North'!BQ82+'Agency South'!BQ82</f>
        <v>2622.2662952139435</v>
      </c>
      <c r="BQ77" s="15">
        <f>'Agency North'!BR82+'Agency South'!BR82</f>
        <v>4128.900657942374</v>
      </c>
      <c r="BR77" s="15">
        <f>'Agency North'!BS82+'Agency South'!BS82</f>
        <v>5031.324103088903</v>
      </c>
      <c r="BS77" s="15">
        <f>'Agency North'!BT82+'Agency South'!BT82</f>
        <v>3721.2095393065556</v>
      </c>
      <c r="BT77" s="15">
        <f>'Agency North'!BU82+'Agency South'!BU82</f>
        <v>4293.2217243136301</v>
      </c>
      <c r="BU77" s="94">
        <f>'Agency North'!BV82+'Agency South'!BV82</f>
        <v>5244.5969542874336</v>
      </c>
      <c r="BV77" s="15">
        <f>'Agency North'!BW82+'Agency South'!BW82</f>
        <v>777.55562590789486</v>
      </c>
      <c r="BW77" s="15">
        <f>'Agency North'!BX82+'Agency South'!BX82</f>
        <v>1121.192141398315</v>
      </c>
      <c r="BX77" s="15">
        <f>'Agency North'!BY82+'Agency South'!BY82</f>
        <v>2831.7781669951187</v>
      </c>
      <c r="BY77" s="15">
        <f>'Agency North'!BZ82+'Agency South'!BZ82</f>
        <v>3443.7408288828283</v>
      </c>
      <c r="BZ77" s="15">
        <f>'Agency North'!CA82+'Agency South'!CA82</f>
        <v>15742.182800218245</v>
      </c>
      <c r="CA77" s="15">
        <f>'Agency North'!CB82+'Agency South'!CB82</f>
        <v>3314.1469508537698</v>
      </c>
      <c r="CB77" s="15">
        <f>'Agency North'!CC82+'Agency South'!CC82</f>
        <v>3131.2562163333364</v>
      </c>
      <c r="CC77" s="15">
        <f>'Agency North'!CD82+'Agency South'!CD82</f>
        <v>4932.915354599073</v>
      </c>
      <c r="CD77" s="15">
        <f>'Agency North'!CE82+'Agency South'!CE82</f>
        <v>6062.606575961091</v>
      </c>
      <c r="CE77" s="15">
        <f>'Agency North'!CF82+'Agency South'!CF82</f>
        <v>4521.0503090737766</v>
      </c>
      <c r="CF77" s="15">
        <f>'Agency North'!CG82+'Agency South'!CG82</f>
        <v>5250.2315905613141</v>
      </c>
      <c r="CG77" s="94">
        <f>'Agency North'!CH82+'Agency South'!CH82</f>
        <v>6449.9412180152467</v>
      </c>
      <c r="CH77" s="15">
        <f>'Agency North'!CI82+'Agency South'!CI82</f>
        <v>914.94616884597849</v>
      </c>
      <c r="CI77" s="15">
        <f>'Agency North'!CJ82+'Agency South'!CJ82</f>
        <v>1325.0476302847298</v>
      </c>
      <c r="CJ77" s="15">
        <f>'Agency North'!CK82+'Agency South'!CK82</f>
        <v>3367.3189941951823</v>
      </c>
      <c r="CK77" s="15">
        <f>'Agency North'!CL82+'Agency South'!CL82</f>
        <v>4128.7549961185414</v>
      </c>
      <c r="CL77" s="15">
        <f>'Agency North'!CM82+'Agency South'!CM82</f>
        <v>19067.631847699271</v>
      </c>
      <c r="CM77" s="15">
        <f>'Agency North'!CN82+'Agency South'!CN82</f>
        <v>4013.3179364260322</v>
      </c>
      <c r="CN77" s="15">
        <f>'Agency North'!CO82+'Agency South'!CO82</f>
        <v>3798.9897143367671</v>
      </c>
      <c r="CO77" s="15">
        <f>'Agency North'!CP82+'Agency South'!CP82</f>
        <v>5999.6084295775117</v>
      </c>
      <c r="CP77" s="15">
        <f>'Agency North'!CQ82+'Agency South'!CQ82</f>
        <v>7369.05381700208</v>
      </c>
      <c r="CQ77" s="15">
        <f>'Agency North'!CR82+'Agency South'!CR82</f>
        <v>5492.7980617011262</v>
      </c>
      <c r="CR77" s="15">
        <f>'Agency North'!CS82+'Agency South'!CS82</f>
        <v>6481.9311398165592</v>
      </c>
      <c r="CS77" s="94">
        <f>'Agency North'!CT82+'Agency South'!CT82</f>
        <v>7940.8830803347983</v>
      </c>
    </row>
    <row r="78" spans="1:97" s="15" customFormat="1" x14ac:dyDescent="0.25">
      <c r="A78" s="15" t="s">
        <v>2</v>
      </c>
      <c r="B78" s="15">
        <f>'Agency North'!C83+'Agency South'!C83</f>
        <v>26</v>
      </c>
      <c r="C78" s="15">
        <f>'Agency North'!D83+'Agency South'!D83</f>
        <v>20</v>
      </c>
      <c r="D78" s="15">
        <f>'Agency North'!E83+'Agency South'!E83</f>
        <v>26</v>
      </c>
      <c r="E78" s="15">
        <f>'Agency North'!F83+'Agency South'!F83</f>
        <v>21</v>
      </c>
      <c r="F78" s="15">
        <f>'Agency North'!G83+'Agency South'!G83</f>
        <v>43</v>
      </c>
      <c r="G78" s="15">
        <f>'Agency North'!H83+'Agency South'!H83</f>
        <v>48.5</v>
      </c>
      <c r="H78" s="15">
        <f>'Agency North'!I83+'Agency South'!I83</f>
        <v>53</v>
      </c>
      <c r="I78" s="15">
        <f>'Agency North'!J83+'Agency South'!J83</f>
        <v>60.5</v>
      </c>
      <c r="J78" s="15">
        <f>'Agency North'!K83+'Agency South'!K83</f>
        <v>140</v>
      </c>
      <c r="K78" s="15">
        <f>'Agency North'!L83+'Agency South'!L83</f>
        <v>89.5</v>
      </c>
      <c r="L78" s="15">
        <f>'Agency North'!M83+'Agency South'!M83</f>
        <v>250</v>
      </c>
      <c r="M78" s="94">
        <f>'Agency North'!N83+'Agency South'!N83</f>
        <v>281.5</v>
      </c>
      <c r="N78" s="262">
        <f>'Agency North'!O83+'Agency South'!O83</f>
        <v>89</v>
      </c>
      <c r="O78" s="262">
        <f>'Agency North'!P83+'Agency South'!P83</f>
        <v>76</v>
      </c>
      <c r="P78" s="262">
        <f>'Agency North'!Q83+'Agency South'!Q83</f>
        <v>184</v>
      </c>
      <c r="Q78" s="262">
        <f>'Agency North'!R83+'Agency South'!R83</f>
        <v>113</v>
      </c>
      <c r="R78" s="262">
        <f>'Agency North'!S83+'Agency South'!S83</f>
        <v>143</v>
      </c>
      <c r="S78" s="262">
        <f>'Agency North'!T83+'Agency South'!T83</f>
        <v>271</v>
      </c>
      <c r="T78" s="262">
        <f>'Agency North'!U83+'Agency South'!U83</f>
        <v>157</v>
      </c>
      <c r="U78" s="262">
        <f>'Agency North'!V83+'Agency South'!V83</f>
        <v>186</v>
      </c>
      <c r="V78" s="15">
        <f>'Agency North'!W83+'Agency South'!W83</f>
        <v>286.5</v>
      </c>
      <c r="W78" s="15">
        <f>'Agency North'!X83+'Agency South'!X83</f>
        <v>234.5</v>
      </c>
      <c r="X78" s="15">
        <f>'Agency North'!Y83+'Agency South'!Y83</f>
        <v>304.5</v>
      </c>
      <c r="Y78" s="94">
        <f>'Agency North'!Z83+'Agency South'!Z83</f>
        <v>601.5</v>
      </c>
      <c r="Z78" s="15">
        <f>'Agency North'!AA83+'Agency South'!AA83</f>
        <v>147</v>
      </c>
      <c r="AA78" s="15">
        <f>'Agency North'!AB83+'Agency South'!AB83</f>
        <v>167.5</v>
      </c>
      <c r="AB78" s="15">
        <f>'Agency North'!AC83+'Agency South'!AC83</f>
        <v>229.5</v>
      </c>
      <c r="AC78" s="15">
        <f>'Agency North'!AD83+'Agency South'!AD83</f>
        <v>253</v>
      </c>
      <c r="AD78" s="15">
        <f>'Agency North'!AE83+'Agency South'!AE83</f>
        <v>228</v>
      </c>
      <c r="AE78" s="15">
        <f>'Agency North'!AF83+'Agency South'!AF83</f>
        <v>210.5</v>
      </c>
      <c r="AF78" s="15">
        <f>'Agency North'!AG83+'Agency South'!AG83</f>
        <v>187</v>
      </c>
      <c r="AG78" s="15">
        <f>'Agency North'!AH83+'Agency South'!AH83</f>
        <v>360.21856835692188</v>
      </c>
      <c r="AH78" s="15">
        <f>'Agency North'!AI83+'Agency South'!AI83</f>
        <v>409.30175349812123</v>
      </c>
      <c r="AI78" s="15">
        <f>'Agency North'!AJ83+'Agency South'!AJ83</f>
        <v>422.08127023506381</v>
      </c>
      <c r="AJ78" s="15">
        <f>'Agency North'!AK83+'Agency South'!AK83</f>
        <v>462.55780272158063</v>
      </c>
      <c r="AK78" s="94">
        <f>'Agency North'!AL83+'Agency South'!AL83</f>
        <v>529.2537388013119</v>
      </c>
      <c r="AL78" s="15">
        <f>'Agency North'!AM83+'Agency South'!AM83</f>
        <v>237.87132993112965</v>
      </c>
      <c r="AM78" s="15">
        <f>'Agency North'!AN83+'Agency South'!AN83</f>
        <v>268.19265753537121</v>
      </c>
      <c r="AN78" s="15">
        <f>'Agency North'!AO83+'Agency South'!AO83</f>
        <v>507.01063342111297</v>
      </c>
      <c r="AO78" s="15">
        <f>'Agency North'!AP83+'Agency South'!AP83</f>
        <v>628.38465615746304</v>
      </c>
      <c r="AP78" s="15">
        <f>'Agency North'!AQ83+'Agency South'!AQ83</f>
        <v>567.11628624942193</v>
      </c>
      <c r="AQ78" s="15">
        <f>'Agency North'!AR83+'Agency South'!AR83</f>
        <v>553.80719473432714</v>
      </c>
      <c r="AR78" s="15">
        <f>'Agency North'!AS83+'Agency South'!AS83</f>
        <v>463.92799630514946</v>
      </c>
      <c r="AS78" s="15">
        <f>'Agency North'!AT83+'Agency South'!AT83</f>
        <v>616.65819109976485</v>
      </c>
      <c r="AT78" s="15">
        <f>'Agency North'!AU83+'Agency South'!AU83</f>
        <v>621.99807652684922</v>
      </c>
      <c r="AU78" s="15">
        <f>'Agency North'!AV83+'Agency South'!AV83</f>
        <v>637.40534677959249</v>
      </c>
      <c r="AV78" s="15">
        <f>'Agency North'!AW83+'Agency South'!AW83</f>
        <v>671.50670406677636</v>
      </c>
      <c r="AW78" s="94">
        <f>'Agency North'!AX83+'Agency South'!AX83</f>
        <v>738.88168623903596</v>
      </c>
      <c r="AX78" s="15">
        <f>'Agency North'!AY83+'Agency South'!AY83</f>
        <v>441.89237322627241</v>
      </c>
      <c r="AY78" s="15">
        <f>'Agency North'!AZ83+'Agency South'!AZ83</f>
        <v>514.09146560889758</v>
      </c>
      <c r="AZ78" s="15">
        <f>'Agency North'!BA83+'Agency South'!BA83</f>
        <v>1010.2747223373514</v>
      </c>
      <c r="BA78" s="15">
        <f>'Agency North'!BB83+'Agency South'!BB83</f>
        <v>1337.627038492386</v>
      </c>
      <c r="BB78" s="15">
        <f>'Agency North'!BC83+'Agency South'!BC83</f>
        <v>1225.1283395418418</v>
      </c>
      <c r="BC78" s="15">
        <f>'Agency North'!BD83+'Agency South'!BD83</f>
        <v>1159.1308673187377</v>
      </c>
      <c r="BD78" s="15">
        <f>'Agency North'!BE83+'Agency South'!BE83</f>
        <v>989.20413564521232</v>
      </c>
      <c r="BE78" s="15">
        <f>'Agency North'!BF83+'Agency South'!BF83</f>
        <v>1261.7339984178686</v>
      </c>
      <c r="BF78" s="15">
        <f>'Agency North'!BG83+'Agency South'!BG83</f>
        <v>1241.7213780693146</v>
      </c>
      <c r="BG78" s="15">
        <f>'Agency North'!BH83+'Agency South'!BH83</f>
        <v>1251.4115018111368</v>
      </c>
      <c r="BH78" s="15">
        <f>'Agency North'!BI83+'Agency South'!BI83</f>
        <v>1268.9221317873532</v>
      </c>
      <c r="BI78" s="94">
        <f>'Agency North'!BJ83+'Agency South'!BJ83</f>
        <v>1349.0422943966357</v>
      </c>
      <c r="BJ78" s="15">
        <f>'Agency North'!BK83+'Agency South'!BK83</f>
        <v>532.1548755803783</v>
      </c>
      <c r="BK78" s="15">
        <f>'Agency North'!BL83+'Agency South'!BL83</f>
        <v>535.53932124253583</v>
      </c>
      <c r="BL78" s="15">
        <f>'Agency North'!BM83+'Agency South'!BM83</f>
        <v>1048.8312625495837</v>
      </c>
      <c r="BM78" s="15">
        <f>'Agency North'!BN83+'Agency South'!BN83</f>
        <v>1404.9179737522365</v>
      </c>
      <c r="BN78" s="15">
        <f>'Agency North'!BO83+'Agency South'!BO83</f>
        <v>1309.0749691747599</v>
      </c>
      <c r="BO78" s="15">
        <f>'Agency North'!BP83+'Agency South'!BP83</f>
        <v>1262.8849531659248</v>
      </c>
      <c r="BP78" s="15">
        <f>'Agency North'!BQ83+'Agency South'!BQ83</f>
        <v>1117.4528277186421</v>
      </c>
      <c r="BQ78" s="15">
        <f>'Agency North'!BR83+'Agency South'!BR83</f>
        <v>1567.6483957213704</v>
      </c>
      <c r="BR78" s="15">
        <f>'Agency North'!BS83+'Agency South'!BS83</f>
        <v>1736.481786967599</v>
      </c>
      <c r="BS78" s="15">
        <f>'Agency North'!BT83+'Agency South'!BT83</f>
        <v>1738.1653831346403</v>
      </c>
      <c r="BT78" s="15">
        <f>'Agency North'!BU83+'Agency South'!BU83</f>
        <v>1772.5181279641329</v>
      </c>
      <c r="BU78" s="94">
        <f>'Agency North'!BV83+'Agency South'!BV83</f>
        <v>1889.792348677001</v>
      </c>
      <c r="BV78" s="15">
        <f>'Agency North'!BW83+'Agency South'!BW83</f>
        <v>711.14533784367677</v>
      </c>
      <c r="BW78" s="15">
        <f>'Agency North'!BX83+'Agency South'!BX83</f>
        <v>715.26489610553608</v>
      </c>
      <c r="BX78" s="15">
        <f>'Agency North'!BY83+'Agency South'!BY83</f>
        <v>1450.1301292031731</v>
      </c>
      <c r="BY78" s="15">
        <f>'Agency North'!BZ83+'Agency South'!BZ83</f>
        <v>1846.7388146981225</v>
      </c>
      <c r="BZ78" s="15">
        <f>'Agency North'!CA83+'Agency South'!CA83</f>
        <v>1733.5953664625574</v>
      </c>
      <c r="CA78" s="15">
        <f>'Agency North'!CB83+'Agency South'!CB83</f>
        <v>1645.1929199622773</v>
      </c>
      <c r="CB78" s="15">
        <f>'Agency North'!CC83+'Agency South'!CC83</f>
        <v>1440.0894755087575</v>
      </c>
      <c r="CC78" s="15">
        <f>'Agency North'!CD83+'Agency South'!CD83</f>
        <v>1985.0352277279435</v>
      </c>
      <c r="CD78" s="15">
        <f>'Agency North'!CE83+'Agency South'!CE83</f>
        <v>2181.0889644714089</v>
      </c>
      <c r="CE78" s="15">
        <f>'Agency North'!CF83+'Agency South'!CF83</f>
        <v>2155.1721492245497</v>
      </c>
      <c r="CF78" s="15">
        <f>'Agency North'!CG83+'Agency South'!CG83</f>
        <v>2186.5065824394851</v>
      </c>
      <c r="CG78" s="94">
        <f>'Agency North'!CH83+'Agency South'!CH83</f>
        <v>2295.2788183975572</v>
      </c>
      <c r="CH78" s="15">
        <f>'Agency North'!CI83+'Agency South'!CI83</f>
        <v>823.43596110375267</v>
      </c>
      <c r="CI78" s="15">
        <f>'Agency North'!CJ83+'Agency South'!CJ83</f>
        <v>825.47532945328555</v>
      </c>
      <c r="CJ78" s="15">
        <f>'Agency North'!CK83+'Agency South'!CK83</f>
        <v>1689.44701140083</v>
      </c>
      <c r="CK78" s="15">
        <f>'Agency North'!CL83+'Agency South'!CL83</f>
        <v>2150.6794007783797</v>
      </c>
      <c r="CL78" s="15">
        <f>'Agency North'!CM83+'Agency South'!CM83</f>
        <v>2042.4782344545115</v>
      </c>
      <c r="CM78" s="15">
        <f>'Agency North'!CN83+'Agency South'!CN83</f>
        <v>1954.5932533502378</v>
      </c>
      <c r="CN78" s="15">
        <f>'Agency North'!CO83+'Agency South'!CO83</f>
        <v>1750.8550937227005</v>
      </c>
      <c r="CO78" s="15">
        <f>'Agency North'!CP83+'Agency South'!CP83</f>
        <v>2396.014941985447</v>
      </c>
      <c r="CP78" s="15">
        <f>'Agency North'!CQ83+'Agency South'!CQ83</f>
        <v>2644.0366608632685</v>
      </c>
      <c r="CQ78" s="15">
        <f>'Agency North'!CR83+'Agency South'!CR83</f>
        <v>2654.0118215521052</v>
      </c>
      <c r="CR78" s="15">
        <f>'Agency North'!CS83+'Agency South'!CS83</f>
        <v>2727.913282106118</v>
      </c>
      <c r="CS78" s="94">
        <f>'Agency North'!CT83+'Agency South'!CT83</f>
        <v>2867.0572824587689</v>
      </c>
    </row>
    <row r="79" spans="1:97" s="15" customFormat="1" x14ac:dyDescent="0.25">
      <c r="A79" s="15" t="s">
        <v>150</v>
      </c>
      <c r="M79" s="94"/>
      <c r="N79" s="262"/>
      <c r="O79" s="262"/>
      <c r="P79" s="262"/>
      <c r="Q79" s="262"/>
      <c r="R79" s="262"/>
      <c r="S79" s="262"/>
      <c r="T79" s="262"/>
      <c r="U79" s="262"/>
      <c r="Y79" s="94"/>
      <c r="Z79" s="15">
        <f>'Agency North'!AA84+'Agency South'!AA84</f>
        <v>0</v>
      </c>
      <c r="AA79" s="15">
        <f>'Agency North'!AB84+'Agency South'!AB84</f>
        <v>117.5</v>
      </c>
      <c r="AB79" s="15">
        <f>'Agency North'!AC84+'Agency South'!AC84</f>
        <v>103.5</v>
      </c>
      <c r="AC79" s="15">
        <f>'Agency North'!AD84+'Agency South'!AD84</f>
        <v>215.5</v>
      </c>
      <c r="AD79" s="15">
        <f>'Agency North'!AE84+'Agency South'!AE84</f>
        <v>86</v>
      </c>
      <c r="AE79" s="15">
        <f>'Agency North'!AF84+'Agency South'!AF84</f>
        <v>62</v>
      </c>
      <c r="AF79" s="15">
        <f>'Agency North'!AG84+'Agency South'!AG84</f>
        <v>74</v>
      </c>
      <c r="AG79" s="15">
        <f>'Agency North'!AH84+'Agency South'!AH84</f>
        <v>107.38422008810934</v>
      </c>
      <c r="AH79" s="15">
        <f>'Agency North'!AI84+'Agency South'!AI84</f>
        <v>82.473911761429861</v>
      </c>
      <c r="AI79" s="15">
        <f>'Agency North'!AJ84+'Agency South'!AJ84</f>
        <v>81.645625926670618</v>
      </c>
      <c r="AJ79" s="15">
        <f>'Agency North'!AK84+'Agency South'!AK84</f>
        <v>86.955498042269085</v>
      </c>
      <c r="AK79" s="94">
        <f>'Agency North'!AL84+'Agency South'!AL84</f>
        <v>89.581858305552586</v>
      </c>
      <c r="AL79" s="15">
        <f>'Agency North'!AM84+'Agency South'!AM84</f>
        <v>85.151557860410108</v>
      </c>
      <c r="AM79" s="15">
        <f>'Agency North'!AN84+'Agency South'!AN84</f>
        <v>85.828187503029596</v>
      </c>
      <c r="AN79" s="15">
        <f>'Agency North'!AO84+'Agency South'!AO84</f>
        <v>86.889127072453434</v>
      </c>
      <c r="AO79" s="15">
        <f>'Agency North'!AP84+'Agency South'!AP84</f>
        <v>86.863607453790394</v>
      </c>
      <c r="AP79" s="15">
        <f>'Agency North'!AQ84+'Agency South'!AQ84</f>
        <v>86.18218347727921</v>
      </c>
      <c r="AQ79" s="15">
        <f>'Agency North'!AR84+'Agency South'!AR84</f>
        <v>86.440642786555017</v>
      </c>
      <c r="AR79" s="15">
        <f>'Agency North'!AS84+'Agency South'!AS84</f>
        <v>86.593938069597328</v>
      </c>
      <c r="AS79" s="15">
        <f>'Agency North'!AT84+'Agency South'!AT84</f>
        <v>86.52017118056763</v>
      </c>
      <c r="AT79" s="15">
        <f>'Agency North'!AU84+'Agency South'!AU84</f>
        <v>86.434195695772473</v>
      </c>
      <c r="AU79" s="15">
        <f>'Agency North'!AV84+'Agency South'!AV84</f>
        <v>86.497235955984323</v>
      </c>
      <c r="AV79" s="15">
        <f>'Agency North'!AW84+'Agency South'!AW84</f>
        <v>86.511381741704355</v>
      </c>
      <c r="AW79" s="15">
        <f>'Agency North'!AX84+'Agency South'!AX84</f>
        <v>86.490748755689381</v>
      </c>
      <c r="BI79" s="94"/>
      <c r="BU79" s="94"/>
      <c r="CG79" s="94"/>
      <c r="CS79" s="94"/>
    </row>
    <row r="80" spans="1:97" s="16" customFormat="1" x14ac:dyDescent="0.25">
      <c r="A80" s="16" t="s">
        <v>3</v>
      </c>
      <c r="B80" s="16">
        <f>'Agency North'!C85+'Agency South'!C85</f>
        <v>715</v>
      </c>
      <c r="C80" s="16">
        <f>'Agency North'!D85+'Agency South'!D85</f>
        <v>599</v>
      </c>
      <c r="D80" s="16">
        <f>'Agency North'!E85+'Agency South'!E85</f>
        <v>1001</v>
      </c>
      <c r="E80" s="16">
        <f>'Agency North'!F85+'Agency South'!F85</f>
        <v>1150</v>
      </c>
      <c r="F80" s="16">
        <f>'Agency North'!G85+'Agency South'!G85</f>
        <v>1163</v>
      </c>
      <c r="G80" s="16">
        <f>'Agency North'!H85+'Agency South'!H85</f>
        <v>1384</v>
      </c>
      <c r="H80" s="16">
        <f>'Agency North'!I85+'Agency South'!I85</f>
        <v>1511</v>
      </c>
      <c r="I80" s="16">
        <f>'Agency North'!J85+'Agency South'!J85</f>
        <v>1076</v>
      </c>
      <c r="J80" s="16">
        <f>'Agency North'!K85+'Agency South'!K85</f>
        <v>2055</v>
      </c>
      <c r="K80" s="16">
        <f>'Agency North'!L85+'Agency South'!L85</f>
        <v>1575</v>
      </c>
      <c r="L80" s="16">
        <f>'Agency North'!M85+'Agency South'!M85</f>
        <v>2642</v>
      </c>
      <c r="M80" s="95">
        <f>'Agency North'!N85+'Agency South'!N85</f>
        <v>3037</v>
      </c>
      <c r="N80" s="266">
        <f>'Agency North'!O85+'Agency South'!O85</f>
        <v>817</v>
      </c>
      <c r="O80" s="266">
        <f>'Agency North'!P85+'Agency South'!P85</f>
        <v>817</v>
      </c>
      <c r="P80" s="266">
        <f>'Agency North'!Q85+'Agency South'!Q85</f>
        <v>1954</v>
      </c>
      <c r="Q80" s="266">
        <f>'Agency North'!R85+'Agency South'!R85</f>
        <v>1505</v>
      </c>
      <c r="R80" s="266">
        <f>'Agency North'!S85+'Agency South'!S85</f>
        <v>1629</v>
      </c>
      <c r="S80" s="266">
        <f>'Agency North'!T85+'Agency South'!T85</f>
        <v>2788</v>
      </c>
      <c r="T80" s="266">
        <f>'Agency North'!U85+'Agency South'!U85</f>
        <v>1879</v>
      </c>
      <c r="U80" s="266">
        <f>'Agency North'!V85+'Agency South'!V85</f>
        <v>2092</v>
      </c>
      <c r="V80" s="16">
        <f>'Agency North'!W85+'Agency South'!W85</f>
        <v>3147</v>
      </c>
      <c r="W80" s="16">
        <f>'Agency North'!X85+'Agency South'!X85</f>
        <v>2298</v>
      </c>
      <c r="X80" s="16">
        <f>'Agency North'!Y85+'Agency South'!Y85</f>
        <v>2918</v>
      </c>
      <c r="Y80" s="95">
        <f>'Agency North'!Z85+'Agency South'!Z85</f>
        <v>5103</v>
      </c>
      <c r="Z80" s="16">
        <f>'Agency North'!AA85+'Agency South'!AA85</f>
        <v>1602</v>
      </c>
      <c r="AA80" s="16">
        <f>'Agency North'!AB85+'Agency South'!AB85</f>
        <v>2323</v>
      </c>
      <c r="AB80" s="16">
        <f>'Agency North'!AC85+'Agency South'!AC85</f>
        <v>3523</v>
      </c>
      <c r="AC80" s="16">
        <f>'Agency North'!AD85+'Agency South'!AD85</f>
        <v>3134</v>
      </c>
      <c r="AD80" s="16">
        <f>'Agency North'!AE85+'Agency South'!AE85</f>
        <v>3408</v>
      </c>
      <c r="AE80" s="16">
        <f>'Agency North'!AF85+'Agency South'!AF85</f>
        <v>3525</v>
      </c>
      <c r="AF80" s="16">
        <f>'Agency North'!AG85+'Agency South'!AG85</f>
        <v>2668</v>
      </c>
      <c r="AG80" s="16">
        <f>'Agency North'!AH85+'Agency South'!AH85</f>
        <v>4154.0934753771489</v>
      </c>
      <c r="AH80" s="16">
        <f>'Agency North'!AI85+'Agency South'!AI85</f>
        <v>4432.5807934014047</v>
      </c>
      <c r="AI80" s="16">
        <f>'Agency North'!AJ85+'Agency South'!AJ85</f>
        <v>4354.7261631535257</v>
      </c>
      <c r="AJ80" s="16">
        <f>'Agency North'!AK85+'Agency South'!AK85</f>
        <v>4385.909898040336</v>
      </c>
      <c r="AK80" s="95">
        <f>'Agency North'!AL85+'Agency South'!AL85</f>
        <v>4757.3127302369194</v>
      </c>
      <c r="AL80" s="16">
        <f>'Agency North'!AM85+'Agency South'!AM85</f>
        <v>3625.5945241663599</v>
      </c>
      <c r="AM80" s="16">
        <f>'Agency North'!AN85+'Agency South'!AN85</f>
        <v>3909.7606936469779</v>
      </c>
      <c r="AN80" s="16">
        <f>'Agency North'!AO85+'Agency South'!AO85</f>
        <v>5953.5898680801629</v>
      </c>
      <c r="AO80" s="16">
        <f>'Agency North'!AP85+'Agency South'!AP85</f>
        <v>5145.9719856138654</v>
      </c>
      <c r="AP80" s="16">
        <f>'Agency North'!AQ85+'Agency South'!AQ85</f>
        <v>6325.5972248364496</v>
      </c>
      <c r="AQ80" s="16">
        <f>'Agency North'!AR85+'Agency South'!AR85</f>
        <v>4759.9192583138174</v>
      </c>
      <c r="AR80" s="16">
        <f>'Agency North'!AS85+'Agency South'!AS85</f>
        <v>4879.9336102292327</v>
      </c>
      <c r="AS80" s="16">
        <f>'Agency North'!AT85+'Agency South'!AT85</f>
        <v>5730.0177798726345</v>
      </c>
      <c r="AT80" s="16">
        <f>'Agency North'!AU85+'Agency South'!AU85</f>
        <v>5885.0641399547421</v>
      </c>
      <c r="AU80" s="16">
        <f>'Agency North'!AV85+'Agency South'!AV85</f>
        <v>5742.51958602989</v>
      </c>
      <c r="AV80" s="16">
        <f>'Agency North'!AW85+'Agency South'!AW85</f>
        <v>5989.8122081272768</v>
      </c>
      <c r="AW80" s="95">
        <f>'Agency North'!AX85+'Agency South'!AX85</f>
        <v>6279.8665529998143</v>
      </c>
      <c r="AX80" s="16">
        <f>'Agency North'!AY85+'Agency South'!AY85</f>
        <v>3200.2271221368937</v>
      </c>
      <c r="AY80" s="16">
        <f>'Agency North'!AZ85+'Agency South'!AZ85</f>
        <v>3493.0706706904057</v>
      </c>
      <c r="AZ80" s="16">
        <f>'Agency North'!BA85+'Agency South'!BA85</f>
        <v>7411.2661787199922</v>
      </c>
      <c r="BA80" s="16">
        <f>'Agency North'!BB85+'Agency South'!BB85</f>
        <v>7398.2079202570849</v>
      </c>
      <c r="BB80" s="16">
        <f>'Agency North'!BC85+'Agency South'!BC85</f>
        <v>15344.15739745429</v>
      </c>
      <c r="BC80" s="16">
        <f>'Agency North'!BD85+'Agency South'!BD85</f>
        <v>7380.9952212510452</v>
      </c>
      <c r="BD80" s="16">
        <f>'Agency North'!BE85+'Agency South'!BE85</f>
        <v>7515.8296618685672</v>
      </c>
      <c r="BE80" s="16">
        <f>'Agency North'!BF85+'Agency South'!BF85</f>
        <v>9266.6545520592135</v>
      </c>
      <c r="BF80" s="16">
        <f>'Agency North'!BG85+'Agency South'!BG85</f>
        <v>10057.275147573551</v>
      </c>
      <c r="BG80" s="16">
        <f>'Agency North'!BH85+'Agency South'!BH85</f>
        <v>9195.3434576372365</v>
      </c>
      <c r="BH80" s="16">
        <f>'Agency North'!BI85+'Agency South'!BI85</f>
        <v>9841.1425505004881</v>
      </c>
      <c r="BI80" s="95">
        <f>'Agency North'!BJ85+'Agency South'!BJ85</f>
        <v>10930.10494604519</v>
      </c>
      <c r="BJ80" s="16">
        <f>'Agency North'!BK85+'Agency South'!BK85</f>
        <v>4055.4913859100711</v>
      </c>
      <c r="BK80" s="16">
        <f>'Agency North'!BL85+'Agency South'!BL85</f>
        <v>4427.5378242691049</v>
      </c>
      <c r="BL80" s="16">
        <f>'Agency North'!BM85+'Agency South'!BM85</f>
        <v>9149.310044545211</v>
      </c>
      <c r="BM80" s="16">
        <f>'Agency North'!BN85+'Agency South'!BN85</f>
        <v>9041.8965153525896</v>
      </c>
      <c r="BN80" s="16">
        <f>'Agency North'!BO85+'Agency South'!BO85</f>
        <v>19159.115702753305</v>
      </c>
      <c r="BO80" s="16">
        <f>'Agency North'!BP85+'Agency South'!BP85</f>
        <v>8945.1870367260926</v>
      </c>
      <c r="BP80" s="16">
        <f>'Agency North'!BQ85+'Agency South'!BQ85</f>
        <v>9168.8923715063065</v>
      </c>
      <c r="BQ80" s="16">
        <f>'Agency North'!BR85+'Agency South'!BR85</f>
        <v>11463.649770421416</v>
      </c>
      <c r="BR80" s="16">
        <f>'Agency North'!BS85+'Agency South'!BS85</f>
        <v>12679.044995508544</v>
      </c>
      <c r="BS80" s="16">
        <f>'Agency North'!BT85+'Agency South'!BT85</f>
        <v>11437.87804976643</v>
      </c>
      <c r="BT80" s="16">
        <f>'Agency North'!BU85+'Agency South'!BU85</f>
        <v>12184.624365103085</v>
      </c>
      <c r="BU80" s="95">
        <f>'Agency North'!BV85+'Agency South'!BV85</f>
        <v>13400.601672615214</v>
      </c>
      <c r="BV80" s="16">
        <f>'Agency North'!BW85+'Agency South'!BW85</f>
        <v>4858.4817197640004</v>
      </c>
      <c r="BW80" s="16">
        <f>'Agency North'!BX85+'Agency South'!BX85</f>
        <v>5327.2632385374263</v>
      </c>
      <c r="BX80" s="16">
        <f>'Agency North'!BY85+'Agency South'!BY85</f>
        <v>11039.718667228295</v>
      </c>
      <c r="BY80" s="16">
        <f>'Agency North'!BZ85+'Agency South'!BZ85</f>
        <v>10981.038254789626</v>
      </c>
      <c r="BZ80" s="16">
        <f>'Agency North'!CA85+'Agency South'!CA85</f>
        <v>23267.707539397976</v>
      </c>
      <c r="CA80" s="16">
        <f>'Agency North'!CB85+'Agency South'!CB85</f>
        <v>10911.496487186047</v>
      </c>
      <c r="CB80" s="16">
        <f>'Agency North'!CC85+'Agency South'!CC85</f>
        <v>11177.810475668124</v>
      </c>
      <c r="CC80" s="16">
        <f>'Agency North'!CD85+'Agency South'!CD85</f>
        <v>14048.538472914588</v>
      </c>
      <c r="CD80" s="16">
        <f>'Agency North'!CE85+'Agency South'!CE85</f>
        <v>15566.788653768252</v>
      </c>
      <c r="CE80" s="16">
        <f>'Agency North'!CF85+'Agency South'!CF85</f>
        <v>14128.522685755017</v>
      </c>
      <c r="CF80" s="16">
        <f>'Agency North'!CG85+'Agency South'!CG85</f>
        <v>15126.073912892794</v>
      </c>
      <c r="CG80" s="95">
        <f>'Agency North'!CH85+'Agency South'!CH85</f>
        <v>16636.293647544546</v>
      </c>
      <c r="CH80" s="16">
        <f>'Agency North'!CI85+'Agency South'!CI85</f>
        <v>5816.3734549668916</v>
      </c>
      <c r="CI80" s="16">
        <f>'Agency North'!CJ85+'Agency South'!CJ85</f>
        <v>6398.1452643568418</v>
      </c>
      <c r="CJ80" s="16">
        <f>'Agency North'!CK85+'Agency South'!CK85</f>
        <v>13233.746135237297</v>
      </c>
      <c r="CK80" s="16">
        <f>'Agency North'!CL85+'Agency South'!CL85</f>
        <v>13154.955810487761</v>
      </c>
      <c r="CL80" s="16">
        <f>'Agency North'!CM85+'Agency South'!CM85</f>
        <v>28100.92350687724</v>
      </c>
      <c r="CM80" s="16">
        <f>'Agency North'!CN85+'Agency South'!CN85</f>
        <v>13152.524550586604</v>
      </c>
      <c r="CN80" s="16">
        <f>'Agency North'!CO85+'Agency South'!CO85</f>
        <v>13512.348672631924</v>
      </c>
      <c r="CO80" s="16">
        <f>'Agency North'!CP85+'Agency South'!CP85</f>
        <v>16985.415845412415</v>
      </c>
      <c r="CP80" s="16">
        <f>'Agency North'!CQ85+'Agency South'!CQ85</f>
        <v>18829.224969595765</v>
      </c>
      <c r="CQ80" s="16">
        <f>'Agency North'!CR85+'Agency South'!CR85</f>
        <v>17220.276235132842</v>
      </c>
      <c r="CR80" s="16">
        <f>'Agency North'!CS85+'Agency South'!CS85</f>
        <v>18634.698442912348</v>
      </c>
      <c r="CS80" s="95">
        <f>'Agency North'!CT85+'Agency South'!CT85</f>
        <v>20474.267326661167</v>
      </c>
    </row>
    <row r="82" spans="1:99" s="4" customFormat="1" x14ac:dyDescent="0.25">
      <c r="A82"/>
      <c r="B82">
        <v>1</v>
      </c>
      <c r="C82" s="12">
        <v>2</v>
      </c>
      <c r="D82" s="12">
        <v>3</v>
      </c>
      <c r="E82" s="12">
        <v>4</v>
      </c>
      <c r="F82" s="12">
        <v>5</v>
      </c>
      <c r="G82" s="12">
        <v>6</v>
      </c>
      <c r="H82" s="12">
        <v>7</v>
      </c>
      <c r="I82" s="12">
        <v>8</v>
      </c>
      <c r="J82" s="12">
        <v>9</v>
      </c>
      <c r="K82" s="12">
        <v>10</v>
      </c>
      <c r="L82" s="12">
        <v>11</v>
      </c>
      <c r="M82" s="109">
        <v>12</v>
      </c>
      <c r="N82" s="259">
        <v>13</v>
      </c>
      <c r="O82" s="259">
        <v>14</v>
      </c>
      <c r="P82" s="259">
        <v>15</v>
      </c>
      <c r="Q82" s="259">
        <v>16</v>
      </c>
      <c r="R82" s="259">
        <v>17</v>
      </c>
      <c r="S82" s="259">
        <v>18</v>
      </c>
      <c r="T82" s="259">
        <v>19</v>
      </c>
      <c r="U82" s="259">
        <v>20</v>
      </c>
      <c r="V82" s="12">
        <v>21</v>
      </c>
      <c r="W82" s="12">
        <v>22</v>
      </c>
      <c r="X82" s="12">
        <v>23</v>
      </c>
      <c r="Y82" s="109">
        <v>24</v>
      </c>
      <c r="Z82" s="12">
        <v>25</v>
      </c>
      <c r="AA82" s="12">
        <v>26</v>
      </c>
      <c r="AB82" s="12">
        <v>27</v>
      </c>
      <c r="AC82" s="12">
        <v>28</v>
      </c>
      <c r="AD82" s="12">
        <v>29</v>
      </c>
      <c r="AE82" s="12">
        <v>30</v>
      </c>
      <c r="AF82" s="12">
        <v>31</v>
      </c>
      <c r="AG82" s="12">
        <v>32</v>
      </c>
      <c r="AH82" s="12">
        <v>33</v>
      </c>
      <c r="AI82" s="12">
        <v>34</v>
      </c>
      <c r="AJ82" s="12">
        <v>35</v>
      </c>
      <c r="AK82" s="109">
        <v>36</v>
      </c>
      <c r="AL82" s="12">
        <v>37</v>
      </c>
      <c r="AM82" s="12">
        <v>38</v>
      </c>
      <c r="AN82" s="12">
        <v>39</v>
      </c>
      <c r="AO82" s="12">
        <v>40</v>
      </c>
      <c r="AP82" s="12">
        <v>41</v>
      </c>
      <c r="AQ82" s="12">
        <v>42</v>
      </c>
      <c r="AR82" s="12">
        <v>43</v>
      </c>
      <c r="AS82" s="12">
        <v>44</v>
      </c>
      <c r="AT82" s="12">
        <v>45</v>
      </c>
      <c r="AU82" s="12">
        <v>46</v>
      </c>
      <c r="AV82" s="12">
        <v>47</v>
      </c>
      <c r="AW82" s="109">
        <v>48</v>
      </c>
      <c r="AX82" s="12">
        <v>49</v>
      </c>
      <c r="AY82" s="12">
        <v>50</v>
      </c>
      <c r="AZ82" s="12">
        <v>51</v>
      </c>
      <c r="BA82" s="12">
        <v>52</v>
      </c>
      <c r="BB82" s="12">
        <v>53</v>
      </c>
      <c r="BC82" s="12">
        <v>54</v>
      </c>
      <c r="BD82" s="12">
        <v>55</v>
      </c>
      <c r="BE82" s="12">
        <v>56</v>
      </c>
      <c r="BF82" s="12">
        <v>57</v>
      </c>
      <c r="BG82" s="12">
        <v>58</v>
      </c>
      <c r="BH82" s="12">
        <v>59</v>
      </c>
      <c r="BI82" s="109">
        <v>60</v>
      </c>
      <c r="BJ82" s="12">
        <v>61</v>
      </c>
      <c r="BK82" s="12">
        <v>62</v>
      </c>
      <c r="BL82" s="12">
        <v>63</v>
      </c>
      <c r="BM82" s="12">
        <v>64</v>
      </c>
      <c r="BN82" s="12">
        <v>65</v>
      </c>
      <c r="BO82" s="12">
        <v>66</v>
      </c>
      <c r="BP82" s="12">
        <v>67</v>
      </c>
      <c r="BQ82" s="12">
        <v>68</v>
      </c>
      <c r="BR82" s="12">
        <v>69</v>
      </c>
      <c r="BS82" s="12">
        <v>70</v>
      </c>
      <c r="BT82" s="12">
        <v>71</v>
      </c>
      <c r="BU82" s="109">
        <v>72</v>
      </c>
      <c r="BV82" s="12">
        <v>73</v>
      </c>
      <c r="BW82" s="12">
        <v>74</v>
      </c>
      <c r="BX82" s="12">
        <v>75</v>
      </c>
      <c r="BY82" s="12">
        <v>76</v>
      </c>
      <c r="BZ82" s="12">
        <v>77</v>
      </c>
      <c r="CA82" s="12">
        <v>78</v>
      </c>
      <c r="CB82" s="12">
        <v>79</v>
      </c>
      <c r="CC82" s="12">
        <v>80</v>
      </c>
      <c r="CD82" s="12">
        <v>81</v>
      </c>
      <c r="CE82" s="12">
        <v>82</v>
      </c>
      <c r="CF82" s="12">
        <v>83</v>
      </c>
      <c r="CG82" s="109">
        <v>84</v>
      </c>
      <c r="CH82" s="12">
        <v>85</v>
      </c>
      <c r="CI82" s="12">
        <v>86</v>
      </c>
      <c r="CJ82" s="12">
        <v>87</v>
      </c>
      <c r="CK82" s="12">
        <v>88</v>
      </c>
      <c r="CL82" s="12">
        <v>89</v>
      </c>
      <c r="CM82" s="12">
        <v>90</v>
      </c>
      <c r="CN82" s="12">
        <v>91</v>
      </c>
      <c r="CO82" s="12">
        <v>92</v>
      </c>
      <c r="CP82" s="12">
        <v>93</v>
      </c>
      <c r="CQ82" s="12">
        <v>94</v>
      </c>
      <c r="CR82" s="12">
        <v>95</v>
      </c>
      <c r="CS82" s="109">
        <v>96</v>
      </c>
    </row>
    <row r="83" spans="1:99" s="2" customFormat="1" x14ac:dyDescent="0.25">
      <c r="A83" s="2" t="s">
        <v>13</v>
      </c>
      <c r="B83" s="3">
        <f t="shared" ref="B83:BM83" si="108">B48</f>
        <v>42005</v>
      </c>
      <c r="C83" s="3">
        <f t="shared" si="108"/>
        <v>42036</v>
      </c>
      <c r="D83" s="3">
        <f t="shared" si="108"/>
        <v>42064</v>
      </c>
      <c r="E83" s="3">
        <f t="shared" si="108"/>
        <v>42095</v>
      </c>
      <c r="F83" s="3">
        <f t="shared" si="108"/>
        <v>42125</v>
      </c>
      <c r="G83" s="3">
        <f t="shared" si="108"/>
        <v>42156</v>
      </c>
      <c r="H83" s="3">
        <f t="shared" si="108"/>
        <v>42186</v>
      </c>
      <c r="I83" s="3">
        <f t="shared" si="108"/>
        <v>42217</v>
      </c>
      <c r="J83" s="3">
        <f t="shared" si="108"/>
        <v>42248</v>
      </c>
      <c r="K83" s="3">
        <f t="shared" si="108"/>
        <v>42278</v>
      </c>
      <c r="L83" s="3">
        <f t="shared" si="108"/>
        <v>42309</v>
      </c>
      <c r="M83" s="93">
        <f t="shared" si="108"/>
        <v>42339</v>
      </c>
      <c r="N83" s="267">
        <f t="shared" si="108"/>
        <v>42370</v>
      </c>
      <c r="O83" s="267">
        <f t="shared" si="108"/>
        <v>42401</v>
      </c>
      <c r="P83" s="267">
        <f t="shared" si="108"/>
        <v>42430</v>
      </c>
      <c r="Q83" s="267">
        <f t="shared" si="108"/>
        <v>42461</v>
      </c>
      <c r="R83" s="267">
        <f t="shared" si="108"/>
        <v>42491</v>
      </c>
      <c r="S83" s="267">
        <f t="shared" si="108"/>
        <v>42522</v>
      </c>
      <c r="T83" s="267">
        <f t="shared" si="108"/>
        <v>42552</v>
      </c>
      <c r="U83" s="267">
        <f t="shared" si="108"/>
        <v>42583</v>
      </c>
      <c r="V83" s="3">
        <f t="shared" si="108"/>
        <v>42614</v>
      </c>
      <c r="W83" s="3">
        <f t="shared" si="108"/>
        <v>42644</v>
      </c>
      <c r="X83" s="3">
        <f t="shared" si="108"/>
        <v>42675</v>
      </c>
      <c r="Y83" s="93">
        <f t="shared" si="108"/>
        <v>42705</v>
      </c>
      <c r="Z83" s="3">
        <f t="shared" si="108"/>
        <v>42752</v>
      </c>
      <c r="AA83" s="3">
        <f t="shared" si="108"/>
        <v>42783</v>
      </c>
      <c r="AB83" s="3">
        <f t="shared" si="108"/>
        <v>42811</v>
      </c>
      <c r="AC83" s="3">
        <f t="shared" si="108"/>
        <v>42842</v>
      </c>
      <c r="AD83" s="3">
        <f t="shared" si="108"/>
        <v>42872</v>
      </c>
      <c r="AE83" s="3">
        <f t="shared" si="108"/>
        <v>42903</v>
      </c>
      <c r="AF83" s="3">
        <f t="shared" si="108"/>
        <v>42933</v>
      </c>
      <c r="AG83" s="3">
        <f t="shared" si="108"/>
        <v>42964</v>
      </c>
      <c r="AH83" s="3">
        <f t="shared" si="108"/>
        <v>42995</v>
      </c>
      <c r="AI83" s="3">
        <f t="shared" si="108"/>
        <v>43025</v>
      </c>
      <c r="AJ83" s="3">
        <f t="shared" si="108"/>
        <v>43056</v>
      </c>
      <c r="AK83" s="93">
        <f t="shared" si="108"/>
        <v>43086</v>
      </c>
      <c r="AL83" s="3">
        <f t="shared" si="108"/>
        <v>43118</v>
      </c>
      <c r="AM83" s="3">
        <f t="shared" si="108"/>
        <v>43149</v>
      </c>
      <c r="AN83" s="3">
        <f t="shared" si="108"/>
        <v>43177</v>
      </c>
      <c r="AO83" s="3">
        <f t="shared" si="108"/>
        <v>43208</v>
      </c>
      <c r="AP83" s="3">
        <f t="shared" si="108"/>
        <v>43238</v>
      </c>
      <c r="AQ83" s="3">
        <f t="shared" si="108"/>
        <v>43269</v>
      </c>
      <c r="AR83" s="3">
        <f t="shared" si="108"/>
        <v>43299</v>
      </c>
      <c r="AS83" s="3">
        <f t="shared" si="108"/>
        <v>43330</v>
      </c>
      <c r="AT83" s="3">
        <f t="shared" si="108"/>
        <v>43361</v>
      </c>
      <c r="AU83" s="3">
        <f t="shared" si="108"/>
        <v>43391</v>
      </c>
      <c r="AV83" s="3">
        <f t="shared" si="108"/>
        <v>43422</v>
      </c>
      <c r="AW83" s="93">
        <f t="shared" si="108"/>
        <v>43452</v>
      </c>
      <c r="AX83" s="3">
        <f t="shared" si="108"/>
        <v>43483</v>
      </c>
      <c r="AY83" s="3">
        <f t="shared" si="108"/>
        <v>43514</v>
      </c>
      <c r="AZ83" s="3">
        <f t="shared" si="108"/>
        <v>43542</v>
      </c>
      <c r="BA83" s="3">
        <f t="shared" si="108"/>
        <v>43573</v>
      </c>
      <c r="BB83" s="3">
        <f t="shared" si="108"/>
        <v>43603</v>
      </c>
      <c r="BC83" s="3">
        <f t="shared" si="108"/>
        <v>43634</v>
      </c>
      <c r="BD83" s="3">
        <f t="shared" si="108"/>
        <v>43664</v>
      </c>
      <c r="BE83" s="3">
        <f t="shared" si="108"/>
        <v>43695</v>
      </c>
      <c r="BF83" s="3">
        <f t="shared" si="108"/>
        <v>43726</v>
      </c>
      <c r="BG83" s="3">
        <f t="shared" si="108"/>
        <v>43756</v>
      </c>
      <c r="BH83" s="3">
        <f t="shared" si="108"/>
        <v>43787</v>
      </c>
      <c r="BI83" s="93">
        <f t="shared" si="108"/>
        <v>43817</v>
      </c>
      <c r="BJ83" s="3">
        <f t="shared" si="108"/>
        <v>43848</v>
      </c>
      <c r="BK83" s="3">
        <f t="shared" si="108"/>
        <v>43879</v>
      </c>
      <c r="BL83" s="3">
        <f t="shared" si="108"/>
        <v>43908</v>
      </c>
      <c r="BM83" s="3">
        <f t="shared" si="108"/>
        <v>43939</v>
      </c>
      <c r="BN83" s="3">
        <f t="shared" ref="BN83:CS83" si="109">BN48</f>
        <v>43969</v>
      </c>
      <c r="BO83" s="3">
        <f t="shared" si="109"/>
        <v>44000</v>
      </c>
      <c r="BP83" s="3">
        <f t="shared" si="109"/>
        <v>44030</v>
      </c>
      <c r="BQ83" s="3">
        <f t="shared" si="109"/>
        <v>44061</v>
      </c>
      <c r="BR83" s="3">
        <f t="shared" si="109"/>
        <v>44092</v>
      </c>
      <c r="BS83" s="3">
        <f t="shared" si="109"/>
        <v>44122</v>
      </c>
      <c r="BT83" s="3">
        <f t="shared" si="109"/>
        <v>44153</v>
      </c>
      <c r="BU83" s="93">
        <f t="shared" si="109"/>
        <v>44183</v>
      </c>
      <c r="BV83" s="3">
        <f t="shared" si="109"/>
        <v>44214</v>
      </c>
      <c r="BW83" s="3">
        <f t="shared" si="109"/>
        <v>44245</v>
      </c>
      <c r="BX83" s="3">
        <f t="shared" si="109"/>
        <v>44273</v>
      </c>
      <c r="BY83" s="3">
        <f t="shared" si="109"/>
        <v>44304</v>
      </c>
      <c r="BZ83" s="3">
        <f t="shared" si="109"/>
        <v>44334</v>
      </c>
      <c r="CA83" s="3">
        <f t="shared" si="109"/>
        <v>44365</v>
      </c>
      <c r="CB83" s="3">
        <f t="shared" si="109"/>
        <v>44395</v>
      </c>
      <c r="CC83" s="3">
        <f t="shared" si="109"/>
        <v>44426</v>
      </c>
      <c r="CD83" s="3">
        <f t="shared" si="109"/>
        <v>44457</v>
      </c>
      <c r="CE83" s="3">
        <f t="shared" si="109"/>
        <v>44487</v>
      </c>
      <c r="CF83" s="3">
        <f t="shared" si="109"/>
        <v>44518</v>
      </c>
      <c r="CG83" s="93">
        <f t="shared" si="109"/>
        <v>44548</v>
      </c>
      <c r="CH83" s="3">
        <f t="shared" si="109"/>
        <v>44579</v>
      </c>
      <c r="CI83" s="3">
        <f t="shared" si="109"/>
        <v>44610</v>
      </c>
      <c r="CJ83" s="3">
        <f t="shared" si="109"/>
        <v>44638</v>
      </c>
      <c r="CK83" s="3">
        <f t="shared" si="109"/>
        <v>44669</v>
      </c>
      <c r="CL83" s="3">
        <f t="shared" si="109"/>
        <v>44699</v>
      </c>
      <c r="CM83" s="3">
        <f t="shared" si="109"/>
        <v>44730</v>
      </c>
      <c r="CN83" s="3">
        <f t="shared" si="109"/>
        <v>44760</v>
      </c>
      <c r="CO83" s="3">
        <f t="shared" si="109"/>
        <v>44791</v>
      </c>
      <c r="CP83" s="3">
        <f t="shared" si="109"/>
        <v>44822</v>
      </c>
      <c r="CQ83" s="3">
        <f t="shared" si="109"/>
        <v>44852</v>
      </c>
      <c r="CR83" s="3">
        <f t="shared" si="109"/>
        <v>44883</v>
      </c>
      <c r="CS83" s="93">
        <f t="shared" si="109"/>
        <v>44913</v>
      </c>
    </row>
    <row r="84" spans="1:99" s="91" customFormat="1" x14ac:dyDescent="0.25">
      <c r="A84" s="91" t="s">
        <v>4</v>
      </c>
      <c r="B84" s="91">
        <f t="shared" ref="B84:B90" si="110">IFERROR(B72/B49,"")</f>
        <v>2.1578947368421053</v>
      </c>
      <c r="C84" s="91">
        <f t="shared" ref="C84:Y84" si="111">IFERROR(C72/C49,"")</f>
        <v>2.2000000000000002</v>
      </c>
      <c r="D84" s="91">
        <f t="shared" si="111"/>
        <v>3.8048780487804876</v>
      </c>
      <c r="E84" s="91">
        <f t="shared" si="111"/>
        <v>3.1886792452830188</v>
      </c>
      <c r="F84" s="91">
        <f t="shared" si="111"/>
        <v>2.0084745762711864</v>
      </c>
      <c r="G84" s="91">
        <f t="shared" si="111"/>
        <v>2.7314814814814814</v>
      </c>
      <c r="H84" s="91">
        <f t="shared" si="111"/>
        <v>3.3076923076923075</v>
      </c>
      <c r="I84" s="91">
        <f t="shared" si="111"/>
        <v>1.9893617021276595</v>
      </c>
      <c r="J84" s="91">
        <f t="shared" si="111"/>
        <v>2.976923076923077</v>
      </c>
      <c r="K84" s="91">
        <f t="shared" si="111"/>
        <v>2.877049180327869</v>
      </c>
      <c r="L84" s="91">
        <f t="shared" si="111"/>
        <v>3.2962962962962963</v>
      </c>
      <c r="M84" s="128">
        <f t="shared" si="111"/>
        <v>5.1315789473684212</v>
      </c>
      <c r="N84" s="273">
        <f t="shared" si="111"/>
        <v>1.4222222222222223</v>
      </c>
      <c r="O84" s="273">
        <f t="shared" si="111"/>
        <v>1.6341463414634145</v>
      </c>
      <c r="P84" s="273">
        <f t="shared" si="111"/>
        <v>2.523076923076923</v>
      </c>
      <c r="Q84" s="273">
        <f t="shared" si="111"/>
        <v>3.4705882352941178</v>
      </c>
      <c r="R84" s="273">
        <f t="shared" si="111"/>
        <v>2.2400000000000002</v>
      </c>
      <c r="S84" s="273">
        <f t="shared" si="111"/>
        <v>2.09375</v>
      </c>
      <c r="T84" s="273">
        <f t="shared" si="111"/>
        <v>2.3913043478260869</v>
      </c>
      <c r="U84" s="273">
        <f t="shared" si="111"/>
        <v>2.2021276595744679</v>
      </c>
      <c r="V84" s="91">
        <f t="shared" si="111"/>
        <v>2.8725490196078431</v>
      </c>
      <c r="W84" s="91">
        <f t="shared" si="111"/>
        <v>2.7857142857142856</v>
      </c>
      <c r="X84" s="91">
        <f t="shared" si="111"/>
        <v>3.2976190476190474</v>
      </c>
      <c r="Y84" s="128">
        <f t="shared" si="111"/>
        <v>4.2352941176470589</v>
      </c>
      <c r="Z84" s="91">
        <f t="shared" ref="Z84:CK84" si="112">IFERROR(Z72/Z49,"")</f>
        <v>2.7654320987654319</v>
      </c>
      <c r="AA84" s="91">
        <f t="shared" si="112"/>
        <v>2.87</v>
      </c>
      <c r="AB84" s="91">
        <f t="shared" si="112"/>
        <v>3.6509433962264151</v>
      </c>
      <c r="AC84" s="91">
        <f t="shared" si="112"/>
        <v>2.5606557377049182</v>
      </c>
      <c r="AD84" s="91">
        <f t="shared" si="112"/>
        <v>2.7151394422310755</v>
      </c>
      <c r="AE84" s="91">
        <f t="shared" si="112"/>
        <v>3.4377682403433476</v>
      </c>
      <c r="AF84" s="91">
        <f t="shared" si="112"/>
        <v>3.0870786516853932</v>
      </c>
      <c r="AG84" s="91">
        <f t="shared" si="112"/>
        <v>2.8973342693958006</v>
      </c>
      <c r="AH84" s="91">
        <f t="shared" si="112"/>
        <v>3.0617348254791321</v>
      </c>
      <c r="AI84" s="91">
        <f t="shared" si="112"/>
        <v>3.1505262280134061</v>
      </c>
      <c r="AJ84" s="91">
        <f t="shared" si="112"/>
        <v>3.0684719831086134</v>
      </c>
      <c r="AK84" s="128">
        <f t="shared" si="112"/>
        <v>3.0460738087791426</v>
      </c>
      <c r="AL84" s="91">
        <f t="shared" si="112"/>
        <v>2.6959177140177073</v>
      </c>
      <c r="AM84" s="91">
        <f t="shared" si="112"/>
        <v>2.9158802045623924</v>
      </c>
      <c r="AN84" s="91">
        <f t="shared" si="112"/>
        <v>3.4299659249170587</v>
      </c>
      <c r="AO84" s="91">
        <f t="shared" si="112"/>
        <v>2.4163331375915518</v>
      </c>
      <c r="AP84" s="91">
        <f t="shared" si="112"/>
        <v>2.716083772804228</v>
      </c>
      <c r="AQ84" s="91">
        <f t="shared" si="112"/>
        <v>3.214702262906723</v>
      </c>
      <c r="AR84" s="91">
        <f t="shared" si="112"/>
        <v>3.1951489349143691</v>
      </c>
      <c r="AS84" s="91">
        <f t="shared" si="112"/>
        <v>2.8829027753341809</v>
      </c>
      <c r="AT84" s="91">
        <f t="shared" si="112"/>
        <v>3.0478389583997734</v>
      </c>
      <c r="AU84" s="91">
        <f t="shared" si="112"/>
        <v>3.1366370464335369</v>
      </c>
      <c r="AV84" s="91">
        <f t="shared" si="112"/>
        <v>3.1010196538653454</v>
      </c>
      <c r="AW84" s="128">
        <f t="shared" si="112"/>
        <v>3.0539887710213893</v>
      </c>
      <c r="AX84" s="91">
        <f t="shared" si="112"/>
        <v>3.0654841663813768</v>
      </c>
      <c r="AY84" s="91">
        <f t="shared" si="112"/>
        <v>3.1241920980926405</v>
      </c>
      <c r="AZ84" s="91">
        <f t="shared" si="112"/>
        <v>3.7569426906663494</v>
      </c>
      <c r="BA84" s="91">
        <f t="shared" si="112"/>
        <v>2.7033070220372322</v>
      </c>
      <c r="BB84" s="91">
        <f t="shared" si="112"/>
        <v>2.9657947791764943</v>
      </c>
      <c r="BC84" s="91">
        <f t="shared" si="112"/>
        <v>3.9445714744576565</v>
      </c>
      <c r="BD84" s="91">
        <f t="shared" si="112"/>
        <v>3.4260338805965516</v>
      </c>
      <c r="BE84" s="91">
        <f t="shared" si="112"/>
        <v>3.2824293209470916</v>
      </c>
      <c r="BF84" s="91">
        <f t="shared" si="112"/>
        <v>3.4630953736586463</v>
      </c>
      <c r="BG84" s="91">
        <f t="shared" si="112"/>
        <v>3.5823095704376597</v>
      </c>
      <c r="BH84" s="91">
        <f t="shared" si="112"/>
        <v>3.4700946729468289</v>
      </c>
      <c r="BI84" s="128">
        <f t="shared" si="112"/>
        <v>3.4527862009625467</v>
      </c>
      <c r="BJ84" s="91">
        <f t="shared" si="112"/>
        <v>3.131225039912918</v>
      </c>
      <c r="BK84" s="91">
        <f t="shared" si="112"/>
        <v>3.2056483204633177</v>
      </c>
      <c r="BL84" s="91">
        <f t="shared" si="112"/>
        <v>3.8350277564034618</v>
      </c>
      <c r="BM84" s="91">
        <f t="shared" si="112"/>
        <v>2.7565037063376243</v>
      </c>
      <c r="BN84" s="91">
        <f t="shared" si="112"/>
        <v>3.0375983849417478</v>
      </c>
      <c r="BO84" s="91">
        <f t="shared" si="112"/>
        <v>4.0158482795552608</v>
      </c>
      <c r="BP84" s="91">
        <f t="shared" si="112"/>
        <v>3.5156900018405217</v>
      </c>
      <c r="BQ84" s="91">
        <f t="shared" si="112"/>
        <v>3.3510446074466049</v>
      </c>
      <c r="BR84" s="91">
        <f t="shared" si="112"/>
        <v>3.5455009504848891</v>
      </c>
      <c r="BS84" s="91">
        <f t="shared" si="112"/>
        <v>3.6669046170720043</v>
      </c>
      <c r="BT84" s="91">
        <f t="shared" si="112"/>
        <v>3.5544567022046984</v>
      </c>
      <c r="BU84" s="128">
        <f t="shared" si="112"/>
        <v>3.5344162417340237</v>
      </c>
      <c r="BV84" s="91">
        <f t="shared" si="112"/>
        <v>3.2343304666666675</v>
      </c>
      <c r="BW84" s="91">
        <f t="shared" si="112"/>
        <v>3.3220310675621199</v>
      </c>
      <c r="BX84" s="91">
        <f t="shared" si="112"/>
        <v>3.9568291951355543</v>
      </c>
      <c r="BY84" s="91">
        <f t="shared" si="112"/>
        <v>2.8382734674472831</v>
      </c>
      <c r="BZ84" s="91">
        <f t="shared" si="112"/>
        <v>3.1488674302541284</v>
      </c>
      <c r="CA84" s="91">
        <f t="shared" si="112"/>
        <v>4.1643176720372068</v>
      </c>
      <c r="CB84" s="91">
        <f t="shared" si="112"/>
        <v>3.6471106856972479</v>
      </c>
      <c r="CC84" s="91">
        <f t="shared" si="112"/>
        <v>3.4647593087574196</v>
      </c>
      <c r="CD84" s="91">
        <f t="shared" si="112"/>
        <v>3.6690094053073401</v>
      </c>
      <c r="CE84" s="91">
        <f t="shared" si="112"/>
        <v>3.7942403126845159</v>
      </c>
      <c r="CF84" s="91">
        <f t="shared" si="112"/>
        <v>3.6765597635109524</v>
      </c>
      <c r="CG84" s="128">
        <f t="shared" si="112"/>
        <v>3.6373710020130501</v>
      </c>
      <c r="CH84" s="91">
        <f t="shared" si="112"/>
        <v>3.3694839429828627</v>
      </c>
      <c r="CI84" s="91">
        <f t="shared" si="112"/>
        <v>3.4683977669090886</v>
      </c>
      <c r="CJ84" s="91">
        <f t="shared" si="112"/>
        <v>4.10488033210195</v>
      </c>
      <c r="CK84" s="91">
        <f t="shared" si="112"/>
        <v>2.9394094631294236</v>
      </c>
      <c r="CL84" s="91">
        <f t="shared" ref="CL84:CS84" si="113">IFERROR(CL72/CL49,"")</f>
        <v>3.2801137006146415</v>
      </c>
      <c r="CM84" s="91">
        <f t="shared" si="113"/>
        <v>4.3265243694863145</v>
      </c>
      <c r="CN84" s="91">
        <f t="shared" si="113"/>
        <v>3.8070504687244324</v>
      </c>
      <c r="CO84" s="91">
        <f t="shared" si="113"/>
        <v>3.599723362839891</v>
      </c>
      <c r="CP84" s="91">
        <f t="shared" si="113"/>
        <v>3.8181931750852773</v>
      </c>
      <c r="CQ84" s="91">
        <f t="shared" si="113"/>
        <v>3.939687500984856</v>
      </c>
      <c r="CR84" s="91">
        <f t="shared" si="113"/>
        <v>3.8272609745217379</v>
      </c>
      <c r="CS84" s="128">
        <f t="shared" si="113"/>
        <v>3.7827156571007672</v>
      </c>
    </row>
    <row r="85" spans="1:99" s="91" customFormat="1" x14ac:dyDescent="0.25">
      <c r="A85" s="91" t="s">
        <v>5</v>
      </c>
      <c r="B85" s="91">
        <f t="shared" si="110"/>
        <v>1.2622950819672132</v>
      </c>
      <c r="C85" s="91">
        <f t="shared" ref="C85:Y85" si="114">IFERROR(C73/C50,"")</f>
        <v>1.1805555555555556</v>
      </c>
      <c r="D85" s="91">
        <f t="shared" si="114"/>
        <v>1.4214285714285715</v>
      </c>
      <c r="E85" s="91">
        <f t="shared" si="114"/>
        <v>1.4457831325301205</v>
      </c>
      <c r="F85" s="91">
        <f t="shared" si="114"/>
        <v>1.2358490566037736</v>
      </c>
      <c r="G85" s="91">
        <f t="shared" si="114"/>
        <v>1.3317073170731708</v>
      </c>
      <c r="H85" s="91">
        <f t="shared" si="114"/>
        <v>1.4462809917355373</v>
      </c>
      <c r="I85" s="91">
        <f t="shared" si="114"/>
        <v>1.2971428571428572</v>
      </c>
      <c r="J85" s="91">
        <f t="shared" si="114"/>
        <v>1.5092936802973977</v>
      </c>
      <c r="K85" s="91">
        <f t="shared" si="114"/>
        <v>1.3316831683168318</v>
      </c>
      <c r="L85" s="91">
        <f t="shared" si="114"/>
        <v>1.678191489361702</v>
      </c>
      <c r="M85" s="128">
        <f t="shared" si="114"/>
        <v>1.8985507246376812</v>
      </c>
      <c r="N85" s="273">
        <f t="shared" si="114"/>
        <v>1.3898305084745763</v>
      </c>
      <c r="O85" s="273">
        <f t="shared" si="114"/>
        <v>1.3015873015873016</v>
      </c>
      <c r="P85" s="273">
        <f t="shared" si="114"/>
        <v>1.7807308970099667</v>
      </c>
      <c r="Q85" s="273">
        <f t="shared" si="114"/>
        <v>1.4385245901639345</v>
      </c>
      <c r="R85" s="273">
        <f t="shared" si="114"/>
        <v>1.3578595317725752</v>
      </c>
      <c r="S85" s="273">
        <f t="shared" si="114"/>
        <v>1.6579861111111112</v>
      </c>
      <c r="T85" s="273">
        <f t="shared" si="114"/>
        <v>1.4011142061281336</v>
      </c>
      <c r="U85" s="273">
        <f t="shared" si="114"/>
        <v>1.4156479217603912</v>
      </c>
      <c r="V85" s="91">
        <f t="shared" si="114"/>
        <v>1.7211191335740073</v>
      </c>
      <c r="W85" s="91">
        <f t="shared" si="114"/>
        <v>1.4665898617511521</v>
      </c>
      <c r="X85" s="91">
        <f t="shared" si="114"/>
        <v>1.8132678132678133</v>
      </c>
      <c r="Y85" s="128">
        <f t="shared" si="114"/>
        <v>1.8475452196382429</v>
      </c>
      <c r="Z85" s="91">
        <f t="shared" ref="Z85:CK85" si="115">IFERROR(Z73/Z50,"")</f>
        <v>1.78125</v>
      </c>
      <c r="AA85" s="91">
        <f t="shared" si="115"/>
        <v>1.3107692307692307</v>
      </c>
      <c r="AB85" s="91">
        <f t="shared" si="115"/>
        <v>1.6683587140439933</v>
      </c>
      <c r="AC85" s="91">
        <f t="shared" si="115"/>
        <v>1.5717391304347825</v>
      </c>
      <c r="AD85" s="91">
        <f t="shared" si="115"/>
        <v>1.5769230769230769</v>
      </c>
      <c r="AE85" s="91">
        <f t="shared" si="115"/>
        <v>1.5207877461706782</v>
      </c>
      <c r="AF85" s="91">
        <f t="shared" si="115"/>
        <v>1.5378640776699029</v>
      </c>
      <c r="AG85" s="91">
        <f t="shared" si="115"/>
        <v>1.5567211235091325</v>
      </c>
      <c r="AH85" s="91">
        <f t="shared" si="115"/>
        <v>1.5566986396156113</v>
      </c>
      <c r="AI85" s="91">
        <f t="shared" si="115"/>
        <v>1.545658920003316</v>
      </c>
      <c r="AJ85" s="91">
        <f t="shared" si="115"/>
        <v>1.5506210851924205</v>
      </c>
      <c r="AK85" s="128">
        <f t="shared" si="115"/>
        <v>1.5527361419238206</v>
      </c>
      <c r="AL85" s="91">
        <f t="shared" si="115"/>
        <v>1.8206600129494284</v>
      </c>
      <c r="AM85" s="91">
        <f t="shared" si="115"/>
        <v>1.3509965672794333</v>
      </c>
      <c r="AN85" s="91">
        <f t="shared" si="115"/>
        <v>1.7044467137216466</v>
      </c>
      <c r="AO85" s="91">
        <f t="shared" si="115"/>
        <v>1.5780612538321803</v>
      </c>
      <c r="AP85" s="91">
        <f t="shared" si="115"/>
        <v>1.6665453589591064</v>
      </c>
      <c r="AQ85" s="91">
        <f t="shared" si="115"/>
        <v>1.5573670607795749</v>
      </c>
      <c r="AR85" s="91">
        <f t="shared" si="115"/>
        <v>1.628958719373327</v>
      </c>
      <c r="AS85" s="91">
        <f t="shared" si="115"/>
        <v>1.633754543027232</v>
      </c>
      <c r="AT85" s="91">
        <f t="shared" si="115"/>
        <v>1.639601753982965</v>
      </c>
      <c r="AU85" s="91">
        <f t="shared" si="115"/>
        <v>1.6494098771799406</v>
      </c>
      <c r="AV85" s="91">
        <f t="shared" si="115"/>
        <v>1.6582233252947922</v>
      </c>
      <c r="AW85" s="128">
        <f t="shared" si="115"/>
        <v>1.6582559386059588</v>
      </c>
      <c r="AX85" s="91">
        <f t="shared" si="115"/>
        <v>1.9137265045915417</v>
      </c>
      <c r="AY85" s="91">
        <f t="shared" si="115"/>
        <v>1.4177145215873188</v>
      </c>
      <c r="AZ85" s="91">
        <f t="shared" si="115"/>
        <v>1.7922701316245027</v>
      </c>
      <c r="BA85" s="91">
        <f t="shared" si="115"/>
        <v>1.6594971497699105</v>
      </c>
      <c r="BB85" s="91">
        <f t="shared" si="115"/>
        <v>1.7461436767497096</v>
      </c>
      <c r="BC85" s="91">
        <f t="shared" si="115"/>
        <v>1.6386869849723873</v>
      </c>
      <c r="BD85" s="91">
        <f t="shared" si="115"/>
        <v>1.7069469306052578</v>
      </c>
      <c r="BE85" s="91">
        <f t="shared" si="115"/>
        <v>1.7156978120636914</v>
      </c>
      <c r="BF85" s="91">
        <f t="shared" si="115"/>
        <v>1.7190418107355232</v>
      </c>
      <c r="BG85" s="91">
        <f t="shared" si="115"/>
        <v>1.7303976889588337</v>
      </c>
      <c r="BH85" s="91">
        <f t="shared" si="115"/>
        <v>1.7380811166858539</v>
      </c>
      <c r="BI85" s="128">
        <f t="shared" si="115"/>
        <v>1.7380901873696368</v>
      </c>
      <c r="BJ85" s="91">
        <f t="shared" si="115"/>
        <v>1.9596646053599636</v>
      </c>
      <c r="BK85" s="91">
        <f t="shared" si="115"/>
        <v>1.4487371574505135</v>
      </c>
      <c r="BL85" s="91">
        <f t="shared" si="115"/>
        <v>1.8361392806826158</v>
      </c>
      <c r="BM85" s="91">
        <f t="shared" si="115"/>
        <v>1.7025868205695294</v>
      </c>
      <c r="BN85" s="91">
        <f t="shared" si="115"/>
        <v>1.7789988752913444</v>
      </c>
      <c r="BO85" s="91">
        <f t="shared" si="115"/>
        <v>1.6764400449096462</v>
      </c>
      <c r="BP85" s="91">
        <f t="shared" si="115"/>
        <v>1.7419847878388308</v>
      </c>
      <c r="BQ85" s="91">
        <f t="shared" si="115"/>
        <v>1.7539350874518334</v>
      </c>
      <c r="BR85" s="91">
        <f t="shared" si="115"/>
        <v>1.7565747538249552</v>
      </c>
      <c r="BS85" s="91">
        <f t="shared" si="115"/>
        <v>1.7680116926363818</v>
      </c>
      <c r="BT85" s="91">
        <f t="shared" si="115"/>
        <v>1.775263262121221</v>
      </c>
      <c r="BU85" s="128">
        <f t="shared" si="115"/>
        <v>1.7763041910719228</v>
      </c>
      <c r="BV85" s="91">
        <f t="shared" si="115"/>
        <v>2.0259597406812571</v>
      </c>
      <c r="BW85" s="91">
        <f t="shared" si="115"/>
        <v>1.4958287208653505</v>
      </c>
      <c r="BX85" s="91">
        <f t="shared" si="115"/>
        <v>1.9001927763647934</v>
      </c>
      <c r="BY85" s="91">
        <f t="shared" si="115"/>
        <v>1.7641200214862671</v>
      </c>
      <c r="BZ85" s="91">
        <f t="shared" si="115"/>
        <v>1.8309484523557795</v>
      </c>
      <c r="CA85" s="91">
        <f t="shared" si="115"/>
        <v>1.7335969052402893</v>
      </c>
      <c r="CB85" s="91">
        <f t="shared" si="115"/>
        <v>1.7953116105651721</v>
      </c>
      <c r="CC85" s="91">
        <f t="shared" si="115"/>
        <v>1.8110928603844989</v>
      </c>
      <c r="CD85" s="91">
        <f t="shared" si="115"/>
        <v>1.8126314570561464</v>
      </c>
      <c r="CE85" s="91">
        <f t="shared" si="115"/>
        <v>1.8247115281844783</v>
      </c>
      <c r="CF85" s="91">
        <f t="shared" si="115"/>
        <v>1.8317023546796289</v>
      </c>
      <c r="CG85" s="128">
        <f t="shared" si="115"/>
        <v>1.8331703099943979</v>
      </c>
      <c r="CH85" s="91">
        <f t="shared" si="115"/>
        <v>2.0971421291955328</v>
      </c>
      <c r="CI85" s="91">
        <f t="shared" si="115"/>
        <v>1.549603871495336</v>
      </c>
      <c r="CJ85" s="91">
        <f t="shared" si="115"/>
        <v>1.9693464616845457</v>
      </c>
      <c r="CK85" s="91">
        <f t="shared" si="115"/>
        <v>1.8289808533103831</v>
      </c>
      <c r="CL85" s="91">
        <f t="shared" ref="CL85:CS85" si="116">IFERROR(CL73/CL50,"")</f>
        <v>1.8919172219806166</v>
      </c>
      <c r="CM85" s="91">
        <f t="shared" si="116"/>
        <v>1.7956914390760996</v>
      </c>
      <c r="CN85" s="91">
        <f t="shared" si="116"/>
        <v>1.8564881773135449</v>
      </c>
      <c r="CO85" s="91">
        <f t="shared" si="116"/>
        <v>1.8745169738843233</v>
      </c>
      <c r="CP85" s="91">
        <f t="shared" si="116"/>
        <v>1.8755374724564802</v>
      </c>
      <c r="CQ85" s="91">
        <f t="shared" si="116"/>
        <v>1.8880512152853504</v>
      </c>
      <c r="CR85" s="91">
        <f t="shared" si="116"/>
        <v>1.8949964576519072</v>
      </c>
      <c r="CS85" s="128">
        <f t="shared" si="116"/>
        <v>1.8968315787136083</v>
      </c>
    </row>
    <row r="86" spans="1:99" s="91" customFormat="1" x14ac:dyDescent="0.25">
      <c r="A86" s="91" t="s">
        <v>6</v>
      </c>
      <c r="B86" s="91">
        <f t="shared" si="110"/>
        <v>1.3490566037735849</v>
      </c>
      <c r="C86" s="91">
        <f t="shared" ref="C86:Y86" si="117">IFERROR(C74/C51,"")</f>
        <v>1.2264150943396226</v>
      </c>
      <c r="D86" s="91">
        <f t="shared" si="117"/>
        <v>1.647887323943662</v>
      </c>
      <c r="E86" s="91">
        <f t="shared" si="117"/>
        <v>1.4142857142857144</v>
      </c>
      <c r="F86" s="91">
        <f t="shared" si="117"/>
        <v>1.4598765432098766</v>
      </c>
      <c r="G86" s="91">
        <f t="shared" si="117"/>
        <v>1.4697986577181208</v>
      </c>
      <c r="H86" s="91">
        <f t="shared" si="117"/>
        <v>1.4345238095238095</v>
      </c>
      <c r="I86" s="91">
        <f t="shared" si="117"/>
        <v>1.3333333333333333</v>
      </c>
      <c r="J86" s="91">
        <f t="shared" si="117"/>
        <v>1.7212643678160919</v>
      </c>
      <c r="K86" s="91">
        <f t="shared" si="117"/>
        <v>1.4187192118226601</v>
      </c>
      <c r="L86" s="91">
        <f t="shared" si="117"/>
        <v>1.9090909090909092</v>
      </c>
      <c r="M86" s="128">
        <f t="shared" si="117"/>
        <v>1.9171875</v>
      </c>
      <c r="N86" s="273">
        <f t="shared" si="117"/>
        <v>1.2980769230769231</v>
      </c>
      <c r="O86" s="273">
        <f t="shared" si="117"/>
        <v>1.4642857142857142</v>
      </c>
      <c r="P86" s="273">
        <f t="shared" si="117"/>
        <v>1.8367346938775511</v>
      </c>
      <c r="Q86" s="273">
        <f t="shared" si="117"/>
        <v>1.4792899408284024</v>
      </c>
      <c r="R86" s="273">
        <f t="shared" si="117"/>
        <v>1.5802469135802468</v>
      </c>
      <c r="S86" s="273">
        <f t="shared" si="117"/>
        <v>1.8685344827586208</v>
      </c>
      <c r="T86" s="273">
        <f t="shared" si="117"/>
        <v>1.33</v>
      </c>
      <c r="U86" s="273">
        <f t="shared" si="117"/>
        <v>1.4780701754385965</v>
      </c>
      <c r="V86" s="91">
        <f t="shared" si="117"/>
        <v>1.8032258064516129</v>
      </c>
      <c r="W86" s="91">
        <f t="shared" si="117"/>
        <v>1.4468438538205981</v>
      </c>
      <c r="X86" s="91">
        <f t="shared" si="117"/>
        <v>1.7076677316293929</v>
      </c>
      <c r="Y86" s="128">
        <f t="shared" si="117"/>
        <v>1.8010610079575597</v>
      </c>
      <c r="Z86" s="91">
        <f t="shared" ref="Z86:CK86" si="118">IFERROR(Z74/Z51,"")</f>
        <v>1.2477064220183487</v>
      </c>
      <c r="AA86" s="91">
        <f t="shared" si="118"/>
        <v>1.5811965811965811</v>
      </c>
      <c r="AB86" s="91">
        <f t="shared" si="118"/>
        <v>1.7591240875912408</v>
      </c>
      <c r="AC86" s="91">
        <f t="shared" si="118"/>
        <v>1.5038167938931297</v>
      </c>
      <c r="AD86" s="91">
        <f t="shared" si="118"/>
        <v>1.676056338028169</v>
      </c>
      <c r="AE86" s="91">
        <f t="shared" si="118"/>
        <v>1.5484693877551021</v>
      </c>
      <c r="AF86" s="91">
        <f t="shared" si="118"/>
        <v>1.4362139917695473</v>
      </c>
      <c r="AG86" s="91">
        <f t="shared" si="118"/>
        <v>1.5351077165993476</v>
      </c>
      <c r="AH86" s="91">
        <f t="shared" si="118"/>
        <v>1.5416180831107464</v>
      </c>
      <c r="AI86" s="91">
        <f t="shared" si="118"/>
        <v>1.5118036582988112</v>
      </c>
      <c r="AJ86" s="91">
        <f t="shared" si="118"/>
        <v>1.4977621084417791</v>
      </c>
      <c r="AK86" s="128">
        <f t="shared" si="118"/>
        <v>1.5158780164493861</v>
      </c>
      <c r="AL86" s="91">
        <f t="shared" si="118"/>
        <v>1.2908792526605497</v>
      </c>
      <c r="AM86" s="91">
        <f t="shared" si="118"/>
        <v>1.6415637452330756</v>
      </c>
      <c r="AN86" s="91">
        <f t="shared" si="118"/>
        <v>1.7181163383684828</v>
      </c>
      <c r="AO86" s="91">
        <f t="shared" si="118"/>
        <v>1.5521266080656961</v>
      </c>
      <c r="AP86" s="91">
        <f t="shared" si="118"/>
        <v>1.6869753993473748</v>
      </c>
      <c r="AQ86" s="91">
        <f t="shared" si="118"/>
        <v>1.5530481508056004</v>
      </c>
      <c r="AR86" s="91">
        <f t="shared" si="118"/>
        <v>1.526613780662873</v>
      </c>
      <c r="AS86" s="91">
        <f t="shared" si="118"/>
        <v>1.5990887120372068</v>
      </c>
      <c r="AT86" s="91">
        <f t="shared" si="118"/>
        <v>1.6099766898873857</v>
      </c>
      <c r="AU86" s="91">
        <f t="shared" si="118"/>
        <v>1.6000008038074613</v>
      </c>
      <c r="AV86" s="91">
        <f t="shared" si="118"/>
        <v>1.5972219989690768</v>
      </c>
      <c r="AW86" s="128">
        <f t="shared" si="118"/>
        <v>1.6096667738927841</v>
      </c>
      <c r="AX86" s="91">
        <f t="shared" si="118"/>
        <v>1.3531177980917026</v>
      </c>
      <c r="AY86" s="91">
        <f t="shared" si="118"/>
        <v>1.7209094966153862</v>
      </c>
      <c r="AZ86" s="91">
        <f t="shared" si="118"/>
        <v>1.8113605080753807</v>
      </c>
      <c r="BA86" s="91">
        <f t="shared" si="118"/>
        <v>1.6279483619877948</v>
      </c>
      <c r="BB86" s="91">
        <f t="shared" si="118"/>
        <v>1.7793387320309775</v>
      </c>
      <c r="BC86" s="91">
        <f t="shared" si="118"/>
        <v>1.6362973932341813</v>
      </c>
      <c r="BD86" s="91">
        <f t="shared" si="118"/>
        <v>1.6300549548294341</v>
      </c>
      <c r="BE86" s="91">
        <f t="shared" si="118"/>
        <v>1.6900062369455713</v>
      </c>
      <c r="BF86" s="91">
        <f t="shared" si="118"/>
        <v>1.709061034300642</v>
      </c>
      <c r="BG86" s="91">
        <f t="shared" si="118"/>
        <v>1.7034237448616347</v>
      </c>
      <c r="BH86" s="91">
        <f t="shared" si="118"/>
        <v>1.6982778593803358</v>
      </c>
      <c r="BI86" s="128">
        <f t="shared" si="118"/>
        <v>1.7115606940373431</v>
      </c>
      <c r="BJ86" s="91">
        <f t="shared" si="118"/>
        <v>1.4078454353773577</v>
      </c>
      <c r="BK86" s="91">
        <f t="shared" si="118"/>
        <v>1.755265441357172</v>
      </c>
      <c r="BL86" s="91">
        <f t="shared" si="118"/>
        <v>1.8664381139985262</v>
      </c>
      <c r="BM86" s="91">
        <f t="shared" si="118"/>
        <v>1.6593264297293644</v>
      </c>
      <c r="BN86" s="91">
        <f t="shared" si="118"/>
        <v>1.8407988509267155</v>
      </c>
      <c r="BO86" s="91">
        <f t="shared" si="118"/>
        <v>1.6825707068287545</v>
      </c>
      <c r="BP86" s="91">
        <f t="shared" si="118"/>
        <v>1.6788519876157066</v>
      </c>
      <c r="BQ86" s="91">
        <f t="shared" si="118"/>
        <v>1.7381111083987231</v>
      </c>
      <c r="BR86" s="91">
        <f t="shared" si="118"/>
        <v>1.7632570257583433</v>
      </c>
      <c r="BS86" s="91">
        <f t="shared" si="118"/>
        <v>1.7498903354629203</v>
      </c>
      <c r="BT86" s="91">
        <f t="shared" si="118"/>
        <v>1.7497661771223958</v>
      </c>
      <c r="BU86" s="128">
        <f t="shared" si="118"/>
        <v>1.7618832977728953</v>
      </c>
      <c r="BV86" s="91">
        <f t="shared" si="118"/>
        <v>1.459001556874902</v>
      </c>
      <c r="BW86" s="91">
        <f t="shared" si="118"/>
        <v>1.8101175750088392</v>
      </c>
      <c r="BX86" s="91">
        <f t="shared" si="118"/>
        <v>1.9393516283663605</v>
      </c>
      <c r="BY86" s="91">
        <f t="shared" si="118"/>
        <v>1.7094470930521579</v>
      </c>
      <c r="BZ86" s="91">
        <f t="shared" si="118"/>
        <v>1.9218646803706023</v>
      </c>
      <c r="CA86" s="91">
        <f t="shared" si="118"/>
        <v>1.7474990709973404</v>
      </c>
      <c r="CB86" s="91">
        <f t="shared" si="118"/>
        <v>1.7549385463381257</v>
      </c>
      <c r="CC86" s="91">
        <f t="shared" si="118"/>
        <v>1.8050972526954889</v>
      </c>
      <c r="CD86" s="91">
        <f t="shared" si="118"/>
        <v>1.8347147732181064</v>
      </c>
      <c r="CE86" s="91">
        <f t="shared" si="118"/>
        <v>1.8190580719695992</v>
      </c>
      <c r="CF86" s="91">
        <f t="shared" si="118"/>
        <v>1.8185243871246852</v>
      </c>
      <c r="CG86" s="128">
        <f t="shared" si="118"/>
        <v>1.8299292079183445</v>
      </c>
      <c r="CH86" s="91">
        <f t="shared" si="118"/>
        <v>1.5181153185069889</v>
      </c>
      <c r="CI86" s="91">
        <f t="shared" si="118"/>
        <v>1.8752271353821661</v>
      </c>
      <c r="CJ86" s="91">
        <f t="shared" si="118"/>
        <v>2.014265736701343</v>
      </c>
      <c r="CK86" s="91">
        <f t="shared" si="118"/>
        <v>1.7689754805024418</v>
      </c>
      <c r="CL86" s="91">
        <f t="shared" ref="CL86:CS86" si="119">IFERROR(CL74/CL51,"")</f>
        <v>2.0040130904159299</v>
      </c>
      <c r="CM86" s="91">
        <f t="shared" si="119"/>
        <v>1.8179251695785632</v>
      </c>
      <c r="CN86" s="91">
        <f t="shared" si="119"/>
        <v>1.8308666760846037</v>
      </c>
      <c r="CO86" s="91">
        <f t="shared" si="119"/>
        <v>1.8775932264773827</v>
      </c>
      <c r="CP86" s="91">
        <f t="shared" si="119"/>
        <v>1.9110628780141281</v>
      </c>
      <c r="CQ86" s="91">
        <f t="shared" si="119"/>
        <v>1.8910713991373229</v>
      </c>
      <c r="CR86" s="91">
        <f t="shared" si="119"/>
        <v>1.8932938043515164</v>
      </c>
      <c r="CS86" s="128">
        <f t="shared" si="119"/>
        <v>1.9045046767855249</v>
      </c>
    </row>
    <row r="87" spans="1:99" s="91" customFormat="1" x14ac:dyDescent="0.25">
      <c r="A87" s="91" t="s">
        <v>7</v>
      </c>
      <c r="B87" s="91">
        <f t="shared" si="110"/>
        <v>1.2661290322580645</v>
      </c>
      <c r="C87" s="91">
        <f t="shared" ref="C87:Y87" si="120">IFERROR(C75/C52,"")</f>
        <v>1.3017241379310345</v>
      </c>
      <c r="D87" s="91">
        <f t="shared" si="120"/>
        <v>1.375</v>
      </c>
      <c r="E87" s="91">
        <f t="shared" si="120"/>
        <v>1.4454545454545455</v>
      </c>
      <c r="F87" s="91">
        <f t="shared" si="120"/>
        <v>1.275735294117647</v>
      </c>
      <c r="G87" s="91">
        <f t="shared" si="120"/>
        <v>1.3482490272373542</v>
      </c>
      <c r="H87" s="91">
        <f t="shared" si="120"/>
        <v>1.3803418803418803</v>
      </c>
      <c r="I87" s="91">
        <f t="shared" si="120"/>
        <v>1.1812499999999999</v>
      </c>
      <c r="J87" s="91">
        <f t="shared" si="120"/>
        <v>1.4481481481481482</v>
      </c>
      <c r="K87" s="91">
        <f t="shared" si="120"/>
        <v>1.3666666666666667</v>
      </c>
      <c r="L87" s="91">
        <f t="shared" si="120"/>
        <v>1.9097744360902256</v>
      </c>
      <c r="M87" s="128">
        <f t="shared" si="120"/>
        <v>1.6189655172413793</v>
      </c>
      <c r="N87" s="273">
        <f t="shared" si="120"/>
        <v>1.227891156462585</v>
      </c>
      <c r="O87" s="273">
        <f t="shared" si="120"/>
        <v>1.2824858757062148</v>
      </c>
      <c r="P87" s="273">
        <f t="shared" si="120"/>
        <v>1.9066666666666667</v>
      </c>
      <c r="Q87" s="273">
        <f t="shared" si="120"/>
        <v>2.064516129032258</v>
      </c>
      <c r="R87" s="273">
        <f t="shared" si="120"/>
        <v>1.7533333333333334</v>
      </c>
      <c r="S87" s="273">
        <f t="shared" si="120"/>
        <v>1.706</v>
      </c>
      <c r="T87" s="273">
        <f t="shared" si="120"/>
        <v>1.5763546798029557</v>
      </c>
      <c r="U87" s="273">
        <f t="shared" si="120"/>
        <v>1.4788273615635179</v>
      </c>
      <c r="V87" s="91">
        <f t="shared" si="120"/>
        <v>1.772594752186589</v>
      </c>
      <c r="W87" s="91">
        <f t="shared" si="120"/>
        <v>1.4650205761316872</v>
      </c>
      <c r="X87" s="91">
        <f t="shared" si="120"/>
        <v>1.736842105263158</v>
      </c>
      <c r="Y87" s="128">
        <f t="shared" si="120"/>
        <v>2.0738866396761133</v>
      </c>
      <c r="Z87" s="91">
        <f t="shared" ref="Z87:CK87" si="121">IFERROR(Z75/Z52,"")</f>
        <v>1.7331932773109244</v>
      </c>
      <c r="AA87" s="91">
        <f t="shared" si="121"/>
        <v>1.4775413711583925</v>
      </c>
      <c r="AB87" s="91">
        <f t="shared" si="121"/>
        <v>1.6903914590747331</v>
      </c>
      <c r="AC87" s="91">
        <f t="shared" si="121"/>
        <v>1.4854368932038835</v>
      </c>
      <c r="AD87" s="91">
        <f t="shared" si="121"/>
        <v>1.4978723404255319</v>
      </c>
      <c r="AE87" s="91">
        <f t="shared" si="121"/>
        <v>1.7072072072072073</v>
      </c>
      <c r="AF87" s="91">
        <f t="shared" si="121"/>
        <v>1.8170103092783505</v>
      </c>
      <c r="AG87" s="91">
        <f t="shared" si="121"/>
        <v>1.6163107638585168</v>
      </c>
      <c r="AH87" s="91">
        <f t="shared" si="121"/>
        <v>1.6448202847489775</v>
      </c>
      <c r="AI87" s="91">
        <f t="shared" si="121"/>
        <v>1.6921585760393116</v>
      </c>
      <c r="AJ87" s="91">
        <f t="shared" si="121"/>
        <v>1.6904199797809421</v>
      </c>
      <c r="AK87" s="128">
        <f t="shared" si="121"/>
        <v>1.6574980073864756</v>
      </c>
      <c r="AL87" s="91">
        <f t="shared" si="121"/>
        <v>1.7519890261031115</v>
      </c>
      <c r="AM87" s="91">
        <f t="shared" si="121"/>
        <v>1.5278649466522534</v>
      </c>
      <c r="AN87" s="91">
        <f t="shared" si="121"/>
        <v>1.7370999921913388</v>
      </c>
      <c r="AO87" s="91">
        <f t="shared" si="121"/>
        <v>1.5260077814690272</v>
      </c>
      <c r="AP87" s="91">
        <f t="shared" si="121"/>
        <v>1.5384644991588898</v>
      </c>
      <c r="AQ87" s="91">
        <f t="shared" si="121"/>
        <v>1.7767670117363181</v>
      </c>
      <c r="AR87" s="91">
        <f t="shared" si="121"/>
        <v>1.9042223193353729</v>
      </c>
      <c r="AS87" s="91">
        <f t="shared" si="121"/>
        <v>1.7109734056008381</v>
      </c>
      <c r="AT87" s="91">
        <f t="shared" si="121"/>
        <v>1.7499183765081974</v>
      </c>
      <c r="AU87" s="91">
        <f t="shared" si="121"/>
        <v>1.8147476912727587</v>
      </c>
      <c r="AV87" s="91">
        <f t="shared" si="121"/>
        <v>1.8111218213767</v>
      </c>
      <c r="AW87" s="128">
        <f t="shared" si="121"/>
        <v>1.7799176019643017</v>
      </c>
      <c r="AX87" s="91">
        <f t="shared" si="121"/>
        <v>1.8346033761960205</v>
      </c>
      <c r="AY87" s="91">
        <f t="shared" si="121"/>
        <v>1.6008318674002431</v>
      </c>
      <c r="AZ87" s="91">
        <f t="shared" si="121"/>
        <v>1.8242111133786316</v>
      </c>
      <c r="BA87" s="91">
        <f t="shared" si="121"/>
        <v>1.6024730176920288</v>
      </c>
      <c r="BB87" s="91">
        <f t="shared" si="121"/>
        <v>1.6162733652324945</v>
      </c>
      <c r="BC87" s="91">
        <f t="shared" si="121"/>
        <v>1.8736371028027212</v>
      </c>
      <c r="BD87" s="91">
        <f t="shared" si="121"/>
        <v>2.001815256218606</v>
      </c>
      <c r="BE87" s="91">
        <f t="shared" si="121"/>
        <v>1.8053636832321487</v>
      </c>
      <c r="BF87" s="91">
        <f t="shared" si="121"/>
        <v>1.845741288851489</v>
      </c>
      <c r="BG87" s="91">
        <f t="shared" si="121"/>
        <v>1.9156460178035117</v>
      </c>
      <c r="BH87" s="91">
        <f t="shared" si="121"/>
        <v>1.9125913724970725</v>
      </c>
      <c r="BI87" s="128">
        <f t="shared" si="121"/>
        <v>1.8790241529186733</v>
      </c>
      <c r="BJ87" s="91">
        <f t="shared" si="121"/>
        <v>1.9036937723771716</v>
      </c>
      <c r="BK87" s="91">
        <f t="shared" si="121"/>
        <v>1.6609097584440637</v>
      </c>
      <c r="BL87" s="91">
        <f t="shared" si="121"/>
        <v>1.869437807512832</v>
      </c>
      <c r="BM87" s="91">
        <f t="shared" si="121"/>
        <v>1.6421079240509835</v>
      </c>
      <c r="BN87" s="91">
        <f t="shared" si="121"/>
        <v>1.6577605330556378</v>
      </c>
      <c r="BO87" s="91">
        <f t="shared" si="121"/>
        <v>1.9392896983684063</v>
      </c>
      <c r="BP87" s="91">
        <f t="shared" si="121"/>
        <v>2.0552214260038286</v>
      </c>
      <c r="BQ87" s="91">
        <f t="shared" si="121"/>
        <v>1.8531895483333938</v>
      </c>
      <c r="BR87" s="91">
        <f t="shared" si="121"/>
        <v>1.8992363702286179</v>
      </c>
      <c r="BS87" s="91">
        <f t="shared" si="121"/>
        <v>1.9710504884261384</v>
      </c>
      <c r="BT87" s="91">
        <f t="shared" si="121"/>
        <v>1.9629908317765423</v>
      </c>
      <c r="BU87" s="128">
        <f t="shared" si="121"/>
        <v>1.9310722246030856</v>
      </c>
      <c r="BV87" s="91">
        <f t="shared" si="121"/>
        <v>1.9805209392301684</v>
      </c>
      <c r="BW87" s="91">
        <f t="shared" si="121"/>
        <v>1.7215936176172968</v>
      </c>
      <c r="BX87" s="91">
        <f t="shared" si="121"/>
        <v>1.9352910899281464</v>
      </c>
      <c r="BY87" s="91">
        <f t="shared" si="121"/>
        <v>1.6997294259957076</v>
      </c>
      <c r="BZ87" s="91">
        <f t="shared" si="121"/>
        <v>1.7173080073452394</v>
      </c>
      <c r="CA87" s="91">
        <f t="shared" si="121"/>
        <v>2.0253189690508768</v>
      </c>
      <c r="CB87" s="91">
        <f t="shared" si="121"/>
        <v>2.1314840189001152</v>
      </c>
      <c r="CC87" s="91">
        <f t="shared" si="121"/>
        <v>1.9231683717849715</v>
      </c>
      <c r="CD87" s="91">
        <f t="shared" si="121"/>
        <v>1.9722146568417012</v>
      </c>
      <c r="CE87" s="91">
        <f t="shared" si="121"/>
        <v>2.0468939997553615</v>
      </c>
      <c r="CF87" s="91">
        <f t="shared" si="121"/>
        <v>2.0360352054810829</v>
      </c>
      <c r="CG87" s="128">
        <f t="shared" si="121"/>
        <v>2.0033497430696752</v>
      </c>
      <c r="CH87" s="91">
        <f t="shared" si="121"/>
        <v>2.0625899268065644</v>
      </c>
      <c r="CI87" s="91">
        <f t="shared" si="121"/>
        <v>1.7930456617178354</v>
      </c>
      <c r="CJ87" s="91">
        <f t="shared" si="121"/>
        <v>2.0126836283027751</v>
      </c>
      <c r="CK87" s="91">
        <f t="shared" si="121"/>
        <v>1.7670208757132548</v>
      </c>
      <c r="CL87" s="91">
        <f t="shared" ref="CL87:CS87" si="122">IFERROR(CL75/CL52,"")</f>
        <v>1.7855025813357701</v>
      </c>
      <c r="CM87" s="91">
        <f t="shared" si="122"/>
        <v>2.116274154957857</v>
      </c>
      <c r="CN87" s="91">
        <f t="shared" si="122"/>
        <v>2.2202812117449668</v>
      </c>
      <c r="CO87" s="91">
        <f t="shared" si="122"/>
        <v>2.0029804101713995</v>
      </c>
      <c r="CP87" s="91">
        <f t="shared" si="122"/>
        <v>2.0549893734821261</v>
      </c>
      <c r="CQ87" s="91">
        <f t="shared" si="122"/>
        <v>2.1314553108988217</v>
      </c>
      <c r="CR87" s="91">
        <f t="shared" si="122"/>
        <v>2.1207990546233035</v>
      </c>
      <c r="CS87" s="128">
        <f t="shared" si="122"/>
        <v>2.0867080178044501</v>
      </c>
    </row>
    <row r="88" spans="1:99" s="91" customFormat="1" x14ac:dyDescent="0.25">
      <c r="A88" s="91" t="s">
        <v>8</v>
      </c>
      <c r="B88" s="91">
        <f t="shared" si="110"/>
        <v>1.1111111111111112</v>
      </c>
      <c r="C88" s="91">
        <f t="shared" ref="C88:Y88" si="123">IFERROR(C76/C53,"")</f>
        <v>1.1846153846153846</v>
      </c>
      <c r="D88" s="91">
        <f t="shared" si="123"/>
        <v>1.2903225806451613</v>
      </c>
      <c r="E88" s="91">
        <f t="shared" si="123"/>
        <v>1.471830985915493</v>
      </c>
      <c r="F88" s="91">
        <f t="shared" si="123"/>
        <v>1.2417582417582418</v>
      </c>
      <c r="G88" s="91">
        <f t="shared" si="123"/>
        <v>1.2377622377622377</v>
      </c>
      <c r="H88" s="91">
        <f t="shared" si="123"/>
        <v>1.2727272727272727</v>
      </c>
      <c r="I88" s="91">
        <f t="shared" si="123"/>
        <v>1.2714285714285714</v>
      </c>
      <c r="J88" s="91">
        <f t="shared" si="123"/>
        <v>1.2423076923076923</v>
      </c>
      <c r="K88" s="91">
        <f t="shared" si="123"/>
        <v>1.2239583333333333</v>
      </c>
      <c r="L88" s="91">
        <f t="shared" si="123"/>
        <v>1.9547738693467336</v>
      </c>
      <c r="M88" s="128">
        <f t="shared" si="123"/>
        <v>1.742489270386266</v>
      </c>
      <c r="N88" s="273">
        <f t="shared" si="123"/>
        <v>1.2137096774193548</v>
      </c>
      <c r="O88" s="273">
        <f t="shared" si="123"/>
        <v>1.1900826446280992</v>
      </c>
      <c r="P88" s="273">
        <f t="shared" si="123"/>
        <v>1.546875</v>
      </c>
      <c r="Q88" s="273">
        <f t="shared" si="123"/>
        <v>1.4619565217391304</v>
      </c>
      <c r="R88" s="273">
        <f t="shared" si="123"/>
        <v>1.3863636363636365</v>
      </c>
      <c r="S88" s="273">
        <f t="shared" si="123"/>
        <v>1.5087719298245614</v>
      </c>
      <c r="T88" s="273">
        <f t="shared" si="123"/>
        <v>1.4601769911504425</v>
      </c>
      <c r="U88" s="273">
        <f t="shared" si="123"/>
        <v>1.4580645161290322</v>
      </c>
      <c r="V88" s="91">
        <f t="shared" si="123"/>
        <v>1.7661290322580645</v>
      </c>
      <c r="W88" s="91">
        <f t="shared" si="123"/>
        <v>1.8194444444444444</v>
      </c>
      <c r="X88" s="91">
        <f t="shared" si="123"/>
        <v>2.0032051282051282</v>
      </c>
      <c r="Y88" s="128">
        <f t="shared" si="123"/>
        <v>1.7772585669781931</v>
      </c>
      <c r="Z88" s="91">
        <f t="shared" ref="Z88:CK88" si="124">IFERROR(Z76/Z53,"")</f>
        <v>1.2773972602739727</v>
      </c>
      <c r="AA88" s="91">
        <f t="shared" si="124"/>
        <v>1.5294117647058822</v>
      </c>
      <c r="AB88" s="91">
        <f t="shared" si="124"/>
        <v>1.7444751381215469</v>
      </c>
      <c r="AC88" s="91">
        <f t="shared" si="124"/>
        <v>1.2472222222222222</v>
      </c>
      <c r="AD88" s="91">
        <f t="shared" si="124"/>
        <v>1.4036697247706422</v>
      </c>
      <c r="AE88" s="91">
        <f t="shared" si="124"/>
        <v>1.4952380952380953</v>
      </c>
      <c r="AF88" s="91">
        <f t="shared" si="124"/>
        <v>1.6363636363636365</v>
      </c>
      <c r="AG88" s="91">
        <f t="shared" si="124"/>
        <v>1.4612499061580895</v>
      </c>
      <c r="AH88" s="91">
        <f t="shared" si="124"/>
        <v>1.5015381519511901</v>
      </c>
      <c r="AI88" s="91">
        <f t="shared" si="124"/>
        <v>1.5299048576815784</v>
      </c>
      <c r="AJ88" s="91">
        <f t="shared" si="124"/>
        <v>1.5384125486662672</v>
      </c>
      <c r="AK88" s="128">
        <f t="shared" si="124"/>
        <v>1.5113005794539065</v>
      </c>
      <c r="AL88" s="91">
        <f t="shared" si="124"/>
        <v>1.3103589459226854</v>
      </c>
      <c r="AM88" s="91">
        <f t="shared" si="124"/>
        <v>1.5917575390129244</v>
      </c>
      <c r="AN88" s="91">
        <f t="shared" si="124"/>
        <v>1.7559161425180509</v>
      </c>
      <c r="AO88" s="91">
        <f t="shared" si="124"/>
        <v>1.3099442598896571</v>
      </c>
      <c r="AP88" s="91">
        <f t="shared" si="124"/>
        <v>1.435833630326822</v>
      </c>
      <c r="AQ88" s="91">
        <f t="shared" si="124"/>
        <v>1.5366889036239804</v>
      </c>
      <c r="AR88" s="91">
        <f t="shared" si="124"/>
        <v>1.7339346366556925</v>
      </c>
      <c r="AS88" s="91">
        <f t="shared" si="124"/>
        <v>1.5342129084401264</v>
      </c>
      <c r="AT88" s="91">
        <f t="shared" si="124"/>
        <v>1.5778506541165651</v>
      </c>
      <c r="AU88" s="91">
        <f t="shared" si="124"/>
        <v>1.6252053721015889</v>
      </c>
      <c r="AV88" s="91">
        <f t="shared" si="124"/>
        <v>1.6340743128209405</v>
      </c>
      <c r="AW88" s="128">
        <f t="shared" si="124"/>
        <v>1.6024730661092172</v>
      </c>
      <c r="AX88" s="91">
        <f t="shared" si="124"/>
        <v>1.3613640788222623</v>
      </c>
      <c r="AY88" s="91">
        <f t="shared" si="124"/>
        <v>1.6551517359037407</v>
      </c>
      <c r="AZ88" s="91">
        <f t="shared" si="124"/>
        <v>1.8339763432821754</v>
      </c>
      <c r="BA88" s="91">
        <f t="shared" si="124"/>
        <v>1.3521484500645491</v>
      </c>
      <c r="BB88" s="91">
        <f t="shared" si="124"/>
        <v>1.5112704613216992</v>
      </c>
      <c r="BC88" s="91">
        <f t="shared" si="124"/>
        <v>1.6116603353952108</v>
      </c>
      <c r="BD88" s="91">
        <f t="shared" si="124"/>
        <v>1.8295577309968227</v>
      </c>
      <c r="BE88" s="91">
        <f t="shared" si="124"/>
        <v>1.6106130553189846</v>
      </c>
      <c r="BF88" s="91">
        <f t="shared" si="124"/>
        <v>1.6571629286254435</v>
      </c>
      <c r="BG88" s="91">
        <f t="shared" si="124"/>
        <v>1.706346713142501</v>
      </c>
      <c r="BH88" s="91">
        <f t="shared" si="124"/>
        <v>1.7147852156996901</v>
      </c>
      <c r="BI88" s="128">
        <f t="shared" si="124"/>
        <v>1.6812144571032841</v>
      </c>
      <c r="BJ88" s="91">
        <f t="shared" si="124"/>
        <v>1.4049073951867828</v>
      </c>
      <c r="BK88" s="91">
        <f t="shared" si="124"/>
        <v>1.7151541382650324</v>
      </c>
      <c r="BL88" s="91">
        <f t="shared" si="124"/>
        <v>1.8876802830438868</v>
      </c>
      <c r="BM88" s="91">
        <f t="shared" si="124"/>
        <v>1.4158126674396827</v>
      </c>
      <c r="BN88" s="91">
        <f t="shared" si="124"/>
        <v>1.5422130399554754</v>
      </c>
      <c r="BO88" s="91">
        <f t="shared" si="124"/>
        <v>1.6539599084154601</v>
      </c>
      <c r="BP88" s="91">
        <f t="shared" si="124"/>
        <v>1.8565616758925556</v>
      </c>
      <c r="BQ88" s="91">
        <f t="shared" si="124"/>
        <v>1.6497224774501749</v>
      </c>
      <c r="BR88" s="91">
        <f t="shared" si="124"/>
        <v>1.6939110862053364</v>
      </c>
      <c r="BS88" s="91">
        <f t="shared" si="124"/>
        <v>1.7432324531387879</v>
      </c>
      <c r="BT88" s="91">
        <f t="shared" si="124"/>
        <v>1.7505456310213865</v>
      </c>
      <c r="BU88" s="128">
        <f t="shared" si="124"/>
        <v>1.7187291772345845</v>
      </c>
      <c r="BV88" s="91">
        <f t="shared" si="124"/>
        <v>1.4574967199102178</v>
      </c>
      <c r="BW88" s="91">
        <f t="shared" si="124"/>
        <v>1.7832121701926162</v>
      </c>
      <c r="BX88" s="91">
        <f t="shared" si="124"/>
        <v>1.9544019156828389</v>
      </c>
      <c r="BY88" s="91">
        <f t="shared" si="124"/>
        <v>1.4739721935870553</v>
      </c>
      <c r="BZ88" s="91">
        <f t="shared" si="124"/>
        <v>1.5939541322229849</v>
      </c>
      <c r="CA88" s="91">
        <f t="shared" si="124"/>
        <v>1.7138802954293806</v>
      </c>
      <c r="CB88" s="91">
        <f t="shared" si="124"/>
        <v>1.9058839082337899</v>
      </c>
      <c r="CC88" s="91">
        <f t="shared" si="124"/>
        <v>1.7068134141867461</v>
      </c>
      <c r="CD88" s="91">
        <f t="shared" si="124"/>
        <v>1.7497828849314789</v>
      </c>
      <c r="CE88" s="91">
        <f t="shared" si="124"/>
        <v>1.7997522542926461</v>
      </c>
      <c r="CF88" s="91">
        <f t="shared" si="124"/>
        <v>1.8064233401190188</v>
      </c>
      <c r="CG88" s="128">
        <f t="shared" si="124"/>
        <v>1.7752770184071016</v>
      </c>
      <c r="CH88" s="91">
        <f t="shared" si="124"/>
        <v>1.5141023067306589</v>
      </c>
      <c r="CI88" s="91">
        <f t="shared" si="124"/>
        <v>1.8597609367933601</v>
      </c>
      <c r="CJ88" s="91">
        <f t="shared" si="124"/>
        <v>2.0286956735430803</v>
      </c>
      <c r="CK88" s="91">
        <f t="shared" si="124"/>
        <v>1.5382467331835423</v>
      </c>
      <c r="CL88" s="91">
        <f t="shared" ref="CL88:CS88" si="125">IFERROR(CL76/CL53,"")</f>
        <v>1.6556232295180109</v>
      </c>
      <c r="CM88" s="91">
        <f t="shared" si="125"/>
        <v>1.7819212656180592</v>
      </c>
      <c r="CN88" s="91">
        <f t="shared" si="125"/>
        <v>1.9716874488551654</v>
      </c>
      <c r="CO88" s="91">
        <f t="shared" si="125"/>
        <v>1.7729731967461153</v>
      </c>
      <c r="CP88" s="91">
        <f t="shared" si="125"/>
        <v>1.8163268341106662</v>
      </c>
      <c r="CQ88" s="91">
        <f t="shared" si="125"/>
        <v>1.8678027939271022</v>
      </c>
      <c r="CR88" s="91">
        <f t="shared" si="125"/>
        <v>1.8735025952076991</v>
      </c>
      <c r="CS88" s="128">
        <f t="shared" si="125"/>
        <v>1.8424149057069759</v>
      </c>
    </row>
    <row r="89" spans="1:99" s="91" customFormat="1" x14ac:dyDescent="0.25">
      <c r="A89" s="91" t="s">
        <v>1</v>
      </c>
      <c r="B89" s="91">
        <f t="shared" si="110"/>
        <v>1</v>
      </c>
      <c r="C89" s="91">
        <f t="shared" ref="C89:Y89" si="126">IFERROR(C77/C54,"")</f>
        <v>1.1864406779661016</v>
      </c>
      <c r="D89" s="91">
        <f t="shared" si="126"/>
        <v>1.4428571428571428</v>
      </c>
      <c r="E89" s="91">
        <f t="shared" si="126"/>
        <v>1.375</v>
      </c>
      <c r="F89" s="91">
        <f t="shared" si="126"/>
        <v>1.1901408450704225</v>
      </c>
      <c r="G89" s="91">
        <f t="shared" si="126"/>
        <v>1.1499999999999999</v>
      </c>
      <c r="H89" s="91">
        <f t="shared" si="126"/>
        <v>1.3972602739726028</v>
      </c>
      <c r="I89" s="91">
        <f t="shared" si="126"/>
        <v>1.2063492063492063</v>
      </c>
      <c r="J89" s="91">
        <f t="shared" si="126"/>
        <v>1.4178403755868545</v>
      </c>
      <c r="K89" s="91">
        <f t="shared" si="126"/>
        <v>1.2486486486486486</v>
      </c>
      <c r="L89" s="91">
        <f t="shared" si="126"/>
        <v>2.03125</v>
      </c>
      <c r="M89" s="128">
        <f t="shared" si="126"/>
        <v>1.7857142857142858</v>
      </c>
      <c r="N89" s="273">
        <f t="shared" si="126"/>
        <v>1.1717171717171717</v>
      </c>
      <c r="O89" s="273">
        <f t="shared" si="126"/>
        <v>1.2636363636363637</v>
      </c>
      <c r="P89" s="273">
        <f t="shared" si="126"/>
        <v>1.5767195767195767</v>
      </c>
      <c r="Q89" s="273">
        <f t="shared" si="126"/>
        <v>1.1793478260869565</v>
      </c>
      <c r="R89" s="273">
        <f t="shared" si="126"/>
        <v>1.4301075268817205</v>
      </c>
      <c r="S89" s="273">
        <f t="shared" si="126"/>
        <v>1.6779661016949152</v>
      </c>
      <c r="T89" s="273">
        <f t="shared" si="126"/>
        <v>1.347305389221557</v>
      </c>
      <c r="U89" s="273">
        <f t="shared" si="126"/>
        <v>1.5072992700729928</v>
      </c>
      <c r="V89" s="91">
        <f t="shared" si="126"/>
        <v>1.9202898550724639</v>
      </c>
      <c r="W89" s="91">
        <f t="shared" si="126"/>
        <v>1.7053571428571428</v>
      </c>
      <c r="X89" s="91">
        <f t="shared" si="126"/>
        <v>2.3006993006993008</v>
      </c>
      <c r="Y89" s="128">
        <f t="shared" si="126"/>
        <v>2.344758064516129</v>
      </c>
      <c r="Z89" s="91">
        <f t="shared" ref="Z89:CK89" si="127">IFERROR(Z77/Z54,"")</f>
        <v>1.0273972602739727</v>
      </c>
      <c r="AA89" s="91">
        <f t="shared" si="127"/>
        <v>1.1682242990654206</v>
      </c>
      <c r="AB89" s="91">
        <f t="shared" si="127"/>
        <v>1.3765060240963856</v>
      </c>
      <c r="AC89" s="91">
        <f t="shared" si="127"/>
        <v>1.7050359712230216</v>
      </c>
      <c r="AD89" s="91">
        <f t="shared" si="127"/>
        <v>7.406779661016949</v>
      </c>
      <c r="AE89" s="91">
        <f t="shared" si="127"/>
        <v>1.8974358974358974</v>
      </c>
      <c r="AF89" s="91">
        <f t="shared" si="127"/>
        <v>1.9368421052631579</v>
      </c>
      <c r="AG89" s="91">
        <f t="shared" si="127"/>
        <v>3.2393407120270541</v>
      </c>
      <c r="AH89" s="91">
        <f t="shared" si="127"/>
        <v>3.8958823656602739</v>
      </c>
      <c r="AI89" s="91">
        <f t="shared" si="127"/>
        <v>2.8446225837076393</v>
      </c>
      <c r="AJ89" s="91">
        <f t="shared" si="127"/>
        <v>3.0704900249640836</v>
      </c>
      <c r="AK89" s="128">
        <f t="shared" si="127"/>
        <v>3.3996916371314594</v>
      </c>
      <c r="AL89" s="91">
        <f t="shared" si="127"/>
        <v>1.0053669407584547</v>
      </c>
      <c r="AM89" s="91">
        <f t="shared" si="127"/>
        <v>1.2068421924882158</v>
      </c>
      <c r="AN89" s="91">
        <f t="shared" si="127"/>
        <v>1.4130241708522728</v>
      </c>
      <c r="AO89" s="91">
        <f t="shared" si="127"/>
        <v>1.7994957291141398</v>
      </c>
      <c r="AP89" s="91">
        <f t="shared" si="127"/>
        <v>7.9107668278933101</v>
      </c>
      <c r="AQ89" s="91">
        <f t="shared" si="127"/>
        <v>1.9772873324104556</v>
      </c>
      <c r="AR89" s="91">
        <f t="shared" si="127"/>
        <v>2.2166469077006092</v>
      </c>
      <c r="AS89" s="91">
        <f t="shared" si="127"/>
        <v>3.4172718402883304</v>
      </c>
      <c r="AT89" s="91">
        <f t="shared" si="127"/>
        <v>3.9572617935270777</v>
      </c>
      <c r="AU89" s="91">
        <f t="shared" si="127"/>
        <v>2.9316398558380459</v>
      </c>
      <c r="AV89" s="91">
        <f t="shared" si="127"/>
        <v>3.1540546158194842</v>
      </c>
      <c r="AW89" s="128">
        <f t="shared" si="127"/>
        <v>3.3669438725723699</v>
      </c>
      <c r="AX89" s="91">
        <f t="shared" si="127"/>
        <v>1.0933107166818463</v>
      </c>
      <c r="AY89" s="91">
        <f t="shared" si="127"/>
        <v>1.2464543843935481</v>
      </c>
      <c r="AZ89" s="91">
        <f t="shared" si="127"/>
        <v>1.5028496720824154</v>
      </c>
      <c r="BA89" s="91">
        <f t="shared" si="127"/>
        <v>2.0587957866994642</v>
      </c>
      <c r="BB89" s="91">
        <f t="shared" si="127"/>
        <v>10.87977826044165</v>
      </c>
      <c r="BC89" s="91">
        <f t="shared" si="127"/>
        <v>2.3692281971140181</v>
      </c>
      <c r="BD89" s="91">
        <f t="shared" si="127"/>
        <v>2.6715722398340085</v>
      </c>
      <c r="BE89" s="91">
        <f t="shared" si="127"/>
        <v>4.5132101253426207</v>
      </c>
      <c r="BF89" s="91">
        <f t="shared" si="127"/>
        <v>5.2664751558308494</v>
      </c>
      <c r="BG89" s="91">
        <f t="shared" si="127"/>
        <v>3.7614483535001622</v>
      </c>
      <c r="BH89" s="91">
        <f t="shared" si="127"/>
        <v>4.094428093065547</v>
      </c>
      <c r="BI89" s="128">
        <f t="shared" si="127"/>
        <v>4.506244598089749</v>
      </c>
      <c r="BJ89" s="91">
        <f t="shared" si="127"/>
        <v>1.123037394081462</v>
      </c>
      <c r="BK89" s="91">
        <f t="shared" si="127"/>
        <v>1.2762644276407393</v>
      </c>
      <c r="BL89" s="91">
        <f t="shared" si="127"/>
        <v>1.5408545232634345</v>
      </c>
      <c r="BM89" s="91">
        <f t="shared" si="127"/>
        <v>2.1192674349677807</v>
      </c>
      <c r="BN89" s="91">
        <f t="shared" si="127"/>
        <v>11.280146022897954</v>
      </c>
      <c r="BO89" s="91">
        <f t="shared" si="127"/>
        <v>2.444653707065676</v>
      </c>
      <c r="BP89" s="91">
        <f t="shared" si="127"/>
        <v>2.7585808456150529</v>
      </c>
      <c r="BQ89" s="91">
        <f t="shared" si="127"/>
        <v>4.6799729312041363</v>
      </c>
      <c r="BR89" s="91">
        <f t="shared" si="127"/>
        <v>5.48700951599346</v>
      </c>
      <c r="BS89" s="91">
        <f t="shared" si="127"/>
        <v>3.9093660881432055</v>
      </c>
      <c r="BT89" s="91">
        <f t="shared" si="127"/>
        <v>4.2598628919212658</v>
      </c>
      <c r="BU89" s="128">
        <f t="shared" si="127"/>
        <v>4.6763798092956073</v>
      </c>
      <c r="BV89" s="91">
        <f t="shared" si="127"/>
        <v>1.1650241252164162</v>
      </c>
      <c r="BW89" s="91">
        <f t="shared" si="127"/>
        <v>1.3179919755249452</v>
      </c>
      <c r="BX89" s="91">
        <f t="shared" si="127"/>
        <v>1.5971106361403238</v>
      </c>
      <c r="BY89" s="91">
        <f t="shared" si="127"/>
        <v>2.2108061509701877</v>
      </c>
      <c r="BZ89" s="91">
        <f t="shared" si="127"/>
        <v>11.888016644748308</v>
      </c>
      <c r="CA89" s="91">
        <f t="shared" si="127"/>
        <v>2.5557506348653729</v>
      </c>
      <c r="CB89" s="91">
        <f t="shared" si="127"/>
        <v>2.886051575502198</v>
      </c>
      <c r="CC89" s="91">
        <f t="shared" si="127"/>
        <v>4.8950325279550153</v>
      </c>
      <c r="CD89" s="91">
        <f t="shared" si="127"/>
        <v>5.7455854102507509</v>
      </c>
      <c r="CE89" s="91">
        <f t="shared" si="127"/>
        <v>4.088203910392763</v>
      </c>
      <c r="CF89" s="91">
        <f t="shared" si="127"/>
        <v>4.4451749915741692</v>
      </c>
      <c r="CG89" s="128">
        <f t="shared" si="127"/>
        <v>4.879581368027929</v>
      </c>
      <c r="CH89" s="91">
        <f t="shared" si="127"/>
        <v>1.2094065670627712</v>
      </c>
      <c r="CI89" s="91">
        <f t="shared" si="127"/>
        <v>1.368080395079867</v>
      </c>
      <c r="CJ89" s="91">
        <f t="shared" si="127"/>
        <v>1.6624701652242564</v>
      </c>
      <c r="CK89" s="91">
        <f t="shared" si="127"/>
        <v>2.3086380671971107</v>
      </c>
      <c r="CL89" s="91">
        <f t="shared" ref="CL89:CS89" si="128">IFERROR(CL77/CL54,"")</f>
        <v>12.485298657902694</v>
      </c>
      <c r="CM89" s="91">
        <f t="shared" si="128"/>
        <v>2.6764187985608947</v>
      </c>
      <c r="CN89" s="91">
        <f t="shared" si="128"/>
        <v>3.0240554582045198</v>
      </c>
      <c r="CO89" s="91">
        <f t="shared" si="128"/>
        <v>5.1349466415746408</v>
      </c>
      <c r="CP89" s="91">
        <f t="shared" si="128"/>
        <v>6.0274135437760057</v>
      </c>
      <c r="CQ89" s="91">
        <f t="shared" si="128"/>
        <v>4.2690227175767665</v>
      </c>
      <c r="CR89" s="91">
        <f t="shared" si="128"/>
        <v>4.6604869470492618</v>
      </c>
      <c r="CS89" s="128">
        <f t="shared" si="128"/>
        <v>5.1149309003819674</v>
      </c>
    </row>
    <row r="90" spans="1:99" s="91" customFormat="1" x14ac:dyDescent="0.25">
      <c r="A90" s="91" t="s">
        <v>2</v>
      </c>
      <c r="B90" s="91">
        <f t="shared" si="110"/>
        <v>1.1304347826086956</v>
      </c>
      <c r="C90" s="91">
        <f t="shared" ref="C90:Y90" si="129">IFERROR(C78/C55,"")</f>
        <v>1.1764705882352942</v>
      </c>
      <c r="D90" s="91">
        <f t="shared" si="129"/>
        <v>1.3</v>
      </c>
      <c r="E90" s="91">
        <f t="shared" si="129"/>
        <v>1</v>
      </c>
      <c r="F90" s="91">
        <f t="shared" si="129"/>
        <v>1.0487804878048781</v>
      </c>
      <c r="G90" s="91">
        <f t="shared" si="129"/>
        <v>1.2124999999999999</v>
      </c>
      <c r="H90" s="91">
        <f t="shared" si="129"/>
        <v>1.2045454545454546</v>
      </c>
      <c r="I90" s="91">
        <f t="shared" si="129"/>
        <v>1.1634615384615385</v>
      </c>
      <c r="J90" s="91">
        <f t="shared" si="129"/>
        <v>1.2389380530973451</v>
      </c>
      <c r="K90" s="91">
        <f t="shared" si="129"/>
        <v>1.1623376623376624</v>
      </c>
      <c r="L90" s="91">
        <f t="shared" si="129"/>
        <v>2</v>
      </c>
      <c r="M90" s="128">
        <f t="shared" si="129"/>
        <v>2.0107142857142857</v>
      </c>
      <c r="N90" s="273">
        <f t="shared" si="129"/>
        <v>1.5614035087719298</v>
      </c>
      <c r="O90" s="273">
        <f t="shared" si="129"/>
        <v>1.4615384615384615</v>
      </c>
      <c r="P90" s="273">
        <f t="shared" si="129"/>
        <v>1.7358490566037736</v>
      </c>
      <c r="Q90" s="273">
        <f t="shared" si="129"/>
        <v>1.3294117647058823</v>
      </c>
      <c r="R90" s="273">
        <f t="shared" si="129"/>
        <v>1.3119266055045871</v>
      </c>
      <c r="S90" s="273">
        <f t="shared" si="129"/>
        <v>1.5485714285714285</v>
      </c>
      <c r="T90" s="273">
        <f t="shared" si="129"/>
        <v>1.2868852459016393</v>
      </c>
      <c r="U90" s="273">
        <f t="shared" si="129"/>
        <v>1.3576642335766422</v>
      </c>
      <c r="V90" s="91">
        <f t="shared" si="129"/>
        <v>1.8848684210526316</v>
      </c>
      <c r="W90" s="91">
        <f t="shared" si="129"/>
        <v>1.5227272727272727</v>
      </c>
      <c r="X90" s="91">
        <f t="shared" si="129"/>
        <v>1.9645161290322581</v>
      </c>
      <c r="Y90" s="128">
        <f t="shared" si="129"/>
        <v>2.3588235294117648</v>
      </c>
      <c r="Z90" s="91">
        <f t="shared" ref="Z90:CK91" si="130">IFERROR(Z78/Z55,"")</f>
        <v>1.4</v>
      </c>
      <c r="AA90" s="91">
        <f t="shared" si="130"/>
        <v>1.4565217391304348</v>
      </c>
      <c r="AB90" s="91">
        <f t="shared" si="130"/>
        <v>1.7</v>
      </c>
      <c r="AC90" s="91">
        <f t="shared" si="130"/>
        <v>1.9312977099236641</v>
      </c>
      <c r="AD90" s="91">
        <f t="shared" si="130"/>
        <v>2.0357142857142856</v>
      </c>
      <c r="AE90" s="91">
        <f t="shared" si="130"/>
        <v>2.0841584158415842</v>
      </c>
      <c r="AF90" s="91">
        <f t="shared" si="130"/>
        <v>1.9479166666666667</v>
      </c>
      <c r="AG90" s="91">
        <f t="shared" si="130"/>
        <v>1.9668132510565342</v>
      </c>
      <c r="AH90" s="91">
        <f t="shared" si="130"/>
        <v>1.9765720658713903</v>
      </c>
      <c r="AI90" s="91">
        <f t="shared" si="130"/>
        <v>1.9609111333854521</v>
      </c>
      <c r="AJ90" s="91">
        <f t="shared" si="130"/>
        <v>1.9322856046280505</v>
      </c>
      <c r="AK90" s="128">
        <f t="shared" si="130"/>
        <v>1.950537798359089</v>
      </c>
      <c r="AL90" s="91">
        <f t="shared" si="130"/>
        <v>1.3978783460935646</v>
      </c>
      <c r="AM90" s="91">
        <f t="shared" si="130"/>
        <v>1.5013139120590109</v>
      </c>
      <c r="AN90" s="91">
        <f t="shared" si="130"/>
        <v>1.6581003431156009</v>
      </c>
      <c r="AO90" s="91">
        <f t="shared" si="130"/>
        <v>1.9793009842233211</v>
      </c>
      <c r="AP90" s="91">
        <f t="shared" si="130"/>
        <v>2.0665363530962977</v>
      </c>
      <c r="AQ90" s="91">
        <f t="shared" si="130"/>
        <v>2.131425210195609</v>
      </c>
      <c r="AR90" s="91">
        <f t="shared" si="130"/>
        <v>2.0387350173663581</v>
      </c>
      <c r="AS90" s="91">
        <f t="shared" si="130"/>
        <v>2.0757275599082532</v>
      </c>
      <c r="AT90" s="91">
        <f t="shared" si="130"/>
        <v>2.0898341509440015</v>
      </c>
      <c r="AU90" s="91">
        <f t="shared" si="130"/>
        <v>2.1054034505792716</v>
      </c>
      <c r="AV90" s="91">
        <f t="shared" si="130"/>
        <v>2.078168581416818</v>
      </c>
      <c r="AW90" s="128">
        <f t="shared" si="130"/>
        <v>2.0885441675475911</v>
      </c>
      <c r="AX90" s="91">
        <f t="shared" si="130"/>
        <v>1.4687020186035857</v>
      </c>
      <c r="AY90" s="91">
        <f t="shared" si="130"/>
        <v>1.5770823226769408</v>
      </c>
      <c r="AZ90" s="91">
        <f t="shared" si="130"/>
        <v>1.7214913462663783</v>
      </c>
      <c r="BA90" s="91">
        <f t="shared" si="130"/>
        <v>2.0776633888382703</v>
      </c>
      <c r="BB90" s="91">
        <f t="shared" si="130"/>
        <v>2.1473527921647153</v>
      </c>
      <c r="BC90" s="91">
        <f t="shared" si="130"/>
        <v>2.2305185754523196</v>
      </c>
      <c r="BD90" s="91">
        <f t="shared" si="130"/>
        <v>2.0824600900044103</v>
      </c>
      <c r="BE90" s="91">
        <f t="shared" si="130"/>
        <v>2.1596135020576916</v>
      </c>
      <c r="BF90" s="91">
        <f t="shared" si="130"/>
        <v>2.1751200167758795</v>
      </c>
      <c r="BG90" s="91">
        <f t="shared" si="130"/>
        <v>2.1941421621551642</v>
      </c>
      <c r="BH90" s="91">
        <f t="shared" si="130"/>
        <v>2.1650496079810115</v>
      </c>
      <c r="BI90" s="128">
        <f t="shared" si="130"/>
        <v>2.1840047096526378</v>
      </c>
      <c r="BJ90" s="91">
        <f t="shared" si="130"/>
        <v>1.4975600032368144</v>
      </c>
      <c r="BK90" s="91">
        <f t="shared" si="130"/>
        <v>1.6131411645772975</v>
      </c>
      <c r="BL90" s="91">
        <f t="shared" si="130"/>
        <v>1.7564558041943286</v>
      </c>
      <c r="BM90" s="91">
        <f t="shared" si="130"/>
        <v>2.1252025668456525</v>
      </c>
      <c r="BN90" s="91">
        <f t="shared" si="130"/>
        <v>2.2011469203530689</v>
      </c>
      <c r="BO90" s="91">
        <f t="shared" si="130"/>
        <v>2.2868587695349096</v>
      </c>
      <c r="BP90" s="91">
        <f t="shared" si="130"/>
        <v>2.1619585866176871</v>
      </c>
      <c r="BQ90" s="91">
        <f t="shared" si="130"/>
        <v>2.2235089444450904</v>
      </c>
      <c r="BR90" s="91">
        <f t="shared" si="130"/>
        <v>2.247842003572901</v>
      </c>
      <c r="BS90" s="91">
        <f t="shared" si="130"/>
        <v>2.2688163478702612</v>
      </c>
      <c r="BT90" s="91">
        <f t="shared" si="130"/>
        <v>2.2457359861128947</v>
      </c>
      <c r="BU90" s="128">
        <f t="shared" si="130"/>
        <v>2.2628412146484997</v>
      </c>
      <c r="BV90" s="91">
        <f t="shared" si="130"/>
        <v>1.5585542125700458</v>
      </c>
      <c r="BW90" s="91">
        <f t="shared" si="130"/>
        <v>1.6636951082567402</v>
      </c>
      <c r="BX90" s="91">
        <f t="shared" si="130"/>
        <v>1.8559286395193915</v>
      </c>
      <c r="BY90" s="91">
        <f t="shared" si="130"/>
        <v>2.1979185510091868</v>
      </c>
      <c r="BZ90" s="91">
        <f t="shared" si="130"/>
        <v>2.2948628386232688</v>
      </c>
      <c r="CA90" s="91">
        <f t="shared" si="130"/>
        <v>2.3725306315499712</v>
      </c>
      <c r="CB90" s="91">
        <f t="shared" si="130"/>
        <v>2.2704903525861155</v>
      </c>
      <c r="CC90" s="91">
        <f t="shared" si="130"/>
        <v>2.3104908275567908</v>
      </c>
      <c r="CD90" s="91">
        <f t="shared" si="130"/>
        <v>2.3373602787999843</v>
      </c>
      <c r="CE90" s="91">
        <f t="shared" si="130"/>
        <v>2.3578967808488271</v>
      </c>
      <c r="CF90" s="91">
        <f t="shared" si="130"/>
        <v>2.3337636958092638</v>
      </c>
      <c r="CG90" s="128">
        <f t="shared" si="130"/>
        <v>2.34783399333817</v>
      </c>
      <c r="CH90" s="91">
        <f t="shared" si="130"/>
        <v>1.6168017865384541</v>
      </c>
      <c r="CI90" s="91">
        <f t="shared" si="130"/>
        <v>1.723184600025935</v>
      </c>
      <c r="CJ90" s="91">
        <f t="shared" si="130"/>
        <v>1.934814382132219</v>
      </c>
      <c r="CK90" s="91">
        <f t="shared" si="130"/>
        <v>2.2798728369893624</v>
      </c>
      <c r="CL90" s="91">
        <f t="shared" ref="CL90:CS90" si="131">IFERROR(CL78/CL55,"")</f>
        <v>2.3879290454474349</v>
      </c>
      <c r="CM90" s="91">
        <f t="shared" si="131"/>
        <v>2.4675962159998388</v>
      </c>
      <c r="CN90" s="91">
        <f t="shared" si="131"/>
        <v>2.3786317654824325</v>
      </c>
      <c r="CO90" s="91">
        <f t="shared" si="131"/>
        <v>2.4065145324880435</v>
      </c>
      <c r="CP90" s="91">
        <f t="shared" si="131"/>
        <v>2.4372303810029123</v>
      </c>
      <c r="CQ90" s="91">
        <f t="shared" si="131"/>
        <v>2.4558362649305714</v>
      </c>
      <c r="CR90" s="91">
        <f t="shared" si="131"/>
        <v>2.4347442572558888</v>
      </c>
      <c r="CS90" s="128">
        <f t="shared" si="131"/>
        <v>2.4471516386678256</v>
      </c>
    </row>
    <row r="91" spans="1:99" s="91" customFormat="1" x14ac:dyDescent="0.25">
      <c r="A91" s="91" t="s">
        <v>150</v>
      </c>
      <c r="M91" s="128"/>
      <c r="N91" s="273"/>
      <c r="O91" s="273"/>
      <c r="P91" s="273"/>
      <c r="Q91" s="273"/>
      <c r="R91" s="273"/>
      <c r="S91" s="273"/>
      <c r="T91" s="273"/>
      <c r="U91" s="273"/>
      <c r="Y91" s="128"/>
      <c r="Z91" s="91" t="str">
        <f t="shared" si="130"/>
        <v/>
      </c>
      <c r="AA91" s="91">
        <f t="shared" si="130"/>
        <v>1.1989795918367347</v>
      </c>
      <c r="AB91" s="91">
        <f t="shared" si="130"/>
        <v>1.361842105263158</v>
      </c>
      <c r="AC91" s="91">
        <f t="shared" si="130"/>
        <v>1.4366666666666668</v>
      </c>
      <c r="AD91" s="91">
        <f t="shared" si="130"/>
        <v>1.2835820895522387</v>
      </c>
      <c r="AE91" s="91">
        <f t="shared" si="130"/>
        <v>1.0877192982456141</v>
      </c>
      <c r="AF91" s="91">
        <f t="shared" si="130"/>
        <v>1.4230769230769231</v>
      </c>
      <c r="AG91" s="91">
        <f t="shared" si="130"/>
        <v>1.3175977924921392</v>
      </c>
      <c r="AH91" s="91">
        <f t="shared" si="130"/>
        <v>1.2811481438668717</v>
      </c>
      <c r="AI91" s="91">
        <f t="shared" si="130"/>
        <v>1.2813438105215595</v>
      </c>
      <c r="AJ91" s="91">
        <f t="shared" si="130"/>
        <v>1.3296265379775944</v>
      </c>
      <c r="AK91" s="91">
        <f t="shared" si="130"/>
        <v>1.303045866429243</v>
      </c>
      <c r="AL91" s="91">
        <f t="shared" si="130"/>
        <v>1.2988328516919265</v>
      </c>
      <c r="AM91" s="91">
        <f t="shared" si="130"/>
        <v>1.3032641859976801</v>
      </c>
      <c r="AN91" s="91">
        <f t="shared" si="130"/>
        <v>1.3087541690175477</v>
      </c>
      <c r="AO91" s="91">
        <f t="shared" si="130"/>
        <v>1.3034992420478904</v>
      </c>
      <c r="AP91" s="91">
        <f t="shared" si="130"/>
        <v>1.3035889527803024</v>
      </c>
      <c r="AQ91" s="91">
        <f t="shared" si="130"/>
        <v>1.3047777267394747</v>
      </c>
      <c r="AR91" s="91">
        <f t="shared" si="130"/>
        <v>1.3051560453049749</v>
      </c>
      <c r="AS91" s="91">
        <f t="shared" si="130"/>
        <v>1.3042562408072738</v>
      </c>
      <c r="AT91" s="91">
        <f t="shared" si="130"/>
        <v>1.3044448117389698</v>
      </c>
      <c r="AU91" s="91">
        <f t="shared" si="130"/>
        <v>1.3046587332758663</v>
      </c>
      <c r="AV91" s="91">
        <f t="shared" si="130"/>
        <v>1.3046289748222548</v>
      </c>
      <c r="AW91" s="91">
        <f t="shared" si="130"/>
        <v>1.3044972085312623</v>
      </c>
      <c r="BI91" s="128"/>
      <c r="BU91" s="128"/>
      <c r="CG91" s="128"/>
      <c r="CS91" s="128"/>
    </row>
    <row r="92" spans="1:99" s="92" customFormat="1" x14ac:dyDescent="0.25">
      <c r="A92" s="92" t="s">
        <v>3</v>
      </c>
      <c r="B92" s="92">
        <f t="shared" ref="B92:Y92" si="132">IFERROR(B80/B57,"")</f>
        <v>1.2836624775583483</v>
      </c>
      <c r="C92" s="92">
        <f t="shared" si="132"/>
        <v>1.2881720430107526</v>
      </c>
      <c r="D92" s="92">
        <f t="shared" si="132"/>
        <v>1.5591900311526479</v>
      </c>
      <c r="E92" s="92">
        <f t="shared" si="132"/>
        <v>1.5456989247311828</v>
      </c>
      <c r="F92" s="92">
        <f t="shared" si="132"/>
        <v>1.3200908059023837</v>
      </c>
      <c r="G92" s="92">
        <f t="shared" si="132"/>
        <v>1.3867735470941884</v>
      </c>
      <c r="H92" s="92">
        <f t="shared" si="132"/>
        <v>1.4842829076620825</v>
      </c>
      <c r="I92" s="92">
        <f t="shared" si="132"/>
        <v>1.2932692307692308</v>
      </c>
      <c r="J92" s="92">
        <f t="shared" si="132"/>
        <v>1.5065982404692082</v>
      </c>
      <c r="K92" s="92">
        <f t="shared" si="132"/>
        <v>1.3938053097345133</v>
      </c>
      <c r="L92" s="92">
        <f t="shared" si="132"/>
        <v>1.9355311355311355</v>
      </c>
      <c r="M92" s="120">
        <f t="shared" si="132"/>
        <v>1.9368622448979591</v>
      </c>
      <c r="N92" s="274">
        <f t="shared" si="132"/>
        <v>1.2866141732283465</v>
      </c>
      <c r="O92" s="274">
        <f t="shared" si="132"/>
        <v>1.3177419354838709</v>
      </c>
      <c r="P92" s="274">
        <f t="shared" si="132"/>
        <v>1.7508960573476702</v>
      </c>
      <c r="Q92" s="274">
        <f t="shared" si="132"/>
        <v>1.5372829417773237</v>
      </c>
      <c r="R92" s="274">
        <f t="shared" si="132"/>
        <v>1.4972426470588236</v>
      </c>
      <c r="S92" s="274">
        <f t="shared" si="132"/>
        <v>1.6927747419550698</v>
      </c>
      <c r="T92" s="274">
        <f t="shared" si="132"/>
        <v>1.4343511450381679</v>
      </c>
      <c r="U92" s="274">
        <f t="shared" si="132"/>
        <v>1.4732394366197183</v>
      </c>
      <c r="V92" s="92">
        <f t="shared" si="132"/>
        <v>1.814878892733564</v>
      </c>
      <c r="W92" s="92">
        <f t="shared" si="132"/>
        <v>1.5675306957708048</v>
      </c>
      <c r="X92" s="92">
        <f t="shared" si="132"/>
        <v>1.8960363872644574</v>
      </c>
      <c r="Y92" s="120">
        <f t="shared" si="132"/>
        <v>2.0249999999999999</v>
      </c>
      <c r="Z92" s="92">
        <f t="shared" ref="Z92:CK92" si="133">IFERROR(Z80/Z57,"")</f>
        <v>1.5690499510284035</v>
      </c>
      <c r="AA92" s="92">
        <f t="shared" si="133"/>
        <v>1.5084415584415585</v>
      </c>
      <c r="AB92" s="92">
        <f t="shared" si="133"/>
        <v>1.7694625816172778</v>
      </c>
      <c r="AC92" s="92">
        <f t="shared" si="133"/>
        <v>1.7097654118930714</v>
      </c>
      <c r="AD92" s="92">
        <f t="shared" si="133"/>
        <v>2.2216427640156455</v>
      </c>
      <c r="AE92" s="92">
        <f t="shared" si="133"/>
        <v>1.8123393316195373</v>
      </c>
      <c r="AF92" s="92">
        <f t="shared" si="133"/>
        <v>1.7990559676331761</v>
      </c>
      <c r="AG92" s="92">
        <f t="shared" si="133"/>
        <v>1.9311501657745145</v>
      </c>
      <c r="AH92" s="92">
        <f t="shared" si="133"/>
        <v>1.9858425294882582</v>
      </c>
      <c r="AI92" s="92">
        <f t="shared" si="133"/>
        <v>1.8729241496509597</v>
      </c>
      <c r="AJ92" s="92">
        <f t="shared" si="133"/>
        <v>1.8851869729851964</v>
      </c>
      <c r="AK92" s="120">
        <f t="shared" si="133"/>
        <v>1.8958824605857083</v>
      </c>
      <c r="AL92" s="92">
        <f t="shared" si="133"/>
        <v>1.6951619535617353</v>
      </c>
      <c r="AM92" s="92">
        <f t="shared" si="133"/>
        <v>1.6092633050097667</v>
      </c>
      <c r="AN92" s="92">
        <f t="shared" si="133"/>
        <v>1.8371760907881964</v>
      </c>
      <c r="AO92" s="92">
        <f t="shared" si="133"/>
        <v>1.6916213655230354</v>
      </c>
      <c r="AP92" s="92">
        <f t="shared" si="133"/>
        <v>2.3494138677782996</v>
      </c>
      <c r="AQ92" s="92">
        <f t="shared" si="133"/>
        <v>1.7901889682662242</v>
      </c>
      <c r="AR92" s="92">
        <f t="shared" si="133"/>
        <v>1.8445920428108309</v>
      </c>
      <c r="AS92" s="92">
        <f t="shared" si="133"/>
        <v>1.9456994054954704</v>
      </c>
      <c r="AT92" s="92">
        <f t="shared" si="133"/>
        <v>2.0100894708199757</v>
      </c>
      <c r="AU92" s="92">
        <f t="shared" si="133"/>
        <v>1.9265226858356739</v>
      </c>
      <c r="AV92" s="92">
        <f t="shared" si="133"/>
        <v>1.9458215823793392</v>
      </c>
      <c r="AW92" s="120">
        <f t="shared" si="133"/>
        <v>1.9630348466528127</v>
      </c>
      <c r="AX92" s="92">
        <f t="shared" si="133"/>
        <v>1.5263726076597208</v>
      </c>
      <c r="AY92" s="92">
        <f t="shared" si="133"/>
        <v>1.5788602750807694</v>
      </c>
      <c r="AZ92" s="92">
        <f t="shared" si="133"/>
        <v>1.7614378061802884</v>
      </c>
      <c r="BA92" s="92">
        <f t="shared" si="133"/>
        <v>1.8242252073985474</v>
      </c>
      <c r="BB92" s="92">
        <f t="shared" si="133"/>
        <v>4.1054712986128399</v>
      </c>
      <c r="BC92" s="92">
        <f t="shared" si="133"/>
        <v>1.9616314887702548</v>
      </c>
      <c r="BD92" s="92">
        <f t="shared" si="133"/>
        <v>2.0139497601011866</v>
      </c>
      <c r="BE92" s="92">
        <f t="shared" si="133"/>
        <v>2.2951471372409511</v>
      </c>
      <c r="BF92" s="92">
        <f t="shared" si="133"/>
        <v>2.4534410321877975</v>
      </c>
      <c r="BG92" s="92">
        <f t="shared" si="133"/>
        <v>2.2130298471661285</v>
      </c>
      <c r="BH92" s="92">
        <f t="shared" si="133"/>
        <v>2.2833555967668788</v>
      </c>
      <c r="BI92" s="120">
        <f t="shared" si="133"/>
        <v>2.3934931790951395</v>
      </c>
      <c r="BJ92" s="92">
        <f t="shared" si="133"/>
        <v>1.5710303596439168</v>
      </c>
      <c r="BK92" s="92">
        <f t="shared" si="133"/>
        <v>1.6200955810120306</v>
      </c>
      <c r="BL92" s="92">
        <f t="shared" si="133"/>
        <v>1.8058378836243225</v>
      </c>
      <c r="BM92" s="92">
        <f t="shared" si="133"/>
        <v>1.8651635412269765</v>
      </c>
      <c r="BN92" s="92">
        <f t="shared" si="133"/>
        <v>4.3104771952873877</v>
      </c>
      <c r="BO92" s="92">
        <f t="shared" si="133"/>
        <v>2.0158694544859515</v>
      </c>
      <c r="BP92" s="92">
        <f t="shared" si="133"/>
        <v>2.0762089446728944</v>
      </c>
      <c r="BQ92" s="92">
        <f t="shared" si="133"/>
        <v>2.3841164816861218</v>
      </c>
      <c r="BR92" s="92">
        <f t="shared" si="133"/>
        <v>2.5608071457270114</v>
      </c>
      <c r="BS92" s="92">
        <f t="shared" si="133"/>
        <v>2.3015585865890382</v>
      </c>
      <c r="BT92" s="92">
        <f t="shared" si="133"/>
        <v>2.3782237360169649</v>
      </c>
      <c r="BU92" s="120">
        <f t="shared" si="133"/>
        <v>2.4901363767687199</v>
      </c>
      <c r="BV92" s="92">
        <f t="shared" si="133"/>
        <v>1.6270140689825452</v>
      </c>
      <c r="BW92" s="92">
        <f t="shared" si="133"/>
        <v>1.6752761122753588</v>
      </c>
      <c r="BX92" s="92">
        <f t="shared" si="133"/>
        <v>1.8738081780671743</v>
      </c>
      <c r="BY92" s="92">
        <f t="shared" si="133"/>
        <v>1.9401258456403581</v>
      </c>
      <c r="BZ92" s="92">
        <f t="shared" si="133"/>
        <v>4.4651630101992508</v>
      </c>
      <c r="CA92" s="92">
        <f t="shared" si="133"/>
        <v>2.097037765596248</v>
      </c>
      <c r="CB92" s="92">
        <f t="shared" si="133"/>
        <v>2.1545079325288485</v>
      </c>
      <c r="CC92" s="92">
        <f t="shared" si="133"/>
        <v>2.4585472497824696</v>
      </c>
      <c r="CD92" s="92">
        <f t="shared" si="133"/>
        <v>2.6417474988616632</v>
      </c>
      <c r="CE92" s="92">
        <f t="shared" si="133"/>
        <v>2.3794089293873424</v>
      </c>
      <c r="CF92" s="92">
        <f t="shared" si="133"/>
        <v>2.4549270387565207</v>
      </c>
      <c r="CG92" s="120">
        <f t="shared" si="133"/>
        <v>2.5715879892444233</v>
      </c>
      <c r="CH92" s="92">
        <f t="shared" si="133"/>
        <v>1.6913000812560099</v>
      </c>
      <c r="CI92" s="92">
        <f t="shared" si="133"/>
        <v>1.7418479658329269</v>
      </c>
      <c r="CJ92" s="92">
        <f t="shared" si="133"/>
        <v>1.9476936212991316</v>
      </c>
      <c r="CK92" s="92">
        <f t="shared" si="133"/>
        <v>2.0133343369291739</v>
      </c>
      <c r="CL92" s="92">
        <f t="shared" ref="CL92:CS92" si="134">IFERROR(CL80/CL57,"")</f>
        <v>4.6607869158390427</v>
      </c>
      <c r="CM92" s="92">
        <f t="shared" si="134"/>
        <v>2.1814941033242747</v>
      </c>
      <c r="CN92" s="92">
        <f t="shared" si="134"/>
        <v>2.2429025272447594</v>
      </c>
      <c r="CO92" s="92">
        <f t="shared" si="134"/>
        <v>2.5609929889273602</v>
      </c>
      <c r="CP92" s="92">
        <f t="shared" si="134"/>
        <v>2.7532619972225065</v>
      </c>
      <c r="CQ92" s="92">
        <f t="shared" si="134"/>
        <v>2.4708183411277074</v>
      </c>
      <c r="CR92" s="92">
        <f t="shared" si="134"/>
        <v>2.5560655817324336</v>
      </c>
      <c r="CS92" s="120">
        <f t="shared" si="134"/>
        <v>2.6766629805371904</v>
      </c>
    </row>
    <row r="94" spans="1:99" s="4" customFormat="1" x14ac:dyDescent="0.25">
      <c r="A94"/>
      <c r="B94">
        <v>1</v>
      </c>
      <c r="C94" s="12">
        <v>2</v>
      </c>
      <c r="D94" s="12">
        <v>3</v>
      </c>
      <c r="E94" s="12">
        <v>4</v>
      </c>
      <c r="F94" s="12">
        <v>5</v>
      </c>
      <c r="G94" s="12">
        <v>6</v>
      </c>
      <c r="H94" s="12">
        <v>7</v>
      </c>
      <c r="I94" s="12">
        <v>8</v>
      </c>
      <c r="J94" s="12">
        <v>9</v>
      </c>
      <c r="K94" s="12">
        <v>10</v>
      </c>
      <c r="L94" s="12">
        <v>11</v>
      </c>
      <c r="M94" s="109">
        <v>12</v>
      </c>
      <c r="N94" s="259">
        <v>13</v>
      </c>
      <c r="O94" s="259">
        <v>14</v>
      </c>
      <c r="P94" s="259">
        <v>15</v>
      </c>
      <c r="Q94" s="259">
        <v>16</v>
      </c>
      <c r="R94" s="259">
        <v>17</v>
      </c>
      <c r="S94" s="259">
        <v>18</v>
      </c>
      <c r="T94" s="259">
        <v>19</v>
      </c>
      <c r="U94" s="259">
        <v>20</v>
      </c>
      <c r="V94" s="12">
        <v>21</v>
      </c>
      <c r="W94" s="12">
        <v>22</v>
      </c>
      <c r="X94" s="12">
        <v>23</v>
      </c>
      <c r="Y94" s="109">
        <v>24</v>
      </c>
      <c r="Z94" s="12">
        <v>25</v>
      </c>
      <c r="AA94" s="12">
        <v>26</v>
      </c>
      <c r="AB94" s="12">
        <v>27</v>
      </c>
      <c r="AC94" s="12">
        <v>28</v>
      </c>
      <c r="AD94" s="12">
        <v>29</v>
      </c>
      <c r="AE94" s="12">
        <v>30</v>
      </c>
      <c r="AF94" s="12">
        <v>31</v>
      </c>
      <c r="AG94" s="12">
        <v>32</v>
      </c>
      <c r="AH94" s="12">
        <v>33</v>
      </c>
      <c r="AI94" s="12">
        <v>34</v>
      </c>
      <c r="AJ94" s="12">
        <v>35</v>
      </c>
      <c r="AK94" s="109">
        <v>36</v>
      </c>
      <c r="AL94" s="12">
        <v>37</v>
      </c>
      <c r="AM94" s="12">
        <v>38</v>
      </c>
      <c r="AN94" s="12">
        <v>39</v>
      </c>
      <c r="AO94" s="12">
        <v>40</v>
      </c>
      <c r="AP94" s="12">
        <v>41</v>
      </c>
      <c r="AQ94" s="12">
        <v>42</v>
      </c>
      <c r="AR94" s="12">
        <v>43</v>
      </c>
      <c r="AS94" s="12">
        <v>44</v>
      </c>
      <c r="AT94" s="12">
        <v>45</v>
      </c>
      <c r="AU94" s="12">
        <v>46</v>
      </c>
      <c r="AV94" s="12">
        <v>47</v>
      </c>
      <c r="AW94" s="109">
        <v>48</v>
      </c>
      <c r="AX94" s="12">
        <v>49</v>
      </c>
      <c r="AY94" s="12">
        <v>50</v>
      </c>
      <c r="AZ94" s="12">
        <v>51</v>
      </c>
      <c r="BA94" s="12">
        <v>52</v>
      </c>
      <c r="BB94" s="12">
        <v>53</v>
      </c>
      <c r="BC94" s="12">
        <v>54</v>
      </c>
      <c r="BD94" s="12">
        <v>55</v>
      </c>
      <c r="BE94" s="12">
        <v>56</v>
      </c>
      <c r="BF94" s="12">
        <v>57</v>
      </c>
      <c r="BG94" s="12">
        <v>58</v>
      </c>
      <c r="BH94" s="12">
        <v>59</v>
      </c>
      <c r="BI94" s="109">
        <v>60</v>
      </c>
      <c r="BJ94" s="12">
        <v>61</v>
      </c>
      <c r="BK94" s="12">
        <v>62</v>
      </c>
      <c r="BL94" s="12">
        <v>63</v>
      </c>
      <c r="BM94" s="12">
        <v>64</v>
      </c>
      <c r="BN94" s="12">
        <v>65</v>
      </c>
      <c r="BO94" s="12">
        <v>66</v>
      </c>
      <c r="BP94" s="12">
        <v>67</v>
      </c>
      <c r="BQ94" s="12">
        <v>68</v>
      </c>
      <c r="BR94" s="12">
        <v>69</v>
      </c>
      <c r="BS94" s="12">
        <v>70</v>
      </c>
      <c r="BT94" s="12">
        <v>71</v>
      </c>
      <c r="BU94" s="109">
        <v>72</v>
      </c>
      <c r="BV94" s="12">
        <v>73</v>
      </c>
      <c r="BW94" s="12">
        <v>74</v>
      </c>
      <c r="BX94" s="12">
        <v>75</v>
      </c>
      <c r="BY94" s="12">
        <v>76</v>
      </c>
      <c r="BZ94" s="12">
        <v>77</v>
      </c>
      <c r="CA94" s="12">
        <v>78</v>
      </c>
      <c r="CB94" s="12">
        <v>79</v>
      </c>
      <c r="CC94" s="12">
        <v>80</v>
      </c>
      <c r="CD94" s="12">
        <v>81</v>
      </c>
      <c r="CE94" s="12">
        <v>82</v>
      </c>
      <c r="CF94" s="12">
        <v>83</v>
      </c>
      <c r="CG94" s="109">
        <v>84</v>
      </c>
      <c r="CH94" s="12">
        <v>85</v>
      </c>
      <c r="CI94" s="12">
        <v>86</v>
      </c>
      <c r="CJ94" s="12">
        <v>87</v>
      </c>
      <c r="CK94" s="12">
        <v>88</v>
      </c>
      <c r="CL94" s="12">
        <v>89</v>
      </c>
      <c r="CM94" s="12">
        <v>90</v>
      </c>
      <c r="CN94" s="12">
        <v>91</v>
      </c>
      <c r="CO94" s="12">
        <v>92</v>
      </c>
      <c r="CP94" s="12">
        <v>93</v>
      </c>
      <c r="CQ94" s="12">
        <v>94</v>
      </c>
      <c r="CR94" s="12">
        <v>95</v>
      </c>
      <c r="CS94" s="109">
        <v>96</v>
      </c>
    </row>
    <row r="95" spans="1:99" s="2" customFormat="1" x14ac:dyDescent="0.25">
      <c r="A95" s="2" t="s">
        <v>14</v>
      </c>
      <c r="B95" s="3">
        <f t="shared" ref="B95:BM95" si="135">B60</f>
        <v>42005</v>
      </c>
      <c r="C95" s="3">
        <f t="shared" si="135"/>
        <v>42036</v>
      </c>
      <c r="D95" s="3">
        <f t="shared" si="135"/>
        <v>42064</v>
      </c>
      <c r="E95" s="3">
        <f t="shared" si="135"/>
        <v>42095</v>
      </c>
      <c r="F95" s="3">
        <f t="shared" si="135"/>
        <v>42125</v>
      </c>
      <c r="G95" s="3">
        <f t="shared" si="135"/>
        <v>42156</v>
      </c>
      <c r="H95" s="3">
        <f t="shared" si="135"/>
        <v>42186</v>
      </c>
      <c r="I95" s="3">
        <f t="shared" si="135"/>
        <v>42217</v>
      </c>
      <c r="J95" s="3">
        <f t="shared" si="135"/>
        <v>42248</v>
      </c>
      <c r="K95" s="3">
        <f t="shared" si="135"/>
        <v>42278</v>
      </c>
      <c r="L95" s="3">
        <f t="shared" si="135"/>
        <v>42309</v>
      </c>
      <c r="M95" s="93">
        <f t="shared" si="135"/>
        <v>42339</v>
      </c>
      <c r="N95" s="267">
        <f t="shared" si="135"/>
        <v>42370</v>
      </c>
      <c r="O95" s="267">
        <f t="shared" si="135"/>
        <v>42401</v>
      </c>
      <c r="P95" s="267">
        <f t="shared" si="135"/>
        <v>42430</v>
      </c>
      <c r="Q95" s="267">
        <f t="shared" si="135"/>
        <v>42461</v>
      </c>
      <c r="R95" s="267">
        <f t="shared" si="135"/>
        <v>42491</v>
      </c>
      <c r="S95" s="267">
        <f t="shared" si="135"/>
        <v>42522</v>
      </c>
      <c r="T95" s="267">
        <f t="shared" si="135"/>
        <v>42552</v>
      </c>
      <c r="U95" s="267">
        <f t="shared" si="135"/>
        <v>42583</v>
      </c>
      <c r="V95" s="3">
        <f t="shared" si="135"/>
        <v>42614</v>
      </c>
      <c r="W95" s="3">
        <f t="shared" si="135"/>
        <v>42644</v>
      </c>
      <c r="X95" s="3">
        <f t="shared" si="135"/>
        <v>42675</v>
      </c>
      <c r="Y95" s="93">
        <f t="shared" si="135"/>
        <v>42705</v>
      </c>
      <c r="Z95" s="3">
        <f t="shared" si="135"/>
        <v>42752</v>
      </c>
      <c r="AA95" s="3">
        <f t="shared" si="135"/>
        <v>42783</v>
      </c>
      <c r="AB95" s="3">
        <f t="shared" si="135"/>
        <v>42811</v>
      </c>
      <c r="AC95" s="3">
        <f t="shared" si="135"/>
        <v>42842</v>
      </c>
      <c r="AD95" s="3">
        <f t="shared" si="135"/>
        <v>42872</v>
      </c>
      <c r="AE95" s="3">
        <f t="shared" si="135"/>
        <v>42903</v>
      </c>
      <c r="AF95" s="3">
        <f t="shared" si="135"/>
        <v>42933</v>
      </c>
      <c r="AG95" s="3">
        <f t="shared" si="135"/>
        <v>42964</v>
      </c>
      <c r="AH95" s="3">
        <f t="shared" si="135"/>
        <v>42995</v>
      </c>
      <c r="AI95" s="3">
        <f t="shared" si="135"/>
        <v>43025</v>
      </c>
      <c r="AJ95" s="3">
        <f t="shared" si="135"/>
        <v>43056</v>
      </c>
      <c r="AK95" s="93">
        <f t="shared" si="135"/>
        <v>43086</v>
      </c>
      <c r="AL95" s="3">
        <f t="shared" si="135"/>
        <v>43118</v>
      </c>
      <c r="AM95" s="3">
        <f t="shared" si="135"/>
        <v>43149</v>
      </c>
      <c r="AN95" s="3">
        <f t="shared" si="135"/>
        <v>43177</v>
      </c>
      <c r="AO95" s="3">
        <f t="shared" si="135"/>
        <v>43208</v>
      </c>
      <c r="AP95" s="3">
        <f t="shared" si="135"/>
        <v>43238</v>
      </c>
      <c r="AQ95" s="3">
        <f t="shared" si="135"/>
        <v>43269</v>
      </c>
      <c r="AR95" s="3">
        <f t="shared" si="135"/>
        <v>43299</v>
      </c>
      <c r="AS95" s="3">
        <f t="shared" si="135"/>
        <v>43330</v>
      </c>
      <c r="AT95" s="3">
        <f t="shared" si="135"/>
        <v>43361</v>
      </c>
      <c r="AU95" s="3">
        <f t="shared" si="135"/>
        <v>43391</v>
      </c>
      <c r="AV95" s="3">
        <f t="shared" si="135"/>
        <v>43422</v>
      </c>
      <c r="AW95" s="93">
        <f t="shared" si="135"/>
        <v>43452</v>
      </c>
      <c r="AX95" s="3">
        <f t="shared" si="135"/>
        <v>43483</v>
      </c>
      <c r="AY95" s="3">
        <f t="shared" si="135"/>
        <v>43514</v>
      </c>
      <c r="AZ95" s="3">
        <f t="shared" si="135"/>
        <v>43542</v>
      </c>
      <c r="BA95" s="3">
        <f t="shared" si="135"/>
        <v>43573</v>
      </c>
      <c r="BB95" s="3">
        <f t="shared" si="135"/>
        <v>43603</v>
      </c>
      <c r="BC95" s="3">
        <f t="shared" si="135"/>
        <v>43634</v>
      </c>
      <c r="BD95" s="3">
        <f t="shared" si="135"/>
        <v>43664</v>
      </c>
      <c r="BE95" s="3">
        <f t="shared" si="135"/>
        <v>43695</v>
      </c>
      <c r="BF95" s="3">
        <f t="shared" si="135"/>
        <v>43726</v>
      </c>
      <c r="BG95" s="3">
        <f t="shared" si="135"/>
        <v>43756</v>
      </c>
      <c r="BH95" s="3">
        <f t="shared" si="135"/>
        <v>43787</v>
      </c>
      <c r="BI95" s="93">
        <f t="shared" si="135"/>
        <v>43817</v>
      </c>
      <c r="BJ95" s="3">
        <f t="shared" si="135"/>
        <v>43848</v>
      </c>
      <c r="BK95" s="3">
        <f t="shared" si="135"/>
        <v>43879</v>
      </c>
      <c r="BL95" s="3">
        <f t="shared" si="135"/>
        <v>43908</v>
      </c>
      <c r="BM95" s="3">
        <f t="shared" si="135"/>
        <v>43939</v>
      </c>
      <c r="BN95" s="3">
        <f t="shared" ref="BN95:CS95" si="136">BN60</f>
        <v>43969</v>
      </c>
      <c r="BO95" s="3">
        <f t="shared" si="136"/>
        <v>44000</v>
      </c>
      <c r="BP95" s="3">
        <f t="shared" si="136"/>
        <v>44030</v>
      </c>
      <c r="BQ95" s="3">
        <f t="shared" si="136"/>
        <v>44061</v>
      </c>
      <c r="BR95" s="3">
        <f t="shared" si="136"/>
        <v>44092</v>
      </c>
      <c r="BS95" s="3">
        <f t="shared" si="136"/>
        <v>44122</v>
      </c>
      <c r="BT95" s="3">
        <f t="shared" si="136"/>
        <v>44153</v>
      </c>
      <c r="BU95" s="93">
        <f t="shared" si="136"/>
        <v>44183</v>
      </c>
      <c r="BV95" s="3">
        <f t="shared" si="136"/>
        <v>44214</v>
      </c>
      <c r="BW95" s="3">
        <f t="shared" si="136"/>
        <v>44245</v>
      </c>
      <c r="BX95" s="3">
        <f t="shared" si="136"/>
        <v>44273</v>
      </c>
      <c r="BY95" s="3">
        <f t="shared" si="136"/>
        <v>44304</v>
      </c>
      <c r="BZ95" s="3">
        <f t="shared" si="136"/>
        <v>44334</v>
      </c>
      <c r="CA95" s="3">
        <f t="shared" si="136"/>
        <v>44365</v>
      </c>
      <c r="CB95" s="3">
        <f t="shared" si="136"/>
        <v>44395</v>
      </c>
      <c r="CC95" s="3">
        <f t="shared" si="136"/>
        <v>44426</v>
      </c>
      <c r="CD95" s="3">
        <f t="shared" si="136"/>
        <v>44457</v>
      </c>
      <c r="CE95" s="3">
        <f t="shared" si="136"/>
        <v>44487</v>
      </c>
      <c r="CF95" s="3">
        <f t="shared" si="136"/>
        <v>44518</v>
      </c>
      <c r="CG95" s="93">
        <f t="shared" si="136"/>
        <v>44548</v>
      </c>
      <c r="CH95" s="3">
        <f t="shared" si="136"/>
        <v>44579</v>
      </c>
      <c r="CI95" s="3">
        <f t="shared" si="136"/>
        <v>44610</v>
      </c>
      <c r="CJ95" s="3">
        <f t="shared" si="136"/>
        <v>44638</v>
      </c>
      <c r="CK95" s="3">
        <f t="shared" si="136"/>
        <v>44669</v>
      </c>
      <c r="CL95" s="3">
        <f t="shared" si="136"/>
        <v>44699</v>
      </c>
      <c r="CM95" s="3">
        <f t="shared" si="136"/>
        <v>44730</v>
      </c>
      <c r="CN95" s="3">
        <f t="shared" si="136"/>
        <v>44760</v>
      </c>
      <c r="CO95" s="3">
        <f t="shared" si="136"/>
        <v>44791</v>
      </c>
      <c r="CP95" s="3">
        <f t="shared" si="136"/>
        <v>44822</v>
      </c>
      <c r="CQ95" s="3">
        <f t="shared" si="136"/>
        <v>44852</v>
      </c>
      <c r="CR95" s="3">
        <f t="shared" si="136"/>
        <v>44883</v>
      </c>
      <c r="CS95" s="93">
        <f t="shared" si="136"/>
        <v>44913</v>
      </c>
      <c r="CT95" s="3"/>
      <c r="CU95" s="3"/>
    </row>
    <row r="96" spans="1:99" s="13" customFormat="1" x14ac:dyDescent="0.25">
      <c r="A96" s="13" t="s">
        <v>4</v>
      </c>
      <c r="B96" s="13">
        <f t="shared" ref="B96:AG96" si="137">IFERROR(B22/B72,"")</f>
        <v>25.032451219512197</v>
      </c>
      <c r="C96" s="13">
        <f t="shared" si="137"/>
        <v>19.755242424242425</v>
      </c>
      <c r="D96" s="13">
        <f t="shared" si="137"/>
        <v>33.425615384615384</v>
      </c>
      <c r="E96" s="13">
        <f t="shared" si="137"/>
        <v>33.375156804733727</v>
      </c>
      <c r="F96" s="13">
        <f t="shared" si="137"/>
        <v>27.285160337552746</v>
      </c>
      <c r="G96" s="13">
        <f t="shared" si="137"/>
        <v>32.193661016949157</v>
      </c>
      <c r="H96" s="13">
        <f t="shared" si="137"/>
        <v>43.875194767441855</v>
      </c>
      <c r="I96" s="13">
        <f t="shared" si="137"/>
        <v>25.721978609625669</v>
      </c>
      <c r="J96" s="13">
        <f t="shared" si="137"/>
        <v>35.026007751937982</v>
      </c>
      <c r="K96" s="13">
        <f t="shared" si="137"/>
        <v>27.151162393162334</v>
      </c>
      <c r="L96" s="13">
        <f t="shared" si="137"/>
        <v>27.188452247191012</v>
      </c>
      <c r="M96" s="98">
        <f t="shared" si="137"/>
        <v>31.669962393162354</v>
      </c>
      <c r="N96" s="264">
        <f t="shared" si="137"/>
        <v>35.149828124999999</v>
      </c>
      <c r="O96" s="264">
        <f t="shared" si="137"/>
        <v>31.867835820895074</v>
      </c>
      <c r="P96" s="264">
        <f t="shared" si="137"/>
        <v>26.925121951219452</v>
      </c>
      <c r="Q96" s="264">
        <f t="shared" si="137"/>
        <v>37.592350282485882</v>
      </c>
      <c r="R96" s="264">
        <f t="shared" si="137"/>
        <v>31.795125000000002</v>
      </c>
      <c r="S96" s="264">
        <f t="shared" si="137"/>
        <v>27.800063432835824</v>
      </c>
      <c r="T96" s="264">
        <f t="shared" si="137"/>
        <v>31.257836363636365</v>
      </c>
      <c r="U96" s="264">
        <f t="shared" si="137"/>
        <v>25.938352657004828</v>
      </c>
      <c r="V96" s="13">
        <f t="shared" si="137"/>
        <v>25.281529010238909</v>
      </c>
      <c r="W96" s="13">
        <f t="shared" si="137"/>
        <v>27.026854700854699</v>
      </c>
      <c r="X96" s="13">
        <f t="shared" si="137"/>
        <v>28.059678700361012</v>
      </c>
      <c r="Y96" s="98">
        <f t="shared" si="137"/>
        <v>32.110261574074073</v>
      </c>
      <c r="Z96" s="13">
        <f t="shared" si="137"/>
        <v>22.4601875</v>
      </c>
      <c r="AA96" s="13">
        <f t="shared" si="137"/>
        <v>32.71586585365857</v>
      </c>
      <c r="AB96" s="13">
        <f t="shared" si="137"/>
        <v>26.061524547803621</v>
      </c>
      <c r="AC96" s="13">
        <f t="shared" si="137"/>
        <v>20.095620998719589</v>
      </c>
      <c r="AD96" s="13">
        <f t="shared" si="137"/>
        <v>21.665062362435805</v>
      </c>
      <c r="AE96" s="13">
        <f t="shared" si="137"/>
        <v>21.616416978776531</v>
      </c>
      <c r="AF96" s="13">
        <f t="shared" si="137"/>
        <v>20.286642402183805</v>
      </c>
      <c r="AG96" s="13">
        <f t="shared" si="137"/>
        <v>20.316686721698463</v>
      </c>
      <c r="AH96" s="13">
        <f t="shared" ref="AH96:BM96" si="138">IFERROR(AH22/AH72,"")</f>
        <v>20.941446679275685</v>
      </c>
      <c r="AI96" s="13">
        <f t="shared" si="138"/>
        <v>21.231454002093862</v>
      </c>
      <c r="AJ96" s="13">
        <f t="shared" si="138"/>
        <v>21.276435160043881</v>
      </c>
      <c r="AK96" s="98">
        <f t="shared" si="138"/>
        <v>21.480747796361378</v>
      </c>
      <c r="AL96" s="13">
        <f t="shared" si="138"/>
        <v>23.441864881406332</v>
      </c>
      <c r="AM96" s="13">
        <f t="shared" si="138"/>
        <v>23.185598209343297</v>
      </c>
      <c r="AN96" s="13">
        <f t="shared" si="138"/>
        <v>21.292415263561146</v>
      </c>
      <c r="AO96" s="13">
        <f t="shared" si="138"/>
        <v>21.21066619743419</v>
      </c>
      <c r="AP96" s="13">
        <f t="shared" si="138"/>
        <v>22.655559620065521</v>
      </c>
      <c r="AQ96" s="13">
        <f t="shared" si="138"/>
        <v>23.987938705724599</v>
      </c>
      <c r="AR96" s="13">
        <f t="shared" si="138"/>
        <v>23.120520558138793</v>
      </c>
      <c r="AS96" s="13">
        <f t="shared" si="138"/>
        <v>22.511618531055412</v>
      </c>
      <c r="AT96" s="13">
        <f t="shared" si="138"/>
        <v>23.056742255881961</v>
      </c>
      <c r="AU96" s="13">
        <f t="shared" si="138"/>
        <v>23.107051893562325</v>
      </c>
      <c r="AV96" s="13">
        <f t="shared" si="138"/>
        <v>22.888551497641277</v>
      </c>
      <c r="AW96" s="98">
        <f t="shared" si="138"/>
        <v>29.892197926708256</v>
      </c>
      <c r="AX96" s="13">
        <f t="shared" si="138"/>
        <v>26.568225376662603</v>
      </c>
      <c r="AY96" s="13">
        <f t="shared" si="138"/>
        <v>26.41537240082766</v>
      </c>
      <c r="AZ96" s="13">
        <f t="shared" si="138"/>
        <v>24.934014443080908</v>
      </c>
      <c r="BA96" s="13">
        <f t="shared" si="138"/>
        <v>24.799081766056727</v>
      </c>
      <c r="BB96" s="13">
        <f t="shared" si="138"/>
        <v>25.991996618646613</v>
      </c>
      <c r="BC96" s="13">
        <f t="shared" si="138"/>
        <v>26.824172985843347</v>
      </c>
      <c r="BD96" s="13">
        <f t="shared" si="138"/>
        <v>26.314503850845131</v>
      </c>
      <c r="BE96" s="13">
        <f t="shared" si="138"/>
        <v>25.901233004367917</v>
      </c>
      <c r="BF96" s="13">
        <f t="shared" si="138"/>
        <v>26.273531044074034</v>
      </c>
      <c r="BG96" s="13">
        <f t="shared" si="138"/>
        <v>26.305870334999668</v>
      </c>
      <c r="BH96" s="13">
        <f t="shared" si="138"/>
        <v>26.163039504188017</v>
      </c>
      <c r="BI96" s="98">
        <f t="shared" si="138"/>
        <v>26.13565832537558</v>
      </c>
      <c r="BJ96" s="13">
        <f t="shared" si="138"/>
        <v>28.09217227474468</v>
      </c>
      <c r="BK96" s="13">
        <f t="shared" si="138"/>
        <v>27.923306510141764</v>
      </c>
      <c r="BL96" s="13">
        <f t="shared" si="138"/>
        <v>26.31792225084364</v>
      </c>
      <c r="BM96" s="13">
        <f t="shared" si="138"/>
        <v>26.206177574055577</v>
      </c>
      <c r="BN96" s="13">
        <f t="shared" ref="BN96:CS96" si="139">IFERROR(BN22/BN72,"")</f>
        <v>27.485167856323951</v>
      </c>
      <c r="BO96" s="13">
        <f t="shared" si="139"/>
        <v>28.392743619496251</v>
      </c>
      <c r="BP96" s="13">
        <f t="shared" si="139"/>
        <v>27.83515312678864</v>
      </c>
      <c r="BQ96" s="13">
        <f t="shared" si="139"/>
        <v>27.386685368779258</v>
      </c>
      <c r="BR96" s="13">
        <f t="shared" si="139"/>
        <v>27.813272283279264</v>
      </c>
      <c r="BS96" s="13">
        <f t="shared" si="139"/>
        <v>27.848125131177643</v>
      </c>
      <c r="BT96" s="13">
        <f t="shared" si="139"/>
        <v>27.694281949864049</v>
      </c>
      <c r="BU96" s="98">
        <f t="shared" si="139"/>
        <v>27.664815961755359</v>
      </c>
      <c r="BV96" s="13">
        <f t="shared" si="139"/>
        <v>30.286495613727244</v>
      </c>
      <c r="BW96" s="13">
        <f t="shared" si="139"/>
        <v>30.099125589732598</v>
      </c>
      <c r="BX96" s="13">
        <f t="shared" si="139"/>
        <v>28.341261352020513</v>
      </c>
      <c r="BY96" s="13">
        <f t="shared" si="139"/>
        <v>28.220459937100088</v>
      </c>
      <c r="BZ96" s="13">
        <f t="shared" si="139"/>
        <v>29.685836572132843</v>
      </c>
      <c r="CA96" s="13">
        <f t="shared" si="139"/>
        <v>30.665314091136917</v>
      </c>
      <c r="CB96" s="13">
        <f t="shared" si="139"/>
        <v>30.063591548654419</v>
      </c>
      <c r="CC96" s="13">
        <f t="shared" si="139"/>
        <v>29.550187725218059</v>
      </c>
      <c r="CD96" s="13">
        <f t="shared" si="139"/>
        <v>30.014720442496138</v>
      </c>
      <c r="CE96" s="13">
        <f t="shared" si="139"/>
        <v>30.05272433131034</v>
      </c>
      <c r="CF96" s="13">
        <f t="shared" si="139"/>
        <v>29.871873188166202</v>
      </c>
      <c r="CG96" s="98">
        <f t="shared" si="139"/>
        <v>29.774145172656841</v>
      </c>
      <c r="CH96" s="13">
        <f t="shared" si="139"/>
        <v>32.982822221815965</v>
      </c>
      <c r="CI96" s="13">
        <f t="shared" si="139"/>
        <v>32.775876878788097</v>
      </c>
      <c r="CJ96" s="13">
        <f t="shared" si="139"/>
        <v>30.847288437388556</v>
      </c>
      <c r="CK96" s="13">
        <f t="shared" si="139"/>
        <v>30.71560665299387</v>
      </c>
      <c r="CL96" s="13">
        <f t="shared" si="139"/>
        <v>32.320352675613158</v>
      </c>
      <c r="CM96" s="13">
        <f t="shared" si="139"/>
        <v>33.402034772586262</v>
      </c>
      <c r="CN96" s="13">
        <f t="shared" si="139"/>
        <v>32.736660571306203</v>
      </c>
      <c r="CO96" s="13">
        <f t="shared" si="139"/>
        <v>32.171123574855862</v>
      </c>
      <c r="CP96" s="13">
        <f t="shared" si="139"/>
        <v>32.682740798179253</v>
      </c>
      <c r="CQ96" s="13">
        <f t="shared" si="139"/>
        <v>32.696948352671789</v>
      </c>
      <c r="CR96" s="13">
        <f t="shared" si="139"/>
        <v>32.525240567589279</v>
      </c>
      <c r="CS96" s="98">
        <f t="shared" si="139"/>
        <v>32.417576981034216</v>
      </c>
    </row>
    <row r="97" spans="1:97" s="13" customFormat="1" x14ac:dyDescent="0.25">
      <c r="A97" s="13" t="s">
        <v>5</v>
      </c>
      <c r="B97" s="13">
        <f t="shared" ref="B97:AG97" si="140">IFERROR(B23/B73,"")</f>
        <v>14.38318181818182</v>
      </c>
      <c r="C97" s="13">
        <f t="shared" si="140"/>
        <v>13.360600000000002</v>
      </c>
      <c r="D97" s="13">
        <f t="shared" si="140"/>
        <v>14.565520100502512</v>
      </c>
      <c r="E97" s="13">
        <f t="shared" si="140"/>
        <v>20.581070833333335</v>
      </c>
      <c r="F97" s="13">
        <f t="shared" si="140"/>
        <v>16.455992366412215</v>
      </c>
      <c r="G97" s="13">
        <f t="shared" si="140"/>
        <v>14.468648351648351</v>
      </c>
      <c r="H97" s="13">
        <f t="shared" si="140"/>
        <v>13.00454</v>
      </c>
      <c r="I97" s="13">
        <f t="shared" si="140"/>
        <v>13.077528634361235</v>
      </c>
      <c r="J97" s="13">
        <f t="shared" si="140"/>
        <v>15.813219211822659</v>
      </c>
      <c r="K97" s="13">
        <f t="shared" si="140"/>
        <v>14.314713754646842</v>
      </c>
      <c r="L97" s="13">
        <f t="shared" si="140"/>
        <v>14.269789223454881</v>
      </c>
      <c r="M97" s="98">
        <f t="shared" si="140"/>
        <v>17.062187022900762</v>
      </c>
      <c r="N97" s="264">
        <f t="shared" si="140"/>
        <v>16.685963414634145</v>
      </c>
      <c r="O97" s="264">
        <f t="shared" si="140"/>
        <v>13.424341463414635</v>
      </c>
      <c r="P97" s="264">
        <f t="shared" si="140"/>
        <v>17.039792910447765</v>
      </c>
      <c r="Q97" s="264">
        <f t="shared" si="140"/>
        <v>21.221091168091196</v>
      </c>
      <c r="R97" s="264">
        <f t="shared" si="140"/>
        <v>15.061581280788179</v>
      </c>
      <c r="S97" s="264">
        <f t="shared" si="140"/>
        <v>13.264700523560283</v>
      </c>
      <c r="T97" s="264">
        <f t="shared" si="140"/>
        <v>13.084938369781332</v>
      </c>
      <c r="U97" s="264">
        <f t="shared" si="140"/>
        <v>13.785278065630431</v>
      </c>
      <c r="V97" s="13">
        <f t="shared" si="140"/>
        <v>14.281856843209281</v>
      </c>
      <c r="W97" s="13">
        <f t="shared" si="140"/>
        <v>13.349836606441508</v>
      </c>
      <c r="X97" s="13">
        <f t="shared" si="140"/>
        <v>15.22481029810305</v>
      </c>
      <c r="Y97" s="98">
        <f t="shared" si="140"/>
        <v>14.360200000000079</v>
      </c>
      <c r="Z97" s="13">
        <f t="shared" si="140"/>
        <v>14.10920350877193</v>
      </c>
      <c r="AA97" s="13">
        <f t="shared" si="140"/>
        <v>13.761591549295796</v>
      </c>
      <c r="AB97" s="13">
        <f t="shared" si="140"/>
        <v>14.575081135902636</v>
      </c>
      <c r="AC97" s="13">
        <f t="shared" si="140"/>
        <v>14.734702627939141</v>
      </c>
      <c r="AD97" s="13">
        <f t="shared" si="140"/>
        <v>14.356526237989653</v>
      </c>
      <c r="AE97" s="13">
        <f t="shared" si="140"/>
        <v>13.787705035971223</v>
      </c>
      <c r="AF97" s="13">
        <f t="shared" si="140"/>
        <v>14.037916666666668</v>
      </c>
      <c r="AG97" s="13">
        <f t="shared" si="140"/>
        <v>14.149744571256559</v>
      </c>
      <c r="AH97" s="13">
        <f t="shared" ref="AH97:BM97" si="141">IFERROR(AH23/AH73,"")</f>
        <v>14.26826560085884</v>
      </c>
      <c r="AI97" s="13">
        <f t="shared" si="141"/>
        <v>14.3910503561557</v>
      </c>
      <c r="AJ97" s="13">
        <f t="shared" si="141"/>
        <v>14.556173643269226</v>
      </c>
      <c r="AK97" s="98">
        <f t="shared" si="141"/>
        <v>14.684523340655341</v>
      </c>
      <c r="AL97" s="13">
        <f t="shared" si="141"/>
        <v>14.14812238330539</v>
      </c>
      <c r="AM97" s="13">
        <f t="shared" si="141"/>
        <v>14.230587618958019</v>
      </c>
      <c r="AN97" s="13">
        <f t="shared" si="141"/>
        <v>14.21151882636442</v>
      </c>
      <c r="AO97" s="13">
        <f t="shared" si="141"/>
        <v>14.21509944848026</v>
      </c>
      <c r="AP97" s="13">
        <f t="shared" si="141"/>
        <v>14.147956788687541</v>
      </c>
      <c r="AQ97" s="13">
        <f t="shared" si="141"/>
        <v>14.192652318582935</v>
      </c>
      <c r="AR97" s="13">
        <f t="shared" si="141"/>
        <v>14.158477182623587</v>
      </c>
      <c r="AS97" s="13">
        <f t="shared" si="141"/>
        <v>14.175813807158978</v>
      </c>
      <c r="AT97" s="13">
        <f t="shared" si="141"/>
        <v>14.166202189270235</v>
      </c>
      <c r="AU97" s="13">
        <f t="shared" si="141"/>
        <v>14.165414045561485</v>
      </c>
      <c r="AV97" s="13">
        <f t="shared" si="141"/>
        <v>14.160230358893822</v>
      </c>
      <c r="AW97" s="98">
        <f t="shared" si="141"/>
        <v>14.1614022611876</v>
      </c>
      <c r="AX97" s="13">
        <f t="shared" si="141"/>
        <v>14.871397564648072</v>
      </c>
      <c r="AY97" s="13">
        <f t="shared" si="141"/>
        <v>14.969542317151367</v>
      </c>
      <c r="AZ97" s="13">
        <f t="shared" si="141"/>
        <v>14.941495474498192</v>
      </c>
      <c r="BA97" s="13">
        <f t="shared" si="141"/>
        <v>14.938962453417895</v>
      </c>
      <c r="BB97" s="13">
        <f t="shared" si="141"/>
        <v>14.871540150559207</v>
      </c>
      <c r="BC97" s="13">
        <f t="shared" si="141"/>
        <v>14.94255702544493</v>
      </c>
      <c r="BD97" s="13">
        <f t="shared" si="141"/>
        <v>14.893907670575672</v>
      </c>
      <c r="BE97" s="13">
        <f t="shared" si="141"/>
        <v>14.919842630010589</v>
      </c>
      <c r="BF97" s="13">
        <f t="shared" si="141"/>
        <v>14.925343499653305</v>
      </c>
      <c r="BG97" s="13">
        <f t="shared" si="141"/>
        <v>14.915311749484861</v>
      </c>
      <c r="BH97" s="13">
        <f t="shared" si="141"/>
        <v>14.914448599956284</v>
      </c>
      <c r="BI97" s="98">
        <f t="shared" si="141"/>
        <v>14.933276054338222</v>
      </c>
      <c r="BJ97" s="13">
        <f t="shared" si="141"/>
        <v>15.798036107659962</v>
      </c>
      <c r="BK97" s="13">
        <f t="shared" si="141"/>
        <v>15.909690889191262</v>
      </c>
      <c r="BL97" s="13">
        <f t="shared" si="141"/>
        <v>15.869108149307721</v>
      </c>
      <c r="BM97" s="13">
        <f t="shared" si="141"/>
        <v>15.869367086996435</v>
      </c>
      <c r="BN97" s="13">
        <f t="shared" ref="BN97:CS97" si="142">IFERROR(BN23/BN73,"")</f>
        <v>15.790099249440992</v>
      </c>
      <c r="BO97" s="13">
        <f t="shared" si="142"/>
        <v>15.855844260234255</v>
      </c>
      <c r="BP97" s="13">
        <f t="shared" si="142"/>
        <v>15.810762753298928</v>
      </c>
      <c r="BQ97" s="13">
        <f t="shared" si="142"/>
        <v>15.838552331200285</v>
      </c>
      <c r="BR97" s="13">
        <f t="shared" si="142"/>
        <v>15.835694818982144</v>
      </c>
      <c r="BS97" s="13">
        <f t="shared" si="142"/>
        <v>15.834676438011789</v>
      </c>
      <c r="BT97" s="13">
        <f t="shared" si="142"/>
        <v>15.832711193790528</v>
      </c>
      <c r="BU97" s="98">
        <f t="shared" si="142"/>
        <v>15.840151173965781</v>
      </c>
      <c r="BV97" s="13">
        <f t="shared" si="142"/>
        <v>17.090269332130266</v>
      </c>
      <c r="BW97" s="13">
        <f t="shared" si="142"/>
        <v>17.21773304813485</v>
      </c>
      <c r="BX97" s="13">
        <f t="shared" si="142"/>
        <v>17.172126998826496</v>
      </c>
      <c r="BY97" s="13">
        <f t="shared" si="142"/>
        <v>17.173231114633104</v>
      </c>
      <c r="BZ97" s="13">
        <f t="shared" si="142"/>
        <v>17.081430195268666</v>
      </c>
      <c r="CA97" s="13">
        <f t="shared" si="142"/>
        <v>17.156465651975115</v>
      </c>
      <c r="CB97" s="13">
        <f t="shared" si="142"/>
        <v>17.104921694100891</v>
      </c>
      <c r="CC97" s="13">
        <f t="shared" si="142"/>
        <v>17.130667911088118</v>
      </c>
      <c r="CD97" s="13">
        <f t="shared" si="142"/>
        <v>17.126897773316045</v>
      </c>
      <c r="CE97" s="13">
        <f t="shared" si="142"/>
        <v>17.125733035330502</v>
      </c>
      <c r="CF97" s="13">
        <f t="shared" si="142"/>
        <v>17.120202135992038</v>
      </c>
      <c r="CG97" s="98">
        <f t="shared" si="142"/>
        <v>17.127964615833367</v>
      </c>
      <c r="CH97" s="13">
        <f t="shared" si="142"/>
        <v>18.645418876112007</v>
      </c>
      <c r="CI97" s="13">
        <f t="shared" si="142"/>
        <v>18.787736350717992</v>
      </c>
      <c r="CJ97" s="13">
        <f t="shared" si="142"/>
        <v>18.737088230770834</v>
      </c>
      <c r="CK97" s="13">
        <f t="shared" si="142"/>
        <v>18.737540207883825</v>
      </c>
      <c r="CL97" s="13">
        <f t="shared" si="142"/>
        <v>18.634133060811653</v>
      </c>
      <c r="CM97" s="13">
        <f t="shared" si="142"/>
        <v>18.717874787492452</v>
      </c>
      <c r="CN97" s="13">
        <f t="shared" si="142"/>
        <v>18.659702401017885</v>
      </c>
      <c r="CO97" s="13">
        <f t="shared" si="142"/>
        <v>18.688294012091959</v>
      </c>
      <c r="CP97" s="13">
        <f t="shared" si="142"/>
        <v>18.683829216199285</v>
      </c>
      <c r="CQ97" s="13">
        <f t="shared" si="142"/>
        <v>18.675985767038664</v>
      </c>
      <c r="CR97" s="13">
        <f t="shared" si="142"/>
        <v>18.675722794123487</v>
      </c>
      <c r="CS97" s="98">
        <f t="shared" si="142"/>
        <v>18.684119148800896</v>
      </c>
    </row>
    <row r="98" spans="1:97" s="13" customFormat="1" x14ac:dyDescent="0.25">
      <c r="A98" s="13" t="s">
        <v>6</v>
      </c>
      <c r="B98" s="13">
        <f t="shared" ref="B98:AG98" si="143">IFERROR(B24/B74,"")</f>
        <v>12.821111888111886</v>
      </c>
      <c r="C98" s="13">
        <f t="shared" si="143"/>
        <v>14.199015384615377</v>
      </c>
      <c r="D98" s="13">
        <f t="shared" si="143"/>
        <v>18.394213675213674</v>
      </c>
      <c r="E98" s="13">
        <f t="shared" si="143"/>
        <v>16.393338383838383</v>
      </c>
      <c r="F98" s="13">
        <f t="shared" si="143"/>
        <v>14.638915433403806</v>
      </c>
      <c r="G98" s="13">
        <f t="shared" si="143"/>
        <v>16.364360730593607</v>
      </c>
      <c r="H98" s="13">
        <f t="shared" si="143"/>
        <v>14.968020746887968</v>
      </c>
      <c r="I98" s="13">
        <f t="shared" si="143"/>
        <v>14.499375000000002</v>
      </c>
      <c r="J98" s="13">
        <f t="shared" si="143"/>
        <v>15.49359265442404</v>
      </c>
      <c r="K98" s="13">
        <f t="shared" si="143"/>
        <v>16.29332638888889</v>
      </c>
      <c r="L98" s="13">
        <f t="shared" si="143"/>
        <v>13.280004329004329</v>
      </c>
      <c r="M98" s="98">
        <f t="shared" si="143"/>
        <v>14.402994295028542</v>
      </c>
      <c r="N98" s="264">
        <f t="shared" si="143"/>
        <v>14.015318518518503</v>
      </c>
      <c r="O98" s="264">
        <f t="shared" si="143"/>
        <v>12.947682926829268</v>
      </c>
      <c r="P98" s="264">
        <f t="shared" si="143"/>
        <v>17.606922222222224</v>
      </c>
      <c r="Q98" s="264">
        <f t="shared" si="143"/>
        <v>15.754151999999999</v>
      </c>
      <c r="R98" s="264">
        <f t="shared" si="143"/>
        <v>14.32756640625</v>
      </c>
      <c r="S98" s="264">
        <f t="shared" si="143"/>
        <v>14.885038062283739</v>
      </c>
      <c r="T98" s="264">
        <f t="shared" si="143"/>
        <v>13.415937343358395</v>
      </c>
      <c r="U98" s="264">
        <f t="shared" si="143"/>
        <v>11.805724035608309</v>
      </c>
      <c r="V98" s="13">
        <f t="shared" si="143"/>
        <v>14.304618962432953</v>
      </c>
      <c r="W98" s="13">
        <f t="shared" si="143"/>
        <v>17.98480137772675</v>
      </c>
      <c r="X98" s="13">
        <f t="shared" si="143"/>
        <v>15.971150608044923</v>
      </c>
      <c r="Y98" s="98">
        <f t="shared" si="143"/>
        <v>14.917952871870428</v>
      </c>
      <c r="Z98" s="13">
        <f t="shared" si="143"/>
        <v>13.037231617647059</v>
      </c>
      <c r="AA98" s="13">
        <f t="shared" si="143"/>
        <v>14.310935135135136</v>
      </c>
      <c r="AB98" s="13">
        <f t="shared" si="143"/>
        <v>14.639875518672198</v>
      </c>
      <c r="AC98" s="13">
        <f t="shared" si="143"/>
        <v>13.724873096446702</v>
      </c>
      <c r="AD98" s="13">
        <f t="shared" si="143"/>
        <v>16.369635854341738</v>
      </c>
      <c r="AE98" s="13">
        <f t="shared" si="143"/>
        <v>14.090345963756178</v>
      </c>
      <c r="AF98" s="13">
        <f t="shared" si="143"/>
        <v>15.488538681948423</v>
      </c>
      <c r="AG98" s="13">
        <f t="shared" si="143"/>
        <v>15.726622067197894</v>
      </c>
      <c r="AH98" s="13">
        <f t="shared" ref="AH98:BM98" si="144">IFERROR(AH24/AH74,"")</f>
        <v>15.927201004091488</v>
      </c>
      <c r="AI98" s="13">
        <f t="shared" si="144"/>
        <v>16.039573381901711</v>
      </c>
      <c r="AJ98" s="13">
        <f t="shared" si="144"/>
        <v>16.091089756031764</v>
      </c>
      <c r="AK98" s="98">
        <f t="shared" si="144"/>
        <v>16.283720106848744</v>
      </c>
      <c r="AL98" s="13">
        <f t="shared" si="144"/>
        <v>14.872921845851227</v>
      </c>
      <c r="AM98" s="13">
        <f t="shared" si="144"/>
        <v>14.724574856659009</v>
      </c>
      <c r="AN98" s="13">
        <f t="shared" si="144"/>
        <v>14.665531970943439</v>
      </c>
      <c r="AO98" s="13">
        <f t="shared" si="144"/>
        <v>14.622705369374241</v>
      </c>
      <c r="AP98" s="13">
        <f t="shared" si="144"/>
        <v>15.192153038436516</v>
      </c>
      <c r="AQ98" s="13">
        <f t="shared" si="144"/>
        <v>15.067952312655363</v>
      </c>
      <c r="AR98" s="13">
        <f t="shared" si="144"/>
        <v>15.1964756411032</v>
      </c>
      <c r="AS98" s="13">
        <f t="shared" si="144"/>
        <v>15.000534787397614</v>
      </c>
      <c r="AT98" s="13">
        <f t="shared" si="144"/>
        <v>15.106472858262597</v>
      </c>
      <c r="AU98" s="13">
        <f t="shared" si="144"/>
        <v>15.058639104237685</v>
      </c>
      <c r="AV98" s="13">
        <f t="shared" si="144"/>
        <v>15.061692174380747</v>
      </c>
      <c r="AW98" s="98">
        <f t="shared" si="144"/>
        <v>15.033169501801407</v>
      </c>
      <c r="AX98" s="13">
        <f t="shared" si="144"/>
        <v>15.590280742288837</v>
      </c>
      <c r="AY98" s="13">
        <f t="shared" si="144"/>
        <v>15.521145273955677</v>
      </c>
      <c r="AZ98" s="13">
        <f t="shared" si="144"/>
        <v>15.455106246093806</v>
      </c>
      <c r="BA98" s="13">
        <f t="shared" si="144"/>
        <v>15.3841850140671</v>
      </c>
      <c r="BB98" s="13">
        <f t="shared" si="144"/>
        <v>16.001994109299389</v>
      </c>
      <c r="BC98" s="13">
        <f t="shared" si="144"/>
        <v>15.90318960492265</v>
      </c>
      <c r="BD98" s="13">
        <f t="shared" si="144"/>
        <v>16.11685909421702</v>
      </c>
      <c r="BE98" s="13">
        <f t="shared" si="144"/>
        <v>15.866780454690653</v>
      </c>
      <c r="BF98" s="13">
        <f t="shared" si="144"/>
        <v>16.006670551845236</v>
      </c>
      <c r="BG98" s="13">
        <f t="shared" si="144"/>
        <v>16.021019838820909</v>
      </c>
      <c r="BH98" s="13">
        <f t="shared" si="144"/>
        <v>15.988278003060797</v>
      </c>
      <c r="BI98" s="98">
        <f t="shared" si="144"/>
        <v>15.978123683348967</v>
      </c>
      <c r="BJ98" s="13">
        <f t="shared" si="144"/>
        <v>16.800598313364116</v>
      </c>
      <c r="BK98" s="13">
        <f t="shared" si="144"/>
        <v>16.579891665112658</v>
      </c>
      <c r="BL98" s="13">
        <f t="shared" si="144"/>
        <v>16.498732862720676</v>
      </c>
      <c r="BM98" s="13">
        <f t="shared" si="144"/>
        <v>16.408908054125114</v>
      </c>
      <c r="BN98" s="13">
        <f t="shared" ref="BN98:CS98" si="145">IFERROR(BN24/BN74,"")</f>
        <v>17.088270710908937</v>
      </c>
      <c r="BO98" s="13">
        <f t="shared" si="145"/>
        <v>16.972242128224128</v>
      </c>
      <c r="BP98" s="13">
        <f t="shared" si="145"/>
        <v>17.147165102197295</v>
      </c>
      <c r="BQ98" s="13">
        <f t="shared" si="145"/>
        <v>16.912879317816842</v>
      </c>
      <c r="BR98" s="13">
        <f t="shared" si="145"/>
        <v>17.077475999701939</v>
      </c>
      <c r="BS98" s="13">
        <f t="shared" si="145"/>
        <v>17.04004144557512</v>
      </c>
      <c r="BT98" s="13">
        <f t="shared" si="145"/>
        <v>17.043832694334515</v>
      </c>
      <c r="BU98" s="98">
        <f t="shared" si="145"/>
        <v>17.029014921761419</v>
      </c>
      <c r="BV98" s="13">
        <f t="shared" si="145"/>
        <v>18.197380319228746</v>
      </c>
      <c r="BW98" s="13">
        <f t="shared" si="145"/>
        <v>18.008651092717542</v>
      </c>
      <c r="BX98" s="13">
        <f t="shared" si="145"/>
        <v>17.916136298215594</v>
      </c>
      <c r="BY98" s="13">
        <f t="shared" si="145"/>
        <v>17.815786673690532</v>
      </c>
      <c r="BZ98" s="13">
        <f t="shared" si="145"/>
        <v>18.576660807555911</v>
      </c>
      <c r="CA98" s="13">
        <f t="shared" si="145"/>
        <v>18.446978668622332</v>
      </c>
      <c r="CB98" s="13">
        <f t="shared" si="145"/>
        <v>18.636401238517596</v>
      </c>
      <c r="CC98" s="13">
        <f t="shared" si="145"/>
        <v>18.359749344401433</v>
      </c>
      <c r="CD98" s="13">
        <f t="shared" si="145"/>
        <v>18.538174016994361</v>
      </c>
      <c r="CE98" s="13">
        <f t="shared" si="145"/>
        <v>18.49529237093477</v>
      </c>
      <c r="CF98" s="13">
        <f t="shared" si="145"/>
        <v>18.489214802014011</v>
      </c>
      <c r="CG98" s="98">
        <f t="shared" si="145"/>
        <v>18.470833005935187</v>
      </c>
      <c r="CH98" s="13">
        <f t="shared" si="145"/>
        <v>19.905587939990031</v>
      </c>
      <c r="CI98" s="13">
        <f t="shared" si="145"/>
        <v>19.689660124384218</v>
      </c>
      <c r="CJ98" s="13">
        <f t="shared" si="145"/>
        <v>19.584923675605385</v>
      </c>
      <c r="CK98" s="13">
        <f t="shared" si="145"/>
        <v>19.47381555741487</v>
      </c>
      <c r="CL98" s="13">
        <f t="shared" si="145"/>
        <v>20.312600137096211</v>
      </c>
      <c r="CM98" s="13">
        <f t="shared" si="145"/>
        <v>20.168832434800777</v>
      </c>
      <c r="CN98" s="13">
        <f t="shared" si="145"/>
        <v>20.374760639911184</v>
      </c>
      <c r="CO98" s="13">
        <f t="shared" si="145"/>
        <v>20.069869426044107</v>
      </c>
      <c r="CP98" s="13">
        <f t="shared" si="145"/>
        <v>20.264754204739788</v>
      </c>
      <c r="CQ98" s="13">
        <f t="shared" si="145"/>
        <v>20.194245714510867</v>
      </c>
      <c r="CR98" s="13">
        <f t="shared" si="145"/>
        <v>20.208908353487402</v>
      </c>
      <c r="CS98" s="98">
        <f t="shared" si="145"/>
        <v>20.187811071172696</v>
      </c>
    </row>
    <row r="99" spans="1:97" s="13" customFormat="1" x14ac:dyDescent="0.25">
      <c r="A99" s="13" t="s">
        <v>7</v>
      </c>
      <c r="B99" s="13">
        <f t="shared" ref="B99:AG99" si="146">IFERROR(B25/B75,"")</f>
        <v>13.623292993630573</v>
      </c>
      <c r="C99" s="13">
        <f t="shared" si="146"/>
        <v>13.41305298013245</v>
      </c>
      <c r="D99" s="13">
        <f t="shared" si="146"/>
        <v>16.542400826446279</v>
      </c>
      <c r="E99" s="13">
        <f t="shared" si="146"/>
        <v>14.258792452830189</v>
      </c>
      <c r="F99" s="13">
        <f t="shared" si="146"/>
        <v>14.454697406340056</v>
      </c>
      <c r="G99" s="13">
        <f t="shared" si="146"/>
        <v>16.507064935064907</v>
      </c>
      <c r="H99" s="13">
        <f t="shared" si="146"/>
        <v>14.52706811145511</v>
      </c>
      <c r="I99" s="13">
        <f t="shared" si="146"/>
        <v>13.658375661375661</v>
      </c>
      <c r="J99" s="13">
        <f t="shared" si="146"/>
        <v>14.382189258312019</v>
      </c>
      <c r="K99" s="13">
        <f t="shared" si="146"/>
        <v>16.290571428571429</v>
      </c>
      <c r="L99" s="13">
        <f t="shared" si="146"/>
        <v>14.782255905511812</v>
      </c>
      <c r="M99" s="98">
        <f t="shared" si="146"/>
        <v>15.924003194888178</v>
      </c>
      <c r="N99" s="264">
        <f t="shared" si="146"/>
        <v>12.943695290858725</v>
      </c>
      <c r="O99" s="264">
        <f t="shared" si="146"/>
        <v>15.047127753303966</v>
      </c>
      <c r="P99" s="264">
        <f t="shared" si="146"/>
        <v>17.881479020979022</v>
      </c>
      <c r="Q99" s="264">
        <f t="shared" si="146"/>
        <v>16.666140624999993</v>
      </c>
      <c r="R99" s="264">
        <f t="shared" si="146"/>
        <v>17.071319391634979</v>
      </c>
      <c r="S99" s="264">
        <f t="shared" si="146"/>
        <v>15.519449003517</v>
      </c>
      <c r="T99" s="264">
        <f t="shared" si="146"/>
        <v>17.0267625</v>
      </c>
      <c r="U99" s="264">
        <f t="shared" si="146"/>
        <v>13.299110132158612</v>
      </c>
      <c r="V99" s="13">
        <f t="shared" si="146"/>
        <v>13.886956414473685</v>
      </c>
      <c r="W99" s="13">
        <f t="shared" si="146"/>
        <v>14.546522471910112</v>
      </c>
      <c r="X99" s="13">
        <f t="shared" si="146"/>
        <v>19.605523172905563</v>
      </c>
      <c r="Y99" s="98">
        <f t="shared" si="146"/>
        <v>22.160822840410084</v>
      </c>
      <c r="Z99" s="13">
        <f t="shared" si="146"/>
        <v>14.96110787878788</v>
      </c>
      <c r="AA99" s="13">
        <f t="shared" si="146"/>
        <v>15.934097600000014</v>
      </c>
      <c r="AB99" s="13">
        <f t="shared" si="146"/>
        <v>13.984021052631579</v>
      </c>
      <c r="AC99" s="13">
        <f t="shared" si="146"/>
        <v>14.176143790849672</v>
      </c>
      <c r="AD99" s="13">
        <f t="shared" si="146"/>
        <v>14.057727272727272</v>
      </c>
      <c r="AE99" s="13">
        <f t="shared" si="146"/>
        <v>16.143562005277044</v>
      </c>
      <c r="AF99" s="13">
        <f t="shared" si="146"/>
        <v>17.25676595744681</v>
      </c>
      <c r="AG99" s="13">
        <f t="shared" si="146"/>
        <v>17.129855626756815</v>
      </c>
      <c r="AH99" s="13">
        <f t="shared" ref="AH99:BM99" si="147">IFERROR(AH25/AH75,"")</f>
        <v>17.239818568410591</v>
      </c>
      <c r="AI99" s="13">
        <f t="shared" si="147"/>
        <v>17.60291684564633</v>
      </c>
      <c r="AJ99" s="13">
        <f t="shared" si="147"/>
        <v>17.65738435754556</v>
      </c>
      <c r="AK99" s="98">
        <f t="shared" si="147"/>
        <v>17.775124355258527</v>
      </c>
      <c r="AL99" s="13">
        <f t="shared" si="147"/>
        <v>16.256198605374525</v>
      </c>
      <c r="AM99" s="13">
        <f t="shared" si="147"/>
        <v>16.514302235960624</v>
      </c>
      <c r="AN99" s="13">
        <f t="shared" si="147"/>
        <v>16.617962534273396</v>
      </c>
      <c r="AO99" s="13">
        <f t="shared" si="147"/>
        <v>16.53720632452707</v>
      </c>
      <c r="AP99" s="13">
        <f t="shared" si="147"/>
        <v>16.49679972529999</v>
      </c>
      <c r="AQ99" s="13">
        <f t="shared" si="147"/>
        <v>17.234750538973284</v>
      </c>
      <c r="AR99" s="13">
        <f t="shared" si="147"/>
        <v>16.968175898340675</v>
      </c>
      <c r="AS99" s="13">
        <f t="shared" si="147"/>
        <v>16.787007374483302</v>
      </c>
      <c r="AT99" s="13">
        <f t="shared" si="147"/>
        <v>16.851837190134258</v>
      </c>
      <c r="AU99" s="13">
        <f t="shared" si="147"/>
        <v>16.909876653314285</v>
      </c>
      <c r="AV99" s="13">
        <f t="shared" si="147"/>
        <v>16.833325566093524</v>
      </c>
      <c r="AW99" s="98">
        <f t="shared" si="147"/>
        <v>16.808124775414175</v>
      </c>
      <c r="AX99" s="13">
        <f t="shared" si="147"/>
        <v>17.011095906927959</v>
      </c>
      <c r="AY99" s="13">
        <f t="shared" si="147"/>
        <v>17.271226103033033</v>
      </c>
      <c r="AZ99" s="13">
        <f t="shared" si="147"/>
        <v>17.532248511396851</v>
      </c>
      <c r="BA99" s="13">
        <f t="shared" si="147"/>
        <v>17.410623089393209</v>
      </c>
      <c r="BB99" s="13">
        <f t="shared" si="147"/>
        <v>17.384010270354132</v>
      </c>
      <c r="BC99" s="13">
        <f t="shared" si="147"/>
        <v>18.175048273227969</v>
      </c>
      <c r="BD99" s="13">
        <f t="shared" si="147"/>
        <v>17.937276918329633</v>
      </c>
      <c r="BE99" s="13">
        <f t="shared" si="147"/>
        <v>17.855143706844895</v>
      </c>
      <c r="BF99" s="13">
        <f t="shared" si="147"/>
        <v>17.873030687683187</v>
      </c>
      <c r="BG99" s="13">
        <f t="shared" si="147"/>
        <v>17.966534407203476</v>
      </c>
      <c r="BH99" s="13">
        <f t="shared" si="147"/>
        <v>17.989462898265952</v>
      </c>
      <c r="BI99" s="98">
        <f t="shared" si="147"/>
        <v>17.90714237467763</v>
      </c>
      <c r="BJ99" s="13">
        <f t="shared" si="147"/>
        <v>18.350678792725173</v>
      </c>
      <c r="BK99" s="13">
        <f t="shared" si="147"/>
        <v>18.75517081949522</v>
      </c>
      <c r="BL99" s="13">
        <f t="shared" si="147"/>
        <v>18.811404462427404</v>
      </c>
      <c r="BM99" s="13">
        <f t="shared" si="147"/>
        <v>18.696477830985614</v>
      </c>
      <c r="BN99" s="13">
        <f t="shared" ref="BN99:CS99" si="148">IFERROR(BN25/BN75,"")</f>
        <v>18.622708955808434</v>
      </c>
      <c r="BO99" s="13">
        <f t="shared" si="148"/>
        <v>19.456793777889811</v>
      </c>
      <c r="BP99" s="13">
        <f t="shared" si="148"/>
        <v>19.192729862701405</v>
      </c>
      <c r="BQ99" s="13">
        <f t="shared" si="148"/>
        <v>19.021475857171961</v>
      </c>
      <c r="BR99" s="13">
        <f t="shared" si="148"/>
        <v>19.122119812451395</v>
      </c>
      <c r="BS99" s="13">
        <f t="shared" si="148"/>
        <v>19.213140877927412</v>
      </c>
      <c r="BT99" s="13">
        <f t="shared" si="148"/>
        <v>19.15722536903316</v>
      </c>
      <c r="BU99" s="98">
        <f t="shared" si="148"/>
        <v>19.129252704129421</v>
      </c>
      <c r="BV99" s="13">
        <f t="shared" si="148"/>
        <v>19.977774084421743</v>
      </c>
      <c r="BW99" s="13">
        <f t="shared" si="148"/>
        <v>20.338981896738005</v>
      </c>
      <c r="BX99" s="13">
        <f t="shared" si="148"/>
        <v>20.491694649544019</v>
      </c>
      <c r="BY99" s="13">
        <f t="shared" si="148"/>
        <v>20.364688012870992</v>
      </c>
      <c r="BZ99" s="13">
        <f t="shared" si="148"/>
        <v>20.286665744409277</v>
      </c>
      <c r="CA99" s="13">
        <f t="shared" si="148"/>
        <v>21.191506591138314</v>
      </c>
      <c r="CB99" s="13">
        <f t="shared" si="148"/>
        <v>20.906127002483291</v>
      </c>
      <c r="CC99" s="13">
        <f t="shared" si="148"/>
        <v>20.687278778044575</v>
      </c>
      <c r="CD99" s="13">
        <f t="shared" si="148"/>
        <v>20.797041009914722</v>
      </c>
      <c r="CE99" s="13">
        <f t="shared" si="148"/>
        <v>20.89189289019107</v>
      </c>
      <c r="CF99" s="13">
        <f t="shared" si="148"/>
        <v>20.813543997141135</v>
      </c>
      <c r="CG99" s="98">
        <f t="shared" si="148"/>
        <v>20.78334191687939</v>
      </c>
      <c r="CH99" s="13">
        <f t="shared" si="148"/>
        <v>21.886112084079016</v>
      </c>
      <c r="CI99" s="13">
        <f t="shared" si="148"/>
        <v>22.279820441112022</v>
      </c>
      <c r="CJ99" s="13">
        <f t="shared" si="148"/>
        <v>22.436526015404727</v>
      </c>
      <c r="CK99" s="13">
        <f t="shared" si="148"/>
        <v>22.29466719577756</v>
      </c>
      <c r="CL99" s="13">
        <f t="shared" si="148"/>
        <v>22.210690230421736</v>
      </c>
      <c r="CM99" s="13">
        <f t="shared" si="148"/>
        <v>23.190741702185385</v>
      </c>
      <c r="CN99" s="13">
        <f t="shared" si="148"/>
        <v>22.879696694045776</v>
      </c>
      <c r="CO99" s="13">
        <f t="shared" si="148"/>
        <v>22.639700673097668</v>
      </c>
      <c r="CP99" s="13">
        <f t="shared" si="148"/>
        <v>22.756611707129039</v>
      </c>
      <c r="CQ99" s="13">
        <f t="shared" si="148"/>
        <v>22.824703075978331</v>
      </c>
      <c r="CR99" s="13">
        <f t="shared" si="148"/>
        <v>22.771863429052996</v>
      </c>
      <c r="CS99" s="98">
        <f t="shared" si="148"/>
        <v>22.737084425925975</v>
      </c>
    </row>
    <row r="100" spans="1:97" s="13" customFormat="1" x14ac:dyDescent="0.25">
      <c r="A100" s="13" t="s">
        <v>8</v>
      </c>
      <c r="B100" s="13">
        <f t="shared" ref="B100:AG100" si="149">IFERROR(B26/B76,"")</f>
        <v>9.9205000000000005</v>
      </c>
      <c r="C100" s="13">
        <f t="shared" si="149"/>
        <v>14.821272727272728</v>
      </c>
      <c r="D100" s="13">
        <f t="shared" si="149"/>
        <v>16.569893749999999</v>
      </c>
      <c r="E100" s="13">
        <f t="shared" si="149"/>
        <v>18.924866028708134</v>
      </c>
      <c r="F100" s="13">
        <f t="shared" si="149"/>
        <v>13.80003982300885</v>
      </c>
      <c r="G100" s="13">
        <f t="shared" si="149"/>
        <v>16.231237288135592</v>
      </c>
      <c r="H100" s="13">
        <f t="shared" si="149"/>
        <v>21.444955357142856</v>
      </c>
      <c r="I100" s="13">
        <f t="shared" si="149"/>
        <v>16.448185393258427</v>
      </c>
      <c r="J100" s="13">
        <f t="shared" si="149"/>
        <v>14.69251083591328</v>
      </c>
      <c r="K100" s="13">
        <f t="shared" si="149"/>
        <v>16.266487234042554</v>
      </c>
      <c r="L100" s="13">
        <f t="shared" si="149"/>
        <v>15.04112853470437</v>
      </c>
      <c r="M100" s="98">
        <f t="shared" si="149"/>
        <v>20.783073891625616</v>
      </c>
      <c r="N100" s="264">
        <f t="shared" si="149"/>
        <v>13.189109634551496</v>
      </c>
      <c r="O100" s="264">
        <f t="shared" si="149"/>
        <v>12.130409722222222</v>
      </c>
      <c r="P100" s="264">
        <f t="shared" si="149"/>
        <v>14.262681818181818</v>
      </c>
      <c r="Q100" s="264">
        <f t="shared" si="149"/>
        <v>20.813052044609663</v>
      </c>
      <c r="R100" s="264">
        <f t="shared" si="149"/>
        <v>16.29884699453552</v>
      </c>
      <c r="S100" s="264">
        <f t="shared" si="149"/>
        <v>15.619860465116279</v>
      </c>
      <c r="T100" s="264">
        <f t="shared" si="149"/>
        <v>15.944375757575758</v>
      </c>
      <c r="U100" s="264">
        <f t="shared" si="149"/>
        <v>17.497730088495576</v>
      </c>
      <c r="V100" s="13">
        <f t="shared" si="149"/>
        <v>18.37955707762557</v>
      </c>
      <c r="W100" s="13">
        <f t="shared" si="149"/>
        <v>21.015051908396948</v>
      </c>
      <c r="X100" s="13">
        <f t="shared" si="149"/>
        <v>14.7541008</v>
      </c>
      <c r="Y100" s="98">
        <f t="shared" si="149"/>
        <v>16.40985188431204</v>
      </c>
      <c r="Z100" s="13">
        <f t="shared" si="149"/>
        <v>15.878233243967829</v>
      </c>
      <c r="AA100" s="13">
        <f t="shared" si="149"/>
        <v>17.531092307692308</v>
      </c>
      <c r="AB100" s="13">
        <f t="shared" si="149"/>
        <v>16.372525732383213</v>
      </c>
      <c r="AC100" s="13">
        <f t="shared" si="149"/>
        <v>14.472962138084632</v>
      </c>
      <c r="AD100" s="13">
        <f t="shared" si="149"/>
        <v>17.503464052287583</v>
      </c>
      <c r="AE100" s="13">
        <f t="shared" si="149"/>
        <v>15.781464968152866</v>
      </c>
      <c r="AF100" s="13">
        <f t="shared" si="149"/>
        <v>15.145666666666665</v>
      </c>
      <c r="AG100" s="13">
        <f t="shared" si="149"/>
        <v>15.370910038643281</v>
      </c>
      <c r="AH100" s="13">
        <f t="shared" ref="AH100:BM100" si="150">IFERROR(AH26/AH76,"")</f>
        <v>15.520339324913285</v>
      </c>
      <c r="AI100" s="13">
        <f t="shared" si="150"/>
        <v>15.60477930893407</v>
      </c>
      <c r="AJ100" s="13">
        <f t="shared" si="150"/>
        <v>15.743312876107657</v>
      </c>
      <c r="AK100" s="98">
        <f t="shared" si="150"/>
        <v>15.84950184714552</v>
      </c>
      <c r="AL100" s="13">
        <f t="shared" si="150"/>
        <v>16.357755463517627</v>
      </c>
      <c r="AM100" s="13">
        <f t="shared" si="150"/>
        <v>17.024083683398171</v>
      </c>
      <c r="AN100" s="13">
        <f t="shared" si="150"/>
        <v>16.373393995253831</v>
      </c>
      <c r="AO100" s="13">
        <f t="shared" si="150"/>
        <v>16.880852541029643</v>
      </c>
      <c r="AP100" s="13">
        <f t="shared" si="150"/>
        <v>16.810225630777634</v>
      </c>
      <c r="AQ100" s="13">
        <f t="shared" si="150"/>
        <v>16.75690749639811</v>
      </c>
      <c r="AR100" s="13">
        <f t="shared" si="150"/>
        <v>16.42484173237056</v>
      </c>
      <c r="AS100" s="13">
        <f t="shared" si="150"/>
        <v>16.704150743408089</v>
      </c>
      <c r="AT100" s="13">
        <f t="shared" si="150"/>
        <v>16.668157349917561</v>
      </c>
      <c r="AU100" s="13">
        <f t="shared" si="150"/>
        <v>16.607690148314742</v>
      </c>
      <c r="AV100" s="13">
        <f t="shared" si="150"/>
        <v>16.575248228908787</v>
      </c>
      <c r="AW100" s="98">
        <f t="shared" si="150"/>
        <v>16.618490306245054</v>
      </c>
      <c r="AX100" s="13">
        <f t="shared" si="150"/>
        <v>16.985038181835314</v>
      </c>
      <c r="AY100" s="13">
        <f t="shared" si="150"/>
        <v>17.679411029223949</v>
      </c>
      <c r="AZ100" s="13">
        <f t="shared" si="150"/>
        <v>17.019542360440994</v>
      </c>
      <c r="BA100" s="13">
        <f t="shared" si="150"/>
        <v>17.519881384658802</v>
      </c>
      <c r="BB100" s="13">
        <f t="shared" si="150"/>
        <v>17.491738309776018</v>
      </c>
      <c r="BC100" s="13">
        <f t="shared" si="150"/>
        <v>17.522919136562972</v>
      </c>
      <c r="BD100" s="13">
        <f t="shared" si="150"/>
        <v>17.181821589885299</v>
      </c>
      <c r="BE100" s="13">
        <f t="shared" si="150"/>
        <v>17.48279328486846</v>
      </c>
      <c r="BF100" s="13">
        <f t="shared" si="150"/>
        <v>17.485786048156282</v>
      </c>
      <c r="BG100" s="13">
        <f t="shared" si="150"/>
        <v>17.441284606145675</v>
      </c>
      <c r="BH100" s="13">
        <f t="shared" si="150"/>
        <v>17.42279571811223</v>
      </c>
      <c r="BI100" s="98">
        <f t="shared" si="150"/>
        <v>17.49321146055831</v>
      </c>
      <c r="BJ100" s="13">
        <f t="shared" si="150"/>
        <v>18.183628774037988</v>
      </c>
      <c r="BK100" s="13">
        <f t="shared" si="150"/>
        <v>18.989814031972799</v>
      </c>
      <c r="BL100" s="13">
        <f t="shared" si="150"/>
        <v>18.262538395547725</v>
      </c>
      <c r="BM100" s="13">
        <f t="shared" si="150"/>
        <v>18.859596431568093</v>
      </c>
      <c r="BN100" s="13">
        <f t="shared" ref="BN100:CS100" si="151">IFERROR(BN26/BN76,"")</f>
        <v>18.80854939611217</v>
      </c>
      <c r="BO100" s="13">
        <f t="shared" si="151"/>
        <v>18.725655809922745</v>
      </c>
      <c r="BP100" s="13">
        <f t="shared" si="151"/>
        <v>18.335956553663756</v>
      </c>
      <c r="BQ100" s="13">
        <f t="shared" si="151"/>
        <v>18.660756610002238</v>
      </c>
      <c r="BR100" s="13">
        <f t="shared" si="151"/>
        <v>18.654398873429933</v>
      </c>
      <c r="BS100" s="13">
        <f t="shared" si="151"/>
        <v>18.598949884629143</v>
      </c>
      <c r="BT100" s="13">
        <f t="shared" si="151"/>
        <v>18.572980746553711</v>
      </c>
      <c r="BU100" s="98">
        <f t="shared" si="151"/>
        <v>18.636376465871507</v>
      </c>
      <c r="BV100" s="13">
        <f t="shared" si="151"/>
        <v>19.732419693030831</v>
      </c>
      <c r="BW100" s="13">
        <f t="shared" si="151"/>
        <v>20.619905324891683</v>
      </c>
      <c r="BX100" s="13">
        <f t="shared" si="151"/>
        <v>19.807009982128392</v>
      </c>
      <c r="BY100" s="13">
        <f t="shared" si="151"/>
        <v>20.461700186261588</v>
      </c>
      <c r="BZ100" s="13">
        <f t="shared" si="151"/>
        <v>20.401565677689373</v>
      </c>
      <c r="CA100" s="13">
        <f t="shared" si="151"/>
        <v>20.348241721734926</v>
      </c>
      <c r="CB100" s="13">
        <f t="shared" si="151"/>
        <v>19.916622599389168</v>
      </c>
      <c r="CC100" s="13">
        <f t="shared" si="151"/>
        <v>20.256610657555871</v>
      </c>
      <c r="CD100" s="13">
        <f t="shared" si="151"/>
        <v>20.24869985869616</v>
      </c>
      <c r="CE100" s="13">
        <f t="shared" si="151"/>
        <v>20.186507399867434</v>
      </c>
      <c r="CF100" s="13">
        <f t="shared" si="151"/>
        <v>20.146117085397528</v>
      </c>
      <c r="CG100" s="98">
        <f t="shared" si="151"/>
        <v>20.214545102082809</v>
      </c>
      <c r="CH100" s="13">
        <f t="shared" si="151"/>
        <v>21.581439648938229</v>
      </c>
      <c r="CI100" s="13">
        <f t="shared" si="151"/>
        <v>22.560136224417572</v>
      </c>
      <c r="CJ100" s="13">
        <f t="shared" si="151"/>
        <v>21.661678223547881</v>
      </c>
      <c r="CK100" s="13">
        <f t="shared" si="151"/>
        <v>22.382824041103415</v>
      </c>
      <c r="CL100" s="13">
        <f t="shared" si="151"/>
        <v>22.313298778328953</v>
      </c>
      <c r="CM100" s="13">
        <f t="shared" si="151"/>
        <v>22.250170721780819</v>
      </c>
      <c r="CN100" s="13">
        <f t="shared" si="151"/>
        <v>21.772580007802606</v>
      </c>
      <c r="CO100" s="13">
        <f t="shared" si="151"/>
        <v>22.146886158438008</v>
      </c>
      <c r="CP100" s="13">
        <f t="shared" si="151"/>
        <v>22.136167134027282</v>
      </c>
      <c r="CQ100" s="13">
        <f t="shared" si="151"/>
        <v>22.04248269311012</v>
      </c>
      <c r="CR100" s="13">
        <f t="shared" si="151"/>
        <v>22.020251950621478</v>
      </c>
      <c r="CS100" s="98">
        <f t="shared" si="151"/>
        <v>22.094383447853236</v>
      </c>
    </row>
    <row r="101" spans="1:97" s="13" customFormat="1" x14ac:dyDescent="0.25">
      <c r="A101" s="13" t="s">
        <v>1</v>
      </c>
      <c r="B101" s="13">
        <f t="shared" ref="B101:AG101" si="152">IFERROR(B27/B77,"")</f>
        <v>14.515539682539684</v>
      </c>
      <c r="C101" s="13">
        <f t="shared" si="152"/>
        <v>17.330071428571429</v>
      </c>
      <c r="D101" s="13">
        <f t="shared" si="152"/>
        <v>14.175559405940595</v>
      </c>
      <c r="E101" s="13">
        <f t="shared" si="152"/>
        <v>21.785724025974027</v>
      </c>
      <c r="F101" s="13">
        <f t="shared" si="152"/>
        <v>15.040053254437872</v>
      </c>
      <c r="G101" s="13">
        <f t="shared" si="152"/>
        <v>30.79588115942029</v>
      </c>
      <c r="H101" s="13">
        <f t="shared" si="152"/>
        <v>20.45842156862745</v>
      </c>
      <c r="I101" s="13">
        <f t="shared" si="152"/>
        <v>14.96850657894737</v>
      </c>
      <c r="J101" s="13">
        <f t="shared" si="152"/>
        <v>18.397269867549671</v>
      </c>
      <c r="K101" s="13">
        <f t="shared" si="152"/>
        <v>20.364541125541123</v>
      </c>
      <c r="L101" s="13">
        <f t="shared" si="152"/>
        <v>17.526171428571452</v>
      </c>
      <c r="M101" s="98">
        <f t="shared" si="152"/>
        <v>19.476502222222244</v>
      </c>
      <c r="N101" s="264">
        <f t="shared" si="152"/>
        <v>13.938275862068966</v>
      </c>
      <c r="O101" s="264">
        <f t="shared" si="152"/>
        <v>14.878309352517986</v>
      </c>
      <c r="P101" s="264">
        <f t="shared" si="152"/>
        <v>16.780355704697989</v>
      </c>
      <c r="Q101" s="264">
        <f t="shared" si="152"/>
        <v>15.887009216589862</v>
      </c>
      <c r="R101" s="264">
        <f t="shared" si="152"/>
        <v>17.507304511278193</v>
      </c>
      <c r="S101" s="264">
        <f t="shared" si="152"/>
        <v>14.745431818181819</v>
      </c>
      <c r="T101" s="264">
        <f t="shared" si="152"/>
        <v>18.476511111111112</v>
      </c>
      <c r="U101" s="264">
        <f t="shared" si="152"/>
        <v>17.759150121065378</v>
      </c>
      <c r="V101" s="13">
        <f t="shared" si="152"/>
        <v>17.430626415094341</v>
      </c>
      <c r="W101" s="13">
        <f t="shared" si="152"/>
        <v>18.974675392670157</v>
      </c>
      <c r="X101" s="13">
        <f t="shared" si="152"/>
        <v>21.009267477203643</v>
      </c>
      <c r="Y101" s="98">
        <f t="shared" si="152"/>
        <v>23.733288048151369</v>
      </c>
      <c r="Z101" s="13">
        <f t="shared" si="152"/>
        <v>13.23024</v>
      </c>
      <c r="AA101" s="13">
        <f t="shared" si="152"/>
        <v>13.600952000000001</v>
      </c>
      <c r="AB101" s="13">
        <f t="shared" si="152"/>
        <v>15.020087527352299</v>
      </c>
      <c r="AC101" s="13">
        <f t="shared" si="152"/>
        <v>18.393375527426159</v>
      </c>
      <c r="AD101" s="13">
        <f t="shared" si="152"/>
        <v>10.625011441647597</v>
      </c>
      <c r="AE101" s="13">
        <f t="shared" si="152"/>
        <v>16.27927927927928</v>
      </c>
      <c r="AF101" s="13">
        <f t="shared" si="152"/>
        <v>18.19125</v>
      </c>
      <c r="AG101" s="13">
        <f t="shared" si="152"/>
        <v>19.284139974553376</v>
      </c>
      <c r="AH101" s="13">
        <f t="shared" ref="AH101:BM101" si="153">IFERROR(AH27/AH77,"")</f>
        <v>19.868390307361167</v>
      </c>
      <c r="AI101" s="13">
        <f t="shared" si="153"/>
        <v>19.699389014128595</v>
      </c>
      <c r="AJ101" s="13">
        <f t="shared" si="153"/>
        <v>19.991176324468174</v>
      </c>
      <c r="AK101" s="98">
        <f t="shared" si="153"/>
        <v>20.363442663850666</v>
      </c>
      <c r="AL101" s="13">
        <f t="shared" si="153"/>
        <v>15.971398147852797</v>
      </c>
      <c r="AM101" s="13">
        <f t="shared" si="153"/>
        <v>15.998862246901526</v>
      </c>
      <c r="AN101" s="13">
        <f t="shared" si="153"/>
        <v>16.487133956367561</v>
      </c>
      <c r="AO101" s="13">
        <f t="shared" si="153"/>
        <v>17.192603156832433</v>
      </c>
      <c r="AP101" s="13">
        <f t="shared" si="153"/>
        <v>19.039625729910199</v>
      </c>
      <c r="AQ101" s="13">
        <f t="shared" si="153"/>
        <v>18.005634016106939</v>
      </c>
      <c r="AR101" s="13">
        <f t="shared" si="153"/>
        <v>18.213869098187537</v>
      </c>
      <c r="AS101" s="13">
        <f t="shared" si="153"/>
        <v>18.45058138667763</v>
      </c>
      <c r="AT101" s="13">
        <f t="shared" si="153"/>
        <v>18.655567762467687</v>
      </c>
      <c r="AU101" s="13">
        <f t="shared" si="153"/>
        <v>18.373122404960494</v>
      </c>
      <c r="AV101" s="13">
        <f t="shared" si="153"/>
        <v>18.439503334283287</v>
      </c>
      <c r="AW101" s="98">
        <f t="shared" si="153"/>
        <v>18.478906657787725</v>
      </c>
      <c r="AX101" s="13">
        <f t="shared" si="153"/>
        <v>17.423263081237486</v>
      </c>
      <c r="AY101" s="13">
        <f t="shared" si="153"/>
        <v>17.502228789849131</v>
      </c>
      <c r="AZ101" s="13">
        <f t="shared" si="153"/>
        <v>18.163264862411772</v>
      </c>
      <c r="BA101" s="13">
        <f t="shared" si="153"/>
        <v>18.873862439913125</v>
      </c>
      <c r="BB101" s="13">
        <f t="shared" si="153"/>
        <v>20.241359072519995</v>
      </c>
      <c r="BC101" s="13">
        <f t="shared" si="153"/>
        <v>19.63868865509566</v>
      </c>
      <c r="BD101" s="13">
        <f t="shared" si="153"/>
        <v>19.75853098216912</v>
      </c>
      <c r="BE101" s="13">
        <f t="shared" si="153"/>
        <v>19.912931451361167</v>
      </c>
      <c r="BF101" s="13">
        <f t="shared" si="153"/>
        <v>20.043006809238541</v>
      </c>
      <c r="BG101" s="13">
        <f t="shared" si="153"/>
        <v>19.880069661445948</v>
      </c>
      <c r="BH101" s="13">
        <f t="shared" si="153"/>
        <v>19.922956791034387</v>
      </c>
      <c r="BI101" s="98">
        <f t="shared" si="153"/>
        <v>19.985869199057756</v>
      </c>
      <c r="BJ101" s="13">
        <f t="shared" si="153"/>
        <v>18.543961927716115</v>
      </c>
      <c r="BK101" s="13">
        <f t="shared" si="153"/>
        <v>18.562309176712567</v>
      </c>
      <c r="BL101" s="13">
        <f t="shared" si="153"/>
        <v>19.269155567945766</v>
      </c>
      <c r="BM101" s="13">
        <f t="shared" si="153"/>
        <v>20.042255002799074</v>
      </c>
      <c r="BN101" s="13">
        <f t="shared" ref="BN101:CS101" si="154">IFERROR(BN27/BN77,"")</f>
        <v>21.464219873965273</v>
      </c>
      <c r="BO101" s="13">
        <f t="shared" si="154"/>
        <v>20.843017734627797</v>
      </c>
      <c r="BP101" s="13">
        <f t="shared" si="154"/>
        <v>20.968070286910844</v>
      </c>
      <c r="BQ101" s="13">
        <f t="shared" si="154"/>
        <v>21.130143310409714</v>
      </c>
      <c r="BR101" s="13">
        <f t="shared" si="154"/>
        <v>21.271629390273549</v>
      </c>
      <c r="BS101" s="13">
        <f t="shared" si="154"/>
        <v>21.106588102521108</v>
      </c>
      <c r="BT101" s="13">
        <f t="shared" si="154"/>
        <v>21.151143304068832</v>
      </c>
      <c r="BU101" s="98">
        <f t="shared" si="154"/>
        <v>21.208495100678533</v>
      </c>
      <c r="BV101" s="13">
        <f t="shared" si="154"/>
        <v>20.106792101299593</v>
      </c>
      <c r="BW101" s="13">
        <f t="shared" si="154"/>
        <v>20.12938251372848</v>
      </c>
      <c r="BX101" s="13">
        <f t="shared" si="154"/>
        <v>20.896049182025614</v>
      </c>
      <c r="BY101" s="13">
        <f t="shared" si="154"/>
        <v>21.719340270285457</v>
      </c>
      <c r="BZ101" s="13">
        <f t="shared" si="154"/>
        <v>23.196114426293377</v>
      </c>
      <c r="CA101" s="13">
        <f t="shared" si="154"/>
        <v>22.557141331518249</v>
      </c>
      <c r="CB101" s="13">
        <f t="shared" si="154"/>
        <v>22.686912277965021</v>
      </c>
      <c r="CC101" s="13">
        <f t="shared" si="154"/>
        <v>22.841727226422066</v>
      </c>
      <c r="CD101" s="13">
        <f t="shared" si="154"/>
        <v>22.991937485763341</v>
      </c>
      <c r="CE101" s="13">
        <f t="shared" si="154"/>
        <v>22.820130169538675</v>
      </c>
      <c r="CF101" s="13">
        <f t="shared" si="154"/>
        <v>22.860052214434397</v>
      </c>
      <c r="CG101" s="98">
        <f t="shared" si="154"/>
        <v>22.919960035858079</v>
      </c>
      <c r="CH101" s="13">
        <f t="shared" si="154"/>
        <v>21.946376655868448</v>
      </c>
      <c r="CI101" s="13">
        <f t="shared" si="154"/>
        <v>21.975400355492958</v>
      </c>
      <c r="CJ101" s="13">
        <f t="shared" si="154"/>
        <v>22.810652315914528</v>
      </c>
      <c r="CK101" s="13">
        <f t="shared" si="154"/>
        <v>23.703793945780756</v>
      </c>
      <c r="CL101" s="13">
        <f t="shared" si="154"/>
        <v>25.289963462675978</v>
      </c>
      <c r="CM101" s="13">
        <f t="shared" si="154"/>
        <v>24.60547350265216</v>
      </c>
      <c r="CN101" s="13">
        <f t="shared" si="154"/>
        <v>24.745253427903631</v>
      </c>
      <c r="CO101" s="13">
        <f t="shared" si="154"/>
        <v>24.911691591559801</v>
      </c>
      <c r="CP101" s="13">
        <f t="shared" si="154"/>
        <v>25.07140508921573</v>
      </c>
      <c r="CQ101" s="13">
        <f t="shared" si="154"/>
        <v>24.875310525164814</v>
      </c>
      <c r="CR101" s="13">
        <f t="shared" si="154"/>
        <v>24.930042198091968</v>
      </c>
      <c r="CS101" s="98">
        <f t="shared" si="154"/>
        <v>24.993189693377854</v>
      </c>
    </row>
    <row r="102" spans="1:97" s="13" customFormat="1" x14ac:dyDescent="0.25">
      <c r="A102" s="13" t="s">
        <v>2</v>
      </c>
      <c r="B102" s="13">
        <f t="shared" ref="B102:AG102" si="155">IFERROR(B28/B78,"")</f>
        <v>14.244923076923076</v>
      </c>
      <c r="C102" s="13">
        <f t="shared" si="155"/>
        <v>19.196199999999997</v>
      </c>
      <c r="D102" s="13">
        <f t="shared" si="155"/>
        <v>25.099384615384615</v>
      </c>
      <c r="E102" s="13">
        <f t="shared" si="155"/>
        <v>20.727619047619051</v>
      </c>
      <c r="F102" s="13">
        <f t="shared" si="155"/>
        <v>11.367197674418604</v>
      </c>
      <c r="G102" s="13">
        <f t="shared" si="155"/>
        <v>23.063701030927835</v>
      </c>
      <c r="H102" s="13">
        <f t="shared" si="155"/>
        <v>19.34801886792453</v>
      </c>
      <c r="I102" s="13">
        <f t="shared" si="155"/>
        <v>18.10702479338843</v>
      </c>
      <c r="J102" s="13">
        <f t="shared" si="155"/>
        <v>36.527242857142859</v>
      </c>
      <c r="K102" s="13">
        <f t="shared" si="155"/>
        <v>-8.5061955307262558</v>
      </c>
      <c r="L102" s="13">
        <f t="shared" si="155"/>
        <v>17.967310000000001</v>
      </c>
      <c r="M102" s="98">
        <f t="shared" si="155"/>
        <v>23.5915044404973</v>
      </c>
      <c r="N102" s="264">
        <f t="shared" si="155"/>
        <v>15.620685393258427</v>
      </c>
      <c r="O102" s="264">
        <f t="shared" si="155"/>
        <v>29.54078947368421</v>
      </c>
      <c r="P102" s="264">
        <f t="shared" si="155"/>
        <v>17.873385869565219</v>
      </c>
      <c r="Q102" s="264">
        <f t="shared" si="155"/>
        <v>14.394761061946902</v>
      </c>
      <c r="R102" s="264">
        <f t="shared" si="155"/>
        <v>18.74334965034965</v>
      </c>
      <c r="S102" s="264">
        <f t="shared" si="155"/>
        <v>15.425485239852398</v>
      </c>
      <c r="T102" s="264">
        <f t="shared" si="155"/>
        <v>15.309630573248409</v>
      </c>
      <c r="U102" s="264">
        <f t="shared" si="155"/>
        <v>19.093811827956991</v>
      </c>
      <c r="V102" s="13">
        <f t="shared" si="155"/>
        <v>16.193139616055845</v>
      </c>
      <c r="W102" s="13">
        <f t="shared" si="155"/>
        <v>21.071503198294241</v>
      </c>
      <c r="X102" s="13">
        <f t="shared" si="155"/>
        <v>15.918067323481115</v>
      </c>
      <c r="Y102" s="98">
        <f t="shared" si="155"/>
        <v>21.330109725685819</v>
      </c>
      <c r="Z102" s="13">
        <f t="shared" si="155"/>
        <v>19.774513605442177</v>
      </c>
      <c r="AA102" s="13">
        <f t="shared" si="155"/>
        <v>17.623847761194028</v>
      </c>
      <c r="AB102" s="13">
        <f t="shared" si="155"/>
        <v>17.462570806100221</v>
      </c>
      <c r="AC102" s="13">
        <f t="shared" si="155"/>
        <v>17.76173913043478</v>
      </c>
      <c r="AD102" s="13">
        <f t="shared" si="155"/>
        <v>19.874166666666664</v>
      </c>
      <c r="AE102" s="13">
        <f t="shared" si="155"/>
        <v>20.181092636579571</v>
      </c>
      <c r="AF102" s="13">
        <f t="shared" si="155"/>
        <v>24.10417112299465</v>
      </c>
      <c r="AG102" s="13">
        <f t="shared" si="155"/>
        <v>23.773629792952097</v>
      </c>
      <c r="AH102" s="13">
        <f t="shared" ref="AH102:BM102" si="156">IFERROR(AH28/AH78,"")</f>
        <v>24.042213904447713</v>
      </c>
      <c r="AI102" s="13">
        <f t="shared" si="156"/>
        <v>24.214936795024915</v>
      </c>
      <c r="AJ102" s="13">
        <f t="shared" si="156"/>
        <v>24.47003791917923</v>
      </c>
      <c r="AK102" s="98">
        <f t="shared" si="156"/>
        <v>24.647588187825857</v>
      </c>
      <c r="AL102" s="13">
        <f t="shared" si="156"/>
        <v>22.096305150064044</v>
      </c>
      <c r="AM102" s="13">
        <f t="shared" si="156"/>
        <v>22.111680619243415</v>
      </c>
      <c r="AN102" s="13">
        <f t="shared" si="156"/>
        <v>22.580861067547655</v>
      </c>
      <c r="AO102" s="13">
        <f t="shared" si="156"/>
        <v>22.311020978338114</v>
      </c>
      <c r="AP102" s="13">
        <f t="shared" si="156"/>
        <v>22.55616459535393</v>
      </c>
      <c r="AQ102" s="13">
        <f t="shared" si="156"/>
        <v>22.578706433325483</v>
      </c>
      <c r="AR102" s="13">
        <f t="shared" si="156"/>
        <v>22.92898609619721</v>
      </c>
      <c r="AS102" s="13">
        <f t="shared" si="156"/>
        <v>22.565511899075453</v>
      </c>
      <c r="AT102" s="13">
        <f t="shared" si="156"/>
        <v>22.598830650795477</v>
      </c>
      <c r="AU102" s="13">
        <f t="shared" si="156"/>
        <v>22.595936306759189</v>
      </c>
      <c r="AV102" s="13">
        <f t="shared" si="156"/>
        <v>22.602286106119152</v>
      </c>
      <c r="AW102" s="98">
        <f t="shared" si="156"/>
        <v>22.516014999781881</v>
      </c>
      <c r="AX102" s="13">
        <f t="shared" si="156"/>
        <v>23.213854005126123</v>
      </c>
      <c r="AY102" s="13">
        <f t="shared" si="156"/>
        <v>23.185096190304904</v>
      </c>
      <c r="AZ102" s="13">
        <f t="shared" si="156"/>
        <v>23.614359773765784</v>
      </c>
      <c r="BA102" s="13">
        <f t="shared" si="156"/>
        <v>23.295142774915146</v>
      </c>
      <c r="BB102" s="13">
        <f t="shared" si="156"/>
        <v>23.493783383657995</v>
      </c>
      <c r="BC102" s="13">
        <f t="shared" si="156"/>
        <v>23.54932290107903</v>
      </c>
      <c r="BD102" s="13">
        <f t="shared" si="156"/>
        <v>23.886312240895609</v>
      </c>
      <c r="BE102" s="13">
        <f t="shared" si="156"/>
        <v>23.535887287503616</v>
      </c>
      <c r="BF102" s="13">
        <f t="shared" si="156"/>
        <v>23.604221532336378</v>
      </c>
      <c r="BG102" s="13">
        <f t="shared" si="156"/>
        <v>23.613632458818948</v>
      </c>
      <c r="BH102" s="13">
        <f t="shared" si="156"/>
        <v>23.634049741001579</v>
      </c>
      <c r="BI102" s="98">
        <f t="shared" si="156"/>
        <v>23.579027630026825</v>
      </c>
      <c r="BJ102" s="13">
        <f t="shared" si="156"/>
        <v>24.555087565768169</v>
      </c>
      <c r="BK102" s="13">
        <f t="shared" si="156"/>
        <v>24.539556308570283</v>
      </c>
      <c r="BL102" s="13">
        <f t="shared" si="156"/>
        <v>25.005964250855239</v>
      </c>
      <c r="BM102" s="13">
        <f t="shared" si="156"/>
        <v>24.702976264900105</v>
      </c>
      <c r="BN102" s="13">
        <f t="shared" ref="BN102:CS102" si="157">IFERROR(BN28/BN78,"")</f>
        <v>24.935997116376683</v>
      </c>
      <c r="BO102" s="13">
        <f t="shared" si="157"/>
        <v>25.030466388078754</v>
      </c>
      <c r="BP102" s="13">
        <f t="shared" si="157"/>
        <v>25.41757396902003</v>
      </c>
      <c r="BQ102" s="13">
        <f t="shared" si="157"/>
        <v>25.052835994221716</v>
      </c>
      <c r="BR102" s="13">
        <f t="shared" si="157"/>
        <v>25.158565087496594</v>
      </c>
      <c r="BS102" s="13">
        <f t="shared" si="157"/>
        <v>25.183388166641972</v>
      </c>
      <c r="BT102" s="13">
        <f t="shared" si="157"/>
        <v>25.221393768864985</v>
      </c>
      <c r="BU102" s="98">
        <f t="shared" si="157"/>
        <v>25.182440377611499</v>
      </c>
      <c r="BV102" s="13">
        <f t="shared" si="157"/>
        <v>26.688349106400086</v>
      </c>
      <c r="BW102" s="13">
        <f t="shared" si="157"/>
        <v>26.673512115123103</v>
      </c>
      <c r="BX102" s="13">
        <f t="shared" si="157"/>
        <v>27.212603384496827</v>
      </c>
      <c r="BY102" s="13">
        <f t="shared" si="157"/>
        <v>26.842984406937994</v>
      </c>
      <c r="BZ102" s="13">
        <f t="shared" si="157"/>
        <v>27.096441345010131</v>
      </c>
      <c r="CA102" s="13">
        <f t="shared" si="157"/>
        <v>27.174622272854108</v>
      </c>
      <c r="CB102" s="13">
        <f t="shared" si="157"/>
        <v>27.564144579499768</v>
      </c>
      <c r="CC102" s="13">
        <f t="shared" si="157"/>
        <v>27.149231971046142</v>
      </c>
      <c r="CD102" s="13">
        <f t="shared" si="157"/>
        <v>27.254336740322131</v>
      </c>
      <c r="CE102" s="13">
        <f t="shared" si="157"/>
        <v>27.275215935351273</v>
      </c>
      <c r="CF102" s="13">
        <f t="shared" si="157"/>
        <v>27.303428212426638</v>
      </c>
      <c r="CG102" s="98">
        <f t="shared" si="157"/>
        <v>27.24998380441237</v>
      </c>
      <c r="CH102" s="13">
        <f t="shared" si="157"/>
        <v>29.132940797474276</v>
      </c>
      <c r="CI102" s="13">
        <f t="shared" si="157"/>
        <v>29.113303413131625</v>
      </c>
      <c r="CJ102" s="13">
        <f t="shared" si="157"/>
        <v>29.707563265725071</v>
      </c>
      <c r="CK102" s="13">
        <f t="shared" si="157"/>
        <v>29.306846342010527</v>
      </c>
      <c r="CL102" s="13">
        <f t="shared" si="157"/>
        <v>29.587440815741878</v>
      </c>
      <c r="CM102" s="13">
        <f t="shared" si="157"/>
        <v>29.673954171385621</v>
      </c>
      <c r="CN102" s="13">
        <f t="shared" si="157"/>
        <v>30.105945002634385</v>
      </c>
      <c r="CO102" s="13">
        <f t="shared" si="157"/>
        <v>29.654418504052199</v>
      </c>
      <c r="CP102" s="13">
        <f t="shared" si="157"/>
        <v>29.769078348638192</v>
      </c>
      <c r="CQ102" s="13">
        <f t="shared" si="157"/>
        <v>29.774472332384423</v>
      </c>
      <c r="CR102" s="13">
        <f t="shared" si="157"/>
        <v>29.820883125540448</v>
      </c>
      <c r="CS102" s="98">
        <f t="shared" si="157"/>
        <v>29.761354771500084</v>
      </c>
    </row>
    <row r="103" spans="1:97" s="13" customFormat="1" x14ac:dyDescent="0.25">
      <c r="A103" s="13" t="s">
        <v>150</v>
      </c>
      <c r="M103" s="98"/>
      <c r="N103" s="264"/>
      <c r="O103" s="264"/>
      <c r="P103" s="264"/>
      <c r="Q103" s="264"/>
      <c r="R103" s="264"/>
      <c r="S103" s="264"/>
      <c r="T103" s="264"/>
      <c r="U103" s="264"/>
      <c r="Y103" s="98"/>
      <c r="Z103" s="13" t="str">
        <f>IFERROR(Z29/Z79,"")</f>
        <v/>
      </c>
      <c r="AA103" s="13">
        <f>IFERROR(AA29/AA79,"")</f>
        <v>13.753489361702128</v>
      </c>
      <c r="AB103" s="13">
        <f t="shared" ref="AB103:AW103" si="158">IFERROR(AB29/AB79,"")</f>
        <v>13.615748792270532</v>
      </c>
      <c r="AC103" s="13">
        <f t="shared" si="158"/>
        <v>13.966310904872389</v>
      </c>
      <c r="AD103" s="13">
        <f t="shared" si="158"/>
        <v>16.018604651162789</v>
      </c>
      <c r="AE103" s="13">
        <f t="shared" si="158"/>
        <v>14.664032258064516</v>
      </c>
      <c r="AF103" s="13">
        <f t="shared" si="158"/>
        <v>15.408378378378378</v>
      </c>
      <c r="AG103" s="13">
        <f t="shared" si="158"/>
        <v>15.553317527691675</v>
      </c>
      <c r="AH103" s="13">
        <f t="shared" si="158"/>
        <v>15.7115486924243</v>
      </c>
      <c r="AI103" s="13">
        <f t="shared" si="158"/>
        <v>15.867020895139982</v>
      </c>
      <c r="AJ103" s="13">
        <f t="shared" si="158"/>
        <v>16.027142907171157</v>
      </c>
      <c r="AK103" s="13">
        <f t="shared" si="158"/>
        <v>16.186286424157203</v>
      </c>
      <c r="AL103" s="13">
        <f t="shared" si="158"/>
        <v>15.947991536895659</v>
      </c>
      <c r="AM103" s="13">
        <f t="shared" si="158"/>
        <v>16.00710329521543</v>
      </c>
      <c r="AN103" s="13">
        <f t="shared" si="158"/>
        <v>16.042120803204838</v>
      </c>
      <c r="AO103" s="13">
        <f t="shared" si="158"/>
        <v>16.045870312794861</v>
      </c>
      <c r="AP103" s="13">
        <f t="shared" si="158"/>
        <v>16.010771158625726</v>
      </c>
      <c r="AQ103" s="13">
        <f t="shared" si="158"/>
        <v>16.026466225778396</v>
      </c>
      <c r="AR103" s="13">
        <f t="shared" si="158"/>
        <v>16.031306970535812</v>
      </c>
      <c r="AS103" s="13">
        <f t="shared" si="158"/>
        <v>16.028603521325788</v>
      </c>
      <c r="AT103" s="13">
        <f t="shared" si="158"/>
        <v>16.024286952058898</v>
      </c>
      <c r="AU103" s="13">
        <f t="shared" si="158"/>
        <v>16.027665913019618</v>
      </c>
      <c r="AV103" s="13">
        <f t="shared" si="158"/>
        <v>16.027965836756714</v>
      </c>
      <c r="AW103" s="13">
        <f t="shared" si="158"/>
        <v>16.027130552471409</v>
      </c>
      <c r="BI103" s="98"/>
      <c r="BU103" s="98"/>
      <c r="CG103" s="98"/>
      <c r="CS103" s="98"/>
    </row>
    <row r="104" spans="1:97" s="14" customFormat="1" x14ac:dyDescent="0.25">
      <c r="A104" s="14" t="s">
        <v>3</v>
      </c>
      <c r="B104" s="14">
        <f t="shared" ref="B104:Y104" si="159">IFERROR(B30/B80,"")</f>
        <v>14.570124475524475</v>
      </c>
      <c r="C104" s="14">
        <f t="shared" si="159"/>
        <v>15.106856427378961</v>
      </c>
      <c r="D104" s="14">
        <f t="shared" si="159"/>
        <v>18.984832167832167</v>
      </c>
      <c r="E104" s="14">
        <f t="shared" si="159"/>
        <v>20.729100869565215</v>
      </c>
      <c r="F104" s="14">
        <f t="shared" si="159"/>
        <v>15.981302665520207</v>
      </c>
      <c r="G104" s="14">
        <f t="shared" si="159"/>
        <v>19.72962933526011</v>
      </c>
      <c r="H104" s="14">
        <f t="shared" si="159"/>
        <v>19.324536068828589</v>
      </c>
      <c r="I104" s="14">
        <f t="shared" si="159"/>
        <v>15.618394052044609</v>
      </c>
      <c r="J104" s="14">
        <f t="shared" si="159"/>
        <v>18.91821751824817</v>
      </c>
      <c r="K104" s="14">
        <f t="shared" si="159"/>
        <v>16.348627301587296</v>
      </c>
      <c r="L104" s="14">
        <f t="shared" si="159"/>
        <v>16.17641294473885</v>
      </c>
      <c r="M104" s="99">
        <f t="shared" si="159"/>
        <v>19.216321699045107</v>
      </c>
      <c r="N104" s="275">
        <f t="shared" si="159"/>
        <v>15.713935128518969</v>
      </c>
      <c r="O104" s="275">
        <f t="shared" si="159"/>
        <v>16.858400244798005</v>
      </c>
      <c r="P104" s="275">
        <f t="shared" si="159"/>
        <v>17.49490583418628</v>
      </c>
      <c r="Q104" s="275">
        <f t="shared" si="159"/>
        <v>20.496380730897016</v>
      </c>
      <c r="R104" s="275">
        <f t="shared" si="159"/>
        <v>17.282750767341923</v>
      </c>
      <c r="S104" s="275">
        <f t="shared" si="159"/>
        <v>15.125832137733168</v>
      </c>
      <c r="T104" s="275">
        <f t="shared" si="159"/>
        <v>15.972995210218208</v>
      </c>
      <c r="U104" s="275">
        <f t="shared" si="159"/>
        <v>15.227447896749537</v>
      </c>
      <c r="V104" s="14">
        <f t="shared" si="159"/>
        <v>15.588554496345745</v>
      </c>
      <c r="W104" s="14">
        <f t="shared" si="159"/>
        <v>17.457839860748486</v>
      </c>
      <c r="X104" s="14">
        <f t="shared" si="159"/>
        <v>17.487049691569595</v>
      </c>
      <c r="Y104" s="99">
        <f t="shared" si="159"/>
        <v>18.870614148540138</v>
      </c>
      <c r="Z104" s="14">
        <f>IFERROR(Z30/Z80,"")</f>
        <v>15.998877028714109</v>
      </c>
      <c r="AA104" s="14">
        <f>IFERROR(AA30/AA80,"")</f>
        <v>17.633878605251844</v>
      </c>
      <c r="AB104" s="14">
        <f t="shared" ref="AB104:BG104" si="160">IFERROR(AB30/AB80,"")</f>
        <v>16.27700823162078</v>
      </c>
      <c r="AC104" s="14">
        <f t="shared" si="160"/>
        <v>16.33862156987875</v>
      </c>
      <c r="AD104" s="14">
        <f t="shared" si="160"/>
        <v>15.593430164319248</v>
      </c>
      <c r="AE104" s="14">
        <f t="shared" si="160"/>
        <v>16.488927659574472</v>
      </c>
      <c r="AF104" s="14">
        <f t="shared" si="160"/>
        <v>17.044662668665669</v>
      </c>
      <c r="AG104" s="14">
        <f t="shared" si="160"/>
        <v>17.700538614274073</v>
      </c>
      <c r="AH104" s="14">
        <f t="shared" si="160"/>
        <v>17.975280429865851</v>
      </c>
      <c r="AI104" s="14">
        <f t="shared" si="160"/>
        <v>17.897121356273843</v>
      </c>
      <c r="AJ104" s="14">
        <f t="shared" si="160"/>
        <v>18.176102521806676</v>
      </c>
      <c r="AK104" s="99">
        <f t="shared" si="160"/>
        <v>18.375660953581846</v>
      </c>
      <c r="AL104" s="14">
        <f t="shared" si="160"/>
        <v>17.061512082368527</v>
      </c>
      <c r="AM104" s="14">
        <f t="shared" si="160"/>
        <v>17.435620336329436</v>
      </c>
      <c r="AN104" s="14">
        <f t="shared" si="160"/>
        <v>17.067282537832561</v>
      </c>
      <c r="AO104" s="14">
        <f t="shared" si="160"/>
        <v>17.297056958143074</v>
      </c>
      <c r="AP104" s="14">
        <f t="shared" si="160"/>
        <v>17.77952656147702</v>
      </c>
      <c r="AQ104" s="14">
        <f t="shared" si="160"/>
        <v>17.618518494799684</v>
      </c>
      <c r="AR104" s="14">
        <f t="shared" si="160"/>
        <v>17.226313556889838</v>
      </c>
      <c r="AS104" s="14">
        <f t="shared" si="160"/>
        <v>17.474772876835438</v>
      </c>
      <c r="AT104" s="14">
        <f t="shared" si="160"/>
        <v>17.532387949618904</v>
      </c>
      <c r="AU104" s="14">
        <f t="shared" si="160"/>
        <v>17.420050008419775</v>
      </c>
      <c r="AV104" s="14">
        <f t="shared" si="160"/>
        <v>17.398944449433209</v>
      </c>
      <c r="AW104" s="99">
        <f t="shared" si="160"/>
        <v>18.123787327423699</v>
      </c>
      <c r="AX104" s="14">
        <f t="shared" si="160"/>
        <v>18.378250686898387</v>
      </c>
      <c r="AY104" s="14">
        <f t="shared" si="160"/>
        <v>18.907044795923806</v>
      </c>
      <c r="AZ104" s="14">
        <f t="shared" si="160"/>
        <v>18.044135787279707</v>
      </c>
      <c r="BA104" s="14">
        <f t="shared" si="160"/>
        <v>18.416799520037067</v>
      </c>
      <c r="BB104" s="14">
        <f t="shared" si="160"/>
        <v>19.523266270124953</v>
      </c>
      <c r="BC104" s="14">
        <f t="shared" si="160"/>
        <v>18.70188483039891</v>
      </c>
      <c r="BD104" s="14">
        <f t="shared" si="160"/>
        <v>18.422549544997047</v>
      </c>
      <c r="BE104" s="14">
        <f t="shared" si="160"/>
        <v>18.732021216273726</v>
      </c>
      <c r="BF104" s="14">
        <f t="shared" si="160"/>
        <v>18.823267129305261</v>
      </c>
      <c r="BG104" s="14">
        <f t="shared" si="160"/>
        <v>18.649654385774451</v>
      </c>
      <c r="BH104" s="14">
        <f t="shared" ref="BH104:CM104" si="161">IFERROR(BH30/BH80,"")</f>
        <v>18.680220756865683</v>
      </c>
      <c r="BI104" s="99">
        <f t="shared" si="161"/>
        <v>18.783616798839187</v>
      </c>
      <c r="BJ104" s="14">
        <f t="shared" si="161"/>
        <v>19.485140619700339</v>
      </c>
      <c r="BK104" s="14">
        <f t="shared" si="161"/>
        <v>19.955737526888079</v>
      </c>
      <c r="BL104" s="14">
        <f t="shared" si="161"/>
        <v>19.046234991420611</v>
      </c>
      <c r="BM104" s="14">
        <f t="shared" si="161"/>
        <v>19.453169417349272</v>
      </c>
      <c r="BN104" s="14">
        <f t="shared" si="161"/>
        <v>20.706202800811749</v>
      </c>
      <c r="BO104" s="14">
        <f t="shared" si="161"/>
        <v>19.829224178743203</v>
      </c>
      <c r="BP104" s="14">
        <f t="shared" si="161"/>
        <v>19.582936882463574</v>
      </c>
      <c r="BQ104" s="14">
        <f t="shared" si="161"/>
        <v>19.983335084666368</v>
      </c>
      <c r="BR104" s="14">
        <f t="shared" si="161"/>
        <v>20.180279158635443</v>
      </c>
      <c r="BS104" s="14">
        <f t="shared" si="161"/>
        <v>20.021613032880417</v>
      </c>
      <c r="BT104" s="14">
        <f t="shared" si="161"/>
        <v>20.055198555312831</v>
      </c>
      <c r="BU104" s="99">
        <f t="shared" si="161"/>
        <v>20.159583754393203</v>
      </c>
      <c r="BV104" s="14">
        <f t="shared" si="161"/>
        <v>21.240071908039265</v>
      </c>
      <c r="BW104" s="14">
        <f t="shared" si="161"/>
        <v>21.713434763307422</v>
      </c>
      <c r="BX104" s="14">
        <f t="shared" si="161"/>
        <v>20.785394367395437</v>
      </c>
      <c r="BY104" s="14">
        <f t="shared" si="161"/>
        <v>21.178249667359101</v>
      </c>
      <c r="BZ104" s="14">
        <f t="shared" si="161"/>
        <v>22.441460155808674</v>
      </c>
      <c r="CA104" s="14">
        <f t="shared" si="161"/>
        <v>21.564936315691138</v>
      </c>
      <c r="CB104" s="14">
        <f t="shared" si="161"/>
        <v>21.270858981385569</v>
      </c>
      <c r="CC104" s="14">
        <f t="shared" si="161"/>
        <v>21.643417385173787</v>
      </c>
      <c r="CD104" s="14">
        <f t="shared" si="161"/>
        <v>21.847998917098792</v>
      </c>
      <c r="CE104" s="14">
        <f t="shared" si="161"/>
        <v>21.663919752816614</v>
      </c>
      <c r="CF104" s="14">
        <f t="shared" si="161"/>
        <v>21.675688780681025</v>
      </c>
      <c r="CG104" s="99">
        <f t="shared" si="161"/>
        <v>21.776574963272822</v>
      </c>
      <c r="CH104" s="14">
        <f t="shared" si="161"/>
        <v>23.139376701377621</v>
      </c>
      <c r="CI104" s="14">
        <f t="shared" si="161"/>
        <v>23.6619436699361</v>
      </c>
      <c r="CJ104" s="14">
        <f t="shared" si="161"/>
        <v>22.652170278555484</v>
      </c>
      <c r="CK104" s="14">
        <f t="shared" si="161"/>
        <v>23.078176941180875</v>
      </c>
      <c r="CL104" s="14">
        <f t="shared" si="161"/>
        <v>24.471321433700744</v>
      </c>
      <c r="CM104" s="14">
        <f t="shared" si="161"/>
        <v>23.521432485471301</v>
      </c>
      <c r="CN104" s="14">
        <f t="shared" ref="CN104:CS104" si="162">IFERROR(CN30/CN80,"")</f>
        <v>23.23032802481821</v>
      </c>
      <c r="CO104" s="14">
        <f t="shared" si="162"/>
        <v>23.630061488755018</v>
      </c>
      <c r="CP104" s="14">
        <f t="shared" si="162"/>
        <v>23.854307814739013</v>
      </c>
      <c r="CQ104" s="14">
        <f t="shared" si="162"/>
        <v>23.635751831010953</v>
      </c>
      <c r="CR104" s="14">
        <f t="shared" si="162"/>
        <v>23.676906290831756</v>
      </c>
      <c r="CS104" s="99">
        <f t="shared" si="162"/>
        <v>23.783792144135589</v>
      </c>
    </row>
    <row r="106" spans="1:97" s="4" customFormat="1" x14ac:dyDescent="0.25">
      <c r="A106"/>
      <c r="B106">
        <v>1</v>
      </c>
      <c r="C106" s="12">
        <v>2</v>
      </c>
      <c r="D106" s="12">
        <v>3</v>
      </c>
      <c r="E106" s="12">
        <v>4</v>
      </c>
      <c r="F106" s="12">
        <v>5</v>
      </c>
      <c r="G106" s="12">
        <v>6</v>
      </c>
      <c r="H106" s="12">
        <v>7</v>
      </c>
      <c r="I106" s="12">
        <v>8</v>
      </c>
      <c r="J106" s="12">
        <v>9</v>
      </c>
      <c r="K106" s="12">
        <v>10</v>
      </c>
      <c r="L106" s="12">
        <v>11</v>
      </c>
      <c r="M106" s="109">
        <v>12</v>
      </c>
      <c r="N106" s="259">
        <v>13</v>
      </c>
      <c r="O106" s="259">
        <v>14</v>
      </c>
      <c r="P106" s="259">
        <v>15</v>
      </c>
      <c r="Q106" s="259">
        <v>16</v>
      </c>
      <c r="R106" s="259">
        <v>17</v>
      </c>
      <c r="S106" s="259">
        <v>18</v>
      </c>
      <c r="T106" s="259">
        <v>19</v>
      </c>
      <c r="U106" s="259">
        <v>20</v>
      </c>
      <c r="V106" s="12">
        <v>21</v>
      </c>
      <c r="W106" s="12">
        <v>22</v>
      </c>
      <c r="X106" s="12">
        <v>23</v>
      </c>
      <c r="Y106" s="109">
        <v>24</v>
      </c>
      <c r="Z106" s="12">
        <v>25</v>
      </c>
      <c r="AA106" s="12">
        <v>26</v>
      </c>
      <c r="AB106" s="12">
        <v>27</v>
      </c>
      <c r="AC106" s="12">
        <v>28</v>
      </c>
      <c r="AD106" s="12">
        <v>29</v>
      </c>
      <c r="AE106" s="12">
        <v>30</v>
      </c>
      <c r="AF106" s="12">
        <v>31</v>
      </c>
      <c r="AG106" s="12">
        <v>32</v>
      </c>
      <c r="AH106" s="12">
        <v>33</v>
      </c>
      <c r="AI106" s="12">
        <v>34</v>
      </c>
      <c r="AJ106" s="12">
        <v>35</v>
      </c>
      <c r="AK106" s="109">
        <v>36</v>
      </c>
      <c r="AL106" s="12">
        <v>37</v>
      </c>
      <c r="AM106" s="12">
        <v>38</v>
      </c>
      <c r="AN106" s="12">
        <v>39</v>
      </c>
      <c r="AO106" s="12">
        <v>40</v>
      </c>
      <c r="AP106" s="12">
        <v>41</v>
      </c>
      <c r="AQ106" s="12">
        <v>42</v>
      </c>
      <c r="AR106" s="12">
        <v>43</v>
      </c>
      <c r="AS106" s="12">
        <v>44</v>
      </c>
      <c r="AT106" s="12">
        <v>45</v>
      </c>
      <c r="AU106" s="12">
        <v>46</v>
      </c>
      <c r="AV106" s="12">
        <v>47</v>
      </c>
      <c r="AW106" s="109">
        <v>48</v>
      </c>
      <c r="AX106" s="12">
        <v>49</v>
      </c>
      <c r="AY106" s="12">
        <v>50</v>
      </c>
      <c r="AZ106" s="12">
        <v>51</v>
      </c>
      <c r="BA106" s="12">
        <v>52</v>
      </c>
      <c r="BB106" s="12">
        <v>53</v>
      </c>
      <c r="BC106" s="12">
        <v>54</v>
      </c>
      <c r="BD106" s="12">
        <v>55</v>
      </c>
      <c r="BE106" s="12">
        <v>56</v>
      </c>
      <c r="BF106" s="12">
        <v>57</v>
      </c>
      <c r="BG106" s="12">
        <v>58</v>
      </c>
      <c r="BH106" s="12">
        <v>59</v>
      </c>
      <c r="BI106" s="109">
        <v>60</v>
      </c>
      <c r="BJ106" s="12">
        <v>61</v>
      </c>
      <c r="BK106" s="12">
        <v>62</v>
      </c>
      <c r="BL106" s="12">
        <v>63</v>
      </c>
      <c r="BM106" s="12">
        <v>64</v>
      </c>
      <c r="BN106" s="12">
        <v>65</v>
      </c>
      <c r="BO106" s="12">
        <v>66</v>
      </c>
      <c r="BP106" s="12">
        <v>67</v>
      </c>
      <c r="BQ106" s="12">
        <v>68</v>
      </c>
      <c r="BR106" s="12">
        <v>69</v>
      </c>
      <c r="BS106" s="12">
        <v>70</v>
      </c>
      <c r="BT106" s="12">
        <v>71</v>
      </c>
      <c r="BU106" s="109">
        <v>72</v>
      </c>
      <c r="BV106" s="12">
        <v>73</v>
      </c>
      <c r="BW106" s="12">
        <v>74</v>
      </c>
      <c r="BX106" s="12">
        <v>75</v>
      </c>
      <c r="BY106" s="12">
        <v>76</v>
      </c>
      <c r="BZ106" s="12">
        <v>77</v>
      </c>
      <c r="CA106" s="12">
        <v>78</v>
      </c>
      <c r="CB106" s="12">
        <v>79</v>
      </c>
      <c r="CC106" s="12">
        <v>80</v>
      </c>
      <c r="CD106" s="12">
        <v>81</v>
      </c>
      <c r="CE106" s="12">
        <v>82</v>
      </c>
      <c r="CF106" s="12">
        <v>83</v>
      </c>
      <c r="CG106" s="109">
        <v>84</v>
      </c>
      <c r="CH106" s="12">
        <v>85</v>
      </c>
      <c r="CI106" s="12">
        <v>86</v>
      </c>
      <c r="CJ106" s="12">
        <v>87</v>
      </c>
      <c r="CK106" s="12">
        <v>88</v>
      </c>
      <c r="CL106" s="12">
        <v>89</v>
      </c>
      <c r="CM106" s="12">
        <v>90</v>
      </c>
      <c r="CN106" s="12">
        <v>91</v>
      </c>
      <c r="CO106" s="12">
        <v>92</v>
      </c>
      <c r="CP106" s="12">
        <v>93</v>
      </c>
      <c r="CQ106" s="12">
        <v>94</v>
      </c>
      <c r="CR106" s="12">
        <v>95</v>
      </c>
      <c r="CS106" s="109">
        <v>96</v>
      </c>
    </row>
    <row r="107" spans="1:97" s="10" customFormat="1" x14ac:dyDescent="0.25">
      <c r="A107" s="2" t="s">
        <v>15</v>
      </c>
      <c r="B107" s="3">
        <f t="shared" ref="B107:BM107" si="163">B48</f>
        <v>42005</v>
      </c>
      <c r="C107" s="3">
        <f t="shared" si="163"/>
        <v>42036</v>
      </c>
      <c r="D107" s="3">
        <f t="shared" si="163"/>
        <v>42064</v>
      </c>
      <c r="E107" s="3">
        <f t="shared" si="163"/>
        <v>42095</v>
      </c>
      <c r="F107" s="3">
        <f t="shared" si="163"/>
        <v>42125</v>
      </c>
      <c r="G107" s="3">
        <f t="shared" si="163"/>
        <v>42156</v>
      </c>
      <c r="H107" s="3">
        <f t="shared" si="163"/>
        <v>42186</v>
      </c>
      <c r="I107" s="3">
        <f t="shared" si="163"/>
        <v>42217</v>
      </c>
      <c r="J107" s="3">
        <f t="shared" si="163"/>
        <v>42248</v>
      </c>
      <c r="K107" s="3">
        <f t="shared" si="163"/>
        <v>42278</v>
      </c>
      <c r="L107" s="3">
        <f t="shared" si="163"/>
        <v>42309</v>
      </c>
      <c r="M107" s="93">
        <f t="shared" si="163"/>
        <v>42339</v>
      </c>
      <c r="N107" s="267">
        <f t="shared" si="163"/>
        <v>42370</v>
      </c>
      <c r="O107" s="267">
        <f t="shared" si="163"/>
        <v>42401</v>
      </c>
      <c r="P107" s="267">
        <f t="shared" si="163"/>
        <v>42430</v>
      </c>
      <c r="Q107" s="267">
        <f t="shared" si="163"/>
        <v>42461</v>
      </c>
      <c r="R107" s="267">
        <f t="shared" si="163"/>
        <v>42491</v>
      </c>
      <c r="S107" s="267">
        <f t="shared" si="163"/>
        <v>42522</v>
      </c>
      <c r="T107" s="267">
        <f t="shared" si="163"/>
        <v>42552</v>
      </c>
      <c r="U107" s="267">
        <f t="shared" si="163"/>
        <v>42583</v>
      </c>
      <c r="V107" s="3">
        <f t="shared" si="163"/>
        <v>42614</v>
      </c>
      <c r="W107" s="3">
        <f t="shared" si="163"/>
        <v>42644</v>
      </c>
      <c r="X107" s="3">
        <f t="shared" si="163"/>
        <v>42675</v>
      </c>
      <c r="Y107" s="93">
        <f t="shared" si="163"/>
        <v>42705</v>
      </c>
      <c r="Z107" s="3">
        <f t="shared" si="163"/>
        <v>42752</v>
      </c>
      <c r="AA107" s="3">
        <f t="shared" si="163"/>
        <v>42783</v>
      </c>
      <c r="AB107" s="3">
        <f t="shared" si="163"/>
        <v>42811</v>
      </c>
      <c r="AC107" s="3">
        <f t="shared" si="163"/>
        <v>42842</v>
      </c>
      <c r="AD107" s="3">
        <f t="shared" si="163"/>
        <v>42872</v>
      </c>
      <c r="AE107" s="3">
        <f t="shared" si="163"/>
        <v>42903</v>
      </c>
      <c r="AF107" s="3">
        <f t="shared" si="163"/>
        <v>42933</v>
      </c>
      <c r="AG107" s="3">
        <f t="shared" si="163"/>
        <v>42964</v>
      </c>
      <c r="AH107" s="3">
        <f t="shared" si="163"/>
        <v>42995</v>
      </c>
      <c r="AI107" s="3">
        <f t="shared" si="163"/>
        <v>43025</v>
      </c>
      <c r="AJ107" s="3">
        <f t="shared" si="163"/>
        <v>43056</v>
      </c>
      <c r="AK107" s="93">
        <f t="shared" si="163"/>
        <v>43086</v>
      </c>
      <c r="AL107" s="3">
        <f t="shared" si="163"/>
        <v>43118</v>
      </c>
      <c r="AM107" s="3">
        <f t="shared" si="163"/>
        <v>43149</v>
      </c>
      <c r="AN107" s="3">
        <f t="shared" si="163"/>
        <v>43177</v>
      </c>
      <c r="AO107" s="3">
        <f t="shared" si="163"/>
        <v>43208</v>
      </c>
      <c r="AP107" s="3">
        <f t="shared" si="163"/>
        <v>43238</v>
      </c>
      <c r="AQ107" s="3">
        <f t="shared" si="163"/>
        <v>43269</v>
      </c>
      <c r="AR107" s="3">
        <f t="shared" si="163"/>
        <v>43299</v>
      </c>
      <c r="AS107" s="3">
        <f t="shared" si="163"/>
        <v>43330</v>
      </c>
      <c r="AT107" s="3">
        <f t="shared" si="163"/>
        <v>43361</v>
      </c>
      <c r="AU107" s="3">
        <f t="shared" si="163"/>
        <v>43391</v>
      </c>
      <c r="AV107" s="3">
        <f t="shared" si="163"/>
        <v>43422</v>
      </c>
      <c r="AW107" s="93">
        <f t="shared" si="163"/>
        <v>43452</v>
      </c>
      <c r="AX107" s="3">
        <f t="shared" si="163"/>
        <v>43483</v>
      </c>
      <c r="AY107" s="3">
        <f t="shared" si="163"/>
        <v>43514</v>
      </c>
      <c r="AZ107" s="3">
        <f t="shared" si="163"/>
        <v>43542</v>
      </c>
      <c r="BA107" s="3">
        <f t="shared" si="163"/>
        <v>43573</v>
      </c>
      <c r="BB107" s="3">
        <f t="shared" si="163"/>
        <v>43603</v>
      </c>
      <c r="BC107" s="3">
        <f t="shared" si="163"/>
        <v>43634</v>
      </c>
      <c r="BD107" s="3">
        <f t="shared" si="163"/>
        <v>43664</v>
      </c>
      <c r="BE107" s="3">
        <f t="shared" si="163"/>
        <v>43695</v>
      </c>
      <c r="BF107" s="3">
        <f t="shared" si="163"/>
        <v>43726</v>
      </c>
      <c r="BG107" s="3">
        <f t="shared" si="163"/>
        <v>43756</v>
      </c>
      <c r="BH107" s="3">
        <f t="shared" si="163"/>
        <v>43787</v>
      </c>
      <c r="BI107" s="93">
        <f t="shared" si="163"/>
        <v>43817</v>
      </c>
      <c r="BJ107" s="3">
        <f t="shared" si="163"/>
        <v>43848</v>
      </c>
      <c r="BK107" s="3">
        <f t="shared" si="163"/>
        <v>43879</v>
      </c>
      <c r="BL107" s="3">
        <f t="shared" si="163"/>
        <v>43908</v>
      </c>
      <c r="BM107" s="3">
        <f t="shared" si="163"/>
        <v>43939</v>
      </c>
      <c r="BN107" s="3">
        <f t="shared" ref="BN107:CS107" si="164">BN48</f>
        <v>43969</v>
      </c>
      <c r="BO107" s="3">
        <f t="shared" si="164"/>
        <v>44000</v>
      </c>
      <c r="BP107" s="3">
        <f t="shared" si="164"/>
        <v>44030</v>
      </c>
      <c r="BQ107" s="3">
        <f t="shared" si="164"/>
        <v>44061</v>
      </c>
      <c r="BR107" s="3">
        <f t="shared" si="164"/>
        <v>44092</v>
      </c>
      <c r="BS107" s="3">
        <f t="shared" si="164"/>
        <v>44122</v>
      </c>
      <c r="BT107" s="3">
        <f t="shared" si="164"/>
        <v>44153</v>
      </c>
      <c r="BU107" s="93">
        <f t="shared" si="164"/>
        <v>44183</v>
      </c>
      <c r="BV107" s="3">
        <f t="shared" si="164"/>
        <v>44214</v>
      </c>
      <c r="BW107" s="3">
        <f t="shared" si="164"/>
        <v>44245</v>
      </c>
      <c r="BX107" s="3">
        <f t="shared" si="164"/>
        <v>44273</v>
      </c>
      <c r="BY107" s="3">
        <f t="shared" si="164"/>
        <v>44304</v>
      </c>
      <c r="BZ107" s="3">
        <f t="shared" si="164"/>
        <v>44334</v>
      </c>
      <c r="CA107" s="3">
        <f t="shared" si="164"/>
        <v>44365</v>
      </c>
      <c r="CB107" s="3">
        <f t="shared" si="164"/>
        <v>44395</v>
      </c>
      <c r="CC107" s="3">
        <f t="shared" si="164"/>
        <v>44426</v>
      </c>
      <c r="CD107" s="3">
        <f t="shared" si="164"/>
        <v>44457</v>
      </c>
      <c r="CE107" s="3">
        <f t="shared" si="164"/>
        <v>44487</v>
      </c>
      <c r="CF107" s="3">
        <f t="shared" si="164"/>
        <v>44518</v>
      </c>
      <c r="CG107" s="93">
        <f t="shared" si="164"/>
        <v>44548</v>
      </c>
      <c r="CH107" s="3">
        <f t="shared" si="164"/>
        <v>44579</v>
      </c>
      <c r="CI107" s="3">
        <f t="shared" si="164"/>
        <v>44610</v>
      </c>
      <c r="CJ107" s="3">
        <f t="shared" si="164"/>
        <v>44638</v>
      </c>
      <c r="CK107" s="3">
        <f t="shared" si="164"/>
        <v>44669</v>
      </c>
      <c r="CL107" s="3">
        <f t="shared" si="164"/>
        <v>44699</v>
      </c>
      <c r="CM107" s="3">
        <f t="shared" si="164"/>
        <v>44730</v>
      </c>
      <c r="CN107" s="3">
        <f t="shared" si="164"/>
        <v>44760</v>
      </c>
      <c r="CO107" s="3">
        <f t="shared" si="164"/>
        <v>44791</v>
      </c>
      <c r="CP107" s="3">
        <f t="shared" si="164"/>
        <v>44822</v>
      </c>
      <c r="CQ107" s="3">
        <f t="shared" si="164"/>
        <v>44852</v>
      </c>
      <c r="CR107" s="3">
        <f t="shared" si="164"/>
        <v>44883</v>
      </c>
      <c r="CS107" s="93">
        <f t="shared" si="164"/>
        <v>44913</v>
      </c>
    </row>
    <row r="108" spans="1:97" s="13" customFormat="1" x14ac:dyDescent="0.25">
      <c r="A108" s="13" t="s">
        <v>4</v>
      </c>
      <c r="B108" s="13">
        <f t="shared" ref="B108:AG108" si="165">IFERROR(B22/B49,"")</f>
        <v>54.017394736842107</v>
      </c>
      <c r="C108" s="13">
        <f t="shared" si="165"/>
        <v>43.461533333333335</v>
      </c>
      <c r="D108" s="13">
        <f t="shared" si="165"/>
        <v>127.18039024390244</v>
      </c>
      <c r="E108" s="13">
        <f t="shared" si="165"/>
        <v>106.42266981132076</v>
      </c>
      <c r="F108" s="13">
        <f t="shared" si="165"/>
        <v>54.801550847457634</v>
      </c>
      <c r="G108" s="13">
        <f t="shared" si="165"/>
        <v>87.936388888888899</v>
      </c>
      <c r="H108" s="13">
        <f t="shared" si="165"/>
        <v>145.12564423076921</v>
      </c>
      <c r="I108" s="13">
        <f t="shared" si="165"/>
        <v>51.170319148936173</v>
      </c>
      <c r="J108" s="13">
        <f t="shared" si="165"/>
        <v>104.26973076923076</v>
      </c>
      <c r="K108" s="13">
        <f t="shared" si="165"/>
        <v>78.115229508196549</v>
      </c>
      <c r="L108" s="13">
        <f t="shared" si="165"/>
        <v>89.621194444444441</v>
      </c>
      <c r="M108" s="98">
        <f t="shared" si="165"/>
        <v>162.51691228070158</v>
      </c>
      <c r="N108" s="264">
        <f t="shared" si="165"/>
        <v>49.990866666666662</v>
      </c>
      <c r="O108" s="264">
        <f t="shared" si="165"/>
        <v>52.07670731707244</v>
      </c>
      <c r="P108" s="264">
        <f t="shared" si="165"/>
        <v>67.934153846153691</v>
      </c>
      <c r="Q108" s="264">
        <f t="shared" si="165"/>
        <v>130.46756862745099</v>
      </c>
      <c r="R108" s="264">
        <f t="shared" si="165"/>
        <v>71.221080000000001</v>
      </c>
      <c r="S108" s="264">
        <f t="shared" si="165"/>
        <v>58.206382812500003</v>
      </c>
      <c r="T108" s="264">
        <f t="shared" si="165"/>
        <v>74.747</v>
      </c>
      <c r="U108" s="264">
        <f t="shared" si="165"/>
        <v>57.119563829787232</v>
      </c>
      <c r="V108" s="13">
        <f t="shared" si="165"/>
        <v>72.622431372549016</v>
      </c>
      <c r="W108" s="13">
        <f t="shared" si="165"/>
        <v>75.289095238095229</v>
      </c>
      <c r="X108" s="13">
        <f t="shared" si="165"/>
        <v>92.530130952380958</v>
      </c>
      <c r="Y108" s="98">
        <f t="shared" si="165"/>
        <v>135.99640196078431</v>
      </c>
      <c r="Z108" s="13">
        <f t="shared" si="165"/>
        <v>62.11212345679013</v>
      </c>
      <c r="AA108" s="13">
        <f t="shared" si="165"/>
        <v>93.894535000000104</v>
      </c>
      <c r="AB108" s="13">
        <f t="shared" si="165"/>
        <v>95.149150943396236</v>
      </c>
      <c r="AC108" s="13">
        <f t="shared" si="165"/>
        <v>51.457967213114756</v>
      </c>
      <c r="AD108" s="13">
        <f t="shared" si="165"/>
        <v>58.823665338645419</v>
      </c>
      <c r="AE108" s="13">
        <f t="shared" si="165"/>
        <v>74.312231759656655</v>
      </c>
      <c r="AF108" s="13">
        <f t="shared" si="165"/>
        <v>62.626460674157308</v>
      </c>
      <c r="AG108" s="13">
        <f t="shared" si="165"/>
        <v>58.864232679355588</v>
      </c>
      <c r="AH108" s="13">
        <f t="shared" ref="AH108:BM108" si="166">IFERROR(AH22/AH49,"")</f>
        <v>64.117156593852684</v>
      </c>
      <c r="AI108" s="13">
        <f t="shared" si="166"/>
        <v>66.890252692456912</v>
      </c>
      <c r="AJ108" s="13">
        <f t="shared" si="166"/>
        <v>65.286145189021681</v>
      </c>
      <c r="AK108" s="98">
        <f t="shared" si="166"/>
        <v>65.431943255486672</v>
      </c>
      <c r="AL108" s="13">
        <f t="shared" si="166"/>
        <v>63.197338783392929</v>
      </c>
      <c r="AM108" s="13">
        <f t="shared" si="166"/>
        <v>67.606426849561373</v>
      </c>
      <c r="AN108" s="13">
        <f t="shared" si="166"/>
        <v>73.032258813198609</v>
      </c>
      <c r="AO108" s="13">
        <f t="shared" si="166"/>
        <v>51.252035603253219</v>
      </c>
      <c r="AP108" s="13">
        <f t="shared" si="166"/>
        <v>61.534397847858685</v>
      </c>
      <c r="AQ108" s="13">
        <f t="shared" si="166"/>
        <v>77.114080839760632</v>
      </c>
      <c r="AR108" s="13">
        <f t="shared" si="166"/>
        <v>73.873506636002929</v>
      </c>
      <c r="AS108" s="13">
        <f t="shared" si="166"/>
        <v>64.898807540444025</v>
      </c>
      <c r="AT108" s="13">
        <f t="shared" si="166"/>
        <v>70.273237301259314</v>
      </c>
      <c r="AU108" s="13">
        <f t="shared" si="166"/>
        <v>72.478435003209796</v>
      </c>
      <c r="AV108" s="13">
        <f t="shared" si="166"/>
        <v>70.977848042694689</v>
      </c>
      <c r="AW108" s="98">
        <f t="shared" si="166"/>
        <v>91.290436809315878</v>
      </c>
      <c r="AX108" s="13">
        <f t="shared" si="166"/>
        <v>81.444474221011106</v>
      </c>
      <c r="AY108" s="13">
        <f t="shared" si="166"/>
        <v>82.526697722840197</v>
      </c>
      <c r="AZ108" s="13">
        <f t="shared" si="166"/>
        <v>93.67566331090201</v>
      </c>
      <c r="BA108" s="13">
        <f t="shared" si="166"/>
        <v>67.039531878256625</v>
      </c>
      <c r="BB108" s="13">
        <f t="shared" si="166"/>
        <v>77.086927871955211</v>
      </c>
      <c r="BC108" s="13">
        <f t="shared" si="166"/>
        <v>105.80986758587532</v>
      </c>
      <c r="BD108" s="13">
        <f t="shared" si="166"/>
        <v>90.15438174408385</v>
      </c>
      <c r="BE108" s="13">
        <f t="shared" si="166"/>
        <v>85.018966662219782</v>
      </c>
      <c r="BF108" s="13">
        <f t="shared" si="166"/>
        <v>90.987743808409618</v>
      </c>
      <c r="BG108" s="13">
        <f t="shared" si="166"/>
        <v>94.235771059761433</v>
      </c>
      <c r="BH108" s="13">
        <f t="shared" si="166"/>
        <v>90.788224011580283</v>
      </c>
      <c r="BI108" s="98">
        <f t="shared" si="166"/>
        <v>90.240840418928698</v>
      </c>
      <c r="BJ108" s="13">
        <f t="shared" si="166"/>
        <v>87.962913252227978</v>
      </c>
      <c r="BK108" s="13">
        <f t="shared" si="166"/>
        <v>89.512300616018365</v>
      </c>
      <c r="BL108" s="13">
        <f t="shared" si="166"/>
        <v>100.92996232285364</v>
      </c>
      <c r="BM108" s="13">
        <f t="shared" si="166"/>
        <v>72.237425611826126</v>
      </c>
      <c r="BN108" s="13">
        <f t="shared" ref="BN108:CS108" si="167">IFERROR(BN22/BN49,"")</f>
        <v>83.488901490222474</v>
      </c>
      <c r="BO108" s="13">
        <f t="shared" si="167"/>
        <v>114.02095061620761</v>
      </c>
      <c r="BP108" s="13">
        <f t="shared" si="167"/>
        <v>97.859769547550755</v>
      </c>
      <c r="BQ108" s="13">
        <f t="shared" si="167"/>
        <v>91.774004320884558</v>
      </c>
      <c r="BR108" s="13">
        <f t="shared" si="167"/>
        <v>98.611983316461661</v>
      </c>
      <c r="BS108" s="13">
        <f t="shared" si="167"/>
        <v>102.11641862031421</v>
      </c>
      <c r="BT108" s="13">
        <f t="shared" si="167"/>
        <v>98.438126089440871</v>
      </c>
      <c r="BU108" s="98">
        <f t="shared" si="167"/>
        <v>97.778974859810816</v>
      </c>
      <c r="BV108" s="13">
        <f t="shared" si="167"/>
        <v>97.956535492044409</v>
      </c>
      <c r="BW108" s="13">
        <f t="shared" si="167"/>
        <v>99.990230315545702</v>
      </c>
      <c r="BX108" s="13">
        <f t="shared" si="167"/>
        <v>112.14153034464172</v>
      </c>
      <c r="BY108" s="13">
        <f t="shared" si="167"/>
        <v>80.097382678630211</v>
      </c>
      <c r="BZ108" s="13">
        <f t="shared" si="167"/>
        <v>93.476763921835968</v>
      </c>
      <c r="CA108" s="13">
        <f t="shared" si="167"/>
        <v>127.70010938829303</v>
      </c>
      <c r="CB108" s="13">
        <f t="shared" si="167"/>
        <v>109.64524598753501</v>
      </c>
      <c r="CC108" s="13">
        <f t="shared" si="167"/>
        <v>102.38428799647851</v>
      </c>
      <c r="CD108" s="13">
        <f t="shared" si="167"/>
        <v>110.12429160118883</v>
      </c>
      <c r="CE108" s="13">
        <f t="shared" si="167"/>
        <v>114.02725816385251</v>
      </c>
      <c r="CF108" s="13">
        <f t="shared" si="167"/>
        <v>109.82572702431349</v>
      </c>
      <c r="CG108" s="98">
        <f t="shared" si="167"/>
        <v>108.29961226074883</v>
      </c>
      <c r="CH108" s="13">
        <f t="shared" si="167"/>
        <v>111.13508987066724</v>
      </c>
      <c r="CI108" s="13">
        <f t="shared" si="167"/>
        <v>113.67977817487586</v>
      </c>
      <c r="CJ108" s="13">
        <f t="shared" si="167"/>
        <v>126.62442760531218</v>
      </c>
      <c r="CK108" s="13">
        <f t="shared" si="167"/>
        <v>90.28574486157126</v>
      </c>
      <c r="CL108" s="13">
        <f t="shared" si="167"/>
        <v>106.0144316199758</v>
      </c>
      <c r="CM108" s="13">
        <f t="shared" si="167"/>
        <v>144.51471743402371</v>
      </c>
      <c r="CN108" s="13">
        <f t="shared" si="167"/>
        <v>124.63011897246393</v>
      </c>
      <c r="CO108" s="13">
        <f t="shared" si="167"/>
        <v>115.80714514121784</v>
      </c>
      <c r="CP108" s="13">
        <f t="shared" si="167"/>
        <v>124.78901785868918</v>
      </c>
      <c r="CQ108" s="13">
        <f t="shared" si="167"/>
        <v>128.81575874536844</v>
      </c>
      <c r="CR108" s="13">
        <f t="shared" si="167"/>
        <v>124.48258391126571</v>
      </c>
      <c r="CS108" s="98">
        <f t="shared" si="167"/>
        <v>122.62647601142756</v>
      </c>
    </row>
    <row r="109" spans="1:97" s="13" customFormat="1" x14ac:dyDescent="0.25">
      <c r="A109" s="13" t="s">
        <v>5</v>
      </c>
      <c r="B109" s="13">
        <f t="shared" ref="B109:AG109" si="168">IFERROR(B23/B50,"")</f>
        <v>18.155819672131148</v>
      </c>
      <c r="C109" s="13">
        <f t="shared" si="168"/>
        <v>15.772930555555556</v>
      </c>
      <c r="D109" s="13">
        <f t="shared" si="168"/>
        <v>20.703846428571428</v>
      </c>
      <c r="E109" s="13">
        <f t="shared" si="168"/>
        <v>29.755765060240964</v>
      </c>
      <c r="F109" s="13">
        <f t="shared" si="168"/>
        <v>20.337122641509435</v>
      </c>
      <c r="G109" s="13">
        <f t="shared" si="168"/>
        <v>19.268004878048778</v>
      </c>
      <c r="H109" s="13">
        <f t="shared" si="168"/>
        <v>18.808219008264462</v>
      </c>
      <c r="I109" s="13">
        <f t="shared" si="168"/>
        <v>16.963422857142859</v>
      </c>
      <c r="J109" s="13">
        <f t="shared" si="168"/>
        <v>23.866791821561335</v>
      </c>
      <c r="K109" s="13">
        <f t="shared" si="168"/>
        <v>19.062663366336636</v>
      </c>
      <c r="L109" s="13">
        <f t="shared" si="168"/>
        <v>23.947438829787313</v>
      </c>
      <c r="M109" s="98">
        <f t="shared" si="168"/>
        <v>32.393427536231883</v>
      </c>
      <c r="N109" s="264">
        <f t="shared" si="168"/>
        <v>23.190661016949154</v>
      </c>
      <c r="O109" s="264">
        <f t="shared" si="168"/>
        <v>17.472952380952382</v>
      </c>
      <c r="P109" s="264">
        <f t="shared" si="168"/>
        <v>30.34328571428572</v>
      </c>
      <c r="Q109" s="264">
        <f t="shared" si="168"/>
        <v>30.527061475409877</v>
      </c>
      <c r="R109" s="264">
        <f t="shared" si="168"/>
        <v>20.451511705685618</v>
      </c>
      <c r="S109" s="264">
        <f t="shared" si="168"/>
        <v>21.992689236111232</v>
      </c>
      <c r="T109" s="264">
        <f t="shared" si="168"/>
        <v>18.333493036211728</v>
      </c>
      <c r="U109" s="264">
        <f t="shared" si="168"/>
        <v>19.515100244498825</v>
      </c>
      <c r="V109" s="13">
        <f t="shared" si="168"/>
        <v>24.580777075812364</v>
      </c>
      <c r="W109" s="13">
        <f t="shared" si="168"/>
        <v>19.578735023041521</v>
      </c>
      <c r="X109" s="13">
        <f t="shared" si="168"/>
        <v>27.606658476658602</v>
      </c>
      <c r="Y109" s="98">
        <f t="shared" si="168"/>
        <v>26.53111886304924</v>
      </c>
      <c r="Z109" s="13">
        <f t="shared" si="168"/>
        <v>25.13201875</v>
      </c>
      <c r="AA109" s="13">
        <f t="shared" si="168"/>
        <v>18.038270769230799</v>
      </c>
      <c r="AB109" s="13">
        <f t="shared" si="168"/>
        <v>24.316463620981384</v>
      </c>
      <c r="AC109" s="13">
        <f t="shared" si="168"/>
        <v>23.159108695652172</v>
      </c>
      <c r="AD109" s="13">
        <f t="shared" si="168"/>
        <v>22.639137529137532</v>
      </c>
      <c r="AE109" s="13">
        <f t="shared" si="168"/>
        <v>20.968172866520788</v>
      </c>
      <c r="AF109" s="13">
        <f t="shared" si="168"/>
        <v>21.588407766990294</v>
      </c>
      <c r="AG109" s="13">
        <f t="shared" si="168"/>
        <v>22.02720626633376</v>
      </c>
      <c r="AH109" s="13">
        <f t="shared" ref="AH109:BM109" si="169">IFERROR(AH23/AH50,"")</f>
        <v>22.211389650531178</v>
      </c>
      <c r="AI109" s="13">
        <f t="shared" si="169"/>
        <v>22.243655351208954</v>
      </c>
      <c r="AJ109" s="13">
        <f t="shared" si="169"/>
        <v>22.571109770975436</v>
      </c>
      <c r="AK109" s="98">
        <f t="shared" si="169"/>
        <v>22.801190117959468</v>
      </c>
      <c r="AL109" s="13">
        <f t="shared" si="169"/>
        <v>25.758920681598887</v>
      </c>
      <c r="AM109" s="13">
        <f t="shared" si="169"/>
        <v>19.225475023581488</v>
      </c>
      <c r="AN109" s="13">
        <f t="shared" si="169"/>
        <v>24.222776560590145</v>
      </c>
      <c r="AO109" s="13">
        <f t="shared" si="169"/>
        <v>22.432297659017895</v>
      </c>
      <c r="AP109" s="13">
        <f t="shared" si="169"/>
        <v>23.578211724941202</v>
      </c>
      <c r="AQ109" s="13">
        <f t="shared" si="169"/>
        <v>22.103169226057926</v>
      </c>
      <c r="AR109" s="13">
        <f t="shared" si="169"/>
        <v>23.063574859682991</v>
      </c>
      <c r="AS109" s="13">
        <f t="shared" si="169"/>
        <v>23.159800208554142</v>
      </c>
      <c r="AT109" s="13">
        <f t="shared" si="169"/>
        <v>23.226929956804799</v>
      </c>
      <c r="AU109" s="13">
        <f t="shared" si="169"/>
        <v>23.364573841092575</v>
      </c>
      <c r="AV109" s="13">
        <f t="shared" si="169"/>
        <v>23.480824272665181</v>
      </c>
      <c r="AW109" s="98">
        <f t="shared" si="169"/>
        <v>23.483229398602191</v>
      </c>
      <c r="AX109" s="13">
        <f t="shared" si="169"/>
        <v>28.459787679785123</v>
      </c>
      <c r="AY109" s="13">
        <f t="shared" si="169"/>
        <v>21.222537524541377</v>
      </c>
      <c r="AZ109" s="13">
        <f t="shared" si="169"/>
        <v>26.779196060745786</v>
      </c>
      <c r="BA109" s="13">
        <f t="shared" si="169"/>
        <v>24.791165611966704</v>
      </c>
      <c r="BB109" s="13">
        <f t="shared" si="169"/>
        <v>25.967845797428385</v>
      </c>
      <c r="BC109" s="13">
        <f t="shared" si="169"/>
        <v>24.48617371980432</v>
      </c>
      <c r="BD109" s="13">
        <f t="shared" si="169"/>
        <v>25.423109983007251</v>
      </c>
      <c r="BE109" s="13">
        <f t="shared" si="169"/>
        <v>25.597941356643759</v>
      </c>
      <c r="BF109" s="13">
        <f t="shared" si="169"/>
        <v>25.657289515493687</v>
      </c>
      <c r="BG109" s="13">
        <f t="shared" si="169"/>
        <v>25.809420981409144</v>
      </c>
      <c r="BH109" s="13">
        <f t="shared" si="169"/>
        <v>25.922521477365787</v>
      </c>
      <c r="BI109" s="98">
        <f t="shared" si="169"/>
        <v>25.955380575327229</v>
      </c>
      <c r="BJ109" s="13">
        <f t="shared" si="169"/>
        <v>30.958852194379915</v>
      </c>
      <c r="BK109" s="13">
        <f t="shared" si="169"/>
        <v>23.048960354723281</v>
      </c>
      <c r="BL109" s="13">
        <f t="shared" si="169"/>
        <v>29.137892822344515</v>
      </c>
      <c r="BM109" s="13">
        <f t="shared" si="169"/>
        <v>27.018975253099995</v>
      </c>
      <c r="BN109" s="13">
        <f t="shared" ref="BN109:CS109" si="170">IFERROR(BN23/BN50,"")</f>
        <v>28.090568805494225</v>
      </c>
      <c r="BO109" s="13">
        <f t="shared" si="170"/>
        <v>26.581372263707468</v>
      </c>
      <c r="BP109" s="13">
        <f t="shared" si="170"/>
        <v>27.54210820037552</v>
      </c>
      <c r="BQ109" s="13">
        <f t="shared" si="170"/>
        <v>27.779792668134213</v>
      </c>
      <c r="BR109" s="13">
        <f t="shared" si="170"/>
        <v>27.81658172830068</v>
      </c>
      <c r="BS109" s="13">
        <f t="shared" si="170"/>
        <v>27.995893091518653</v>
      </c>
      <c r="BT109" s="13">
        <f t="shared" si="170"/>
        <v>28.107230522111745</v>
      </c>
      <c r="BU109" s="98">
        <f t="shared" si="170"/>
        <v>28.136926917528253</v>
      </c>
      <c r="BV109" s="13">
        <f t="shared" si="170"/>
        <v>34.624197624295469</v>
      </c>
      <c r="BW109" s="13">
        <f t="shared" si="170"/>
        <v>25.754779601592624</v>
      </c>
      <c r="BX109" s="13">
        <f t="shared" si="170"/>
        <v>32.630351677988941</v>
      </c>
      <c r="BY109" s="13">
        <f t="shared" si="170"/>
        <v>30.295640842935182</v>
      </c>
      <c r="BZ109" s="13">
        <f t="shared" si="170"/>
        <v>31.275218180050448</v>
      </c>
      <c r="CA109" s="13">
        <f t="shared" si="170"/>
        <v>29.74239575912538</v>
      </c>
      <c r="CB109" s="13">
        <f t="shared" si="170"/>
        <v>30.708664515227426</v>
      </c>
      <c r="CC109" s="13">
        <f t="shared" si="170"/>
        <v>31.025230347389531</v>
      </c>
      <c r="CD109" s="13">
        <f t="shared" si="170"/>
        <v>31.044753665697534</v>
      </c>
      <c r="CE109" s="13">
        <f t="shared" si="170"/>
        <v>31.249522498177321</v>
      </c>
      <c r="CF109" s="13">
        <f t="shared" si="170"/>
        <v>31.359114565087825</v>
      </c>
      <c r="CG109" s="98">
        <f t="shared" si="170"/>
        <v>31.39847620438033</v>
      </c>
      <c r="CH109" s="13">
        <f t="shared" si="170"/>
        <v>39.10209344159211</v>
      </c>
      <c r="CI109" s="13">
        <f t="shared" si="170"/>
        <v>29.113548985706256</v>
      </c>
      <c r="CJ109" s="13">
        <f t="shared" si="170"/>
        <v>36.899818409539684</v>
      </c>
      <c r="CK109" s="13">
        <f t="shared" si="170"/>
        <v>34.270602278352968</v>
      </c>
      <c r="CL109" s="13">
        <f t="shared" si="170"/>
        <v>35.254237254427949</v>
      </c>
      <c r="CM109" s="13">
        <f t="shared" si="170"/>
        <v>33.61152751359856</v>
      </c>
      <c r="CN109" s="13">
        <f t="shared" si="170"/>
        <v>34.641516899678862</v>
      </c>
      <c r="CO109" s="13">
        <f t="shared" si="170"/>
        <v>35.031524338607134</v>
      </c>
      <c r="CP109" s="13">
        <f t="shared" si="170"/>
        <v>35.042221823958947</v>
      </c>
      <c r="CQ109" s="13">
        <f t="shared" si="170"/>
        <v>35.261217624109257</v>
      </c>
      <c r="CR109" s="13">
        <f t="shared" si="170"/>
        <v>35.390428538952989</v>
      </c>
      <c r="CS109" s="98">
        <f t="shared" si="170"/>
        <v>35.440627221893159</v>
      </c>
    </row>
    <row r="110" spans="1:97" s="13" customFormat="1" x14ac:dyDescent="0.25">
      <c r="A110" s="13" t="s">
        <v>6</v>
      </c>
      <c r="B110" s="13">
        <f t="shared" ref="B110:AG110" si="171">IFERROR(B24/B51,"")</f>
        <v>17.296405660377356</v>
      </c>
      <c r="C110" s="13">
        <f t="shared" si="171"/>
        <v>17.413886792452821</v>
      </c>
      <c r="D110" s="13">
        <f t="shared" si="171"/>
        <v>30.311591549295777</v>
      </c>
      <c r="E110" s="13">
        <f t="shared" si="171"/>
        <v>23.184864285714283</v>
      </c>
      <c r="F110" s="13">
        <f t="shared" si="171"/>
        <v>21.37100925925926</v>
      </c>
      <c r="G110" s="13">
        <f t="shared" si="171"/>
        <v>24.05231543624161</v>
      </c>
      <c r="H110" s="13">
        <f t="shared" si="171"/>
        <v>21.471982142857144</v>
      </c>
      <c r="I110" s="13">
        <f t="shared" si="171"/>
        <v>19.332500000000003</v>
      </c>
      <c r="J110" s="13">
        <f t="shared" si="171"/>
        <v>26.668568965517242</v>
      </c>
      <c r="K110" s="13">
        <f t="shared" si="171"/>
        <v>23.115655172413792</v>
      </c>
      <c r="L110" s="13">
        <f t="shared" si="171"/>
        <v>25.352735537190082</v>
      </c>
      <c r="M110" s="98">
        <f t="shared" si="171"/>
        <v>27.613240625000032</v>
      </c>
      <c r="N110" s="264">
        <f t="shared" si="171"/>
        <v>18.192961538461518</v>
      </c>
      <c r="O110" s="264">
        <f t="shared" si="171"/>
        <v>18.959107142857142</v>
      </c>
      <c r="P110" s="264">
        <f t="shared" si="171"/>
        <v>32.339244897959183</v>
      </c>
      <c r="Q110" s="264">
        <f t="shared" si="171"/>
        <v>23.304958579881657</v>
      </c>
      <c r="R110" s="264">
        <f t="shared" si="171"/>
        <v>22.641092592592592</v>
      </c>
      <c r="S110" s="264">
        <f t="shared" si="171"/>
        <v>27.813206896551726</v>
      </c>
      <c r="T110" s="264">
        <f t="shared" si="171"/>
        <v>17.843196666666667</v>
      </c>
      <c r="U110" s="264">
        <f t="shared" si="171"/>
        <v>17.449688596491228</v>
      </c>
      <c r="V110" s="13">
        <f t="shared" si="171"/>
        <v>25.794458064516196</v>
      </c>
      <c r="W110" s="13">
        <f t="shared" si="171"/>
        <v>26.021199335548172</v>
      </c>
      <c r="X110" s="13">
        <f t="shared" si="171"/>
        <v>27.273418530351471</v>
      </c>
      <c r="Y110" s="98">
        <f t="shared" si="171"/>
        <v>26.868143236074324</v>
      </c>
      <c r="Z110" s="13">
        <f t="shared" si="171"/>
        <v>16.266637614678899</v>
      </c>
      <c r="AA110" s="13">
        <f t="shared" si="171"/>
        <v>22.628401709401711</v>
      </c>
      <c r="AB110" s="13">
        <f t="shared" si="171"/>
        <v>25.753357664233576</v>
      </c>
      <c r="AC110" s="13">
        <f t="shared" si="171"/>
        <v>20.639694656488551</v>
      </c>
      <c r="AD110" s="13">
        <f t="shared" si="171"/>
        <v>27.43643192488263</v>
      </c>
      <c r="AE110" s="13">
        <f t="shared" si="171"/>
        <v>21.818469387755101</v>
      </c>
      <c r="AF110" s="13">
        <f t="shared" si="171"/>
        <v>22.244855967078188</v>
      </c>
      <c r="AG110" s="13">
        <f t="shared" si="171"/>
        <v>24.14205889139707</v>
      </c>
      <c r="AH110" s="13">
        <f t="shared" ref="AH110:BM110" si="172">IFERROR(AH24/AH51,"")</f>
        <v>24.553661081247075</v>
      </c>
      <c r="AI110" s="13">
        <f t="shared" si="172"/>
        <v>24.24868571631124</v>
      </c>
      <c r="AJ110" s="13">
        <f t="shared" si="172"/>
        <v>24.100624520120046</v>
      </c>
      <c r="AK110" s="98">
        <f t="shared" si="172"/>
        <v>24.684133335986861</v>
      </c>
      <c r="AL110" s="13">
        <f t="shared" si="172"/>
        <v>19.199146237251192</v>
      </c>
      <c r="AM110" s="13">
        <f t="shared" si="172"/>
        <v>24.17132824866194</v>
      </c>
      <c r="AN110" s="13">
        <f t="shared" si="172"/>
        <v>25.197090090143259</v>
      </c>
      <c r="AO110" s="13">
        <f t="shared" si="172"/>
        <v>22.696290085710885</v>
      </c>
      <c r="AP110" s="13">
        <f t="shared" si="172"/>
        <v>25.628788438962879</v>
      </c>
      <c r="AQ110" s="13">
        <f t="shared" si="172"/>
        <v>23.401255475596383</v>
      </c>
      <c r="AR110" s="13">
        <f t="shared" si="172"/>
        <v>23.199149131215815</v>
      </c>
      <c r="AS110" s="13">
        <f t="shared" si="172"/>
        <v>23.987185853048967</v>
      </c>
      <c r="AT110" s="13">
        <f t="shared" si="172"/>
        <v>24.321069168219253</v>
      </c>
      <c r="AU110" s="13">
        <f t="shared" si="172"/>
        <v>24.093834671026766</v>
      </c>
      <c r="AV110" s="13">
        <f t="shared" si="172"/>
        <v>24.056866082621319</v>
      </c>
      <c r="AW110" s="98">
        <f t="shared" si="172"/>
        <v>24.198393453348064</v>
      </c>
      <c r="AX110" s="13">
        <f t="shared" si="172"/>
        <v>21.095486349637348</v>
      </c>
      <c r="AY110" s="13">
        <f t="shared" si="172"/>
        <v>26.710486300297344</v>
      </c>
      <c r="AZ110" s="13">
        <f t="shared" si="172"/>
        <v>27.994769102283463</v>
      </c>
      <c r="BA110" s="13">
        <f t="shared" si="172"/>
        <v>25.044658794167717</v>
      </c>
      <c r="BB110" s="13">
        <f t="shared" si="172"/>
        <v>28.472967908407945</v>
      </c>
      <c r="BC110" s="13">
        <f t="shared" si="172"/>
        <v>26.022347694643862</v>
      </c>
      <c r="BD110" s="13">
        <f t="shared" si="172"/>
        <v>26.271366022816277</v>
      </c>
      <c r="BE110" s="13">
        <f t="shared" si="172"/>
        <v>26.814957928673291</v>
      </c>
      <c r="BF110" s="13">
        <f t="shared" si="172"/>
        <v>27.356376929046249</v>
      </c>
      <c r="BG110" s="13">
        <f t="shared" si="172"/>
        <v>27.290585610346856</v>
      </c>
      <c r="BH110" s="13">
        <f t="shared" si="172"/>
        <v>27.152538542215801</v>
      </c>
      <c r="BI110" s="98">
        <f t="shared" si="172"/>
        <v>27.347528460887268</v>
      </c>
      <c r="BJ110" s="13">
        <f t="shared" si="172"/>
        <v>23.652645647078206</v>
      </c>
      <c r="BK110" s="13">
        <f t="shared" si="172"/>
        <v>29.102110861218069</v>
      </c>
      <c r="BL110" s="13">
        <f t="shared" si="172"/>
        <v>30.793863847661882</v>
      </c>
      <c r="BM110" s="13">
        <f t="shared" si="172"/>
        <v>27.227734817208837</v>
      </c>
      <c r="BN110" s="13">
        <f t="shared" ref="BN110:CS110" si="173">IFERROR(BN24/BN51,"")</f>
        <v>31.456069088965819</v>
      </c>
      <c r="BO110" s="13">
        <f t="shared" si="173"/>
        <v>28.556997434154837</v>
      </c>
      <c r="BP110" s="13">
        <f t="shared" si="173"/>
        <v>28.787552213798612</v>
      </c>
      <c r="BQ110" s="13">
        <f t="shared" si="173"/>
        <v>29.396463417304471</v>
      </c>
      <c r="BR110" s="13">
        <f t="shared" si="173"/>
        <v>30.111979538693934</v>
      </c>
      <c r="BS110" s="13">
        <f t="shared" si="173"/>
        <v>29.818203841499511</v>
      </c>
      <c r="BT110" s="13">
        <f t="shared" si="173"/>
        <v>29.822721977079404</v>
      </c>
      <c r="BU110" s="98">
        <f t="shared" si="173"/>
        <v>30.003136968176854</v>
      </c>
      <c r="BV110" s="13">
        <f t="shared" si="173"/>
        <v>26.550006216799439</v>
      </c>
      <c r="BW110" s="13">
        <f t="shared" si="173"/>
        <v>32.597775845130158</v>
      </c>
      <c r="BX110" s="13">
        <f t="shared" si="173"/>
        <v>34.745688103978068</v>
      </c>
      <c r="BY110" s="13">
        <f t="shared" si="173"/>
        <v>30.455144739777655</v>
      </c>
      <c r="BZ110" s="13">
        <f t="shared" si="173"/>
        <v>35.701828285266537</v>
      </c>
      <c r="CA110" s="13">
        <f t="shared" si="173"/>
        <v>32.236078086125282</v>
      </c>
      <c r="CB110" s="13">
        <f t="shared" si="173"/>
        <v>32.705738898498119</v>
      </c>
      <c r="CC110" s="13">
        <f t="shared" si="173"/>
        <v>33.141133101756829</v>
      </c>
      <c r="CD110" s="13">
        <f t="shared" si="173"/>
        <v>34.012261737467604</v>
      </c>
      <c r="CE110" s="13">
        <f t="shared" si="173"/>
        <v>33.644010880786638</v>
      </c>
      <c r="CF110" s="13">
        <f t="shared" si="173"/>
        <v>33.623088016249191</v>
      </c>
      <c r="CG110" s="98">
        <f t="shared" si="173"/>
        <v>33.800316812142988</v>
      </c>
      <c r="CH110" s="13">
        <f t="shared" si="173"/>
        <v>30.218977975586846</v>
      </c>
      <c r="CI110" s="13">
        <f t="shared" si="173"/>
        <v>36.922584951697488</v>
      </c>
      <c r="CJ110" s="13">
        <f t="shared" si="173"/>
        <v>39.449240715682855</v>
      </c>
      <c r="CK110" s="13">
        <f t="shared" si="173"/>
        <v>34.448702232893901</v>
      </c>
      <c r="CL110" s="13">
        <f t="shared" si="173"/>
        <v>40.70671657512522</v>
      </c>
      <c r="CM110" s="13">
        <f t="shared" si="173"/>
        <v>36.665428124236833</v>
      </c>
      <c r="CN110" s="13">
        <f t="shared" si="173"/>
        <v>37.3034702888136</v>
      </c>
      <c r="CO110" s="13">
        <f t="shared" si="173"/>
        <v>37.683050890625935</v>
      </c>
      <c r="CP110" s="13">
        <f t="shared" si="173"/>
        <v>38.727219492758927</v>
      </c>
      <c r="CQ110" s="13">
        <f t="shared" si="173"/>
        <v>38.188760497862951</v>
      </c>
      <c r="CR110" s="13">
        <f t="shared" si="173"/>
        <v>38.261400978365302</v>
      </c>
      <c r="CS110" s="98">
        <f t="shared" si="173"/>
        <v>38.447780599110999</v>
      </c>
    </row>
    <row r="111" spans="1:97" s="13" customFormat="1" x14ac:dyDescent="0.25">
      <c r="A111" s="13" t="s">
        <v>7</v>
      </c>
      <c r="B111" s="13">
        <f t="shared" ref="B111:AG111" si="174">IFERROR(B25/B52,"")</f>
        <v>17.248846774193549</v>
      </c>
      <c r="C111" s="13">
        <f t="shared" si="174"/>
        <v>17.460094827586207</v>
      </c>
      <c r="D111" s="13">
        <f t="shared" si="174"/>
        <v>22.745801136363635</v>
      </c>
      <c r="E111" s="13">
        <f t="shared" si="174"/>
        <v>20.610436363636364</v>
      </c>
      <c r="F111" s="13">
        <f t="shared" si="174"/>
        <v>18.440367647058821</v>
      </c>
      <c r="G111" s="13">
        <f t="shared" si="174"/>
        <v>22.255634241245097</v>
      </c>
      <c r="H111" s="13">
        <f t="shared" si="174"/>
        <v>20.052320512820515</v>
      </c>
      <c r="I111" s="13">
        <f t="shared" si="174"/>
        <v>16.133956250000001</v>
      </c>
      <c r="J111" s="13">
        <f t="shared" si="174"/>
        <v>20.827540740740741</v>
      </c>
      <c r="K111" s="13">
        <f t="shared" si="174"/>
        <v>22.263780952380955</v>
      </c>
      <c r="L111" s="13">
        <f t="shared" si="174"/>
        <v>28.230774436090226</v>
      </c>
      <c r="M111" s="98">
        <f t="shared" si="174"/>
        <v>25.780412068965514</v>
      </c>
      <c r="N111" s="264">
        <f t="shared" si="174"/>
        <v>15.893448979591836</v>
      </c>
      <c r="O111" s="264">
        <f t="shared" si="174"/>
        <v>19.297728813559324</v>
      </c>
      <c r="P111" s="264">
        <f t="shared" si="174"/>
        <v>34.09402</v>
      </c>
      <c r="Q111" s="264">
        <f t="shared" si="174"/>
        <v>34.407516129032246</v>
      </c>
      <c r="R111" s="264">
        <f t="shared" si="174"/>
        <v>29.931713333333331</v>
      </c>
      <c r="S111" s="264">
        <f t="shared" si="174"/>
        <v>26.476179999999999</v>
      </c>
      <c r="T111" s="264">
        <f t="shared" si="174"/>
        <v>26.840216748768473</v>
      </c>
      <c r="U111" s="264">
        <f t="shared" si="174"/>
        <v>19.667087947882766</v>
      </c>
      <c r="V111" s="13">
        <f t="shared" si="174"/>
        <v>24.615946064139944</v>
      </c>
      <c r="W111" s="13">
        <f t="shared" si="174"/>
        <v>21.310954732510286</v>
      </c>
      <c r="X111" s="13">
        <f t="shared" si="174"/>
        <v>34.051698142414921</v>
      </c>
      <c r="Y111" s="98">
        <f t="shared" si="174"/>
        <v>45.959034412955731</v>
      </c>
      <c r="Z111" s="13">
        <f t="shared" si="174"/>
        <v>25.930491596638657</v>
      </c>
      <c r="AA111" s="13">
        <f t="shared" si="174"/>
        <v>23.543288416075672</v>
      </c>
      <c r="AB111" s="13">
        <f t="shared" si="174"/>
        <v>23.63846975088968</v>
      </c>
      <c r="AC111" s="13">
        <f t="shared" si="174"/>
        <v>21.05776699029126</v>
      </c>
      <c r="AD111" s="13">
        <f t="shared" si="174"/>
        <v>21.056680851063827</v>
      </c>
      <c r="AE111" s="13">
        <f t="shared" si="174"/>
        <v>27.560405405405405</v>
      </c>
      <c r="AF111" s="13">
        <f t="shared" si="174"/>
        <v>31.355721649484536</v>
      </c>
      <c r="AG111" s="13">
        <f t="shared" si="174"/>
        <v>27.687170032869414</v>
      </c>
      <c r="AH111" s="13">
        <f t="shared" ref="AH111:BM111" si="175">IFERROR(AH25/AH52,"")</f>
        <v>28.356403286713817</v>
      </c>
      <c r="AI111" s="13">
        <f t="shared" si="175"/>
        <v>29.786926703667305</v>
      </c>
      <c r="AJ111" s="13">
        <f t="shared" si="175"/>
        <v>29.84839530866649</v>
      </c>
      <c r="AK111" s="98">
        <f t="shared" si="175"/>
        <v>29.46223319988782</v>
      </c>
      <c r="AL111" s="13">
        <f t="shared" si="175"/>
        <v>28.480681562768872</v>
      </c>
      <c r="AM111" s="13">
        <f t="shared" si="175"/>
        <v>25.231623504745166</v>
      </c>
      <c r="AN111" s="13">
        <f t="shared" si="175"/>
        <v>28.86706258852228</v>
      </c>
      <c r="AO111" s="13">
        <f t="shared" si="175"/>
        <v>25.235905534987115</v>
      </c>
      <c r="AP111" s="13">
        <f t="shared" si="175"/>
        <v>25.379740727108164</v>
      </c>
      <c r="AQ111" s="13">
        <f t="shared" si="175"/>
        <v>30.622136213152459</v>
      </c>
      <c r="AR111" s="13">
        <f t="shared" si="175"/>
        <v>32.311179264028858</v>
      </c>
      <c r="AS111" s="13">
        <f t="shared" si="175"/>
        <v>28.722123177366079</v>
      </c>
      <c r="AT111" s="13">
        <f t="shared" si="175"/>
        <v>29.4893395769402</v>
      </c>
      <c r="AU111" s="13">
        <f t="shared" si="175"/>
        <v>30.687159616309224</v>
      </c>
      <c r="AV111" s="13">
        <f t="shared" si="175"/>
        <v>30.487203259090268</v>
      </c>
      <c r="AW111" s="98">
        <f t="shared" si="175"/>
        <v>29.917077143771966</v>
      </c>
      <c r="AX111" s="13">
        <f t="shared" si="175"/>
        <v>31.208613983644341</v>
      </c>
      <c r="AY111" s="13">
        <f t="shared" si="175"/>
        <v>27.64832913481019</v>
      </c>
      <c r="AZ111" s="13">
        <f t="shared" si="175"/>
        <v>31.982522577006105</v>
      </c>
      <c r="BA111" s="13">
        <f t="shared" si="175"/>
        <v>27.90005372195845</v>
      </c>
      <c r="BB111" s="13">
        <f t="shared" si="175"/>
        <v>28.097312780901518</v>
      </c>
      <c r="BC111" s="13">
        <f t="shared" si="175"/>
        <v>34.053444789950454</v>
      </c>
      <c r="BD111" s="13">
        <f t="shared" si="175"/>
        <v>35.907114590130121</v>
      </c>
      <c r="BE111" s="13">
        <f t="shared" si="175"/>
        <v>32.23502800722882</v>
      </c>
      <c r="BF111" s="13">
        <f t="shared" si="175"/>
        <v>32.988990697166578</v>
      </c>
      <c r="BG111" s="13">
        <f t="shared" si="175"/>
        <v>34.417520090889113</v>
      </c>
      <c r="BH111" s="13">
        <f t="shared" si="175"/>
        <v>34.406491535079645</v>
      </c>
      <c r="BI111" s="98">
        <f t="shared" si="175"/>
        <v>33.647953031772715</v>
      </c>
      <c r="BJ111" s="13">
        <f t="shared" si="175"/>
        <v>34.93407293660475</v>
      </c>
      <c r="BK111" s="13">
        <f t="shared" si="175"/>
        <v>31.150646235384961</v>
      </c>
      <c r="BL111" s="13">
        <f t="shared" si="175"/>
        <v>35.166750714477395</v>
      </c>
      <c r="BM111" s="13">
        <f t="shared" si="175"/>
        <v>30.701634398105021</v>
      </c>
      <c r="BN111" s="13">
        <f t="shared" ref="BN111:CS111" si="176">IFERROR(BN25/BN52,"")</f>
        <v>30.871991925520991</v>
      </c>
      <c r="BO111" s="13">
        <f t="shared" si="176"/>
        <v>37.732359736740214</v>
      </c>
      <c r="BP111" s="13">
        <f t="shared" si="176"/>
        <v>39.445309637327448</v>
      </c>
      <c r="BQ111" s="13">
        <f t="shared" si="176"/>
        <v>35.25040025238706</v>
      </c>
      <c r="BR111" s="13">
        <f t="shared" si="176"/>
        <v>36.31742542367693</v>
      </c>
      <c r="BS111" s="13">
        <f t="shared" si="176"/>
        <v>37.87007071163903</v>
      </c>
      <c r="BT111" s="13">
        <f t="shared" si="176"/>
        <v>37.605457761689081</v>
      </c>
      <c r="BU111" s="98">
        <f t="shared" si="176"/>
        <v>36.939968574357792</v>
      </c>
      <c r="BV111" s="13">
        <f t="shared" si="176"/>
        <v>39.566399893407059</v>
      </c>
      <c r="BW111" s="13">
        <f t="shared" si="176"/>
        <v>35.015461422257893</v>
      </c>
      <c r="BX111" s="13">
        <f t="shared" si="176"/>
        <v>39.657394072790808</v>
      </c>
      <c r="BY111" s="13">
        <f t="shared" si="176"/>
        <v>34.614459466698882</v>
      </c>
      <c r="BZ111" s="13">
        <f t="shared" si="176"/>
        <v>34.838453525210419</v>
      </c>
      <c r="CA111" s="13">
        <f t="shared" si="176"/>
        <v>42.919560281799107</v>
      </c>
      <c r="CB111" s="13">
        <f t="shared" si="176"/>
        <v>44.561075602889304</v>
      </c>
      <c r="CC111" s="13">
        <f t="shared" si="176"/>
        <v>39.785120244233774</v>
      </c>
      <c r="CD111" s="13">
        <f t="shared" si="176"/>
        <v>41.016229098691753</v>
      </c>
      <c r="CE111" s="13">
        <f t="shared" si="176"/>
        <v>42.763490200463799</v>
      </c>
      <c r="CF111" s="13">
        <f t="shared" si="176"/>
        <v>42.377108329008813</v>
      </c>
      <c r="CG111" s="98">
        <f t="shared" si="176"/>
        <v>41.636302689309531</v>
      </c>
      <c r="CH111" s="13">
        <f t="shared" si="176"/>
        <v>45.142074321580807</v>
      </c>
      <c r="CI111" s="13">
        <f t="shared" si="176"/>
        <v>39.948735385788261</v>
      </c>
      <c r="CJ111" s="13">
        <f t="shared" si="176"/>
        <v>45.157628587194395</v>
      </c>
      <c r="CK111" s="13">
        <f t="shared" si="176"/>
        <v>39.395142352018439</v>
      </c>
      <c r="CL111" s="13">
        <f t="shared" si="176"/>
        <v>39.657244739667178</v>
      </c>
      <c r="CM111" s="13">
        <f t="shared" si="176"/>
        <v>49.077967298638299</v>
      </c>
      <c r="CN111" s="13">
        <f t="shared" si="176"/>
        <v>50.799360700213271</v>
      </c>
      <c r="CO111" s="13">
        <f t="shared" si="176"/>
        <v>45.346876940358875</v>
      </c>
      <c r="CP111" s="13">
        <f t="shared" si="176"/>
        <v>46.764595234609111</v>
      </c>
      <c r="CQ111" s="13">
        <f t="shared" si="176"/>
        <v>48.649834590982685</v>
      </c>
      <c r="CR111" s="13">
        <f t="shared" si="176"/>
        <v>48.294546432346571</v>
      </c>
      <c r="CS111" s="98">
        <f t="shared" si="176"/>
        <v>47.445656373076417</v>
      </c>
    </row>
    <row r="112" spans="1:97" s="13" customFormat="1" x14ac:dyDescent="0.25">
      <c r="A112" s="13" t="s">
        <v>8</v>
      </c>
      <c r="B112" s="13">
        <f t="shared" ref="B112:AG112" si="177">IFERROR(B26/B53,"")</f>
        <v>11.022777777777778</v>
      </c>
      <c r="C112" s="13">
        <f t="shared" si="177"/>
        <v>17.557507692307695</v>
      </c>
      <c r="D112" s="13">
        <f t="shared" si="177"/>
        <v>21.380508064516128</v>
      </c>
      <c r="E112" s="13">
        <f t="shared" si="177"/>
        <v>27.854204225352113</v>
      </c>
      <c r="F112" s="13">
        <f t="shared" si="177"/>
        <v>17.136313186813187</v>
      </c>
      <c r="G112" s="13">
        <f t="shared" si="177"/>
        <v>20.090412587412587</v>
      </c>
      <c r="H112" s="13">
        <f t="shared" si="177"/>
        <v>27.293579545454545</v>
      </c>
      <c r="I112" s="13">
        <f t="shared" si="177"/>
        <v>20.912692857142858</v>
      </c>
      <c r="J112" s="13">
        <f t="shared" si="177"/>
        <v>18.252619230769191</v>
      </c>
      <c r="K112" s="13">
        <f t="shared" si="177"/>
        <v>19.909502604166665</v>
      </c>
      <c r="L112" s="13">
        <f t="shared" si="177"/>
        <v>29.402005025125629</v>
      </c>
      <c r="M112" s="98">
        <f t="shared" si="177"/>
        <v>36.214283261802578</v>
      </c>
      <c r="N112" s="264">
        <f t="shared" si="177"/>
        <v>16.007750000000001</v>
      </c>
      <c r="O112" s="264">
        <f t="shared" si="177"/>
        <v>14.436190082644629</v>
      </c>
      <c r="P112" s="264">
        <f t="shared" si="177"/>
        <v>22.0625859375</v>
      </c>
      <c r="Q112" s="264">
        <f t="shared" si="177"/>
        <v>30.427777173913039</v>
      </c>
      <c r="R112" s="264">
        <f t="shared" si="177"/>
        <v>22.59612878787879</v>
      </c>
      <c r="S112" s="264">
        <f t="shared" si="177"/>
        <v>23.566807017543859</v>
      </c>
      <c r="T112" s="264">
        <f t="shared" si="177"/>
        <v>23.281610619469028</v>
      </c>
      <c r="U112" s="264">
        <f t="shared" si="177"/>
        <v>25.512819354838712</v>
      </c>
      <c r="V112" s="13">
        <f t="shared" si="177"/>
        <v>32.460669354838707</v>
      </c>
      <c r="W112" s="13">
        <f t="shared" si="177"/>
        <v>38.235719444444449</v>
      </c>
      <c r="X112" s="13">
        <f t="shared" si="177"/>
        <v>29.555490384615386</v>
      </c>
      <c r="Y112" s="98">
        <f t="shared" si="177"/>
        <v>29.164549844236824</v>
      </c>
      <c r="Z112" s="13">
        <f t="shared" si="177"/>
        <v>20.282811643835618</v>
      </c>
      <c r="AA112" s="13">
        <f t="shared" si="177"/>
        <v>26.812258823529412</v>
      </c>
      <c r="AB112" s="13">
        <f t="shared" si="177"/>
        <v>28.561464088397791</v>
      </c>
      <c r="AC112" s="13">
        <f t="shared" si="177"/>
        <v>18.050999999999998</v>
      </c>
      <c r="AD112" s="13">
        <f t="shared" si="177"/>
        <v>24.569082568807342</v>
      </c>
      <c r="AE112" s="13">
        <f t="shared" si="177"/>
        <v>23.597047619047618</v>
      </c>
      <c r="AF112" s="13">
        <f t="shared" si="177"/>
        <v>24.78381818181818</v>
      </c>
      <c r="AG112" s="13">
        <f t="shared" si="177"/>
        <v>22.460740851531931</v>
      </c>
      <c r="AH112" s="13">
        <f t="shared" ref="AH112:BM112" si="178">IFERROR(AH26/AH53,"")</f>
        <v>23.304381627585673</v>
      </c>
      <c r="AI112" s="13">
        <f t="shared" si="178"/>
        <v>23.873827667787218</v>
      </c>
      <c r="AJ112" s="13">
        <f t="shared" si="178"/>
        <v>24.219710086183241</v>
      </c>
      <c r="AK112" s="98">
        <f t="shared" si="178"/>
        <v>23.953361325646785</v>
      </c>
      <c r="AL112" s="13">
        <f t="shared" si="178"/>
        <v>21.434531206836009</v>
      </c>
      <c r="AM112" s="13">
        <f t="shared" si="178"/>
        <v>27.098213547835954</v>
      </c>
      <c r="AN112" s="13">
        <f t="shared" si="178"/>
        <v>28.750306824074325</v>
      </c>
      <c r="AO112" s="13">
        <f t="shared" si="178"/>
        <v>22.112975888165515</v>
      </c>
      <c r="AP112" s="13">
        <f t="shared" si="178"/>
        <v>24.136687294052436</v>
      </c>
      <c r="AQ112" s="13">
        <f t="shared" si="178"/>
        <v>25.75015380876847</v>
      </c>
      <c r="AR112" s="13">
        <f t="shared" si="178"/>
        <v>28.479601981345205</v>
      </c>
      <c r="AS112" s="13">
        <f t="shared" si="178"/>
        <v>25.627723695066425</v>
      </c>
      <c r="AT112" s="13">
        <f t="shared" si="178"/>
        <v>26.299862977485255</v>
      </c>
      <c r="AU112" s="13">
        <f t="shared" si="178"/>
        <v>26.99090724723975</v>
      </c>
      <c r="AV112" s="13">
        <f t="shared" si="178"/>
        <v>27.085187359490643</v>
      </c>
      <c r="AW112" s="98">
        <f t="shared" si="178"/>
        <v>26.630683115154813</v>
      </c>
      <c r="AX112" s="13">
        <f t="shared" si="178"/>
        <v>23.122820858175189</v>
      </c>
      <c r="AY112" s="13">
        <f t="shared" si="178"/>
        <v>29.26210785477576</v>
      </c>
      <c r="AZ112" s="13">
        <f t="shared" si="178"/>
        <v>31.213438062537662</v>
      </c>
      <c r="BA112" s="13">
        <f t="shared" si="178"/>
        <v>23.689480459581148</v>
      </c>
      <c r="BB112" s="13">
        <f t="shared" si="178"/>
        <v>26.434747424733644</v>
      </c>
      <c r="BC112" s="13">
        <f t="shared" si="178"/>
        <v>28.240993732736239</v>
      </c>
      <c r="BD112" s="13">
        <f t="shared" si="178"/>
        <v>31.435134522382768</v>
      </c>
      <c r="BE112" s="13">
        <f t="shared" si="178"/>
        <v>28.158015108052215</v>
      </c>
      <c r="BF112" s="13">
        <f t="shared" si="178"/>
        <v>28.976796416880585</v>
      </c>
      <c r="BG112" s="13">
        <f t="shared" si="178"/>
        <v>29.760878660679573</v>
      </c>
      <c r="BH112" s="13">
        <f t="shared" si="178"/>
        <v>29.876352513574719</v>
      </c>
      <c r="BI112" s="98">
        <f t="shared" si="178"/>
        <v>29.409840008655486</v>
      </c>
      <c r="BJ112" s="13">
        <f t="shared" si="178"/>
        <v>25.546314535977142</v>
      </c>
      <c r="BK112" s="13">
        <f t="shared" si="178"/>
        <v>32.570458121821524</v>
      </c>
      <c r="BL112" s="13">
        <f t="shared" si="178"/>
        <v>34.473833647607378</v>
      </c>
      <c r="BM112" s="13">
        <f t="shared" si="178"/>
        <v>26.701655530614342</v>
      </c>
      <c r="BN112" s="13">
        <f t="shared" ref="BN112:CS112" si="179">IFERROR(BN26/BN53,"")</f>
        <v>29.006790141330868</v>
      </c>
      <c r="BO112" s="13">
        <f t="shared" si="179"/>
        <v>30.971483968399252</v>
      </c>
      <c r="BP112" s="13">
        <f t="shared" si="179"/>
        <v>34.041834228363072</v>
      </c>
      <c r="BQ112" s="13">
        <f t="shared" si="179"/>
        <v>30.785069625747624</v>
      </c>
      <c r="BR112" s="13">
        <f t="shared" si="179"/>
        <v>31.598893058199302</v>
      </c>
      <c r="BS112" s="13">
        <f t="shared" si="179"/>
        <v>32.422293033187437</v>
      </c>
      <c r="BT112" s="13">
        <f t="shared" si="179"/>
        <v>32.512850300923922</v>
      </c>
      <c r="BU112" s="98">
        <f t="shared" si="179"/>
        <v>32.030883989821312</v>
      </c>
      <c r="BV112" s="13">
        <f t="shared" si="179"/>
        <v>28.759936978484223</v>
      </c>
      <c r="BW112" s="13">
        <f t="shared" si="179"/>
        <v>36.769666123566381</v>
      </c>
      <c r="BX112" s="13">
        <f t="shared" si="179"/>
        <v>38.710858253020845</v>
      </c>
      <c r="BY112" s="13">
        <f t="shared" si="179"/>
        <v>30.159977108064652</v>
      </c>
      <c r="BZ112" s="13">
        <f t="shared" si="179"/>
        <v>32.519159915771596</v>
      </c>
      <c r="CA112" s="13">
        <f t="shared" si="179"/>
        <v>34.874450533515507</v>
      </c>
      <c r="CB112" s="13">
        <f t="shared" si="179"/>
        <v>37.95877051854125</v>
      </c>
      <c r="CC112" s="13">
        <f t="shared" si="179"/>
        <v>34.574254796274566</v>
      </c>
      <c r="CD112" s="13">
        <f t="shared" si="179"/>
        <v>35.430828454860993</v>
      </c>
      <c r="CE112" s="13">
        <f t="shared" si="179"/>
        <v>36.330712199206594</v>
      </c>
      <c r="CF112" s="13">
        <f t="shared" si="179"/>
        <v>36.392416115832638</v>
      </c>
      <c r="CG112" s="98">
        <f t="shared" si="179"/>
        <v>35.886417357281445</v>
      </c>
      <c r="CH112" s="13">
        <f t="shared" si="179"/>
        <v>32.676507555025879</v>
      </c>
      <c r="CI112" s="13">
        <f t="shared" si="179"/>
        <v>41.956460078908648</v>
      </c>
      <c r="CJ112" s="13">
        <f t="shared" si="179"/>
        <v>43.944952893793946</v>
      </c>
      <c r="CK112" s="13">
        <f t="shared" si="179"/>
        <v>34.430305960649385</v>
      </c>
      <c r="CL112" s="13">
        <f t="shared" si="179"/>
        <v>36.942415784577264</v>
      </c>
      <c r="CM112" s="13">
        <f t="shared" si="179"/>
        <v>39.648052372773556</v>
      </c>
      <c r="CN112" s="13">
        <f t="shared" si="179"/>
        <v>42.928722730579295</v>
      </c>
      <c r="CO112" s="13">
        <f t="shared" si="179"/>
        <v>39.265835550298121</v>
      </c>
      <c r="CP112" s="13">
        <f t="shared" si="179"/>
        <v>40.206514369892353</v>
      </c>
      <c r="CQ112" s="13">
        <f t="shared" si="179"/>
        <v>41.171010759280875</v>
      </c>
      <c r="CR112" s="13">
        <f t="shared" si="179"/>
        <v>41.254999176616742</v>
      </c>
      <c r="CS112" s="98">
        <f t="shared" si="179"/>
        <v>40.707021396730291</v>
      </c>
    </row>
    <row r="113" spans="1:97" s="13" customFormat="1" x14ac:dyDescent="0.25">
      <c r="A113" s="13" t="s">
        <v>1</v>
      </c>
      <c r="B113" s="13">
        <f t="shared" ref="B113:AG113" si="180">IFERROR(B27/B54,"")</f>
        <v>14.515539682539684</v>
      </c>
      <c r="C113" s="13">
        <f t="shared" si="180"/>
        <v>20.561101694915255</v>
      </c>
      <c r="D113" s="13">
        <f t="shared" si="180"/>
        <v>20.453307142857145</v>
      </c>
      <c r="E113" s="13">
        <f t="shared" si="180"/>
        <v>29.955370535714284</v>
      </c>
      <c r="F113" s="13">
        <f t="shared" si="180"/>
        <v>17.899781690140848</v>
      </c>
      <c r="G113" s="13">
        <f t="shared" si="180"/>
        <v>35.415263333333336</v>
      </c>
      <c r="H113" s="13">
        <f t="shared" si="180"/>
        <v>28.585739726027398</v>
      </c>
      <c r="I113" s="13">
        <f t="shared" si="180"/>
        <v>18.057246031746033</v>
      </c>
      <c r="J113" s="13">
        <f t="shared" si="180"/>
        <v>26.084392018779344</v>
      </c>
      <c r="K113" s="13">
        <f t="shared" si="180"/>
        <v>25.428156756756756</v>
      </c>
      <c r="L113" s="13">
        <f t="shared" si="180"/>
        <v>35.60003571428576</v>
      </c>
      <c r="M113" s="98">
        <f t="shared" si="180"/>
        <v>34.779468253968297</v>
      </c>
      <c r="N113" s="264">
        <f t="shared" si="180"/>
        <v>16.331717171717173</v>
      </c>
      <c r="O113" s="264">
        <f t="shared" si="180"/>
        <v>18.800772727272726</v>
      </c>
      <c r="P113" s="264">
        <f t="shared" si="180"/>
        <v>26.457915343915346</v>
      </c>
      <c r="Q113" s="264">
        <f t="shared" si="180"/>
        <v>18.736309782608693</v>
      </c>
      <c r="R113" s="264">
        <f t="shared" si="180"/>
        <v>25.037327956989245</v>
      </c>
      <c r="S113" s="264">
        <f t="shared" si="180"/>
        <v>24.742334745762715</v>
      </c>
      <c r="T113" s="264">
        <f t="shared" si="180"/>
        <v>24.893502994011978</v>
      </c>
      <c r="U113" s="264">
        <f t="shared" si="180"/>
        <v>26.768354014598543</v>
      </c>
      <c r="V113" s="13">
        <f t="shared" si="180"/>
        <v>33.471855072463768</v>
      </c>
      <c r="W113" s="13">
        <f t="shared" si="180"/>
        <v>32.358598214285713</v>
      </c>
      <c r="X113" s="13">
        <f t="shared" si="180"/>
        <v>48.33600699300699</v>
      </c>
      <c r="Y113" s="98">
        <f t="shared" si="180"/>
        <v>55.648818548387183</v>
      </c>
      <c r="Z113" s="13">
        <f t="shared" si="180"/>
        <v>13.592712328767124</v>
      </c>
      <c r="AA113" s="13">
        <f t="shared" si="180"/>
        <v>15.888962616822431</v>
      </c>
      <c r="AB113" s="13">
        <f t="shared" si="180"/>
        <v>20.675240963855423</v>
      </c>
      <c r="AC113" s="13">
        <f t="shared" si="180"/>
        <v>31.361366906474817</v>
      </c>
      <c r="AD113" s="13">
        <f t="shared" si="180"/>
        <v>78.6971186440678</v>
      </c>
      <c r="AE113" s="13">
        <f t="shared" si="180"/>
        <v>30.888888888888889</v>
      </c>
      <c r="AF113" s="13">
        <f t="shared" si="180"/>
        <v>35.233578947368422</v>
      </c>
      <c r="AG113" s="13">
        <f t="shared" si="180"/>
        <v>62.46789971599911</v>
      </c>
      <c r="AH113" s="13">
        <f t="shared" ref="AH113:BM113" si="181">IFERROR(AH27/AH54,"")</f>
        <v>77.40491143250388</v>
      </c>
      <c r="AI113" s="13">
        <f t="shared" si="181"/>
        <v>56.037326874832374</v>
      </c>
      <c r="AJ113" s="13">
        <f t="shared" si="181"/>
        <v>61.38270749157769</v>
      </c>
      <c r="AK113" s="98">
        <f t="shared" si="181"/>
        <v>69.229425727499063</v>
      </c>
      <c r="AL113" s="13">
        <f t="shared" si="181"/>
        <v>16.057115695542016</v>
      </c>
      <c r="AM113" s="13">
        <f t="shared" si="181"/>
        <v>19.308101991367579</v>
      </c>
      <c r="AN113" s="13">
        <f t="shared" si="181"/>
        <v>23.296718788426627</v>
      </c>
      <c r="AO113" s="13">
        <f t="shared" si="181"/>
        <v>30.938015953074238</v>
      </c>
      <c r="AP113" s="13">
        <f t="shared" si="181"/>
        <v>150.61803963967756</v>
      </c>
      <c r="AQ113" s="13">
        <f t="shared" si="181"/>
        <v>35.602312052067049</v>
      </c>
      <c r="AR113" s="13">
        <f t="shared" si="181"/>
        <v>40.37371661376109</v>
      </c>
      <c r="AS113" s="13">
        <f t="shared" si="181"/>
        <v>63.050652209641477</v>
      </c>
      <c r="AT113" s="13">
        <f t="shared" si="181"/>
        <v>73.824965542968812</v>
      </c>
      <c r="AU113" s="13">
        <f t="shared" si="181"/>
        <v>53.863377918573157</v>
      </c>
      <c r="AV113" s="13">
        <f t="shared" si="181"/>
        <v>58.159200604914972</v>
      </c>
      <c r="AW113" s="98">
        <f t="shared" si="181"/>
        <v>62.217441543275157</v>
      </c>
      <c r="AX113" s="13">
        <f t="shared" si="181"/>
        <v>19.049040246284111</v>
      </c>
      <c r="AY113" s="13">
        <f t="shared" si="181"/>
        <v>21.815729811766435</v>
      </c>
      <c r="AZ113" s="13">
        <f t="shared" si="181"/>
        <v>27.296656642421592</v>
      </c>
      <c r="BA113" s="13">
        <f t="shared" si="181"/>
        <v>38.857428470038407</v>
      </c>
      <c r="BB113" s="13">
        <f t="shared" si="181"/>
        <v>220.2214983989964</v>
      </c>
      <c r="BC113" s="13">
        <f t="shared" si="181"/>
        <v>46.528534915995813</v>
      </c>
      <c r="BD113" s="13">
        <f t="shared" si="181"/>
        <v>52.786342871863212</v>
      </c>
      <c r="BE113" s="13">
        <f t="shared" si="181"/>
        <v>89.871243851536747</v>
      </c>
      <c r="BF113" s="13">
        <f t="shared" si="181"/>
        <v>105.55599740900333</v>
      </c>
      <c r="BG113" s="13">
        <f t="shared" si="181"/>
        <v>74.777855295514385</v>
      </c>
      <c r="BH113" s="13">
        <f t="shared" si="181"/>
        <v>81.573113982142218</v>
      </c>
      <c r="BI113" s="98">
        <f t="shared" si="181"/>
        <v>90.061215116382314</v>
      </c>
      <c r="BJ113" s="13">
        <f t="shared" si="181"/>
        <v>20.825562679248151</v>
      </c>
      <c r="BK113" s="13">
        <f t="shared" si="181"/>
        <v>23.690414897107505</v>
      </c>
      <c r="BL113" s="13">
        <f t="shared" si="181"/>
        <v>29.690965516336028</v>
      </c>
      <c r="BM113" s="13">
        <f t="shared" si="181"/>
        <v>42.474898350752163</v>
      </c>
      <c r="BN113" s="13">
        <f t="shared" ref="BN113:CS113" si="182">IFERROR(BN27/BN54,"")</f>
        <v>242.1195344459166</v>
      </c>
      <c r="BO113" s="13">
        <f t="shared" si="182"/>
        <v>50.953960571393466</v>
      </c>
      <c r="BP113" s="13">
        <f t="shared" si="182"/>
        <v>57.842117062982382</v>
      </c>
      <c r="BQ113" s="13">
        <f t="shared" si="182"/>
        <v>98.88849872518162</v>
      </c>
      <c r="BR113" s="13">
        <f t="shared" si="182"/>
        <v>116.71763288511713</v>
      </c>
      <c r="BS113" s="13">
        <f t="shared" si="182"/>
        <v>82.51337976440287</v>
      </c>
      <c r="BT113" s="13">
        <f t="shared" si="182"/>
        <v>90.100970482711759</v>
      </c>
      <c r="BU113" s="98">
        <f t="shared" si="182"/>
        <v>99.178978274357888</v>
      </c>
      <c r="BV113" s="13">
        <f t="shared" si="182"/>
        <v>23.424897878724906</v>
      </c>
      <c r="BW113" s="13">
        <f t="shared" si="182"/>
        <v>26.530364625366282</v>
      </c>
      <c r="BX113" s="13">
        <f t="shared" si="182"/>
        <v>33.373302401924427</v>
      </c>
      <c r="BY113" s="13">
        <f t="shared" si="182"/>
        <v>48.017251064561584</v>
      </c>
      <c r="BZ113" s="13">
        <f t="shared" si="182"/>
        <v>275.75579439326202</v>
      </c>
      <c r="CA113" s="13">
        <f t="shared" si="182"/>
        <v>57.650428278775713</v>
      </c>
      <c r="CB113" s="13">
        <f t="shared" si="182"/>
        <v>65.475598923101117</v>
      </c>
      <c r="CC113" s="13">
        <f t="shared" si="182"/>
        <v>111.8109977680117</v>
      </c>
      <c r="CD113" s="13">
        <f t="shared" si="182"/>
        <v>132.10214057159919</v>
      </c>
      <c r="CE113" s="13">
        <f t="shared" si="182"/>
        <v>93.293345394779877</v>
      </c>
      <c r="CF113" s="13">
        <f t="shared" si="182"/>
        <v>101.6169324096835</v>
      </c>
      <c r="CG113" s="98">
        <f t="shared" si="182"/>
        <v>111.83980994691784</v>
      </c>
      <c r="CH113" s="13">
        <f t="shared" si="182"/>
        <v>26.542092050840402</v>
      </c>
      <c r="CI113" s="13">
        <f t="shared" si="182"/>
        <v>30.064114400381055</v>
      </c>
      <c r="CJ113" s="13">
        <f t="shared" si="182"/>
        <v>37.922028924511494</v>
      </c>
      <c r="CK113" s="13">
        <f t="shared" si="182"/>
        <v>54.723481040225856</v>
      </c>
      <c r="CL113" s="13">
        <f t="shared" si="182"/>
        <v>315.75274687895654</v>
      </c>
      <c r="CM113" s="13">
        <f t="shared" si="182"/>
        <v>65.854551829990228</v>
      </c>
      <c r="CN113" s="13">
        <f t="shared" si="182"/>
        <v>74.831018693306078</v>
      </c>
      <c r="CO113" s="13">
        <f t="shared" si="182"/>
        <v>127.9202070740232</v>
      </c>
      <c r="CP113" s="13">
        <f t="shared" si="182"/>
        <v>151.11572659623357</v>
      </c>
      <c r="CQ113" s="13">
        <f t="shared" si="182"/>
        <v>106.19326573870504</v>
      </c>
      <c r="CR113" s="13">
        <f t="shared" si="182"/>
        <v>116.18613625359491</v>
      </c>
      <c r="CS113" s="98">
        <f t="shared" si="182"/>
        <v>127.8384382617665</v>
      </c>
    </row>
    <row r="114" spans="1:97" s="13" customFormat="1" x14ac:dyDescent="0.25">
      <c r="A114" s="13" t="s">
        <v>2</v>
      </c>
      <c r="B114" s="13">
        <f t="shared" ref="B114:AG114" si="183">IFERROR(B28/B55,"")</f>
        <v>16.102956521739131</v>
      </c>
      <c r="C114" s="13">
        <f t="shared" si="183"/>
        <v>22.583764705882352</v>
      </c>
      <c r="D114" s="13">
        <f t="shared" si="183"/>
        <v>32.629199999999997</v>
      </c>
      <c r="E114" s="13">
        <f t="shared" si="183"/>
        <v>20.727619047619051</v>
      </c>
      <c r="F114" s="13">
        <f t="shared" si="183"/>
        <v>11.921695121951219</v>
      </c>
      <c r="G114" s="13">
        <f t="shared" si="183"/>
        <v>27.964737500000002</v>
      </c>
      <c r="H114" s="13">
        <f t="shared" si="183"/>
        <v>23.305568181818185</v>
      </c>
      <c r="I114" s="13">
        <f t="shared" si="183"/>
        <v>21.066826923076921</v>
      </c>
      <c r="J114" s="13">
        <f t="shared" si="183"/>
        <v>45.254991150442478</v>
      </c>
      <c r="K114" s="13">
        <f t="shared" si="183"/>
        <v>-9.8870714285714278</v>
      </c>
      <c r="L114" s="13">
        <f t="shared" si="183"/>
        <v>35.934620000000002</v>
      </c>
      <c r="M114" s="98">
        <f t="shared" si="183"/>
        <v>47.435774999999929</v>
      </c>
      <c r="N114" s="264">
        <f t="shared" si="183"/>
        <v>24.390192982456139</v>
      </c>
      <c r="O114" s="264">
        <f t="shared" si="183"/>
        <v>43.174999999999997</v>
      </c>
      <c r="P114" s="264">
        <f t="shared" si="183"/>
        <v>31.025500000000001</v>
      </c>
      <c r="Q114" s="264">
        <f t="shared" si="183"/>
        <v>19.136564705882353</v>
      </c>
      <c r="R114" s="264">
        <f t="shared" si="183"/>
        <v>24.589899082568806</v>
      </c>
      <c r="S114" s="264">
        <f t="shared" si="183"/>
        <v>23.887465714285714</v>
      </c>
      <c r="T114" s="264">
        <f t="shared" si="183"/>
        <v>19.701737704918035</v>
      </c>
      <c r="U114" s="264">
        <f t="shared" si="183"/>
        <v>25.922985401459858</v>
      </c>
      <c r="V114" s="13">
        <f t="shared" si="183"/>
        <v>30.5219375</v>
      </c>
      <c r="W114" s="13">
        <f t="shared" si="183"/>
        <v>32.086152597402595</v>
      </c>
      <c r="X114" s="13">
        <f t="shared" si="183"/>
        <v>31.271299999999997</v>
      </c>
      <c r="Y114" s="98">
        <f t="shared" si="183"/>
        <v>50.313964705882434</v>
      </c>
      <c r="Z114" s="13">
        <f t="shared" si="183"/>
        <v>27.684319047619049</v>
      </c>
      <c r="AA114" s="13">
        <f t="shared" si="183"/>
        <v>25.669517391304346</v>
      </c>
      <c r="AB114" s="13">
        <f t="shared" si="183"/>
        <v>29.686370370370373</v>
      </c>
      <c r="AC114" s="13">
        <f t="shared" si="183"/>
        <v>34.303206106870221</v>
      </c>
      <c r="AD114" s="13">
        <f t="shared" si="183"/>
        <v>40.458124999999995</v>
      </c>
      <c r="AE114" s="13">
        <f t="shared" si="183"/>
        <v>42.060594059405936</v>
      </c>
      <c r="AF114" s="13">
        <f t="shared" si="183"/>
        <v>46.95291666666666</v>
      </c>
      <c r="AG114" s="13">
        <f t="shared" si="183"/>
        <v>46.758290102490591</v>
      </c>
      <c r="AH114" s="13">
        <f t="shared" ref="AH114:BM114" si="184">IFERROR(AH28/AH55,"")</f>
        <v>47.521168405236082</v>
      </c>
      <c r="AI114" s="13">
        <f t="shared" si="184"/>
        <v>47.483339155589391</v>
      </c>
      <c r="AJ114" s="13">
        <f t="shared" si="184"/>
        <v>47.283102015932563</v>
      </c>
      <c r="AK114" s="98">
        <f t="shared" si="184"/>
        <v>48.076052398743336</v>
      </c>
      <c r="AL114" s="13">
        <f t="shared" si="184"/>
        <v>30.887946497950239</v>
      </c>
      <c r="AM114" s="13">
        <f t="shared" si="184"/>
        <v>33.196573732675745</v>
      </c>
      <c r="AN114" s="13">
        <f t="shared" si="184"/>
        <v>37.44133348394648</v>
      </c>
      <c r="AO114" s="13">
        <f t="shared" si="184"/>
        <v>44.1602257814518</v>
      </c>
      <c r="AP114" s="13">
        <f t="shared" si="184"/>
        <v>46.613134122722542</v>
      </c>
      <c r="AQ114" s="13">
        <f t="shared" si="184"/>
        <v>48.124824105595721</v>
      </c>
      <c r="AR114" s="13">
        <f t="shared" si="184"/>
        <v>46.746126867023605</v>
      </c>
      <c r="AS114" s="13">
        <f t="shared" si="184"/>
        <v>46.839854952348546</v>
      </c>
      <c r="AT114" s="13">
        <f t="shared" si="184"/>
        <v>47.227808065432448</v>
      </c>
      <c r="AU114" s="13">
        <f t="shared" si="184"/>
        <v>47.573562269320234</v>
      </c>
      <c r="AV114" s="13">
        <f t="shared" si="184"/>
        <v>46.971360853930697</v>
      </c>
      <c r="AW114" s="98">
        <f t="shared" si="184"/>
        <v>47.02569180420852</v>
      </c>
      <c r="AX114" s="13">
        <f t="shared" si="184"/>
        <v>34.094234236897663</v>
      </c>
      <c r="AY114" s="13">
        <f t="shared" si="184"/>
        <v>36.564805351294346</v>
      </c>
      <c r="AZ114" s="13">
        <f t="shared" si="184"/>
        <v>40.651915998158671</v>
      </c>
      <c r="BA114" s="13">
        <f t="shared" si="184"/>
        <v>48.39946528120155</v>
      </c>
      <c r="BB114" s="13">
        <f t="shared" si="184"/>
        <v>50.449441347410989</v>
      </c>
      <c r="BC114" s="13">
        <f t="shared" si="184"/>
        <v>52.527202170181482</v>
      </c>
      <c r="BD114" s="13">
        <f t="shared" si="184"/>
        <v>49.742291939048918</v>
      </c>
      <c r="BE114" s="13">
        <f t="shared" si="184"/>
        <v>50.828419969000784</v>
      </c>
      <c r="BF114" s="13">
        <f t="shared" si="184"/>
        <v>51.342014735397086</v>
      </c>
      <c r="BG114" s="13">
        <f t="shared" si="184"/>
        <v>51.811666579530382</v>
      </c>
      <c r="BH114" s="13">
        <f t="shared" si="184"/>
        <v>51.168890126759194</v>
      </c>
      <c r="BI114" s="98">
        <f t="shared" si="184"/>
        <v>51.496707393008258</v>
      </c>
      <c r="BJ114" s="13">
        <f t="shared" si="184"/>
        <v>36.772717014472036</v>
      </c>
      <c r="BK114" s="13">
        <f t="shared" si="184"/>
        <v>39.58576844181723</v>
      </c>
      <c r="BL114" s="13">
        <f t="shared" si="184"/>
        <v>43.921871047890576</v>
      </c>
      <c r="BM114" s="13">
        <f t="shared" si="184"/>
        <v>52.498828566892932</v>
      </c>
      <c r="BN114" s="13">
        <f t="shared" ref="BN114:CS114" si="185">IFERROR(BN28/BN55,"")</f>
        <v>54.887793258645537</v>
      </c>
      <c r="BO114" s="13">
        <f t="shared" si="185"/>
        <v>57.241141565126696</v>
      </c>
      <c r="BP114" s="13">
        <f t="shared" si="185"/>
        <v>54.951742293313067</v>
      </c>
      <c r="BQ114" s="13">
        <f t="shared" si="185"/>
        <v>55.705204916867899</v>
      </c>
      <c r="BR114" s="13">
        <f t="shared" si="185"/>
        <v>56.552479353297585</v>
      </c>
      <c r="BS114" s="13">
        <f t="shared" si="185"/>
        <v>57.136482767239784</v>
      </c>
      <c r="BT114" s="13">
        <f t="shared" si="185"/>
        <v>56.640591606663627</v>
      </c>
      <c r="BU114" s="98">
        <f t="shared" si="185"/>
        <v>56.983863971887835</v>
      </c>
      <c r="BV114" s="13">
        <f t="shared" si="185"/>
        <v>41.595238926319865</v>
      </c>
      <c r="BW114" s="13">
        <f t="shared" si="185"/>
        <v>44.376591625957204</v>
      </c>
      <c r="BX114" s="13">
        <f t="shared" si="185"/>
        <v>50.504649977169983</v>
      </c>
      <c r="BY114" s="13">
        <f t="shared" si="185"/>
        <v>58.998693392459352</v>
      </c>
      <c r="BZ114" s="13">
        <f t="shared" si="185"/>
        <v>62.182616301598848</v>
      </c>
      <c r="CA114" s="13">
        <f t="shared" si="185"/>
        <v>64.472623743146471</v>
      </c>
      <c r="CB114" s="13">
        <f t="shared" si="185"/>
        <v>62.584124345043094</v>
      </c>
      <c r="CC114" s="13">
        <f t="shared" si="185"/>
        <v>62.728051444313685</v>
      </c>
      <c r="CD114" s="13">
        <f t="shared" si="185"/>
        <v>63.703204121867998</v>
      </c>
      <c r="CE114" s="13">
        <f t="shared" si="185"/>
        <v>64.312143850921402</v>
      </c>
      <c r="CF114" s="13">
        <f t="shared" si="185"/>
        <v>63.719749533295705</v>
      </c>
      <c r="CG114" s="98">
        <f t="shared" si="185"/>
        <v>63.978438293913946</v>
      </c>
      <c r="CH114" s="13">
        <f t="shared" si="185"/>
        <v>47.102190728475428</v>
      </c>
      <c r="CI114" s="13">
        <f t="shared" si="185"/>
        <v>50.167596097390906</v>
      </c>
      <c r="CJ114" s="13">
        <f t="shared" si="185"/>
        <v>57.478620664627663</v>
      </c>
      <c r="CK114" s="13">
        <f t="shared" si="185"/>
        <v>66.815882912970849</v>
      </c>
      <c r="CL114" s="13">
        <f t="shared" si="185"/>
        <v>70.652709304366979</v>
      </c>
      <c r="CM114" s="13">
        <f t="shared" si="185"/>
        <v>73.223337027063778</v>
      </c>
      <c r="CN114" s="13">
        <f t="shared" si="185"/>
        <v>71.610957113133239</v>
      </c>
      <c r="CO114" s="13">
        <f t="shared" si="185"/>
        <v>71.363789082483962</v>
      </c>
      <c r="CP114" s="13">
        <f t="shared" si="185"/>
        <v>72.554102165757016</v>
      </c>
      <c r="CQ114" s="13">
        <f t="shared" si="185"/>
        <v>73.121228923041599</v>
      </c>
      <c r="CR114" s="13">
        <f t="shared" si="185"/>
        <v>72.60622393620865</v>
      </c>
      <c r="CS114" s="98">
        <f t="shared" si="185"/>
        <v>72.83054809805094</v>
      </c>
    </row>
    <row r="115" spans="1:97" s="13" customFormat="1" x14ac:dyDescent="0.25">
      <c r="A115" s="13" t="s">
        <v>150</v>
      </c>
      <c r="M115" s="98"/>
      <c r="N115" s="264"/>
      <c r="O115" s="264"/>
      <c r="P115" s="264"/>
      <c r="Q115" s="264"/>
      <c r="R115" s="264"/>
      <c r="S115" s="264"/>
      <c r="T115" s="264"/>
      <c r="U115" s="264"/>
      <c r="Y115" s="98"/>
      <c r="Z115" s="13" t="str">
        <f>IFERROR(Z29/Z56,"")</f>
        <v/>
      </c>
      <c r="AA115" s="13">
        <f>IFERROR(AA29/AA56,"")</f>
        <v>16.49015306122449</v>
      </c>
      <c r="AB115" s="13">
        <f t="shared" ref="AB115:AW115" si="186">IFERROR(AB29/AB56,"")</f>
        <v>18.5425</v>
      </c>
      <c r="AC115" s="13">
        <f t="shared" si="186"/>
        <v>20.064933333333332</v>
      </c>
      <c r="AD115" s="13">
        <f t="shared" si="186"/>
        <v>20.561194029850746</v>
      </c>
      <c r="AE115" s="13">
        <f t="shared" si="186"/>
        <v>15.950350877192982</v>
      </c>
      <c r="AF115" s="13">
        <f t="shared" si="186"/>
        <v>21.927307692307693</v>
      </c>
      <c r="AG115" s="13">
        <f t="shared" si="186"/>
        <v>20.493016840415844</v>
      </c>
      <c r="AH115" s="13">
        <f t="shared" si="186"/>
        <v>20.128821444573365</v>
      </c>
      <c r="AI115" s="13">
        <f t="shared" si="186"/>
        <v>20.331109015403868</v>
      </c>
      <c r="AJ115" s="13">
        <f t="shared" si="186"/>
        <v>21.310114537334144</v>
      </c>
      <c r="AK115" s="13">
        <f t="shared" si="186"/>
        <v>21.091473617837817</v>
      </c>
      <c r="AL115" s="13">
        <f t="shared" si="186"/>
        <v>20.713775326624898</v>
      </c>
      <c r="AM115" s="13">
        <f t="shared" si="186"/>
        <v>20.86148444621972</v>
      </c>
      <c r="AN115" s="13">
        <f t="shared" si="186"/>
        <v>20.995192481077463</v>
      </c>
      <c r="AO115" s="13">
        <f t="shared" si="186"/>
        <v>20.915779790726845</v>
      </c>
      <c r="AP115" s="13">
        <f t="shared" si="186"/>
        <v>20.871464407877976</v>
      </c>
      <c r="AQ115" s="13">
        <f t="shared" si="186"/>
        <v>20.910976169738106</v>
      </c>
      <c r="AR115" s="13">
        <f t="shared" si="186"/>
        <v>20.923357206734597</v>
      </c>
      <c r="AS115" s="13">
        <f t="shared" si="186"/>
        <v>20.905406174114603</v>
      </c>
      <c r="AT115" s="13">
        <f t="shared" si="186"/>
        <v>20.902797976429696</v>
      </c>
      <c r="AU115" s="13">
        <f t="shared" si="186"/>
        <v>20.910634307448955</v>
      </c>
      <c r="AV115" s="13">
        <f t="shared" si="186"/>
        <v>20.910548638094035</v>
      </c>
      <c r="AW115" s="13">
        <f t="shared" si="186"/>
        <v>20.907347066465061</v>
      </c>
      <c r="BI115" s="98"/>
      <c r="BU115" s="98"/>
      <c r="CG115" s="98"/>
      <c r="CS115" s="98"/>
    </row>
    <row r="116" spans="1:97" s="14" customFormat="1" x14ac:dyDescent="0.25">
      <c r="A116" s="14" t="s">
        <v>3</v>
      </c>
      <c r="B116" s="14">
        <f t="shared" ref="B116:Y116" si="187">IFERROR(B30/B57,"")</f>
        <v>18.703122082585278</v>
      </c>
      <c r="C116" s="14">
        <f t="shared" si="187"/>
        <v>19.460230107526876</v>
      </c>
      <c r="D116" s="14">
        <f t="shared" si="187"/>
        <v>29.600961059190031</v>
      </c>
      <c r="E116" s="14">
        <f t="shared" si="187"/>
        <v>32.040948924731175</v>
      </c>
      <c r="F116" s="14">
        <f t="shared" si="187"/>
        <v>21.096770715096483</v>
      </c>
      <c r="G116" s="14">
        <f t="shared" si="187"/>
        <v>27.360528056112219</v>
      </c>
      <c r="H116" s="14">
        <f t="shared" si="187"/>
        <v>28.683078585461686</v>
      </c>
      <c r="I116" s="14">
        <f t="shared" si="187"/>
        <v>20.198788461538463</v>
      </c>
      <c r="J116" s="14">
        <f t="shared" si="187"/>
        <v>28.502153225806445</v>
      </c>
      <c r="K116" s="14">
        <f t="shared" si="187"/>
        <v>22.786803539823001</v>
      </c>
      <c r="L116" s="14">
        <f t="shared" si="187"/>
        <v>31.309950915750946</v>
      </c>
      <c r="M116" s="99">
        <f t="shared" si="187"/>
        <v>37.219367984693868</v>
      </c>
      <c r="N116" s="275">
        <f t="shared" si="187"/>
        <v>20.217771653543306</v>
      </c>
      <c r="O116" s="275">
        <f t="shared" si="187"/>
        <v>22.215020967741889</v>
      </c>
      <c r="P116" s="275">
        <f t="shared" si="187"/>
        <v>30.631761648745513</v>
      </c>
      <c r="Q116" s="275">
        <f t="shared" si="187"/>
        <v>31.508736465781421</v>
      </c>
      <c r="R116" s="275">
        <f t="shared" si="187"/>
        <v>25.876471507352935</v>
      </c>
      <c r="S116" s="275">
        <f t="shared" si="187"/>
        <v>25.604626593806966</v>
      </c>
      <c r="T116" s="275">
        <f t="shared" si="187"/>
        <v>22.910883969465658</v>
      </c>
      <c r="U116" s="275">
        <f t="shared" si="187"/>
        <v>22.433676760563401</v>
      </c>
      <c r="V116" s="14">
        <f t="shared" si="187"/>
        <v>28.291338523644789</v>
      </c>
      <c r="W116" s="14">
        <f t="shared" si="187"/>
        <v>27.365699863574363</v>
      </c>
      <c r="X116" s="14">
        <f t="shared" si="187"/>
        <v>33.156082521117661</v>
      </c>
      <c r="Y116" s="99">
        <f t="shared" si="187"/>
        <v>38.212993650793777</v>
      </c>
      <c r="Z116" s="14">
        <f>IFERROR(Z30/Z57,"")</f>
        <v>25.10303721841332</v>
      </c>
      <c r="AA116" s="14">
        <f>IFERROR(AA30/AA57,"")</f>
        <v>26.599675324675349</v>
      </c>
      <c r="AB116" s="14">
        <f t="shared" ref="AB116:BG116" si="188">IFERROR(AB30/AB57,"")</f>
        <v>28.801557006529382</v>
      </c>
      <c r="AC116" s="14">
        <f t="shared" si="188"/>
        <v>27.93521003818876</v>
      </c>
      <c r="AD116" s="14">
        <f t="shared" si="188"/>
        <v>34.643031290743153</v>
      </c>
      <c r="AE116" s="14">
        <f t="shared" si="188"/>
        <v>29.883532133676098</v>
      </c>
      <c r="AF116" s="14">
        <f t="shared" si="188"/>
        <v>30.664302090357385</v>
      </c>
      <c r="AG116" s="14">
        <f t="shared" si="188"/>
        <v>34.182398079253574</v>
      </c>
      <c r="AH116" s="14">
        <f t="shared" si="188"/>
        <v>35.696076357105589</v>
      </c>
      <c r="AI116" s="14">
        <f t="shared" si="188"/>
        <v>33.519950797399218</v>
      </c>
      <c r="AJ116" s="14">
        <f t="shared" si="188"/>
        <v>34.265351693753324</v>
      </c>
      <c r="AK116" s="99">
        <f t="shared" si="188"/>
        <v>34.838093303565479</v>
      </c>
      <c r="AL116" s="14">
        <f t="shared" si="188"/>
        <v>28.922026152264984</v>
      </c>
      <c r="AM116" s="14">
        <f t="shared" si="188"/>
        <v>28.058504007337003</v>
      </c>
      <c r="AN116" s="14">
        <f t="shared" si="188"/>
        <v>31.355603413232874</v>
      </c>
      <c r="AO116" s="14">
        <f t="shared" si="188"/>
        <v>29.260071111063709</v>
      </c>
      <c r="AP116" s="14">
        <f t="shared" si="188"/>
        <v>41.771466266066732</v>
      </c>
      <c r="AQ116" s="14">
        <f t="shared" si="188"/>
        <v>31.540477446584838</v>
      </c>
      <c r="AR116" s="14">
        <f t="shared" si="188"/>
        <v>31.775520914003337</v>
      </c>
      <c r="AS116" s="14">
        <f t="shared" si="188"/>
        <v>34.000655197627083</v>
      </c>
      <c r="AT116" s="14">
        <f t="shared" si="188"/>
        <v>35.241668415859984</v>
      </c>
      <c r="AU116" s="14">
        <f t="shared" si="188"/>
        <v>33.560121529612616</v>
      </c>
      <c r="AV116" s="14">
        <f t="shared" si="188"/>
        <v>33.855241620326346</v>
      </c>
      <c r="AW116" s="99">
        <f t="shared" si="188"/>
        <v>35.577626077057374</v>
      </c>
      <c r="AX116" s="14">
        <f t="shared" si="188"/>
        <v>28.052058425185145</v>
      </c>
      <c r="AY116" s="14">
        <f t="shared" si="188"/>
        <v>29.85158194745669</v>
      </c>
      <c r="AZ116" s="14">
        <f t="shared" si="188"/>
        <v>31.7836229555652</v>
      </c>
      <c r="BA116" s="14">
        <f t="shared" si="188"/>
        <v>33.596389924057092</v>
      </c>
      <c r="BB116" s="14">
        <f t="shared" si="188"/>
        <v>80.152209327174148</v>
      </c>
      <c r="BC116" s="14">
        <f t="shared" si="188"/>
        <v>36.686206182665266</v>
      </c>
      <c r="BD116" s="14">
        <f t="shared" si="188"/>
        <v>37.102089236599035</v>
      </c>
      <c r="BE116" s="14">
        <f t="shared" si="188"/>
        <v>42.992744869267398</v>
      </c>
      <c r="BF116" s="14">
        <f t="shared" si="188"/>
        <v>46.181775934869343</v>
      </c>
      <c r="BG116" s="14">
        <f t="shared" si="188"/>
        <v>41.272241795051542</v>
      </c>
      <c r="BH116" s="14">
        <f t="shared" ref="BH116:CM116" si="189">IFERROR(BH30/BH57,"")</f>
        <v>42.653586614030083</v>
      </c>
      <c r="BI116" s="99">
        <f t="shared" si="189"/>
        <v>44.958458686758469</v>
      </c>
      <c r="BJ116" s="14">
        <f t="shared" si="189"/>
        <v>30.611747475480112</v>
      </c>
      <c r="BK116" s="14">
        <f t="shared" si="189"/>
        <v>32.330202183147328</v>
      </c>
      <c r="BL116" s="14">
        <f t="shared" si="189"/>
        <v>34.394412687918511</v>
      </c>
      <c r="BM116" s="14">
        <f t="shared" si="189"/>
        <v>36.283342358551486</v>
      </c>
      <c r="BN116" s="14">
        <f t="shared" si="189"/>
        <v>89.253614973894884</v>
      </c>
      <c r="BO116" s="14">
        <f t="shared" si="189"/>
        <v>39.973127328082704</v>
      </c>
      <c r="BP116" s="14">
        <f t="shared" si="189"/>
        <v>40.658268718335599</v>
      </c>
      <c r="BQ116" s="14">
        <f t="shared" si="189"/>
        <v>47.642598534409622</v>
      </c>
      <c r="BR116" s="14">
        <f t="shared" si="189"/>
        <v>51.677803072199524</v>
      </c>
      <c r="BS116" s="14">
        <f t="shared" si="189"/>
        <v>46.080915393188917</v>
      </c>
      <c r="BT116" s="14">
        <f t="shared" si="189"/>
        <v>47.69574923477812</v>
      </c>
      <c r="BU116" s="99">
        <f t="shared" si="189"/>
        <v>50.200112847330239</v>
      </c>
      <c r="BV116" s="14">
        <f t="shared" si="189"/>
        <v>34.557895820580818</v>
      </c>
      <c r="BW116" s="14">
        <f t="shared" si="189"/>
        <v>36.37599857441829</v>
      </c>
      <c r="BX116" s="14">
        <f t="shared" si="189"/>
        <v>38.947841949976947</v>
      </c>
      <c r="BY116" s="14">
        <f t="shared" si="189"/>
        <v>41.088469545067703</v>
      </c>
      <c r="BZ116" s="14">
        <f t="shared" si="189"/>
        <v>100.20477778257721</v>
      </c>
      <c r="CA116" s="14">
        <f t="shared" si="189"/>
        <v>45.222485866682334</v>
      </c>
      <c r="CB116" s="14">
        <f t="shared" si="189"/>
        <v>45.828234407097717</v>
      </c>
      <c r="CC116" s="14">
        <f t="shared" si="189"/>
        <v>53.211364288213112</v>
      </c>
      <c r="CD116" s="14">
        <f t="shared" si="189"/>
        <v>57.716896494378062</v>
      </c>
      <c r="CE116" s="14">
        <f t="shared" si="189"/>
        <v>51.547324105382685</v>
      </c>
      <c r="CF116" s="14">
        <f t="shared" si="189"/>
        <v>53.212234471365207</v>
      </c>
      <c r="CG116" s="99">
        <f t="shared" si="189"/>
        <v>56.000378622433203</v>
      </c>
      <c r="CH116" s="14">
        <f t="shared" si="189"/>
        <v>39.1356296952534</v>
      </c>
      <c r="CI116" s="14">
        <f t="shared" si="189"/>
        <v>41.215508449131498</v>
      </c>
      <c r="CJ116" s="14">
        <f t="shared" si="189"/>
        <v>44.119487560124291</v>
      </c>
      <c r="CK116" s="14">
        <f t="shared" si="189"/>
        <v>46.464086069406555</v>
      </c>
      <c r="CL116" s="14">
        <f t="shared" si="189"/>
        <v>114.05561475148394</v>
      </c>
      <c r="CM116" s="14">
        <f t="shared" si="189"/>
        <v>51.311866268795683</v>
      </c>
      <c r="CN116" s="14">
        <f t="shared" ref="CN116:CS116" si="190">IFERROR(CN30/CN57,"")</f>
        <v>52.103361435589527</v>
      </c>
      <c r="CO116" s="14">
        <f t="shared" si="190"/>
        <v>60.516421800624023</v>
      </c>
      <c r="CP116" s="14">
        <f t="shared" si="190"/>
        <v>65.677159176368775</v>
      </c>
      <c r="CQ116" s="14">
        <f t="shared" si="190"/>
        <v>58.399649130404654</v>
      </c>
      <c r="CR116" s="14">
        <f t="shared" si="190"/>
        <v>60.519725251899189</v>
      </c>
      <c r="CS116" s="99">
        <f t="shared" si="190"/>
        <v>63.661195968998975</v>
      </c>
    </row>
    <row r="118" spans="1:97" s="4" customFormat="1" x14ac:dyDescent="0.25">
      <c r="A118"/>
      <c r="B118">
        <v>1</v>
      </c>
      <c r="C118" s="12">
        <v>2</v>
      </c>
      <c r="D118" s="12">
        <v>3</v>
      </c>
      <c r="E118" s="12">
        <v>4</v>
      </c>
      <c r="F118" s="12">
        <v>5</v>
      </c>
      <c r="G118" s="12">
        <v>6</v>
      </c>
      <c r="H118" s="12">
        <v>7</v>
      </c>
      <c r="I118" s="12">
        <v>8</v>
      </c>
      <c r="J118" s="12">
        <v>9</v>
      </c>
      <c r="K118" s="12">
        <v>10</v>
      </c>
      <c r="L118" s="12">
        <v>11</v>
      </c>
      <c r="M118" s="109">
        <v>12</v>
      </c>
      <c r="N118" s="259">
        <v>13</v>
      </c>
      <c r="O118" s="259">
        <v>14</v>
      </c>
      <c r="P118" s="259">
        <v>15</v>
      </c>
      <c r="Q118" s="259">
        <v>16</v>
      </c>
      <c r="R118" s="259">
        <v>17</v>
      </c>
      <c r="S118" s="259">
        <v>18</v>
      </c>
      <c r="T118" s="259">
        <v>19</v>
      </c>
      <c r="U118" s="259">
        <v>20</v>
      </c>
      <c r="V118" s="12">
        <v>21</v>
      </c>
      <c r="W118" s="12">
        <v>22</v>
      </c>
      <c r="X118" s="12">
        <v>23</v>
      </c>
      <c r="Y118" s="109">
        <v>24</v>
      </c>
      <c r="Z118" s="12">
        <v>25</v>
      </c>
      <c r="AA118" s="12">
        <v>26</v>
      </c>
      <c r="AB118" s="12">
        <v>27</v>
      </c>
      <c r="AC118" s="12">
        <v>28</v>
      </c>
      <c r="AD118" s="12">
        <v>29</v>
      </c>
      <c r="AE118" s="12">
        <v>30</v>
      </c>
      <c r="AF118" s="12">
        <v>31</v>
      </c>
      <c r="AG118" s="12">
        <v>32</v>
      </c>
      <c r="AH118" s="12">
        <v>33</v>
      </c>
      <c r="AI118" s="12">
        <v>34</v>
      </c>
      <c r="AJ118" s="12">
        <v>35</v>
      </c>
      <c r="AK118" s="109">
        <v>36</v>
      </c>
      <c r="AL118" s="12">
        <v>37</v>
      </c>
      <c r="AM118" s="12">
        <v>38</v>
      </c>
      <c r="AN118" s="12">
        <v>39</v>
      </c>
      <c r="AO118" s="12">
        <v>40</v>
      </c>
      <c r="AP118" s="12">
        <v>41</v>
      </c>
      <c r="AQ118" s="12">
        <v>42</v>
      </c>
      <c r="AR118" s="12">
        <v>43</v>
      </c>
      <c r="AS118" s="12">
        <v>44</v>
      </c>
      <c r="AT118" s="12">
        <v>45</v>
      </c>
      <c r="AU118" s="12">
        <v>46</v>
      </c>
      <c r="AV118" s="12">
        <v>47</v>
      </c>
      <c r="AW118" s="109">
        <v>48</v>
      </c>
      <c r="AX118" s="12">
        <v>49</v>
      </c>
      <c r="AY118" s="12">
        <v>50</v>
      </c>
      <c r="AZ118" s="12">
        <v>51</v>
      </c>
      <c r="BA118" s="12">
        <v>52</v>
      </c>
      <c r="BB118" s="12">
        <v>53</v>
      </c>
      <c r="BC118" s="12">
        <v>54</v>
      </c>
      <c r="BD118" s="12">
        <v>55</v>
      </c>
      <c r="BE118" s="12">
        <v>56</v>
      </c>
      <c r="BF118" s="12">
        <v>57</v>
      </c>
      <c r="BG118" s="12">
        <v>58</v>
      </c>
      <c r="BH118" s="12">
        <v>59</v>
      </c>
      <c r="BI118" s="109">
        <v>60</v>
      </c>
      <c r="BJ118" s="12">
        <v>61</v>
      </c>
      <c r="BK118" s="12">
        <v>62</v>
      </c>
      <c r="BL118" s="12">
        <v>63</v>
      </c>
      <c r="BM118" s="12">
        <v>64</v>
      </c>
      <c r="BN118" s="12">
        <v>65</v>
      </c>
      <c r="BO118" s="12">
        <v>66</v>
      </c>
      <c r="BP118" s="12">
        <v>67</v>
      </c>
      <c r="BQ118" s="12">
        <v>68</v>
      </c>
      <c r="BR118" s="12">
        <v>69</v>
      </c>
      <c r="BS118" s="12">
        <v>70</v>
      </c>
      <c r="BT118" s="12">
        <v>71</v>
      </c>
      <c r="BU118" s="109">
        <v>72</v>
      </c>
      <c r="BV118" s="12">
        <v>73</v>
      </c>
      <c r="BW118" s="12">
        <v>74</v>
      </c>
      <c r="BX118" s="12">
        <v>75</v>
      </c>
      <c r="BY118" s="12">
        <v>76</v>
      </c>
      <c r="BZ118" s="12">
        <v>77</v>
      </c>
      <c r="CA118" s="12">
        <v>78</v>
      </c>
      <c r="CB118" s="12">
        <v>79</v>
      </c>
      <c r="CC118" s="12">
        <v>80</v>
      </c>
      <c r="CD118" s="12">
        <v>81</v>
      </c>
      <c r="CE118" s="12">
        <v>82</v>
      </c>
      <c r="CF118" s="12">
        <v>83</v>
      </c>
      <c r="CG118" s="109">
        <v>84</v>
      </c>
      <c r="CH118" s="12">
        <v>85</v>
      </c>
      <c r="CI118" s="12">
        <v>86</v>
      </c>
      <c r="CJ118" s="12">
        <v>87</v>
      </c>
      <c r="CK118" s="12">
        <v>88</v>
      </c>
      <c r="CL118" s="12">
        <v>89</v>
      </c>
      <c r="CM118" s="12">
        <v>90</v>
      </c>
      <c r="CN118" s="12">
        <v>91</v>
      </c>
      <c r="CO118" s="12">
        <v>92</v>
      </c>
      <c r="CP118" s="12">
        <v>93</v>
      </c>
      <c r="CQ118" s="12">
        <v>94</v>
      </c>
      <c r="CR118" s="12">
        <v>95</v>
      </c>
      <c r="CS118" s="109">
        <v>96</v>
      </c>
    </row>
    <row r="119" spans="1:97" s="10" customFormat="1" x14ac:dyDescent="0.25">
      <c r="A119" s="2" t="s">
        <v>66</v>
      </c>
      <c r="B119" s="3">
        <f t="shared" ref="B119:BM119" si="191">B60</f>
        <v>42005</v>
      </c>
      <c r="C119" s="3">
        <f t="shared" si="191"/>
        <v>42036</v>
      </c>
      <c r="D119" s="3">
        <f t="shared" si="191"/>
        <v>42064</v>
      </c>
      <c r="E119" s="3">
        <f t="shared" si="191"/>
        <v>42095</v>
      </c>
      <c r="F119" s="3">
        <f t="shared" si="191"/>
        <v>42125</v>
      </c>
      <c r="G119" s="3">
        <f t="shared" si="191"/>
        <v>42156</v>
      </c>
      <c r="H119" s="3">
        <f t="shared" si="191"/>
        <v>42186</v>
      </c>
      <c r="I119" s="3">
        <f t="shared" si="191"/>
        <v>42217</v>
      </c>
      <c r="J119" s="3">
        <f t="shared" si="191"/>
        <v>42248</v>
      </c>
      <c r="K119" s="3">
        <f t="shared" si="191"/>
        <v>42278</v>
      </c>
      <c r="L119" s="3">
        <f t="shared" si="191"/>
        <v>42309</v>
      </c>
      <c r="M119" s="93">
        <f t="shared" si="191"/>
        <v>42339</v>
      </c>
      <c r="N119" s="267">
        <f t="shared" si="191"/>
        <v>42370</v>
      </c>
      <c r="O119" s="267">
        <f t="shared" si="191"/>
        <v>42401</v>
      </c>
      <c r="P119" s="267">
        <f t="shared" si="191"/>
        <v>42430</v>
      </c>
      <c r="Q119" s="267">
        <f t="shared" si="191"/>
        <v>42461</v>
      </c>
      <c r="R119" s="267">
        <f t="shared" si="191"/>
        <v>42491</v>
      </c>
      <c r="S119" s="267">
        <f t="shared" si="191"/>
        <v>42522</v>
      </c>
      <c r="T119" s="267">
        <f t="shared" si="191"/>
        <v>42552</v>
      </c>
      <c r="U119" s="267">
        <f t="shared" si="191"/>
        <v>42583</v>
      </c>
      <c r="V119" s="3">
        <f t="shared" si="191"/>
        <v>42614</v>
      </c>
      <c r="W119" s="3">
        <f t="shared" si="191"/>
        <v>42644</v>
      </c>
      <c r="X119" s="3">
        <f t="shared" si="191"/>
        <v>42675</v>
      </c>
      <c r="Y119" s="93">
        <f t="shared" si="191"/>
        <v>42705</v>
      </c>
      <c r="Z119" s="3">
        <f t="shared" si="191"/>
        <v>42752</v>
      </c>
      <c r="AA119" s="3">
        <f t="shared" si="191"/>
        <v>42783</v>
      </c>
      <c r="AB119" s="3">
        <f t="shared" si="191"/>
        <v>42811</v>
      </c>
      <c r="AC119" s="3">
        <f t="shared" si="191"/>
        <v>42842</v>
      </c>
      <c r="AD119" s="3">
        <f t="shared" si="191"/>
        <v>42872</v>
      </c>
      <c r="AE119" s="3">
        <f t="shared" si="191"/>
        <v>42903</v>
      </c>
      <c r="AF119" s="3">
        <f t="shared" si="191"/>
        <v>42933</v>
      </c>
      <c r="AG119" s="3">
        <f t="shared" si="191"/>
        <v>42964</v>
      </c>
      <c r="AH119" s="3">
        <f t="shared" si="191"/>
        <v>42995</v>
      </c>
      <c r="AI119" s="3">
        <f t="shared" si="191"/>
        <v>43025</v>
      </c>
      <c r="AJ119" s="3">
        <f t="shared" si="191"/>
        <v>43056</v>
      </c>
      <c r="AK119" s="93">
        <f t="shared" si="191"/>
        <v>43086</v>
      </c>
      <c r="AL119" s="3">
        <f t="shared" si="191"/>
        <v>43118</v>
      </c>
      <c r="AM119" s="3">
        <f t="shared" si="191"/>
        <v>43149</v>
      </c>
      <c r="AN119" s="3">
        <f t="shared" si="191"/>
        <v>43177</v>
      </c>
      <c r="AO119" s="3">
        <f t="shared" si="191"/>
        <v>43208</v>
      </c>
      <c r="AP119" s="3">
        <f t="shared" si="191"/>
        <v>43238</v>
      </c>
      <c r="AQ119" s="3">
        <f t="shared" si="191"/>
        <v>43269</v>
      </c>
      <c r="AR119" s="3">
        <f t="shared" si="191"/>
        <v>43299</v>
      </c>
      <c r="AS119" s="3">
        <f t="shared" si="191"/>
        <v>43330</v>
      </c>
      <c r="AT119" s="3">
        <f t="shared" si="191"/>
        <v>43361</v>
      </c>
      <c r="AU119" s="3">
        <f t="shared" si="191"/>
        <v>43391</v>
      </c>
      <c r="AV119" s="3">
        <f t="shared" si="191"/>
        <v>43422</v>
      </c>
      <c r="AW119" s="93">
        <f t="shared" si="191"/>
        <v>43452</v>
      </c>
      <c r="AX119" s="3">
        <f t="shared" si="191"/>
        <v>43483</v>
      </c>
      <c r="AY119" s="3">
        <f t="shared" si="191"/>
        <v>43514</v>
      </c>
      <c r="AZ119" s="3">
        <f t="shared" si="191"/>
        <v>43542</v>
      </c>
      <c r="BA119" s="3">
        <f t="shared" si="191"/>
        <v>43573</v>
      </c>
      <c r="BB119" s="3">
        <f t="shared" si="191"/>
        <v>43603</v>
      </c>
      <c r="BC119" s="3">
        <f t="shared" si="191"/>
        <v>43634</v>
      </c>
      <c r="BD119" s="3">
        <f t="shared" si="191"/>
        <v>43664</v>
      </c>
      <c r="BE119" s="3">
        <f t="shared" si="191"/>
        <v>43695</v>
      </c>
      <c r="BF119" s="3">
        <f t="shared" si="191"/>
        <v>43726</v>
      </c>
      <c r="BG119" s="3">
        <f t="shared" si="191"/>
        <v>43756</v>
      </c>
      <c r="BH119" s="3">
        <f t="shared" si="191"/>
        <v>43787</v>
      </c>
      <c r="BI119" s="93">
        <f t="shared" si="191"/>
        <v>43817</v>
      </c>
      <c r="BJ119" s="3">
        <f t="shared" si="191"/>
        <v>43848</v>
      </c>
      <c r="BK119" s="3">
        <f t="shared" si="191"/>
        <v>43879</v>
      </c>
      <c r="BL119" s="3">
        <f t="shared" si="191"/>
        <v>43908</v>
      </c>
      <c r="BM119" s="3">
        <f t="shared" si="191"/>
        <v>43939</v>
      </c>
      <c r="BN119" s="3">
        <f t="shared" ref="BN119:CS119" si="192">BN60</f>
        <v>43969</v>
      </c>
      <c r="BO119" s="3">
        <f t="shared" si="192"/>
        <v>44000</v>
      </c>
      <c r="BP119" s="3">
        <f t="shared" si="192"/>
        <v>44030</v>
      </c>
      <c r="BQ119" s="3">
        <f t="shared" si="192"/>
        <v>44061</v>
      </c>
      <c r="BR119" s="3">
        <f t="shared" si="192"/>
        <v>44092</v>
      </c>
      <c r="BS119" s="3">
        <f t="shared" si="192"/>
        <v>44122</v>
      </c>
      <c r="BT119" s="3">
        <f t="shared" si="192"/>
        <v>44153</v>
      </c>
      <c r="BU119" s="93">
        <f t="shared" si="192"/>
        <v>44183</v>
      </c>
      <c r="BV119" s="3">
        <f t="shared" si="192"/>
        <v>44214</v>
      </c>
      <c r="BW119" s="3">
        <f t="shared" si="192"/>
        <v>44245</v>
      </c>
      <c r="BX119" s="3">
        <f t="shared" si="192"/>
        <v>44273</v>
      </c>
      <c r="BY119" s="3">
        <f t="shared" si="192"/>
        <v>44304</v>
      </c>
      <c r="BZ119" s="3">
        <f t="shared" si="192"/>
        <v>44334</v>
      </c>
      <c r="CA119" s="3">
        <f t="shared" si="192"/>
        <v>44365</v>
      </c>
      <c r="CB119" s="3">
        <f t="shared" si="192"/>
        <v>44395</v>
      </c>
      <c r="CC119" s="3">
        <f t="shared" si="192"/>
        <v>44426</v>
      </c>
      <c r="CD119" s="3">
        <f t="shared" si="192"/>
        <v>44457</v>
      </c>
      <c r="CE119" s="3">
        <f t="shared" si="192"/>
        <v>44487</v>
      </c>
      <c r="CF119" s="3">
        <f t="shared" si="192"/>
        <v>44518</v>
      </c>
      <c r="CG119" s="93">
        <f t="shared" si="192"/>
        <v>44548</v>
      </c>
      <c r="CH119" s="3">
        <f t="shared" si="192"/>
        <v>44579</v>
      </c>
      <c r="CI119" s="3">
        <f t="shared" si="192"/>
        <v>44610</v>
      </c>
      <c r="CJ119" s="3">
        <f t="shared" si="192"/>
        <v>44638</v>
      </c>
      <c r="CK119" s="3">
        <f t="shared" si="192"/>
        <v>44669</v>
      </c>
      <c r="CL119" s="3">
        <f t="shared" si="192"/>
        <v>44699</v>
      </c>
      <c r="CM119" s="3">
        <f t="shared" si="192"/>
        <v>44730</v>
      </c>
      <c r="CN119" s="3">
        <f t="shared" si="192"/>
        <v>44760</v>
      </c>
      <c r="CO119" s="3">
        <f t="shared" si="192"/>
        <v>44791</v>
      </c>
      <c r="CP119" s="3">
        <f t="shared" si="192"/>
        <v>44822</v>
      </c>
      <c r="CQ119" s="3">
        <f t="shared" si="192"/>
        <v>44852</v>
      </c>
      <c r="CR119" s="3">
        <f t="shared" si="192"/>
        <v>44883</v>
      </c>
      <c r="CS119" s="93">
        <f t="shared" si="192"/>
        <v>44913</v>
      </c>
    </row>
    <row r="120" spans="1:97" s="15" customFormat="1" x14ac:dyDescent="0.25">
      <c r="A120" s="15" t="s">
        <v>4</v>
      </c>
      <c r="B120" s="6">
        <f t="shared" ref="B120:AG120" si="193">IFERROR(B22/B33,"")</f>
        <v>39.474249999999998</v>
      </c>
      <c r="C120" s="13">
        <f t="shared" si="193"/>
        <v>22.874491228070177</v>
      </c>
      <c r="D120" s="13">
        <f t="shared" si="193"/>
        <v>82.768190476190469</v>
      </c>
      <c r="E120" s="13">
        <f t="shared" si="193"/>
        <v>80.577164285714289</v>
      </c>
      <c r="F120" s="13">
        <f t="shared" si="193"/>
        <v>45.539316901408455</v>
      </c>
      <c r="G120" s="13">
        <f t="shared" si="193"/>
        <v>66.881197183098593</v>
      </c>
      <c r="H120" s="13">
        <f t="shared" si="193"/>
        <v>99.296493421052631</v>
      </c>
      <c r="I120" s="13">
        <f t="shared" si="193"/>
        <v>31.644802631578948</v>
      </c>
      <c r="J120" s="13">
        <f t="shared" si="193"/>
        <v>88.019902597402591</v>
      </c>
      <c r="K120" s="13">
        <f t="shared" si="193"/>
        <v>61.883493506493373</v>
      </c>
      <c r="L120" s="13">
        <f t="shared" si="193"/>
        <v>66.295130136986302</v>
      </c>
      <c r="M120" s="98">
        <f t="shared" si="193"/>
        <v>121.88768421052617</v>
      </c>
      <c r="N120" s="264">
        <f t="shared" si="193"/>
        <v>19.227256410256409</v>
      </c>
      <c r="O120" s="264">
        <f t="shared" si="193"/>
        <v>18.406422413792846</v>
      </c>
      <c r="P120" s="264">
        <f t="shared" si="193"/>
        <v>37.421355932203305</v>
      </c>
      <c r="Q120" s="264">
        <f t="shared" si="193"/>
        <v>56.870478632478637</v>
      </c>
      <c r="R120" s="264">
        <f t="shared" si="193"/>
        <v>31.795125000000002</v>
      </c>
      <c r="S120" s="264">
        <f t="shared" si="193"/>
        <v>34.815032710280377</v>
      </c>
      <c r="T120" s="264">
        <f t="shared" si="193"/>
        <v>34.730929292929297</v>
      </c>
      <c r="U120" s="264">
        <f t="shared" si="193"/>
        <v>27.964786458333332</v>
      </c>
      <c r="V120" s="13">
        <f t="shared" si="193"/>
        <v>39.401531914893617</v>
      </c>
      <c r="W120" s="13">
        <f t="shared" si="193"/>
        <v>34.00152688172043</v>
      </c>
      <c r="X120" s="13">
        <f t="shared" si="193"/>
        <v>43.180727777777776</v>
      </c>
      <c r="Y120" s="98">
        <f t="shared" si="193"/>
        <v>83.564054216867476</v>
      </c>
      <c r="Z120" s="13">
        <f t="shared" si="193"/>
        <v>34.69711724137931</v>
      </c>
      <c r="AA120" s="13">
        <f t="shared" si="193"/>
        <v>65.660513986014067</v>
      </c>
      <c r="AB120" s="13">
        <f t="shared" si="193"/>
        <v>70.530139860139869</v>
      </c>
      <c r="AC120" s="13">
        <f t="shared" si="193"/>
        <v>26.691632653061227</v>
      </c>
      <c r="AD120" s="13">
        <f t="shared" si="193"/>
        <v>25.588804159445406</v>
      </c>
      <c r="AE120" s="13">
        <f t="shared" si="193"/>
        <v>31.481363636363636</v>
      </c>
      <c r="AF120" s="13">
        <f t="shared" si="193"/>
        <v>21.943917322834647</v>
      </c>
      <c r="AG120" s="13">
        <f t="shared" si="193"/>
        <v>29.925399887360673</v>
      </c>
      <c r="AH120" s="13">
        <f t="shared" ref="AH120:BM120" si="194">IFERROR(AH22/AH33,"")</f>
        <v>28.976561953321678</v>
      </c>
      <c r="AI120" s="13">
        <f t="shared" si="194"/>
        <v>30.456044558478268</v>
      </c>
      <c r="AJ120" s="13">
        <f t="shared" si="194"/>
        <v>30.101204197734621</v>
      </c>
      <c r="AK120" s="98">
        <f t="shared" si="194"/>
        <v>31.280647127067891</v>
      </c>
      <c r="AL120" s="13">
        <f t="shared" si="194"/>
        <v>28.484482413487743</v>
      </c>
      <c r="AM120" s="13">
        <f t="shared" si="194"/>
        <v>33.689816668789</v>
      </c>
      <c r="AN120" s="13">
        <f t="shared" si="194"/>
        <v>41.60719058081677</v>
      </c>
      <c r="AO120" s="13">
        <f t="shared" si="194"/>
        <v>32.722651851534415</v>
      </c>
      <c r="AP120" s="13">
        <f t="shared" si="194"/>
        <v>21.043803095519326</v>
      </c>
      <c r="AQ120" s="13">
        <f t="shared" si="194"/>
        <v>25.473317645252028</v>
      </c>
      <c r="AR120" s="13">
        <f t="shared" si="194"/>
        <v>21.319246445880541</v>
      </c>
      <c r="AS120" s="13">
        <f t="shared" si="194"/>
        <v>26.10084203657869</v>
      </c>
      <c r="AT120" s="13">
        <f t="shared" si="194"/>
        <v>24.186577822942269</v>
      </c>
      <c r="AU120" s="13">
        <f t="shared" si="194"/>
        <v>24.955344602262279</v>
      </c>
      <c r="AV120" s="13">
        <f t="shared" si="194"/>
        <v>24.77850185448651</v>
      </c>
      <c r="AW120" s="98">
        <f t="shared" si="194"/>
        <v>33.342159355069683</v>
      </c>
      <c r="AX120" s="13">
        <f t="shared" si="194"/>
        <v>41.693693364873695</v>
      </c>
      <c r="AY120" s="13">
        <f t="shared" si="194"/>
        <v>48.270381289949988</v>
      </c>
      <c r="AZ120" s="13">
        <f t="shared" si="194"/>
        <v>51.317758734648095</v>
      </c>
      <c r="BA120" s="13">
        <f t="shared" si="194"/>
        <v>39.10338502445903</v>
      </c>
      <c r="BB120" s="13">
        <f t="shared" si="194"/>
        <v>28.956466985580587</v>
      </c>
      <c r="BC120" s="13">
        <f t="shared" si="194"/>
        <v>38.767212167579629</v>
      </c>
      <c r="BD120" s="13">
        <f t="shared" si="194"/>
        <v>30.42042925106761</v>
      </c>
      <c r="BE120" s="13">
        <f t="shared" si="194"/>
        <v>35.387845228418463</v>
      </c>
      <c r="BF120" s="13">
        <f t="shared" si="194"/>
        <v>34.335648326731061</v>
      </c>
      <c r="BG120" s="13">
        <f t="shared" si="194"/>
        <v>35.570165161227969</v>
      </c>
      <c r="BH120" s="13">
        <f t="shared" si="194"/>
        <v>34.69627194981603</v>
      </c>
      <c r="BI120" s="98">
        <f t="shared" si="194"/>
        <v>35.854875147391134</v>
      </c>
      <c r="BJ120" s="13">
        <f t="shared" si="194"/>
        <v>44.611343631732517</v>
      </c>
      <c r="BK120" s="13">
        <f t="shared" si="194"/>
        <v>51.728599074118151</v>
      </c>
      <c r="BL120" s="13">
        <f t="shared" si="194"/>
        <v>55.876341091366619</v>
      </c>
      <c r="BM120" s="13">
        <f t="shared" si="194"/>
        <v>43.122928615628766</v>
      </c>
      <c r="BN120" s="13">
        <f t="shared" ref="BN120:CS120" si="195">IFERROR(BN22/BN33,"")</f>
        <v>31.635932181562545</v>
      </c>
      <c r="BO120" s="13">
        <f t="shared" si="195"/>
        <v>42.098022192428296</v>
      </c>
      <c r="BP120" s="13">
        <f t="shared" si="195"/>
        <v>33.482187381507039</v>
      </c>
      <c r="BQ120" s="13">
        <f t="shared" si="195"/>
        <v>39.070142335395524</v>
      </c>
      <c r="BR120" s="13">
        <f t="shared" si="195"/>
        <v>38.388137110462701</v>
      </c>
      <c r="BS120" s="13">
        <f t="shared" si="195"/>
        <v>39.76249939354345</v>
      </c>
      <c r="BT120" s="13">
        <f t="shared" si="195"/>
        <v>38.810957312152375</v>
      </c>
      <c r="BU120" s="98">
        <f t="shared" si="195"/>
        <v>40.112015558730654</v>
      </c>
      <c r="BV120" s="13">
        <f t="shared" si="195"/>
        <v>49.341574015054725</v>
      </c>
      <c r="BW120" s="13">
        <f t="shared" si="195"/>
        <v>57.275977046902547</v>
      </c>
      <c r="BX120" s="13">
        <f t="shared" si="195"/>
        <v>62.553512363571706</v>
      </c>
      <c r="BY120" s="13">
        <f t="shared" si="195"/>
        <v>48.315286878843608</v>
      </c>
      <c r="BZ120" s="13">
        <f t="shared" si="195"/>
        <v>36.440914258062854</v>
      </c>
      <c r="CA120" s="13">
        <f t="shared" si="195"/>
        <v>48.499692468901934</v>
      </c>
      <c r="CB120" s="13">
        <f t="shared" si="195"/>
        <v>38.569984228271522</v>
      </c>
      <c r="CC120" s="13">
        <f t="shared" si="195"/>
        <v>45.235904311337187</v>
      </c>
      <c r="CD120" s="13">
        <f t="shared" si="195"/>
        <v>44.397619373944089</v>
      </c>
      <c r="CE120" s="13">
        <f t="shared" si="195"/>
        <v>45.983082681488156</v>
      </c>
      <c r="CF120" s="13">
        <f t="shared" si="195"/>
        <v>44.996607154689734</v>
      </c>
      <c r="CG120" s="98">
        <f t="shared" si="195"/>
        <v>47.017923125119545</v>
      </c>
      <c r="CH120" s="13">
        <f t="shared" si="195"/>
        <v>55.689095684985979</v>
      </c>
      <c r="CI120" s="13">
        <f t="shared" si="195"/>
        <v>64.680241288436378</v>
      </c>
      <c r="CJ120" s="13">
        <f t="shared" si="195"/>
        <v>71.034481262243389</v>
      </c>
      <c r="CK120" s="13">
        <f t="shared" si="195"/>
        <v>54.888176607251211</v>
      </c>
      <c r="CL120" s="13">
        <f t="shared" si="195"/>
        <v>41.203337289420283</v>
      </c>
      <c r="CM120" s="13">
        <f t="shared" si="195"/>
        <v>54.678374957968771</v>
      </c>
      <c r="CN120" s="13">
        <f t="shared" si="195"/>
        <v>43.560694758137572</v>
      </c>
      <c r="CO120" s="13">
        <f t="shared" si="195"/>
        <v>51.169140561907966</v>
      </c>
      <c r="CP120" s="13">
        <f t="shared" si="195"/>
        <v>50.149747066530878</v>
      </c>
      <c r="CQ120" s="13">
        <f t="shared" si="195"/>
        <v>52.144095509246497</v>
      </c>
      <c r="CR120" s="13">
        <f t="shared" si="195"/>
        <v>51.865242676879213</v>
      </c>
      <c r="CS120" s="98">
        <f t="shared" si="195"/>
        <v>54.2112339165812</v>
      </c>
    </row>
    <row r="121" spans="1:97" s="15" customFormat="1" x14ac:dyDescent="0.25">
      <c r="A121" s="15" t="s">
        <v>5</v>
      </c>
      <c r="B121" s="116">
        <f t="shared" ref="B121:AG121" si="196">IFERROR(B23/B34,"")</f>
        <v>5.1037096774193556</v>
      </c>
      <c r="C121" s="13">
        <f t="shared" si="196"/>
        <v>5.382232227488152</v>
      </c>
      <c r="D121" s="13">
        <f t="shared" si="196"/>
        <v>6.4126957964601772</v>
      </c>
      <c r="E121" s="13">
        <f t="shared" si="196"/>
        <v>8.5163051724137944</v>
      </c>
      <c r="F121" s="13">
        <f t="shared" si="196"/>
        <v>6.8800053191489363</v>
      </c>
      <c r="G121" s="13">
        <f t="shared" si="196"/>
        <v>7.8684083665338642</v>
      </c>
      <c r="H121" s="13">
        <f t="shared" si="196"/>
        <v>9.1397369477911639</v>
      </c>
      <c r="I121" s="13">
        <f t="shared" si="196"/>
        <v>6.0831946721311478</v>
      </c>
      <c r="J121" s="13">
        <f t="shared" si="196"/>
        <v>11.184959930313587</v>
      </c>
      <c r="K121" s="13">
        <f t="shared" si="196"/>
        <v>8.2988318965517252</v>
      </c>
      <c r="L121" s="13">
        <f t="shared" si="196"/>
        <v>11.185387577639789</v>
      </c>
      <c r="M121" s="98">
        <f t="shared" si="196"/>
        <v>15.102341216216216</v>
      </c>
      <c r="N121" s="264">
        <f t="shared" si="196"/>
        <v>6.6743853658536585</v>
      </c>
      <c r="O121" s="264">
        <f t="shared" si="196"/>
        <v>5.6163061224489796</v>
      </c>
      <c r="P121" s="264">
        <f t="shared" si="196"/>
        <v>13.372370424597367</v>
      </c>
      <c r="Q121" s="264">
        <f t="shared" si="196"/>
        <v>13.667161467889926</v>
      </c>
      <c r="R121" s="264">
        <f t="shared" si="196"/>
        <v>8.1751363636363639</v>
      </c>
      <c r="S121" s="264">
        <f t="shared" si="196"/>
        <v>9.744453076923131</v>
      </c>
      <c r="T121" s="264">
        <f t="shared" si="196"/>
        <v>7.1076933045356485</v>
      </c>
      <c r="U121" s="264">
        <f t="shared" si="196"/>
        <v>7.5871444866920337</v>
      </c>
      <c r="V121" s="13">
        <f t="shared" si="196"/>
        <v>10.74802722967644</v>
      </c>
      <c r="W121" s="13">
        <f t="shared" si="196"/>
        <v>7.1645623946037267</v>
      </c>
      <c r="X121" s="13">
        <f t="shared" si="196"/>
        <v>8.5639557926829664</v>
      </c>
      <c r="Y121" s="98">
        <f t="shared" si="196"/>
        <v>13.717492317969347</v>
      </c>
      <c r="Z121" s="13">
        <f t="shared" si="196"/>
        <v>7.9000451866404715</v>
      </c>
      <c r="AA121" s="13">
        <f t="shared" si="196"/>
        <v>5.6099885167464203</v>
      </c>
      <c r="AB121" s="13">
        <f t="shared" si="196"/>
        <v>11.965886761032472</v>
      </c>
      <c r="AC121" s="13">
        <f t="shared" si="196"/>
        <v>11.345250266240679</v>
      </c>
      <c r="AD121" s="13">
        <f t="shared" si="196"/>
        <v>10.398490364025696</v>
      </c>
      <c r="AE121" s="13">
        <f t="shared" si="196"/>
        <v>11.16185789167152</v>
      </c>
      <c r="AF121" s="13">
        <f t="shared" si="196"/>
        <v>9.5597850386930361</v>
      </c>
      <c r="AG121" s="13">
        <f t="shared" si="196"/>
        <v>10.763901528714785</v>
      </c>
      <c r="AH121" s="13">
        <f t="shared" ref="AH121:BM121" si="197">IFERROR(AH23/AH34,"")</f>
        <v>11.189103259498927</v>
      </c>
      <c r="AI121" s="13">
        <f t="shared" si="197"/>
        <v>11.488567951493133</v>
      </c>
      <c r="AJ121" s="13">
        <f t="shared" si="197"/>
        <v>10.638086028563293</v>
      </c>
      <c r="AK121" s="98">
        <f t="shared" si="197"/>
        <v>11.404084379638938</v>
      </c>
      <c r="AL121" s="13">
        <f t="shared" si="197"/>
        <v>11.401247992369884</v>
      </c>
      <c r="AM121" s="13">
        <f t="shared" si="197"/>
        <v>9.4098792515473342</v>
      </c>
      <c r="AN121" s="13">
        <f t="shared" si="197"/>
        <v>11.233768510993702</v>
      </c>
      <c r="AO121" s="13">
        <f t="shared" si="197"/>
        <v>10.504479835755978</v>
      </c>
      <c r="AP121" s="13">
        <f t="shared" si="197"/>
        <v>11.072439993229159</v>
      </c>
      <c r="AQ121" s="13">
        <f t="shared" si="197"/>
        <v>10.425497541960478</v>
      </c>
      <c r="AR121" s="13">
        <f t="shared" si="197"/>
        <v>10.908510303862775</v>
      </c>
      <c r="AS121" s="13">
        <f t="shared" si="197"/>
        <v>11.03723987145826</v>
      </c>
      <c r="AT121" s="13">
        <f t="shared" si="197"/>
        <v>11.129781396217393</v>
      </c>
      <c r="AU121" s="13">
        <f t="shared" si="197"/>
        <v>11.237779925026619</v>
      </c>
      <c r="AV121" s="13">
        <f t="shared" si="197"/>
        <v>11.35868924465607</v>
      </c>
      <c r="AW121" s="98">
        <f t="shared" si="197"/>
        <v>11.428757404348911</v>
      </c>
      <c r="AX121" s="13">
        <f t="shared" si="197"/>
        <v>12.641453011287688</v>
      </c>
      <c r="AY121" s="13">
        <f t="shared" si="197"/>
        <v>10.492930676384582</v>
      </c>
      <c r="AZ121" s="13">
        <f t="shared" si="197"/>
        <v>13.15971049691448</v>
      </c>
      <c r="BA121" s="13">
        <f t="shared" si="197"/>
        <v>12.196634147179008</v>
      </c>
      <c r="BB121" s="13">
        <f t="shared" si="197"/>
        <v>12.784107599953876</v>
      </c>
      <c r="BC121" s="13">
        <f t="shared" si="197"/>
        <v>11.945099072285924</v>
      </c>
      <c r="BD121" s="13">
        <f t="shared" si="197"/>
        <v>12.47354733117149</v>
      </c>
      <c r="BE121" s="13">
        <f t="shared" si="197"/>
        <v>12.632002461153096</v>
      </c>
      <c r="BF121" s="13">
        <f t="shared" si="197"/>
        <v>12.664190356442736</v>
      </c>
      <c r="BG121" s="13">
        <f t="shared" si="197"/>
        <v>12.82535069971798</v>
      </c>
      <c r="BH121" s="13">
        <f t="shared" si="197"/>
        <v>12.93672934438413</v>
      </c>
      <c r="BI121" s="98">
        <f t="shared" si="197"/>
        <v>12.963440545535924</v>
      </c>
      <c r="BJ121" s="13">
        <f t="shared" si="197"/>
        <v>13.527467184102477</v>
      </c>
      <c r="BK121" s="13">
        <f t="shared" si="197"/>
        <v>11.364985826620236</v>
      </c>
      <c r="BL121" s="13">
        <f t="shared" si="197"/>
        <v>14.219127530982503</v>
      </c>
      <c r="BM121" s="13">
        <f t="shared" si="197"/>
        <v>13.245551159106725</v>
      </c>
      <c r="BN121" s="13">
        <f t="shared" ref="BN121:CS121" si="198">IFERROR(BN23/BN34,"")</f>
        <v>13.788351384583073</v>
      </c>
      <c r="BO121" s="13">
        <f t="shared" si="198"/>
        <v>12.987903202963972</v>
      </c>
      <c r="BP121" s="13">
        <f t="shared" si="198"/>
        <v>13.63175692431485</v>
      </c>
      <c r="BQ121" s="13">
        <f t="shared" si="198"/>
        <v>13.835589177611331</v>
      </c>
      <c r="BR121" s="13">
        <f t="shared" si="198"/>
        <v>13.974396944402763</v>
      </c>
      <c r="BS121" s="13">
        <f t="shared" si="198"/>
        <v>14.115534504797264</v>
      </c>
      <c r="BT121" s="13">
        <f t="shared" si="198"/>
        <v>14.238457885472643</v>
      </c>
      <c r="BU121" s="98">
        <f t="shared" si="198"/>
        <v>14.322618803804575</v>
      </c>
      <c r="BV121" s="13">
        <f t="shared" si="198"/>
        <v>15.174690951937775</v>
      </c>
      <c r="BW121" s="13">
        <f t="shared" si="198"/>
        <v>12.866803725289374</v>
      </c>
      <c r="BX121" s="13">
        <f t="shared" si="198"/>
        <v>16.050286936466502</v>
      </c>
      <c r="BY121" s="13">
        <f t="shared" si="198"/>
        <v>14.952203050221657</v>
      </c>
      <c r="BZ121" s="13">
        <f t="shared" si="198"/>
        <v>15.458189932696081</v>
      </c>
      <c r="CA121" s="13">
        <f t="shared" si="198"/>
        <v>14.641314481124919</v>
      </c>
      <c r="CB121" s="13">
        <f t="shared" si="198"/>
        <v>15.310351368819193</v>
      </c>
      <c r="CC121" s="13">
        <f t="shared" si="198"/>
        <v>15.806759436921093</v>
      </c>
      <c r="CD121" s="13">
        <f t="shared" si="198"/>
        <v>15.962470080724525</v>
      </c>
      <c r="CE121" s="13">
        <f t="shared" si="198"/>
        <v>16.124622302268104</v>
      </c>
      <c r="CF121" s="13">
        <f t="shared" si="198"/>
        <v>16.382906826353882</v>
      </c>
      <c r="CG121" s="98">
        <f t="shared" si="198"/>
        <v>16.486810796766289</v>
      </c>
      <c r="CH121" s="13">
        <f t="shared" si="198"/>
        <v>17.062068561733376</v>
      </c>
      <c r="CI121" s="13">
        <f t="shared" si="198"/>
        <v>14.539201396282268</v>
      </c>
      <c r="CJ121" s="13">
        <f t="shared" si="198"/>
        <v>18.109487385335996</v>
      </c>
      <c r="CK121" s="13">
        <f t="shared" si="198"/>
        <v>16.872238152197372</v>
      </c>
      <c r="CL121" s="13">
        <f t="shared" si="198"/>
        <v>17.382962915959649</v>
      </c>
      <c r="CM121" s="13">
        <f t="shared" si="198"/>
        <v>16.509220058134989</v>
      </c>
      <c r="CN121" s="13">
        <f t="shared" si="198"/>
        <v>17.234264057984515</v>
      </c>
      <c r="CO121" s="13">
        <f t="shared" si="198"/>
        <v>17.809013959528496</v>
      </c>
      <c r="CP121" s="13">
        <f t="shared" si="198"/>
        <v>17.982086403237478</v>
      </c>
      <c r="CQ121" s="13">
        <f t="shared" si="198"/>
        <v>18.435173548213356</v>
      </c>
      <c r="CR121" s="13">
        <f t="shared" si="198"/>
        <v>18.82307064267788</v>
      </c>
      <c r="CS121" s="98">
        <f t="shared" si="198"/>
        <v>18.947072744217778</v>
      </c>
    </row>
    <row r="122" spans="1:97" s="15" customFormat="1" x14ac:dyDescent="0.25">
      <c r="A122" s="15" t="s">
        <v>6</v>
      </c>
      <c r="B122" s="116">
        <f t="shared" ref="B122:AG122" si="199">IFERROR(B24/B35,"")</f>
        <v>4.504714987714987</v>
      </c>
      <c r="C122" s="13">
        <f t="shared" si="199"/>
        <v>4.2728518518518497</v>
      </c>
      <c r="D122" s="13">
        <f t="shared" si="199"/>
        <v>10.346745192307692</v>
      </c>
      <c r="E122" s="13">
        <f t="shared" si="199"/>
        <v>7.2291336302895317</v>
      </c>
      <c r="F122" s="13">
        <f t="shared" si="199"/>
        <v>6.1493845470692721</v>
      </c>
      <c r="G122" s="13">
        <f t="shared" si="199"/>
        <v>8.1081334841628969</v>
      </c>
      <c r="H122" s="13">
        <f t="shared" si="199"/>
        <v>7.468515527950311</v>
      </c>
      <c r="I122" s="13">
        <f t="shared" si="199"/>
        <v>5.2079387755102049</v>
      </c>
      <c r="J122" s="13">
        <f t="shared" si="199"/>
        <v>9.8312097457627114</v>
      </c>
      <c r="K122" s="13">
        <f t="shared" si="199"/>
        <v>8.2759753086419749</v>
      </c>
      <c r="L122" s="13">
        <f t="shared" si="199"/>
        <v>6.786904867256637</v>
      </c>
      <c r="M122" s="98">
        <f t="shared" si="199"/>
        <v>11.431095730918512</v>
      </c>
      <c r="N122" s="264">
        <f t="shared" si="199"/>
        <v>3.2068949152542339</v>
      </c>
      <c r="O122" s="264">
        <f t="shared" si="199"/>
        <v>5.1790731707317077</v>
      </c>
      <c r="P122" s="264">
        <f t="shared" si="199"/>
        <v>8.2532447916666669</v>
      </c>
      <c r="Q122" s="264">
        <f t="shared" si="199"/>
        <v>5.8262396449704141</v>
      </c>
      <c r="R122" s="264">
        <f t="shared" si="199"/>
        <v>6.7423841911764706</v>
      </c>
      <c r="S122" s="264">
        <f t="shared" si="199"/>
        <v>8.7553107191316162</v>
      </c>
      <c r="T122" s="264">
        <f t="shared" si="199"/>
        <v>4.1495806201550387</v>
      </c>
      <c r="U122" s="264">
        <f t="shared" si="199"/>
        <v>4.3528763676148801</v>
      </c>
      <c r="V122" s="13">
        <f t="shared" si="199"/>
        <v>7.6739750479846647</v>
      </c>
      <c r="W122" s="13">
        <f t="shared" si="199"/>
        <v>6.2014101346001578</v>
      </c>
      <c r="X122" s="13">
        <f t="shared" si="199"/>
        <v>7.2528292268479273</v>
      </c>
      <c r="Y122" s="98">
        <f t="shared" si="199"/>
        <v>7.8460805577072197</v>
      </c>
      <c r="Z122" s="13">
        <f t="shared" si="199"/>
        <v>2.371991304347826</v>
      </c>
      <c r="AA122" s="13">
        <f t="shared" si="199"/>
        <v>5.2116594488188976</v>
      </c>
      <c r="AB122" s="13">
        <f t="shared" si="199"/>
        <v>6.7850192307692305</v>
      </c>
      <c r="AC122" s="13">
        <f t="shared" si="199"/>
        <v>4.6697754749568228</v>
      </c>
      <c r="AD122" s="13">
        <f t="shared" si="199"/>
        <v>6.2435470085470088</v>
      </c>
      <c r="AE122" s="13">
        <f t="shared" si="199"/>
        <v>4.8212175873731677</v>
      </c>
      <c r="AF122" s="13">
        <f t="shared" si="199"/>
        <v>3.1703812316715543</v>
      </c>
      <c r="AG122" s="13">
        <f t="shared" si="199"/>
        <v>5.1232485528639566</v>
      </c>
      <c r="AH122" s="13">
        <f t="shared" ref="AH122:BM122" si="200">IFERROR(AH24/AH35,"")</f>
        <v>5.0148497014527065</v>
      </c>
      <c r="AI122" s="13">
        <f t="shared" si="200"/>
        <v>4.9642156766220751</v>
      </c>
      <c r="AJ122" s="13">
        <f t="shared" si="200"/>
        <v>4.9093724031669694</v>
      </c>
      <c r="AK122" s="98">
        <f t="shared" si="200"/>
        <v>5.1289956598178108</v>
      </c>
      <c r="AL122" s="13">
        <f t="shared" si="200"/>
        <v>2.9135676142434681</v>
      </c>
      <c r="AM122" s="13">
        <f t="shared" si="200"/>
        <v>3.7735057524873508</v>
      </c>
      <c r="AN122" s="13">
        <f t="shared" si="200"/>
        <v>8.5371357388374403</v>
      </c>
      <c r="AO122" s="13">
        <f t="shared" si="200"/>
        <v>5.7050362365298133</v>
      </c>
      <c r="AP122" s="13">
        <f t="shared" si="200"/>
        <v>5.1479050465264669</v>
      </c>
      <c r="AQ122" s="13">
        <f t="shared" si="200"/>
        <v>4.6033975992578782</v>
      </c>
      <c r="AR122" s="13">
        <f t="shared" si="200"/>
        <v>4.8165802415942887</v>
      </c>
      <c r="AS122" s="13">
        <f t="shared" si="200"/>
        <v>5.1923293335557714</v>
      </c>
      <c r="AT122" s="13">
        <f t="shared" si="200"/>
        <v>5.0537842770761268</v>
      </c>
      <c r="AU122" s="13">
        <f t="shared" si="200"/>
        <v>5.0370811124122943</v>
      </c>
      <c r="AV122" s="13">
        <f t="shared" si="200"/>
        <v>5.1121484509530291</v>
      </c>
      <c r="AW122" s="98">
        <f t="shared" si="200"/>
        <v>5.175689748521215</v>
      </c>
      <c r="AX122" s="13">
        <f t="shared" si="200"/>
        <v>3.2396047136041366</v>
      </c>
      <c r="AY122" s="13">
        <f t="shared" si="200"/>
        <v>4.2299616489829006</v>
      </c>
      <c r="AZ122" s="13">
        <f t="shared" si="200"/>
        <v>10.04783922887059</v>
      </c>
      <c r="BA122" s="13">
        <f t="shared" si="200"/>
        <v>6.6376984393611345</v>
      </c>
      <c r="BB122" s="13">
        <f t="shared" si="200"/>
        <v>6.0512158268522098</v>
      </c>
      <c r="BC122" s="13">
        <f t="shared" si="200"/>
        <v>5.3950355906573417</v>
      </c>
      <c r="BD122" s="13">
        <f t="shared" si="200"/>
        <v>5.7625236801482895</v>
      </c>
      <c r="BE122" s="13">
        <f t="shared" si="200"/>
        <v>6.1119481250898682</v>
      </c>
      <c r="BF122" s="13">
        <f t="shared" si="200"/>
        <v>6.006915480381422</v>
      </c>
      <c r="BG122" s="13">
        <f t="shared" si="200"/>
        <v>6.0508211353631678</v>
      </c>
      <c r="BH122" s="13">
        <f t="shared" si="200"/>
        <v>6.1033776775295276</v>
      </c>
      <c r="BI122" s="98">
        <f t="shared" si="200"/>
        <v>6.1958491241431641</v>
      </c>
      <c r="BJ122" s="13">
        <f t="shared" si="200"/>
        <v>3.635777110110189</v>
      </c>
      <c r="BK122" s="13">
        <f t="shared" si="200"/>
        <v>4.6265976084098508</v>
      </c>
      <c r="BL122" s="13">
        <f t="shared" si="200"/>
        <v>10.945360659465436</v>
      </c>
      <c r="BM122" s="13">
        <f t="shared" si="200"/>
        <v>7.2477115334618674</v>
      </c>
      <c r="BN122" s="13">
        <f t="shared" ref="BN122:CS122" si="201">IFERROR(BN24/BN35,"")</f>
        <v>6.7681748030089537</v>
      </c>
      <c r="BO122" s="13">
        <f t="shared" si="201"/>
        <v>5.9999513393856194</v>
      </c>
      <c r="BP122" s="13">
        <f t="shared" si="201"/>
        <v>6.4322159954303917</v>
      </c>
      <c r="BQ122" s="13">
        <f t="shared" si="201"/>
        <v>6.8309898344092526</v>
      </c>
      <c r="BR122" s="13">
        <f t="shared" si="201"/>
        <v>6.7949649656180675</v>
      </c>
      <c r="BS122" s="13">
        <f t="shared" si="201"/>
        <v>6.7733838980981513</v>
      </c>
      <c r="BT122" s="13">
        <f t="shared" si="201"/>
        <v>6.8806880811161868</v>
      </c>
      <c r="BU122" s="98">
        <f t="shared" si="201"/>
        <v>6.976871752874561</v>
      </c>
      <c r="BV122" s="13">
        <f t="shared" si="201"/>
        <v>4.1418283779076388</v>
      </c>
      <c r="BW122" s="13">
        <f t="shared" si="201"/>
        <v>5.2756212464759402</v>
      </c>
      <c r="BX122" s="13">
        <f t="shared" si="201"/>
        <v>12.446478131521795</v>
      </c>
      <c r="BY122" s="13">
        <f t="shared" si="201"/>
        <v>8.2218534796221583</v>
      </c>
      <c r="BZ122" s="13">
        <f t="shared" si="201"/>
        <v>7.8463133978597961</v>
      </c>
      <c r="CA122" s="13">
        <f t="shared" si="201"/>
        <v>6.9272035733441175</v>
      </c>
      <c r="CB122" s="13">
        <f t="shared" si="201"/>
        <v>7.4601702941307382</v>
      </c>
      <c r="CC122" s="13">
        <f t="shared" si="201"/>
        <v>7.9540741745255259</v>
      </c>
      <c r="CD122" s="13">
        <f t="shared" si="201"/>
        <v>7.9400115957697004</v>
      </c>
      <c r="CE122" s="13">
        <f t="shared" si="201"/>
        <v>7.9042663278326248</v>
      </c>
      <c r="CF122" s="13">
        <f t="shared" si="201"/>
        <v>8.0707466396969707</v>
      </c>
      <c r="CG122" s="98">
        <f t="shared" si="201"/>
        <v>8.1770395599866905</v>
      </c>
      <c r="CH122" s="13">
        <f t="shared" si="201"/>
        <v>4.7171438947561279</v>
      </c>
      <c r="CI122" s="13">
        <f t="shared" si="201"/>
        <v>5.9846311683709343</v>
      </c>
      <c r="CJ122" s="13">
        <f t="shared" si="201"/>
        <v>14.096983633028515</v>
      </c>
      <c r="CK122" s="13">
        <f t="shared" si="201"/>
        <v>9.3011532384726365</v>
      </c>
      <c r="CL122" s="13">
        <f t="shared" si="201"/>
        <v>8.9698969293376081</v>
      </c>
      <c r="CM122" s="13">
        <f t="shared" si="201"/>
        <v>7.9026145508300285</v>
      </c>
      <c r="CN122" s="13">
        <f t="shared" si="201"/>
        <v>8.5281655529168585</v>
      </c>
      <c r="CO122" s="13">
        <f t="shared" si="201"/>
        <v>9.0593007343515435</v>
      </c>
      <c r="CP122" s="13">
        <f t="shared" si="201"/>
        <v>9.0614506318923169</v>
      </c>
      <c r="CQ122" s="13">
        <f t="shared" si="201"/>
        <v>9.1028658592281992</v>
      </c>
      <c r="CR122" s="13">
        <f t="shared" si="201"/>
        <v>9.3860436292323381</v>
      </c>
      <c r="CS122" s="98">
        <f t="shared" si="201"/>
        <v>9.5056593602751747</v>
      </c>
    </row>
    <row r="123" spans="1:97" s="15" customFormat="1" x14ac:dyDescent="0.25">
      <c r="A123" s="15" t="s">
        <v>7</v>
      </c>
      <c r="B123" s="116">
        <f t="shared" ref="B123:AG123" si="202">IFERROR(B25/B36,"")</f>
        <v>3.7722345679012346</v>
      </c>
      <c r="C123" s="13">
        <f t="shared" si="202"/>
        <v>2.6303519480519482</v>
      </c>
      <c r="D123" s="13">
        <f t="shared" si="202"/>
        <v>4.9853810709838102</v>
      </c>
      <c r="E123" s="13">
        <f t="shared" si="202"/>
        <v>3.6984469820554651</v>
      </c>
      <c r="F123" s="13">
        <f t="shared" si="202"/>
        <v>4.705234521575985</v>
      </c>
      <c r="G123" s="13">
        <f t="shared" si="202"/>
        <v>7.0876059479553781</v>
      </c>
      <c r="H123" s="13">
        <f t="shared" si="202"/>
        <v>5.6533048192771087</v>
      </c>
      <c r="I123" s="13">
        <f t="shared" si="202"/>
        <v>3.121442563482467</v>
      </c>
      <c r="J123" s="13">
        <f t="shared" si="202"/>
        <v>6.7265980861244019</v>
      </c>
      <c r="K123" s="13">
        <f t="shared" si="202"/>
        <v>5.5134363207547175</v>
      </c>
      <c r="L123" s="13">
        <f t="shared" si="202"/>
        <v>8.2793671444321948</v>
      </c>
      <c r="M123" s="98">
        <f t="shared" si="202"/>
        <v>8.9216223150357994</v>
      </c>
      <c r="N123" s="264">
        <f t="shared" si="202"/>
        <v>2.1414637946837765</v>
      </c>
      <c r="O123" s="264">
        <f t="shared" si="202"/>
        <v>2.7523755036261082</v>
      </c>
      <c r="P123" s="264">
        <f t="shared" si="202"/>
        <v>7.2335261669024042</v>
      </c>
      <c r="Q123" s="264">
        <f t="shared" si="202"/>
        <v>5.7655837837837813</v>
      </c>
      <c r="R123" s="264">
        <f t="shared" si="202"/>
        <v>5.5292573891625612</v>
      </c>
      <c r="S123" s="264">
        <f t="shared" si="202"/>
        <v>5.8783703374777971</v>
      </c>
      <c r="T123" s="264">
        <f t="shared" si="202"/>
        <v>4.4623783783783786</v>
      </c>
      <c r="U123" s="264">
        <f t="shared" si="202"/>
        <v>3.174445846477397</v>
      </c>
      <c r="V123" s="13">
        <f t="shared" si="202"/>
        <v>4.1551523129921257</v>
      </c>
      <c r="W123" s="13">
        <f t="shared" si="202"/>
        <v>2.7961997840172788</v>
      </c>
      <c r="X123" s="13">
        <f t="shared" si="202"/>
        <v>5.0499074839302205</v>
      </c>
      <c r="Y123" s="98">
        <f t="shared" si="202"/>
        <v>9.9013358046228213</v>
      </c>
      <c r="Z123" s="13">
        <f t="shared" si="202"/>
        <v>2.5876129979035642</v>
      </c>
      <c r="AA123" s="13">
        <f t="shared" si="202"/>
        <v>3.6359295363271298</v>
      </c>
      <c r="AB123" s="13">
        <f t="shared" si="202"/>
        <v>3.4363217796171752</v>
      </c>
      <c r="AC123" s="13">
        <f t="shared" si="202"/>
        <v>3.0570119802677937</v>
      </c>
      <c r="AD123" s="13">
        <f t="shared" si="202"/>
        <v>2.3166292134831461</v>
      </c>
      <c r="AE123" s="13">
        <f t="shared" si="202"/>
        <v>3.0546230654018971</v>
      </c>
      <c r="AF123" s="13">
        <f t="shared" si="202"/>
        <v>3.5614812646370027</v>
      </c>
      <c r="AG123" s="13">
        <f t="shared" si="202"/>
        <v>3.2483530765848601</v>
      </c>
      <c r="AH123" s="13">
        <f t="shared" ref="AH123:BM123" si="203">IFERROR(AH25/AH36,"")</f>
        <v>3.264561817846924</v>
      </c>
      <c r="AI123" s="13">
        <f t="shared" si="203"/>
        <v>3.3275259581017811</v>
      </c>
      <c r="AJ123" s="13">
        <f t="shared" si="203"/>
        <v>3.3624838763560296</v>
      </c>
      <c r="AK123" s="98">
        <f t="shared" si="203"/>
        <v>3.3863212943358247</v>
      </c>
      <c r="AL123" s="13">
        <f t="shared" si="203"/>
        <v>3.5428094882867027</v>
      </c>
      <c r="AM123" s="13">
        <f t="shared" si="203"/>
        <v>3.4549224441362876</v>
      </c>
      <c r="AN123" s="13">
        <f t="shared" si="203"/>
        <v>4.1223117572105163</v>
      </c>
      <c r="AO123" s="13">
        <f t="shared" si="203"/>
        <v>3.708096792391907</v>
      </c>
      <c r="AP123" s="13">
        <f t="shared" si="203"/>
        <v>3.8754288525817198</v>
      </c>
      <c r="AQ123" s="13">
        <f t="shared" si="203"/>
        <v>3.8588362388431525</v>
      </c>
      <c r="AR123" s="13">
        <f t="shared" si="203"/>
        <v>3.9556935942484737</v>
      </c>
      <c r="AS123" s="13">
        <f t="shared" si="203"/>
        <v>3.9714871293803502</v>
      </c>
      <c r="AT123" s="13">
        <f t="shared" si="203"/>
        <v>4.01964572285336</v>
      </c>
      <c r="AU123" s="13">
        <f t="shared" si="203"/>
        <v>4.040778870299552</v>
      </c>
      <c r="AV123" s="13">
        <f t="shared" si="203"/>
        <v>4.0637038398789258</v>
      </c>
      <c r="AW123" s="98">
        <f t="shared" si="203"/>
        <v>4.0733556224492729</v>
      </c>
      <c r="AX123" s="13">
        <f t="shared" si="203"/>
        <v>3.9259078728140793</v>
      </c>
      <c r="AY123" s="13">
        <f t="shared" si="203"/>
        <v>3.814108306334612</v>
      </c>
      <c r="AZ123" s="13">
        <f t="shared" si="203"/>
        <v>4.9080545830810642</v>
      </c>
      <c r="BA123" s="13">
        <f t="shared" si="203"/>
        <v>4.342456725118315</v>
      </c>
      <c r="BB123" s="13">
        <f t="shared" si="203"/>
        <v>4.5166102948582978</v>
      </c>
      <c r="BC123" s="13">
        <f t="shared" si="203"/>
        <v>4.5424517123546053</v>
      </c>
      <c r="BD123" s="13">
        <f t="shared" si="203"/>
        <v>4.6850666423401455</v>
      </c>
      <c r="BE123" s="13">
        <f t="shared" si="203"/>
        <v>4.7883088339409898</v>
      </c>
      <c r="BF123" s="13">
        <f t="shared" si="203"/>
        <v>4.8087849507115905</v>
      </c>
      <c r="BG123" s="13">
        <f t="shared" si="203"/>
        <v>4.8747689050931191</v>
      </c>
      <c r="BH123" s="13">
        <f t="shared" si="203"/>
        <v>4.9970960617806535</v>
      </c>
      <c r="BI123" s="98">
        <f t="shared" si="203"/>
        <v>4.9510066993691826</v>
      </c>
      <c r="BJ123" s="13">
        <f t="shared" si="203"/>
        <v>4.4171159726408513</v>
      </c>
      <c r="BK123" s="13">
        <f t="shared" si="203"/>
        <v>4.4223446406121516</v>
      </c>
      <c r="BL123" s="13">
        <f t="shared" si="203"/>
        <v>5.5171017803015969</v>
      </c>
      <c r="BM123" s="13">
        <f t="shared" si="203"/>
        <v>4.9014200578636329</v>
      </c>
      <c r="BN123" s="13">
        <f t="shared" ref="BN123:CS123" si="204">IFERROR(BN25/BN36,"")</f>
        <v>5.0614864091003087</v>
      </c>
      <c r="BO123" s="13">
        <f t="shared" si="204"/>
        <v>5.1802049050672352</v>
      </c>
      <c r="BP123" s="13">
        <f t="shared" si="204"/>
        <v>5.3487971822964822</v>
      </c>
      <c r="BQ123" s="13">
        <f t="shared" si="204"/>
        <v>5.3651621823520506</v>
      </c>
      <c r="BR123" s="13">
        <f t="shared" si="204"/>
        <v>5.5079131890585566</v>
      </c>
      <c r="BS123" s="13">
        <f t="shared" si="204"/>
        <v>5.5842165580904286</v>
      </c>
      <c r="BT123" s="13">
        <f t="shared" si="204"/>
        <v>5.6309707088374079</v>
      </c>
      <c r="BU123" s="98">
        <f t="shared" si="204"/>
        <v>5.6404111809290711</v>
      </c>
      <c r="BV123" s="13">
        <f t="shared" si="204"/>
        <v>5.087561357344442</v>
      </c>
      <c r="BW123" s="13">
        <f t="shared" si="204"/>
        <v>5.066017955597637</v>
      </c>
      <c r="BX123" s="13">
        <f t="shared" si="204"/>
        <v>6.4155476909951457</v>
      </c>
      <c r="BY123" s="13">
        <f t="shared" si="204"/>
        <v>5.6847847569091048</v>
      </c>
      <c r="BZ123" s="13">
        <f t="shared" si="204"/>
        <v>5.866606706218473</v>
      </c>
      <c r="CA123" s="13">
        <f t="shared" si="204"/>
        <v>6.1067369728415093</v>
      </c>
      <c r="CB123" s="13">
        <f t="shared" si="204"/>
        <v>6.2687602961310933</v>
      </c>
      <c r="CC123" s="13">
        <f t="shared" si="204"/>
        <v>6.3145656443846718</v>
      </c>
      <c r="CD123" s="13">
        <f t="shared" si="204"/>
        <v>6.4947164141086935</v>
      </c>
      <c r="CE123" s="13">
        <f t="shared" si="204"/>
        <v>6.5892451174086437</v>
      </c>
      <c r="CF123" s="13">
        <f t="shared" si="204"/>
        <v>6.6603179231205374</v>
      </c>
      <c r="CG123" s="98">
        <f t="shared" si="204"/>
        <v>6.6697813144083389</v>
      </c>
      <c r="CH123" s="13">
        <f t="shared" si="204"/>
        <v>5.8140532447535511</v>
      </c>
      <c r="CI123" s="13">
        <f t="shared" si="204"/>
        <v>5.8087343510341602</v>
      </c>
      <c r="CJ123" s="13">
        <f t="shared" si="204"/>
        <v>7.3533277696481782</v>
      </c>
      <c r="CK123" s="13">
        <f t="shared" si="204"/>
        <v>6.5048105188430299</v>
      </c>
      <c r="CL123" s="13">
        <f t="shared" si="204"/>
        <v>6.7112484168143203</v>
      </c>
      <c r="CM123" s="13">
        <f t="shared" si="204"/>
        <v>7.0367783707905831</v>
      </c>
      <c r="CN123" s="13">
        <f t="shared" si="204"/>
        <v>7.2024494920499187</v>
      </c>
      <c r="CO123" s="13">
        <f t="shared" si="204"/>
        <v>7.238626775164021</v>
      </c>
      <c r="CP123" s="13">
        <f t="shared" si="204"/>
        <v>7.4489858295628339</v>
      </c>
      <c r="CQ123" s="13">
        <f t="shared" si="204"/>
        <v>7.6174771978436953</v>
      </c>
      <c r="CR123" s="13">
        <f t="shared" si="204"/>
        <v>7.7883541999244752</v>
      </c>
      <c r="CS123" s="98">
        <f t="shared" si="204"/>
        <v>7.7955254504035691</v>
      </c>
    </row>
    <row r="124" spans="1:97" s="15" customFormat="1" x14ac:dyDescent="0.25">
      <c r="A124" s="15" t="s">
        <v>8</v>
      </c>
      <c r="B124" s="116">
        <f t="shared" ref="B124:AG124" si="205">IFERROR(B26/B37,"")</f>
        <v>1.76103550295858</v>
      </c>
      <c r="C124" s="13">
        <f t="shared" si="205"/>
        <v>2.2333424657534247</v>
      </c>
      <c r="D124" s="13">
        <f t="shared" si="205"/>
        <v>4.5088146258503405</v>
      </c>
      <c r="E124" s="13">
        <f t="shared" si="205"/>
        <v>6.0019681335356605</v>
      </c>
      <c r="F124" s="13">
        <f t="shared" si="205"/>
        <v>4.6688757485029946</v>
      </c>
      <c r="G124" s="13">
        <f t="shared" si="205"/>
        <v>5.7921955645161294</v>
      </c>
      <c r="H124" s="13">
        <f t="shared" si="205"/>
        <v>7.3826895491803279</v>
      </c>
      <c r="I124" s="13">
        <f t="shared" si="205"/>
        <v>4.6252401263823062</v>
      </c>
      <c r="J124" s="13">
        <f t="shared" si="205"/>
        <v>6.6746568213783259</v>
      </c>
      <c r="K124" s="13">
        <f t="shared" si="205"/>
        <v>4.8882666240409209</v>
      </c>
      <c r="L124" s="13">
        <f t="shared" si="205"/>
        <v>8.0814903314917128</v>
      </c>
      <c r="M124" s="98">
        <f t="shared" si="205"/>
        <v>11.480174149659863</v>
      </c>
      <c r="N124" s="264">
        <f t="shared" si="205"/>
        <v>2.2203143176733784</v>
      </c>
      <c r="O124" s="264">
        <f t="shared" si="205"/>
        <v>1.9430244716351501</v>
      </c>
      <c r="P124" s="264">
        <f t="shared" si="205"/>
        <v>4.9806190476190473</v>
      </c>
      <c r="Q124" s="264">
        <f t="shared" si="205"/>
        <v>5.1223339432753878</v>
      </c>
      <c r="R124" s="264">
        <f t="shared" si="205"/>
        <v>3.1697013815090331</v>
      </c>
      <c r="S124" s="264">
        <f t="shared" si="205"/>
        <v>4.7216449912126537</v>
      </c>
      <c r="T124" s="264">
        <f t="shared" si="205"/>
        <v>3.6038657534246576</v>
      </c>
      <c r="U124" s="264">
        <f t="shared" si="205"/>
        <v>4.0684022633744856</v>
      </c>
      <c r="V124" s="13">
        <f t="shared" si="205"/>
        <v>4.7132587822014047</v>
      </c>
      <c r="W124" s="13">
        <f t="shared" si="205"/>
        <v>3.7567846615720524</v>
      </c>
      <c r="X124" s="13">
        <f t="shared" si="205"/>
        <v>2.3487806928171167</v>
      </c>
      <c r="Y124" s="98">
        <f t="shared" si="205"/>
        <v>4.4097129062647289</v>
      </c>
      <c r="Z124" s="13">
        <f t="shared" si="205"/>
        <v>1.2649681759931652</v>
      </c>
      <c r="AA124" s="13">
        <f t="shared" si="205"/>
        <v>4.6701680327868855</v>
      </c>
      <c r="AB124" s="13">
        <f t="shared" si="205"/>
        <v>6.3861951822112415</v>
      </c>
      <c r="AC124" s="13">
        <f t="shared" si="205"/>
        <v>2.6055974338412189</v>
      </c>
      <c r="AD124" s="13">
        <f t="shared" si="205"/>
        <v>2.9140696409140374</v>
      </c>
      <c r="AE124" s="13">
        <f t="shared" si="205"/>
        <v>2.8810348837209303</v>
      </c>
      <c r="AF124" s="13">
        <f t="shared" si="205"/>
        <v>3.4817624521072794</v>
      </c>
      <c r="AG124" s="13">
        <f t="shared" si="205"/>
        <v>2.7162525396829604</v>
      </c>
      <c r="AH124" s="13">
        <f t="shared" ref="AH124:BM124" si="206">IFERROR(AH26/AH37,"")</f>
        <v>2.7952469098259272</v>
      </c>
      <c r="AI124" s="13">
        <f t="shared" si="206"/>
        <v>2.9577837417022308</v>
      </c>
      <c r="AJ124" s="13">
        <f t="shared" si="206"/>
        <v>3.0343853402046927</v>
      </c>
      <c r="AK124" s="98">
        <f t="shared" si="206"/>
        <v>2.9407598993335089</v>
      </c>
      <c r="AL124" s="13">
        <f t="shared" si="206"/>
        <v>2.0079741251381518</v>
      </c>
      <c r="AM124" s="13">
        <f t="shared" si="206"/>
        <v>3.3421435336277026</v>
      </c>
      <c r="AN124" s="13">
        <f t="shared" si="206"/>
        <v>5.593626831187704</v>
      </c>
      <c r="AO124" s="13">
        <f t="shared" si="206"/>
        <v>3.1827019458784913</v>
      </c>
      <c r="AP124" s="13">
        <f t="shared" si="206"/>
        <v>2.8433577096037976</v>
      </c>
      <c r="AQ124" s="13">
        <f t="shared" si="206"/>
        <v>3.4123364731301113</v>
      </c>
      <c r="AR124" s="13">
        <f t="shared" si="206"/>
        <v>3.8864069525359572</v>
      </c>
      <c r="AS124" s="13">
        <f t="shared" si="206"/>
        <v>3.4385367481942954</v>
      </c>
      <c r="AT124" s="13">
        <f t="shared" si="206"/>
        <v>3.4682246986909981</v>
      </c>
      <c r="AU124" s="13">
        <f t="shared" si="206"/>
        <v>3.6437205252789351</v>
      </c>
      <c r="AV124" s="13">
        <f t="shared" si="206"/>
        <v>3.6791320624244408</v>
      </c>
      <c r="AW124" s="98">
        <f t="shared" si="206"/>
        <v>3.6152800477000455</v>
      </c>
      <c r="AX124" s="13">
        <f t="shared" si="206"/>
        <v>2.2247251112811806</v>
      </c>
      <c r="AY124" s="13">
        <f t="shared" si="206"/>
        <v>3.5653951803271062</v>
      </c>
      <c r="AZ124" s="13">
        <f t="shared" si="206"/>
        <v>6.4951560235775361</v>
      </c>
      <c r="BA124" s="13">
        <f t="shared" si="206"/>
        <v>3.5513150127130433</v>
      </c>
      <c r="BB124" s="13">
        <f t="shared" si="206"/>
        <v>3.1880625830193505</v>
      </c>
      <c r="BC124" s="13">
        <f t="shared" si="206"/>
        <v>3.8912084258891859</v>
      </c>
      <c r="BD124" s="13">
        <f t="shared" si="206"/>
        <v>4.4633409645865401</v>
      </c>
      <c r="BE124" s="13">
        <f t="shared" si="206"/>
        <v>3.9341687461562649</v>
      </c>
      <c r="BF124" s="13">
        <f t="shared" si="206"/>
        <v>3.9946565804955556</v>
      </c>
      <c r="BG124" s="13">
        <f t="shared" si="206"/>
        <v>4.2088590507487318</v>
      </c>
      <c r="BH124" s="13">
        <f t="shared" si="206"/>
        <v>4.2584923589291783</v>
      </c>
      <c r="BI124" s="98">
        <f t="shared" si="206"/>
        <v>4.2010697365974341</v>
      </c>
      <c r="BJ124" s="13">
        <f t="shared" si="206"/>
        <v>2.432429958087555</v>
      </c>
      <c r="BK124" s="13">
        <f t="shared" si="206"/>
        <v>4.089444334483141</v>
      </c>
      <c r="BL124" s="13">
        <f t="shared" si="206"/>
        <v>7.1427077292686585</v>
      </c>
      <c r="BM124" s="13">
        <f t="shared" si="206"/>
        <v>4.0900275176921932</v>
      </c>
      <c r="BN124" s="13">
        <f t="shared" ref="BN124:CS124" si="207">IFERROR(BN26/BN37,"")</f>
        <v>3.6431653138579292</v>
      </c>
      <c r="BO124" s="13">
        <f t="shared" si="207"/>
        <v>4.3496081295455369</v>
      </c>
      <c r="BP124" s="13">
        <f t="shared" si="207"/>
        <v>4.962890819208261</v>
      </c>
      <c r="BQ124" s="13">
        <f t="shared" si="207"/>
        <v>4.4183059169197909</v>
      </c>
      <c r="BR124" s="13">
        <f t="shared" si="207"/>
        <v>4.5018876920904471</v>
      </c>
      <c r="BS124" s="13">
        <f t="shared" si="207"/>
        <v>4.7310429062668087</v>
      </c>
      <c r="BT124" s="13">
        <f t="shared" si="207"/>
        <v>4.7797713159985546</v>
      </c>
      <c r="BU124" s="98">
        <f t="shared" si="207"/>
        <v>4.7146681602656688</v>
      </c>
      <c r="BV124" s="13">
        <f t="shared" si="207"/>
        <v>2.7650384640457042</v>
      </c>
      <c r="BW124" s="13">
        <f t="shared" si="207"/>
        <v>4.7407340899905499</v>
      </c>
      <c r="BX124" s="13">
        <f t="shared" si="207"/>
        <v>8.1266085422545729</v>
      </c>
      <c r="BY124" s="13">
        <f t="shared" si="207"/>
        <v>4.7104116277660637</v>
      </c>
      <c r="BZ124" s="13">
        <f t="shared" si="207"/>
        <v>4.1875689668189766</v>
      </c>
      <c r="CA124" s="13">
        <f t="shared" si="207"/>
        <v>5.0236651458159338</v>
      </c>
      <c r="CB124" s="13">
        <f t="shared" si="207"/>
        <v>5.6699139679684718</v>
      </c>
      <c r="CC124" s="13">
        <f t="shared" si="207"/>
        <v>5.1493189508701729</v>
      </c>
      <c r="CD124" s="13">
        <f t="shared" si="207"/>
        <v>5.2447093305244801</v>
      </c>
      <c r="CE124" s="13">
        <f t="shared" si="207"/>
        <v>5.5033835714790804</v>
      </c>
      <c r="CF124" s="13">
        <f t="shared" si="207"/>
        <v>5.5857848065560534</v>
      </c>
      <c r="CG124" s="98">
        <f t="shared" si="207"/>
        <v>5.515631354096846</v>
      </c>
      <c r="CH124" s="13">
        <f t="shared" si="207"/>
        <v>3.1346602395757701</v>
      </c>
      <c r="CI124" s="13">
        <f t="shared" si="207"/>
        <v>5.4492249110036184</v>
      </c>
      <c r="CJ124" s="13">
        <f t="shared" si="207"/>
        <v>9.2218169467786648</v>
      </c>
      <c r="CK124" s="13">
        <f t="shared" si="207"/>
        <v>5.3961547980195528</v>
      </c>
      <c r="CL124" s="13">
        <f t="shared" si="207"/>
        <v>4.7892293860382589</v>
      </c>
      <c r="CM124" s="13">
        <f t="shared" si="207"/>
        <v>5.7365990975559411</v>
      </c>
      <c r="CN124" s="13">
        <f t="shared" si="207"/>
        <v>6.4370788225057414</v>
      </c>
      <c r="CO124" s="13">
        <f t="shared" si="207"/>
        <v>5.8711789372476719</v>
      </c>
      <c r="CP124" s="13">
        <f t="shared" si="207"/>
        <v>5.9772712864257214</v>
      </c>
      <c r="CQ124" s="13">
        <f t="shared" si="207"/>
        <v>6.3327482838340945</v>
      </c>
      <c r="CR124" s="13">
        <f t="shared" si="207"/>
        <v>6.4823758874473976</v>
      </c>
      <c r="CS124" s="98">
        <f t="shared" si="207"/>
        <v>6.4050176987774519</v>
      </c>
    </row>
    <row r="125" spans="1:97" s="15" customFormat="1" x14ac:dyDescent="0.25">
      <c r="A125" s="15" t="s">
        <v>1</v>
      </c>
      <c r="B125" s="116">
        <f t="shared" ref="B125:AG125" si="208">IFERROR(B27/B38,"")</f>
        <v>2.4917683923705725</v>
      </c>
      <c r="C125" s="13">
        <f t="shared" si="208"/>
        <v>2.775983981693364</v>
      </c>
      <c r="D125" s="13">
        <f t="shared" si="208"/>
        <v>2.7323120229007634</v>
      </c>
      <c r="E125" s="13">
        <f t="shared" si="208"/>
        <v>5.6291971476510065</v>
      </c>
      <c r="F125" s="13">
        <f t="shared" si="208"/>
        <v>4.6382645985401467</v>
      </c>
      <c r="G125" s="13">
        <f t="shared" si="208"/>
        <v>9.7116809872029251</v>
      </c>
      <c r="H125" s="13">
        <f t="shared" si="208"/>
        <v>7.995245210727969</v>
      </c>
      <c r="I125" s="13">
        <f t="shared" si="208"/>
        <v>4.0921097122302159</v>
      </c>
      <c r="J125" s="13">
        <f t="shared" si="208"/>
        <v>10.872750489236791</v>
      </c>
      <c r="K125" s="13">
        <f t="shared" si="208"/>
        <v>7.7884254966887418</v>
      </c>
      <c r="L125" s="13">
        <f t="shared" si="208"/>
        <v>11.215763713080184</v>
      </c>
      <c r="M125" s="98">
        <f t="shared" si="208"/>
        <v>12.223746164574631</v>
      </c>
      <c r="N125" s="264">
        <f t="shared" si="208"/>
        <v>2.0286574654956087</v>
      </c>
      <c r="O125" s="264">
        <f t="shared" si="208"/>
        <v>2.366229977116705</v>
      </c>
      <c r="P125" s="264">
        <f t="shared" si="208"/>
        <v>5.2971885593220343</v>
      </c>
      <c r="Q125" s="264">
        <f t="shared" si="208"/>
        <v>3.1862116451016633</v>
      </c>
      <c r="R125" s="264">
        <f t="shared" si="208"/>
        <v>4.5256977648202135</v>
      </c>
      <c r="S125" s="264">
        <f t="shared" si="208"/>
        <v>4.857896006655575</v>
      </c>
      <c r="T125" s="264">
        <f t="shared" si="208"/>
        <v>3.4272176422093983</v>
      </c>
      <c r="U125" s="264">
        <f t="shared" si="208"/>
        <v>3.3552282708142727</v>
      </c>
      <c r="V125" s="13">
        <f t="shared" si="208"/>
        <v>4.7767487073422954</v>
      </c>
      <c r="W125" s="13">
        <f t="shared" si="208"/>
        <v>3.5323226120857698</v>
      </c>
      <c r="X125" s="13">
        <f t="shared" si="208"/>
        <v>6.0952813051146375</v>
      </c>
      <c r="Y125" s="98">
        <f t="shared" si="208"/>
        <v>11.453034854771802</v>
      </c>
      <c r="Z125" s="13">
        <f t="shared" si="208"/>
        <v>0.59883403741701868</v>
      </c>
      <c r="AA125" s="13">
        <f t="shared" si="208"/>
        <v>1.8163664529914532</v>
      </c>
      <c r="AB125" s="13">
        <f t="shared" si="208"/>
        <v>3.2874425287356321</v>
      </c>
      <c r="AC125" s="13">
        <f t="shared" si="208"/>
        <v>4.5361394380853275</v>
      </c>
      <c r="AD125" s="13">
        <f t="shared" si="208"/>
        <v>8.2765240641711237</v>
      </c>
      <c r="AE125" s="13">
        <f t="shared" si="208"/>
        <v>2.9966832504145935</v>
      </c>
      <c r="AF125" s="13">
        <f t="shared" si="208"/>
        <v>2.9752800000000001</v>
      </c>
      <c r="AG125" s="13">
        <f t="shared" si="208"/>
        <v>6.9995113465329908</v>
      </c>
      <c r="AH125" s="13">
        <f t="shared" ref="AH125:BM125" si="209">IFERROR(AH27/AH38,"")</f>
        <v>8.2954636190976387</v>
      </c>
      <c r="AI125" s="13">
        <f t="shared" si="209"/>
        <v>5.8335051944341227</v>
      </c>
      <c r="AJ125" s="13">
        <f t="shared" si="209"/>
        <v>6.3969722102333959</v>
      </c>
      <c r="AK125" s="98">
        <f t="shared" si="209"/>
        <v>7.6428994651969067</v>
      </c>
      <c r="AL125" s="13">
        <f t="shared" si="209"/>
        <v>1.3380178929327378</v>
      </c>
      <c r="AM125" s="13">
        <f t="shared" si="209"/>
        <v>1.791161808886814</v>
      </c>
      <c r="AN125" s="13">
        <f t="shared" si="209"/>
        <v>3.9853071639652673</v>
      </c>
      <c r="AO125" s="13">
        <f t="shared" si="209"/>
        <v>4.4845404437976581</v>
      </c>
      <c r="AP125" s="13">
        <f t="shared" si="209"/>
        <v>16.87412441557813</v>
      </c>
      <c r="AQ125" s="13">
        <f t="shared" si="209"/>
        <v>3.6830369689822522</v>
      </c>
      <c r="AR125" s="13">
        <f t="shared" si="209"/>
        <v>4.0136040543971188</v>
      </c>
      <c r="AS125" s="13">
        <f t="shared" si="209"/>
        <v>7.2813864929623193</v>
      </c>
      <c r="AT125" s="13">
        <f t="shared" si="209"/>
        <v>7.9996630436405622</v>
      </c>
      <c r="AU125" s="13">
        <f t="shared" si="209"/>
        <v>5.777156958840135</v>
      </c>
      <c r="AV125" s="13">
        <f t="shared" si="209"/>
        <v>6.3164891809446777</v>
      </c>
      <c r="AW125" s="98">
        <f t="shared" si="209"/>
        <v>6.9206016333875517</v>
      </c>
      <c r="AX125" s="13">
        <f t="shared" si="209"/>
        <v>1.4596631857194133</v>
      </c>
      <c r="AY125" s="13">
        <f t="shared" si="209"/>
        <v>1.9712549350355142</v>
      </c>
      <c r="AZ125" s="13">
        <f t="shared" si="209"/>
        <v>5.0596027723657047</v>
      </c>
      <c r="BA125" s="13">
        <f t="shared" si="209"/>
        <v>6.2244966691601533</v>
      </c>
      <c r="BB125" s="13">
        <f t="shared" si="209"/>
        <v>29.53777993480578</v>
      </c>
      <c r="BC125" s="13">
        <f t="shared" si="209"/>
        <v>6.0057777992107795</v>
      </c>
      <c r="BD125" s="13">
        <f t="shared" si="209"/>
        <v>6.611622444590159</v>
      </c>
      <c r="BE125" s="13">
        <f t="shared" si="209"/>
        <v>12.407587338222417</v>
      </c>
      <c r="BF125" s="13">
        <f t="shared" si="209"/>
        <v>14.072076240452564</v>
      </c>
      <c r="BG125" s="13">
        <f t="shared" si="209"/>
        <v>9.9229316295405692</v>
      </c>
      <c r="BH125" s="13">
        <f t="shared" si="209"/>
        <v>10.957989014189899</v>
      </c>
      <c r="BI125" s="98">
        <f t="shared" si="209"/>
        <v>12.520871184408858</v>
      </c>
      <c r="BJ125" s="13">
        <f t="shared" si="209"/>
        <v>1.5814664873124438</v>
      </c>
      <c r="BK125" s="13">
        <f t="shared" si="209"/>
        <v>2.1408868770421914</v>
      </c>
      <c r="BL125" s="13">
        <f t="shared" si="209"/>
        <v>5.5037554175088674</v>
      </c>
      <c r="BM125" s="13">
        <f t="shared" si="209"/>
        <v>6.8799849768759849</v>
      </c>
      <c r="BN125" s="13">
        <f t="shared" ref="BN125:CS125" si="210">IFERROR(BN27/BN38,"")</f>
        <v>32.929574018063846</v>
      </c>
      <c r="BO125" s="13">
        <f t="shared" si="210"/>
        <v>6.6760795321503066</v>
      </c>
      <c r="BP125" s="13">
        <f t="shared" si="210"/>
        <v>7.4326767336912418</v>
      </c>
      <c r="BQ125" s="13">
        <f t="shared" si="210"/>
        <v>13.994822899857914</v>
      </c>
      <c r="BR125" s="13">
        <f t="shared" si="210"/>
        <v>16.178084901649893</v>
      </c>
      <c r="BS125" s="13">
        <f t="shared" si="210"/>
        <v>11.383848687827738</v>
      </c>
      <c r="BT125" s="13">
        <f t="shared" si="210"/>
        <v>12.58926962390392</v>
      </c>
      <c r="BU125" s="98">
        <f t="shared" si="210"/>
        <v>14.307998834746275</v>
      </c>
      <c r="BV125" s="13">
        <f t="shared" si="210"/>
        <v>1.8070144116676898</v>
      </c>
      <c r="BW125" s="13">
        <f t="shared" si="210"/>
        <v>2.4467479620958539</v>
      </c>
      <c r="BX125" s="13">
        <f t="shared" si="210"/>
        <v>6.3433000974268907</v>
      </c>
      <c r="BY125" s="13">
        <f t="shared" si="210"/>
        <v>7.9957920807336604</v>
      </c>
      <c r="BZ125" s="13">
        <f t="shared" si="210"/>
        <v>38.745115925569735</v>
      </c>
      <c r="CA125" s="13">
        <f t="shared" si="210"/>
        <v>7.8201346443893707</v>
      </c>
      <c r="CB125" s="13">
        <f t="shared" si="210"/>
        <v>8.7182435134920286</v>
      </c>
      <c r="CC125" s="13">
        <f t="shared" si="210"/>
        <v>16.44573616902532</v>
      </c>
      <c r="CD125" s="13">
        <f t="shared" si="210"/>
        <v>19.068416441376083</v>
      </c>
      <c r="CE125" s="13">
        <f t="shared" si="210"/>
        <v>13.407603695666388</v>
      </c>
      <c r="CF125" s="13">
        <f t="shared" si="210"/>
        <v>14.826111790773933</v>
      </c>
      <c r="CG125" s="98">
        <f t="shared" si="210"/>
        <v>16.846483969527046</v>
      </c>
      <c r="CH125" s="13">
        <f t="shared" si="210"/>
        <v>2.0470583864235636</v>
      </c>
      <c r="CI125" s="13">
        <f t="shared" si="210"/>
        <v>2.7720089660490563</v>
      </c>
      <c r="CJ125" s="13">
        <f t="shared" si="210"/>
        <v>7.2087225920569269</v>
      </c>
      <c r="CK125" s="13">
        <f t="shared" si="210"/>
        <v>9.1153991819321529</v>
      </c>
      <c r="CL125" s="13">
        <f t="shared" si="210"/>
        <v>44.398873028913663</v>
      </c>
      <c r="CM125" s="13">
        <f t="shared" si="210"/>
        <v>8.9391391698434628</v>
      </c>
      <c r="CN125" s="13">
        <f t="shared" si="210"/>
        <v>9.9731630164042517</v>
      </c>
      <c r="CO125" s="13">
        <f t="shared" si="210"/>
        <v>18.831454192055038</v>
      </c>
      <c r="CP125" s="13">
        <f t="shared" si="210"/>
        <v>21.826646662808219</v>
      </c>
      <c r="CQ125" s="13">
        <f t="shared" si="210"/>
        <v>15.364414658159804</v>
      </c>
      <c r="CR125" s="13">
        <f t="shared" si="210"/>
        <v>17.30054275562696</v>
      </c>
      <c r="CS125" s="98">
        <f t="shared" si="210"/>
        <v>19.644254785364669</v>
      </c>
    </row>
    <row r="126" spans="1:97" s="15" customFormat="1" x14ac:dyDescent="0.25">
      <c r="A126" s="15" t="s">
        <v>2</v>
      </c>
      <c r="B126" s="116">
        <f t="shared" ref="B126:AG126" si="211">IFERROR(B28/B39,"")</f>
        <v>2.2862222222222224</v>
      </c>
      <c r="C126" s="13">
        <f t="shared" si="211"/>
        <v>2.2852619047619047</v>
      </c>
      <c r="D126" s="13">
        <f t="shared" si="211"/>
        <v>3.9076886227544909</v>
      </c>
      <c r="E126" s="13">
        <f t="shared" si="211"/>
        <v>2.6221686746987953</v>
      </c>
      <c r="F126" s="13">
        <f t="shared" si="211"/>
        <v>2.5325880829015541</v>
      </c>
      <c r="G126" s="13">
        <f t="shared" si="211"/>
        <v>4.7397860169491528</v>
      </c>
      <c r="H126" s="13">
        <f t="shared" si="211"/>
        <v>4.458456521739131</v>
      </c>
      <c r="I126" s="13">
        <f t="shared" si="211"/>
        <v>4.4713265306122443</v>
      </c>
      <c r="J126" s="13">
        <f t="shared" si="211"/>
        <v>18.26362142857143</v>
      </c>
      <c r="K126" s="13">
        <f t="shared" si="211"/>
        <v>-2.471767857142857</v>
      </c>
      <c r="L126" s="13">
        <f t="shared" si="211"/>
        <v>13.694596036585367</v>
      </c>
      <c r="M126" s="98">
        <f t="shared" si="211"/>
        <v>17.204685233160596</v>
      </c>
      <c r="N126" s="264">
        <f t="shared" si="211"/>
        <v>3.0091796536796536</v>
      </c>
      <c r="O126" s="264">
        <f t="shared" si="211"/>
        <v>4.1886194029850747</v>
      </c>
      <c r="P126" s="264">
        <f t="shared" si="211"/>
        <v>6.0012828467153287</v>
      </c>
      <c r="Q126" s="264">
        <f t="shared" si="211"/>
        <v>2.6151254019292605</v>
      </c>
      <c r="R126" s="264">
        <f t="shared" si="211"/>
        <v>3.6025524193548386</v>
      </c>
      <c r="S126" s="264">
        <f t="shared" si="211"/>
        <v>5.3731446015424158</v>
      </c>
      <c r="T126" s="264">
        <f t="shared" si="211"/>
        <v>2.8079579439252336</v>
      </c>
      <c r="U126" s="264">
        <f t="shared" si="211"/>
        <v>3.7741222104144532</v>
      </c>
      <c r="V126" s="13">
        <f t="shared" si="211"/>
        <v>4.535028836754643</v>
      </c>
      <c r="W126" s="13">
        <f t="shared" si="211"/>
        <v>4.2744528546712806</v>
      </c>
      <c r="X126" s="13">
        <f t="shared" si="211"/>
        <v>4.0493329156223892</v>
      </c>
      <c r="Y126" s="98">
        <f t="shared" si="211"/>
        <v>9.4826762749445823</v>
      </c>
      <c r="Z126" s="13">
        <f t="shared" si="211"/>
        <v>1.940489652870494</v>
      </c>
      <c r="AA126" s="13">
        <f t="shared" si="211"/>
        <v>3.5101004756242564</v>
      </c>
      <c r="AB126" s="13">
        <f t="shared" si="211"/>
        <v>5.0284316185696367</v>
      </c>
      <c r="AC126" s="13">
        <f t="shared" si="211"/>
        <v>6.0318389261744958</v>
      </c>
      <c r="AD126" s="13">
        <f t="shared" si="211"/>
        <v>5.9937962962962956</v>
      </c>
      <c r="AE126" s="13">
        <f t="shared" si="211"/>
        <v>5.3637878787878783</v>
      </c>
      <c r="AF126" s="13">
        <f t="shared" si="211"/>
        <v>5.1750631458094141</v>
      </c>
      <c r="AG126" s="13">
        <f t="shared" si="211"/>
        <v>6.5957847118680473</v>
      </c>
      <c r="AH126" s="13">
        <f t="shared" ref="AH126:BM126" si="212">IFERROR(AH28/AH39,"")</f>
        <v>6.3435589537331012</v>
      </c>
      <c r="AI126" s="13">
        <f t="shared" si="212"/>
        <v>6.1383723871599321</v>
      </c>
      <c r="AJ126" s="13">
        <f t="shared" si="212"/>
        <v>6.1325053405532657</v>
      </c>
      <c r="AK126" s="98">
        <f t="shared" si="212"/>
        <v>6.4509202609617509</v>
      </c>
      <c r="AL126" s="13">
        <f t="shared" si="212"/>
        <v>2.860123065464756</v>
      </c>
      <c r="AM126" s="13">
        <f t="shared" si="212"/>
        <v>3.1717839241743198</v>
      </c>
      <c r="AN126" s="13">
        <f t="shared" si="212"/>
        <v>6.0018743498709304</v>
      </c>
      <c r="AO126" s="13">
        <f t="shared" si="212"/>
        <v>7.6550628974860713</v>
      </c>
      <c r="AP126" s="13">
        <f t="shared" si="212"/>
        <v>7.2038086031137327</v>
      </c>
      <c r="AQ126" s="13">
        <f t="shared" si="212"/>
        <v>6.6909943151882718</v>
      </c>
      <c r="AR126" s="13">
        <f t="shared" si="212"/>
        <v>5.9383403614529096</v>
      </c>
      <c r="AS126" s="13">
        <f t="shared" si="212"/>
        <v>7.0208549130313687</v>
      </c>
      <c r="AT126" s="13">
        <f t="shared" si="212"/>
        <v>6.7769847547002131</v>
      </c>
      <c r="AU126" s="13">
        <f t="shared" si="212"/>
        <v>6.6676800469194282</v>
      </c>
      <c r="AV126" s="13">
        <f t="shared" si="212"/>
        <v>6.6060830527714263</v>
      </c>
      <c r="AW126" s="98">
        <f t="shared" si="212"/>
        <v>6.7804911338677245</v>
      </c>
      <c r="AX126" s="13">
        <f t="shared" si="212"/>
        <v>3.1974274241173877</v>
      </c>
      <c r="AY126" s="13">
        <f t="shared" si="212"/>
        <v>3.5540580187509816</v>
      </c>
      <c r="AZ126" s="13">
        <f t="shared" si="212"/>
        <v>6.9064111690556294</v>
      </c>
      <c r="BA126" s="13">
        <f t="shared" si="212"/>
        <v>8.8347784886099028</v>
      </c>
      <c r="BB126" s="13">
        <f t="shared" si="212"/>
        <v>8.0539227145121366</v>
      </c>
      <c r="BC126" s="13">
        <f t="shared" si="212"/>
        <v>7.483617023864686</v>
      </c>
      <c r="BD126" s="13">
        <f t="shared" si="212"/>
        <v>6.3770883679045562</v>
      </c>
      <c r="BE126" s="13">
        <f t="shared" si="212"/>
        <v>7.8573399193549829</v>
      </c>
      <c r="BF126" s="13">
        <f t="shared" si="212"/>
        <v>7.5984292774532873</v>
      </c>
      <c r="BG126" s="13">
        <f t="shared" si="212"/>
        <v>7.4914170739456702</v>
      </c>
      <c r="BH126" s="13">
        <f t="shared" si="212"/>
        <v>7.4374097668619559</v>
      </c>
      <c r="BI126" s="98">
        <f t="shared" si="212"/>
        <v>7.7161131442757833</v>
      </c>
      <c r="BJ126" s="13">
        <f t="shared" si="212"/>
        <v>3.4708115077345707</v>
      </c>
      <c r="BK126" s="13">
        <f t="shared" si="212"/>
        <v>3.8583046080037091</v>
      </c>
      <c r="BL126" s="13">
        <f t="shared" si="212"/>
        <v>7.4478706424209706</v>
      </c>
      <c r="BM126" s="13">
        <f t="shared" si="212"/>
        <v>9.6369359876029268</v>
      </c>
      <c r="BN126" s="13">
        <f t="shared" ref="BN126:CS126" si="213">IFERROR(BN28/BN39,"")</f>
        <v>8.8273011079901025</v>
      </c>
      <c r="BO126" s="13">
        <f t="shared" si="213"/>
        <v>8.2667492748580091</v>
      </c>
      <c r="BP126" s="13">
        <f t="shared" si="213"/>
        <v>7.2743712396094873</v>
      </c>
      <c r="BQ126" s="13">
        <f t="shared" si="213"/>
        <v>8.8253508117705692</v>
      </c>
      <c r="BR126" s="13">
        <f t="shared" si="213"/>
        <v>8.6836668031918798</v>
      </c>
      <c r="BS126" s="13">
        <f t="shared" si="213"/>
        <v>8.6005433431359997</v>
      </c>
      <c r="BT126" s="13">
        <f t="shared" si="213"/>
        <v>8.590792820508403</v>
      </c>
      <c r="BU126" s="98">
        <f t="shared" si="213"/>
        <v>8.9169488975265132</v>
      </c>
      <c r="BV126" s="13">
        <f t="shared" si="213"/>
        <v>3.9210640105025543</v>
      </c>
      <c r="BW126" s="13">
        <f t="shared" si="213"/>
        <v>4.3504972605078791</v>
      </c>
      <c r="BX126" s="13">
        <f t="shared" si="213"/>
        <v>8.7982988511904967</v>
      </c>
      <c r="BY126" s="13">
        <f t="shared" si="213"/>
        <v>11.017792766722096</v>
      </c>
      <c r="BZ126" s="13">
        <f t="shared" si="213"/>
        <v>10.266769002527688</v>
      </c>
      <c r="CA126" s="13">
        <f t="shared" si="213"/>
        <v>9.6192218826792129</v>
      </c>
      <c r="CB126" s="13">
        <f t="shared" si="213"/>
        <v>8.576941204531602</v>
      </c>
      <c r="CC126" s="13">
        <f t="shared" si="213"/>
        <v>10.309522639810886</v>
      </c>
      <c r="CD126" s="13">
        <f t="shared" si="213"/>
        <v>10.162060970330497</v>
      </c>
      <c r="CE126" s="13">
        <f t="shared" si="213"/>
        <v>10.057849311866734</v>
      </c>
      <c r="CF126" s="13">
        <f t="shared" si="213"/>
        <v>10.091524937783417</v>
      </c>
      <c r="CG126" s="98">
        <f t="shared" si="213"/>
        <v>10.433998047223353</v>
      </c>
      <c r="CH126" s="13">
        <f t="shared" si="213"/>
        <v>4.4299496451410514</v>
      </c>
      <c r="CI126" s="13">
        <f t="shared" si="213"/>
        <v>4.9132433900960022</v>
      </c>
      <c r="CJ126" s="13">
        <f t="shared" si="213"/>
        <v>10.032634447488368</v>
      </c>
      <c r="CK126" s="13">
        <f t="shared" si="213"/>
        <v>12.4866399932222</v>
      </c>
      <c r="CL126" s="13">
        <f t="shared" si="213"/>
        <v>11.696558083509597</v>
      </c>
      <c r="CM126" s="13">
        <f t="shared" si="213"/>
        <v>10.976999020273729</v>
      </c>
      <c r="CN126" s="13">
        <f t="shared" si="213"/>
        <v>9.8947038832018528</v>
      </c>
      <c r="CO126" s="13">
        <f t="shared" si="213"/>
        <v>11.776781660326346</v>
      </c>
      <c r="CP126" s="13">
        <f t="shared" si="213"/>
        <v>11.636005472619219</v>
      </c>
      <c r="CQ126" s="13">
        <f t="shared" si="213"/>
        <v>11.629336180884478</v>
      </c>
      <c r="CR126" s="13">
        <f t="shared" si="213"/>
        <v>11.794029052341116</v>
      </c>
      <c r="CS126" s="98">
        <f t="shared" si="213"/>
        <v>12.175742754216774</v>
      </c>
    </row>
    <row r="127" spans="1:97" s="15" customFormat="1" x14ac:dyDescent="0.25">
      <c r="A127" s="15" t="s">
        <v>150</v>
      </c>
      <c r="B127" s="116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98"/>
      <c r="N127" s="264"/>
      <c r="O127" s="264"/>
      <c r="P127" s="264" t="str">
        <f>IFERROR(P29/P40,"")</f>
        <v/>
      </c>
      <c r="Q127" s="264" t="str">
        <f t="shared" ref="Q127:CB127" si="214">IFERROR(Q29/Q40,"")</f>
        <v/>
      </c>
      <c r="R127" s="264" t="str">
        <f t="shared" si="214"/>
        <v/>
      </c>
      <c r="S127" s="264" t="str">
        <f t="shared" si="214"/>
        <v/>
      </c>
      <c r="T127" s="264" t="str">
        <f t="shared" si="214"/>
        <v/>
      </c>
      <c r="U127" s="264" t="str">
        <f t="shared" si="214"/>
        <v/>
      </c>
      <c r="V127" s="264" t="str">
        <f t="shared" si="214"/>
        <v/>
      </c>
      <c r="W127" s="264" t="str">
        <f t="shared" si="214"/>
        <v/>
      </c>
      <c r="X127" s="264" t="str">
        <f t="shared" si="214"/>
        <v/>
      </c>
      <c r="Y127" s="264" t="str">
        <f t="shared" si="214"/>
        <v/>
      </c>
      <c r="Z127" s="264" t="str">
        <f t="shared" si="214"/>
        <v/>
      </c>
      <c r="AA127" s="264">
        <f t="shared" si="214"/>
        <v>0.6865059473237044</v>
      </c>
      <c r="AB127" s="264">
        <f t="shared" si="214"/>
        <v>0.53972807353504404</v>
      </c>
      <c r="AC127" s="264">
        <f t="shared" si="214"/>
        <v>0.86090961098398167</v>
      </c>
      <c r="AD127" s="264">
        <f t="shared" si="214"/>
        <v>0.34090571640682998</v>
      </c>
      <c r="AE127" s="264">
        <f t="shared" si="214"/>
        <v>0.18749639100845533</v>
      </c>
      <c r="AF127" s="264">
        <f t="shared" si="214"/>
        <v>0.19477622138708575</v>
      </c>
      <c r="AG127" s="264">
        <f t="shared" si="214"/>
        <v>0.36626773519602884</v>
      </c>
      <c r="AH127" s="264">
        <f t="shared" si="214"/>
        <v>0.26850246176842318</v>
      </c>
      <c r="AI127" s="264">
        <f t="shared" si="214"/>
        <v>0.25794670766593963</v>
      </c>
      <c r="AJ127" s="264">
        <f t="shared" si="214"/>
        <v>0.2751221001986825</v>
      </c>
      <c r="AK127" s="264">
        <f t="shared" si="214"/>
        <v>0.29783538625360395</v>
      </c>
      <c r="AL127" s="264">
        <f t="shared" si="214"/>
        <v>0.27458863405314354</v>
      </c>
      <c r="AM127" s="264">
        <f t="shared" si="214"/>
        <v>0.27612747627351425</v>
      </c>
      <c r="AN127" s="264">
        <f t="shared" si="214"/>
        <v>0.28081250307005262</v>
      </c>
      <c r="AO127" s="264">
        <f t="shared" si="214"/>
        <v>0.28224278205730985</v>
      </c>
      <c r="AP127" s="264">
        <f t="shared" si="214"/>
        <v>0.2784314559087197</v>
      </c>
      <c r="AQ127" s="264">
        <f t="shared" si="214"/>
        <v>0.2793963651544894</v>
      </c>
      <c r="AR127" s="264">
        <f t="shared" si="214"/>
        <v>0.28021845565490971</v>
      </c>
      <c r="AS127" s="264">
        <f t="shared" si="214"/>
        <v>0.28006987936205535</v>
      </c>
      <c r="AT127" s="264">
        <f t="shared" si="214"/>
        <v>0.27952847651921381</v>
      </c>
      <c r="AU127" s="264">
        <f t="shared" si="214"/>
        <v>0.27980312485884606</v>
      </c>
      <c r="AV127" s="264">
        <f t="shared" si="214"/>
        <v>0.27990490325499345</v>
      </c>
      <c r="AW127" s="264">
        <f t="shared" si="214"/>
        <v>0.27982654808109536</v>
      </c>
      <c r="AX127" s="264" t="str">
        <f t="shared" si="214"/>
        <v/>
      </c>
      <c r="AY127" s="264" t="str">
        <f t="shared" si="214"/>
        <v/>
      </c>
      <c r="AZ127" s="264" t="str">
        <f t="shared" si="214"/>
        <v/>
      </c>
      <c r="BA127" s="264" t="str">
        <f t="shared" si="214"/>
        <v/>
      </c>
      <c r="BB127" s="264" t="str">
        <f t="shared" si="214"/>
        <v/>
      </c>
      <c r="BC127" s="264" t="str">
        <f t="shared" si="214"/>
        <v/>
      </c>
      <c r="BD127" s="264" t="str">
        <f t="shared" si="214"/>
        <v/>
      </c>
      <c r="BE127" s="264" t="str">
        <f t="shared" si="214"/>
        <v/>
      </c>
      <c r="BF127" s="264" t="str">
        <f t="shared" si="214"/>
        <v/>
      </c>
      <c r="BG127" s="264" t="str">
        <f t="shared" si="214"/>
        <v/>
      </c>
      <c r="BH127" s="264" t="str">
        <f t="shared" si="214"/>
        <v/>
      </c>
      <c r="BI127" s="264" t="str">
        <f t="shared" si="214"/>
        <v/>
      </c>
      <c r="BJ127" s="264" t="str">
        <f t="shared" si="214"/>
        <v/>
      </c>
      <c r="BK127" s="264" t="str">
        <f t="shared" si="214"/>
        <v/>
      </c>
      <c r="BL127" s="264" t="str">
        <f t="shared" si="214"/>
        <v/>
      </c>
      <c r="BM127" s="264" t="str">
        <f t="shared" si="214"/>
        <v/>
      </c>
      <c r="BN127" s="264" t="str">
        <f t="shared" si="214"/>
        <v/>
      </c>
      <c r="BO127" s="264" t="str">
        <f t="shared" si="214"/>
        <v/>
      </c>
      <c r="BP127" s="264" t="str">
        <f t="shared" si="214"/>
        <v/>
      </c>
      <c r="BQ127" s="264" t="str">
        <f t="shared" si="214"/>
        <v/>
      </c>
      <c r="BR127" s="264" t="str">
        <f t="shared" si="214"/>
        <v/>
      </c>
      <c r="BS127" s="264" t="str">
        <f t="shared" si="214"/>
        <v/>
      </c>
      <c r="BT127" s="264" t="str">
        <f t="shared" si="214"/>
        <v/>
      </c>
      <c r="BU127" s="264" t="str">
        <f t="shared" si="214"/>
        <v/>
      </c>
      <c r="BV127" s="264" t="str">
        <f t="shared" si="214"/>
        <v/>
      </c>
      <c r="BW127" s="264" t="str">
        <f t="shared" si="214"/>
        <v/>
      </c>
      <c r="BX127" s="264" t="str">
        <f t="shared" si="214"/>
        <v/>
      </c>
      <c r="BY127" s="264" t="str">
        <f t="shared" si="214"/>
        <v/>
      </c>
      <c r="BZ127" s="264" t="str">
        <f t="shared" si="214"/>
        <v/>
      </c>
      <c r="CA127" s="264" t="str">
        <f t="shared" si="214"/>
        <v/>
      </c>
      <c r="CB127" s="264" t="str">
        <f t="shared" si="214"/>
        <v/>
      </c>
      <c r="CC127" s="264" t="str">
        <f t="shared" ref="CC127:CS127" si="215">IFERROR(CC29/CC40,"")</f>
        <v/>
      </c>
      <c r="CD127" s="264" t="str">
        <f t="shared" si="215"/>
        <v/>
      </c>
      <c r="CE127" s="264" t="str">
        <f t="shared" si="215"/>
        <v/>
      </c>
      <c r="CF127" s="264" t="str">
        <f t="shared" si="215"/>
        <v/>
      </c>
      <c r="CG127" s="264" t="str">
        <f t="shared" si="215"/>
        <v/>
      </c>
      <c r="CH127" s="264" t="str">
        <f t="shared" si="215"/>
        <v/>
      </c>
      <c r="CI127" s="264" t="str">
        <f t="shared" si="215"/>
        <v/>
      </c>
      <c r="CJ127" s="264" t="str">
        <f t="shared" si="215"/>
        <v/>
      </c>
      <c r="CK127" s="264" t="str">
        <f t="shared" si="215"/>
        <v/>
      </c>
      <c r="CL127" s="264" t="str">
        <f t="shared" si="215"/>
        <v/>
      </c>
      <c r="CM127" s="264" t="str">
        <f t="shared" si="215"/>
        <v/>
      </c>
      <c r="CN127" s="264" t="str">
        <f t="shared" si="215"/>
        <v/>
      </c>
      <c r="CO127" s="264" t="str">
        <f t="shared" si="215"/>
        <v/>
      </c>
      <c r="CP127" s="264" t="str">
        <f t="shared" si="215"/>
        <v/>
      </c>
      <c r="CQ127" s="264" t="str">
        <f t="shared" si="215"/>
        <v/>
      </c>
      <c r="CR127" s="264" t="str">
        <f t="shared" si="215"/>
        <v/>
      </c>
      <c r="CS127" s="264" t="str">
        <f t="shared" si="215"/>
        <v/>
      </c>
    </row>
    <row r="128" spans="1:97" s="16" customFormat="1" x14ac:dyDescent="0.25">
      <c r="A128" s="16" t="s">
        <v>3</v>
      </c>
      <c r="B128" s="117">
        <f t="shared" ref="B128:O128" si="216">IFERROR(B30/B41,"")</f>
        <v>4.1737335737179482</v>
      </c>
      <c r="C128" s="14">
        <f t="shared" si="216"/>
        <v>3.4992293116782669</v>
      </c>
      <c r="D128" s="14">
        <f t="shared" si="216"/>
        <v>6.7749793226381456</v>
      </c>
      <c r="E128" s="14">
        <f t="shared" si="216"/>
        <v>7.6088305138844543</v>
      </c>
      <c r="F128" s="14">
        <f t="shared" si="216"/>
        <v>6.1018565331582408</v>
      </c>
      <c r="G128" s="14">
        <f t="shared" si="216"/>
        <v>8.8054843598839057</v>
      </c>
      <c r="H128" s="14">
        <f t="shared" si="216"/>
        <v>9.3378234729772931</v>
      </c>
      <c r="I128" s="14">
        <f t="shared" si="216"/>
        <v>5.0694998491704375</v>
      </c>
      <c r="J128" s="14">
        <f t="shared" si="216"/>
        <v>11.232862467494941</v>
      </c>
      <c r="K128" s="14">
        <f t="shared" si="216"/>
        <v>7.0545446575342448</v>
      </c>
      <c r="L128" s="14">
        <f t="shared" si="216"/>
        <v>10.684520750000011</v>
      </c>
      <c r="M128" s="99">
        <f t="shared" si="216"/>
        <v>14.175362885596305</v>
      </c>
      <c r="N128" s="275">
        <f t="shared" si="216"/>
        <v>3.0890964870067368</v>
      </c>
      <c r="O128" s="275">
        <f t="shared" si="216"/>
        <v>3.3866026555200324</v>
      </c>
      <c r="P128" s="275">
        <f>IFERROR(P30/P41,"")</f>
        <v>7.902229773462782</v>
      </c>
      <c r="Q128" s="275">
        <f t="shared" ref="Q128:AV128" si="217">IFERROR(Q30/Q41,"")</f>
        <v>6.847292563817982</v>
      </c>
      <c r="R128" s="275">
        <f t="shared" si="217"/>
        <v>5.7106695740365101</v>
      </c>
      <c r="S128" s="275">
        <f t="shared" si="217"/>
        <v>7.2470905653892546</v>
      </c>
      <c r="T128" s="275">
        <f t="shared" si="217"/>
        <v>4.7376887134964507</v>
      </c>
      <c r="U128" s="275">
        <f t="shared" si="217"/>
        <v>4.5704190817790575</v>
      </c>
      <c r="V128" s="14">
        <f t="shared" si="217"/>
        <v>6.3661018686737689</v>
      </c>
      <c r="W128" s="14">
        <f t="shared" si="217"/>
        <v>4.7714219790675569</v>
      </c>
      <c r="X128" s="14">
        <f t="shared" si="217"/>
        <v>5.6377429013368783</v>
      </c>
      <c r="Y128" s="99">
        <f t="shared" si="217"/>
        <v>9.7812843067547313</v>
      </c>
      <c r="Z128" s="14">
        <f t="shared" si="217"/>
        <v>2.5553540378863411</v>
      </c>
      <c r="AA128" s="14">
        <f t="shared" si="217"/>
        <v>4.0840977068793656</v>
      </c>
      <c r="AB128" s="14">
        <f t="shared" si="217"/>
        <v>5.5202060069310743</v>
      </c>
      <c r="AC128" s="14">
        <f t="shared" si="217"/>
        <v>4.8521974793897469</v>
      </c>
      <c r="AD128" s="14">
        <f t="shared" si="217"/>
        <v>4.6530435163295678</v>
      </c>
      <c r="AE128" s="14">
        <f t="shared" si="217"/>
        <v>4.5183045708955234</v>
      </c>
      <c r="AF128" s="14">
        <f t="shared" si="217"/>
        <v>3.3152409418969166</v>
      </c>
      <c r="AG128" s="14">
        <f t="shared" si="217"/>
        <v>4.9008241657590208</v>
      </c>
      <c r="AH128" s="14">
        <f t="shared" si="217"/>
        <v>4.9912000364594746</v>
      </c>
      <c r="AI128" s="14">
        <f t="shared" si="217"/>
        <v>4.7577871603806976</v>
      </c>
      <c r="AJ128" s="14">
        <f t="shared" si="217"/>
        <v>4.6919499040318478</v>
      </c>
      <c r="AK128" s="99">
        <f t="shared" si="217"/>
        <v>5.043513612489833</v>
      </c>
      <c r="AL128" s="14">
        <f t="shared" si="217"/>
        <v>3.5744691503465322</v>
      </c>
      <c r="AM128" s="14">
        <f t="shared" si="217"/>
        <v>3.8252339166798786</v>
      </c>
      <c r="AN128" s="14">
        <f t="shared" si="217"/>
        <v>5.6012037449342804</v>
      </c>
      <c r="AO128" s="14">
        <f t="shared" si="217"/>
        <v>4.8733618324143011</v>
      </c>
      <c r="AP128" s="14">
        <f t="shared" si="217"/>
        <v>6.0661670917643402</v>
      </c>
      <c r="AQ128" s="14">
        <f t="shared" si="217"/>
        <v>4.4171473807156039</v>
      </c>
      <c r="AR128" s="14">
        <f t="shared" si="217"/>
        <v>4.4154800479258824</v>
      </c>
      <c r="AS128" s="14">
        <f t="shared" si="217"/>
        <v>5.1219082589350409</v>
      </c>
      <c r="AT128" s="14">
        <f t="shared" si="217"/>
        <v>5.1741929642751145</v>
      </c>
      <c r="AU128" s="14">
        <f t="shared" si="217"/>
        <v>4.9273815428747207</v>
      </c>
      <c r="AV128" s="14">
        <f t="shared" si="217"/>
        <v>5.0358313819023328</v>
      </c>
      <c r="AW128" s="99">
        <f t="shared" ref="AW128:CB128" si="218">IFERROR(AW30/AW41,"")</f>
        <v>5.3856605648607072</v>
      </c>
      <c r="AX128" s="14">
        <f t="shared" si="218"/>
        <v>3.2242844316372139</v>
      </c>
      <c r="AY128" s="14">
        <f t="shared" si="218"/>
        <v>3.8172747599330084</v>
      </c>
      <c r="AZ128" s="14">
        <f t="shared" si="218"/>
        <v>7.4628310790416217</v>
      </c>
      <c r="BA128" s="14">
        <f t="shared" si="218"/>
        <v>7.3186641221245878</v>
      </c>
      <c r="BB128" s="14">
        <f t="shared" si="218"/>
        <v>15.433522539701846</v>
      </c>
      <c r="BC128" s="14">
        <f t="shared" si="218"/>
        <v>6.8187573269886066</v>
      </c>
      <c r="BD128" s="14">
        <f t="shared" si="218"/>
        <v>6.7815792094189469</v>
      </c>
      <c r="BE128" s="14">
        <f t="shared" si="218"/>
        <v>8.4230040864491151</v>
      </c>
      <c r="BF128" s="14">
        <f t="shared" si="218"/>
        <v>8.8787107717551148</v>
      </c>
      <c r="BG128" s="14">
        <f t="shared" si="218"/>
        <v>7.8383932808058008</v>
      </c>
      <c r="BH128" s="14">
        <f t="shared" si="218"/>
        <v>8.1721152927228822</v>
      </c>
      <c r="BI128" s="99">
        <f t="shared" si="218"/>
        <v>8.7562557585643539</v>
      </c>
      <c r="BJ128" s="14">
        <f t="shared" si="218"/>
        <v>3.526438356512779</v>
      </c>
      <c r="BK128" s="14">
        <f t="shared" si="218"/>
        <v>4.2071742872564606</v>
      </c>
      <c r="BL128" s="14">
        <f t="shared" si="218"/>
        <v>8.0948262287085679</v>
      </c>
      <c r="BM128" s="14">
        <f t="shared" si="218"/>
        <v>7.9432597586628022</v>
      </c>
      <c r="BN128" s="14">
        <f t="shared" si="218"/>
        <v>17.309277932513798</v>
      </c>
      <c r="BO128" s="14">
        <f t="shared" si="218"/>
        <v>7.4942291743058442</v>
      </c>
      <c r="BP128" s="14">
        <f t="shared" si="218"/>
        <v>7.565520746970213</v>
      </c>
      <c r="BQ128" s="14">
        <f t="shared" si="218"/>
        <v>9.4425166861192107</v>
      </c>
      <c r="BR128" s="14">
        <f t="shared" si="218"/>
        <v>10.09280409587368</v>
      </c>
      <c r="BS128" s="14">
        <f t="shared" si="218"/>
        <v>8.887396334731763</v>
      </c>
      <c r="BT128" s="14">
        <f t="shared" si="218"/>
        <v>9.2882467101897781</v>
      </c>
      <c r="BU128" s="99">
        <f t="shared" si="218"/>
        <v>9.943244166921307</v>
      </c>
      <c r="BV128" s="14">
        <f t="shared" si="218"/>
        <v>3.9941135168931381</v>
      </c>
      <c r="BW128" s="14">
        <f t="shared" si="218"/>
        <v>4.7882085450982093</v>
      </c>
      <c r="BX128" s="14">
        <f t="shared" si="218"/>
        <v>9.2880065378333576</v>
      </c>
      <c r="BY128" s="14">
        <f t="shared" si="218"/>
        <v>9.1780228660884973</v>
      </c>
      <c r="BZ128" s="14">
        <f t="shared" si="218"/>
        <v>19.937876050177429</v>
      </c>
      <c r="CA128" s="14">
        <f t="shared" si="218"/>
        <v>8.7082882057291915</v>
      </c>
      <c r="CB128" s="14">
        <f t="shared" si="218"/>
        <v>8.7771728434915133</v>
      </c>
      <c r="CC128" s="14">
        <f t="shared" ref="CC128:CS128" si="219">IFERROR(CC30/CC41,"")</f>
        <v>10.954865096752457</v>
      </c>
      <c r="CD128" s="14">
        <f t="shared" si="219"/>
        <v>11.712632061692711</v>
      </c>
      <c r="CE128" s="14">
        <f t="shared" si="219"/>
        <v>10.352554994743533</v>
      </c>
      <c r="CF128" s="14">
        <f t="shared" si="219"/>
        <v>10.846922291846152</v>
      </c>
      <c r="CG128" s="99">
        <f t="shared" si="219"/>
        <v>11.601181396642854</v>
      </c>
      <c r="CH128" s="14">
        <f t="shared" si="219"/>
        <v>4.53541526589032</v>
      </c>
      <c r="CI128" s="14">
        <f t="shared" si="219"/>
        <v>5.4559056985582757</v>
      </c>
      <c r="CJ128" s="14">
        <f t="shared" si="219"/>
        <v>10.55193420559368</v>
      </c>
      <c r="CK128" s="14">
        <f t="shared" si="219"/>
        <v>10.398667554024659</v>
      </c>
      <c r="CL128" s="14">
        <f t="shared" si="219"/>
        <v>22.747449142702269</v>
      </c>
      <c r="CM128" s="14">
        <f t="shared" si="219"/>
        <v>9.9048341973081619</v>
      </c>
      <c r="CN128" s="14">
        <f t="shared" si="219"/>
        <v>10.000928440980502</v>
      </c>
      <c r="CO128" s="14">
        <f t="shared" si="219"/>
        <v>12.473874051689217</v>
      </c>
      <c r="CP128" s="14">
        <f t="shared" si="219"/>
        <v>13.347957325151032</v>
      </c>
      <c r="CQ128" s="14">
        <f t="shared" si="219"/>
        <v>11.87817766451535</v>
      </c>
      <c r="CR128" s="14">
        <f t="shared" si="219"/>
        <v>12.59845107586947</v>
      </c>
      <c r="CS128" s="99">
        <f t="shared" si="219"/>
        <v>13.466074442810523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welcome</cp:lastModifiedBy>
  <dcterms:created xsi:type="dcterms:W3CDTF">2016-06-22T02:57:05Z</dcterms:created>
  <dcterms:modified xsi:type="dcterms:W3CDTF">2017-08-25T10:50:47Z</dcterms:modified>
</cp:coreProperties>
</file>