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7680" activeTab="1"/>
  </bookViews>
  <sheets>
    <sheet name="PREMIUM" sheetId="1" r:id="rId1"/>
    <sheet name="Policy count" sheetId="2" r:id="rId2"/>
  </sheets>
  <calcPr calcId="145621" calcMode="manual" calcCompleted="0" calcOnSave="0"/>
</workbook>
</file>

<file path=xl/calcChain.xml><?xml version="1.0" encoding="utf-8"?>
<calcChain xmlns="http://schemas.openxmlformats.org/spreadsheetml/2006/main">
  <c r="V24" i="2" l="1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R23" i="2"/>
  <c r="B23" i="2"/>
  <c r="B22" i="2"/>
  <c r="R21" i="2"/>
  <c r="B21" i="2"/>
  <c r="R20" i="2"/>
  <c r="B20" i="2"/>
  <c r="R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R13" i="2"/>
  <c r="B13" i="2"/>
  <c r="B12" i="2"/>
  <c r="AL11" i="2"/>
  <c r="AK11" i="2"/>
  <c r="AJ11" i="2"/>
  <c r="R11" i="2"/>
  <c r="B11" i="2"/>
  <c r="R10" i="2"/>
  <c r="B10" i="2"/>
  <c r="AL9" i="2"/>
  <c r="AK9" i="2"/>
  <c r="AJ9" i="2"/>
  <c r="R9" i="2"/>
  <c r="B9" i="2"/>
  <c r="AD8" i="2"/>
  <c r="AC8" i="2"/>
  <c r="AB8" i="2"/>
  <c r="Z8" i="2"/>
  <c r="Y8" i="2"/>
  <c r="X8" i="2"/>
  <c r="V8" i="2"/>
  <c r="U8" i="2"/>
  <c r="T8" i="2"/>
  <c r="S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I54" i="1"/>
  <c r="H54" i="1"/>
  <c r="G54" i="1"/>
  <c r="F54" i="1"/>
  <c r="E54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I53" i="1"/>
  <c r="H53" i="1"/>
  <c r="G53" i="1"/>
  <c r="F53" i="1"/>
  <c r="E53" i="1"/>
  <c r="B53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I52" i="1"/>
  <c r="H52" i="1"/>
  <c r="G52" i="1"/>
  <c r="F52" i="1"/>
  <c r="E52" i="1"/>
  <c r="B52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I51" i="1"/>
  <c r="H51" i="1"/>
  <c r="G51" i="1"/>
  <c r="F51" i="1"/>
  <c r="E51" i="1"/>
  <c r="B51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I50" i="1"/>
  <c r="H50" i="1"/>
  <c r="G50" i="1"/>
  <c r="F50" i="1"/>
  <c r="E50" i="1"/>
  <c r="B50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I49" i="1"/>
  <c r="H49" i="1"/>
  <c r="G49" i="1"/>
  <c r="F49" i="1"/>
  <c r="E49" i="1"/>
  <c r="B49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I48" i="1"/>
  <c r="H48" i="1"/>
  <c r="G48" i="1"/>
  <c r="F48" i="1"/>
  <c r="E48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I44" i="1"/>
  <c r="H44" i="1"/>
  <c r="G44" i="1"/>
  <c r="F44" i="1"/>
  <c r="E44" i="1"/>
  <c r="I43" i="1"/>
  <c r="H43" i="1"/>
  <c r="G43" i="1"/>
  <c r="F43" i="1"/>
  <c r="E43" i="1"/>
  <c r="B43" i="1"/>
  <c r="I42" i="1"/>
  <c r="H42" i="1"/>
  <c r="G42" i="1"/>
  <c r="F42" i="1"/>
  <c r="E42" i="1"/>
  <c r="I41" i="1"/>
  <c r="H41" i="1"/>
  <c r="G41" i="1"/>
  <c r="F41" i="1"/>
  <c r="E41" i="1"/>
  <c r="B41" i="1"/>
  <c r="I40" i="1"/>
  <c r="H40" i="1"/>
  <c r="G40" i="1"/>
  <c r="F40" i="1"/>
  <c r="E40" i="1"/>
  <c r="B40" i="1"/>
  <c r="I39" i="1"/>
  <c r="H39" i="1"/>
  <c r="G39" i="1"/>
  <c r="F39" i="1"/>
  <c r="E39" i="1"/>
  <c r="B39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I38" i="1"/>
  <c r="H38" i="1"/>
  <c r="G38" i="1"/>
  <c r="F38" i="1"/>
  <c r="E38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I34" i="1"/>
  <c r="H34" i="1"/>
  <c r="G34" i="1"/>
  <c r="F34" i="1"/>
  <c r="E34" i="1"/>
  <c r="I33" i="1"/>
  <c r="H33" i="1"/>
  <c r="G33" i="1"/>
  <c r="F33" i="1"/>
  <c r="E33" i="1"/>
  <c r="B33" i="1"/>
  <c r="I32" i="1"/>
  <c r="H32" i="1"/>
  <c r="G32" i="1"/>
  <c r="F32" i="1"/>
  <c r="E32" i="1"/>
  <c r="B32" i="1"/>
  <c r="I31" i="1"/>
  <c r="H31" i="1"/>
  <c r="G31" i="1"/>
  <c r="F31" i="1"/>
  <c r="E31" i="1"/>
  <c r="B31" i="1"/>
  <c r="I30" i="1"/>
  <c r="H30" i="1"/>
  <c r="G30" i="1"/>
  <c r="F30" i="1"/>
  <c r="E30" i="1"/>
  <c r="B30" i="1"/>
  <c r="I29" i="1"/>
  <c r="H29" i="1"/>
  <c r="G29" i="1"/>
  <c r="F29" i="1"/>
  <c r="E29" i="1"/>
  <c r="B29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I28" i="1"/>
  <c r="H28" i="1"/>
  <c r="G28" i="1"/>
  <c r="F28" i="1"/>
  <c r="E28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I23" i="1"/>
  <c r="H23" i="1"/>
  <c r="G23" i="1"/>
  <c r="F23" i="1"/>
  <c r="E23" i="1"/>
  <c r="B23" i="1"/>
  <c r="I22" i="1"/>
  <c r="H22" i="1"/>
  <c r="G22" i="1"/>
  <c r="F22" i="1"/>
  <c r="E22" i="1"/>
  <c r="B22" i="1"/>
  <c r="I21" i="1"/>
  <c r="H21" i="1"/>
  <c r="G21" i="1"/>
  <c r="F21" i="1"/>
  <c r="E21" i="1"/>
  <c r="B21" i="1"/>
  <c r="I20" i="1"/>
  <c r="H20" i="1"/>
  <c r="G20" i="1"/>
  <c r="F20" i="1"/>
  <c r="E20" i="1"/>
  <c r="B20" i="1"/>
  <c r="I19" i="1"/>
  <c r="H19" i="1"/>
  <c r="G19" i="1"/>
  <c r="F19" i="1"/>
  <c r="E19" i="1"/>
  <c r="B19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I18" i="1"/>
  <c r="H18" i="1"/>
  <c r="G18" i="1"/>
  <c r="F18" i="1"/>
  <c r="E18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I14" i="1"/>
  <c r="H14" i="1"/>
  <c r="G14" i="1"/>
  <c r="F14" i="1"/>
  <c r="E14" i="1"/>
  <c r="I13" i="1"/>
  <c r="H13" i="1"/>
  <c r="G13" i="1"/>
  <c r="F13" i="1"/>
  <c r="E13" i="1"/>
  <c r="B13" i="1"/>
  <c r="I12" i="1"/>
  <c r="H12" i="1"/>
  <c r="G12" i="1"/>
  <c r="F12" i="1"/>
  <c r="E12" i="1"/>
  <c r="B12" i="1"/>
  <c r="I11" i="1"/>
  <c r="H11" i="1"/>
  <c r="G11" i="1"/>
  <c r="F11" i="1"/>
  <c r="E11" i="1"/>
  <c r="B11" i="1"/>
  <c r="I10" i="1"/>
  <c r="H10" i="1"/>
  <c r="G10" i="1"/>
  <c r="F10" i="1"/>
  <c r="E10" i="1"/>
  <c r="B10" i="1"/>
  <c r="I9" i="1"/>
  <c r="H9" i="1"/>
  <c r="G9" i="1"/>
  <c r="F9" i="1"/>
  <c r="E9" i="1"/>
  <c r="B9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I7" i="1"/>
  <c r="H7" i="1"/>
  <c r="G7" i="1"/>
  <c r="F7" i="1"/>
</calcChain>
</file>

<file path=xl/sharedStrings.xml><?xml version="1.0" encoding="utf-8"?>
<sst xmlns="http://schemas.openxmlformats.org/spreadsheetml/2006/main" count="107" uniqueCount="35">
  <si>
    <t>PRODUCTTION BY CHANNEL</t>
  </si>
  <si>
    <t>SP18-20</t>
  </si>
  <si>
    <t>Unit: mil VND</t>
  </si>
  <si>
    <t>APE</t>
  </si>
  <si>
    <t>FY2018</t>
  </si>
  <si>
    <t>FY2019</t>
  </si>
  <si>
    <t>FY2020</t>
  </si>
  <si>
    <t>FY2021</t>
  </si>
  <si>
    <t>FY2022</t>
  </si>
  <si>
    <t>AGN_IND</t>
  </si>
  <si>
    <t>Agency</t>
  </si>
  <si>
    <t>TCA_ALL</t>
  </si>
  <si>
    <t>TCA</t>
  </si>
  <si>
    <t>BAN_ALL</t>
  </si>
  <si>
    <t>Banca - Ind</t>
  </si>
  <si>
    <t>Credit Life</t>
  </si>
  <si>
    <t>Banca - Credit Life</t>
  </si>
  <si>
    <t>CHAN_GRP</t>
  </si>
  <si>
    <t>Group</t>
  </si>
  <si>
    <t>Total</t>
  </si>
  <si>
    <t>FY Premium</t>
  </si>
  <si>
    <t>RY Premium</t>
  </si>
  <si>
    <t>Single Premium</t>
  </si>
  <si>
    <t>Banca - CL</t>
  </si>
  <si>
    <t>Total Premium (GWP)</t>
  </si>
  <si>
    <t>NO_NEW_POLS</t>
  </si>
  <si>
    <t>New policies issued</t>
  </si>
  <si>
    <t>Case size (APE/Basic Count)</t>
  </si>
  <si>
    <t>Case size (BF Adj)</t>
  </si>
  <si>
    <t>Target</t>
  </si>
  <si>
    <t>Adj to Count</t>
  </si>
  <si>
    <t>Variable</t>
  </si>
  <si>
    <t>FY2017</t>
  </si>
  <si>
    <t>NO_POLS_IF</t>
  </si>
  <si>
    <t>Number policies inforce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</si>
</sst>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-* #,##0_-;\-* #,##0_-;_-* &quot;-&quot;??_-;_-@_-"/>
    <numFmt numFmtId="167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i/>
      <sz val="10"/>
      <color rgb="FF000099"/>
      <name val="Calibri"/>
      <family val="2"/>
      <charset val="163"/>
      <scheme val="minor"/>
    </font>
    <font>
      <b/>
      <sz val="10"/>
      <color rgb="FFFF0000"/>
      <name val="Calibri"/>
      <family val="2"/>
      <charset val="163"/>
      <scheme val="minor"/>
    </font>
    <font>
      <sz val="10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8"/>
      <name val="Calibri"/>
      <family val="2"/>
      <charset val="163"/>
      <scheme val="minor"/>
    </font>
    <font>
      <sz val="10"/>
      <color rgb="FFFF0000"/>
      <name val="Calibri"/>
      <family val="2"/>
      <charset val="163"/>
      <scheme val="minor"/>
    </font>
    <font>
      <i/>
      <sz val="11"/>
      <color rgb="FFFF0000"/>
      <name val="Calibri"/>
      <family val="2"/>
      <charset val="163"/>
      <scheme val="minor"/>
    </font>
    <font>
      <i/>
      <sz val="10"/>
      <color rgb="FFFF0000"/>
      <name val="Calibri"/>
      <family val="2"/>
      <charset val="163"/>
      <scheme val="minor"/>
    </font>
    <font>
      <b/>
      <sz val="10"/>
      <color theme="5" tint="-0.499984740745262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1" fontId="3" fillId="0" borderId="0" xfId="0" quotePrefix="1" applyNumberFormat="1" applyFont="1"/>
    <xf numFmtId="164" fontId="7" fillId="0" borderId="0" xfId="1" quotePrefix="1" applyNumberFormat="1" applyFont="1"/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5" fontId="9" fillId="3" borderId="0" xfId="0" quotePrefix="1" applyNumberFormat="1" applyFont="1" applyFill="1" applyAlignment="1">
      <alignment horizontal="right"/>
    </xf>
    <xf numFmtId="165" fontId="3" fillId="3" borderId="0" xfId="0" quotePrefix="1" applyNumberFormat="1" applyFont="1" applyFill="1" applyAlignment="1">
      <alignment horizontal="right"/>
    </xf>
    <xf numFmtId="166" fontId="3" fillId="4" borderId="0" xfId="1" applyNumberFormat="1" applyFont="1" applyFill="1"/>
    <xf numFmtId="43" fontId="3" fillId="0" borderId="0" xfId="1" applyFont="1"/>
    <xf numFmtId="166" fontId="3" fillId="5" borderId="0" xfId="1" applyNumberFormat="1" applyFont="1" applyFill="1"/>
    <xf numFmtId="166" fontId="3" fillId="6" borderId="0" xfId="1" applyNumberFormat="1" applyFont="1" applyFill="1"/>
    <xf numFmtId="166" fontId="4" fillId="0" borderId="0" xfId="1" applyNumberFormat="1" applyFont="1"/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164" fontId="10" fillId="0" borderId="0" xfId="1" applyNumberFormat="1" applyFont="1"/>
    <xf numFmtId="164" fontId="0" fillId="0" borderId="0" xfId="1" applyNumberFormat="1" applyFont="1"/>
    <xf numFmtId="164" fontId="11" fillId="0" borderId="0" xfId="1" applyNumberFormat="1" applyFont="1"/>
    <xf numFmtId="14" fontId="5" fillId="0" borderId="0" xfId="0" quotePrefix="1" applyNumberFormat="1" applyFont="1"/>
    <xf numFmtId="14" fontId="3" fillId="0" borderId="0" xfId="0" quotePrefix="1" applyNumberFormat="1" applyFont="1"/>
    <xf numFmtId="165" fontId="4" fillId="3" borderId="0" xfId="0" quotePrefix="1" applyNumberFormat="1" applyFont="1" applyFill="1" applyAlignment="1">
      <alignment horizontal="right"/>
    </xf>
    <xf numFmtId="0" fontId="12" fillId="7" borderId="0" xfId="0" applyFont="1" applyFill="1"/>
    <xf numFmtId="0" fontId="3" fillId="7" borderId="0" xfId="0" applyFont="1" applyFill="1"/>
    <xf numFmtId="166" fontId="0" fillId="0" borderId="0" xfId="0" applyNumberFormat="1"/>
    <xf numFmtId="14" fontId="13" fillId="0" borderId="0" xfId="0" quotePrefix="1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/>
    <xf numFmtId="1" fontId="3" fillId="8" borderId="0" xfId="0" quotePrefix="1" applyNumberFormat="1" applyFont="1" applyFill="1" applyAlignment="1">
      <alignment horizontal="right"/>
    </xf>
    <xf numFmtId="165" fontId="3" fillId="8" borderId="0" xfId="0" quotePrefix="1" applyNumberFormat="1" applyFont="1" applyFill="1" applyAlignment="1">
      <alignment horizontal="right"/>
    </xf>
    <xf numFmtId="167" fontId="3" fillId="5" borderId="0" xfId="1" applyNumberFormat="1" applyFont="1" applyFill="1"/>
    <xf numFmtId="9" fontId="10" fillId="5" borderId="0" xfId="2" applyFont="1" applyFill="1"/>
    <xf numFmtId="167" fontId="3" fillId="9" borderId="0" xfId="1" applyNumberFormat="1" applyFont="1" applyFill="1"/>
    <xf numFmtId="0" fontId="15" fillId="0" borderId="0" xfId="0" applyFont="1"/>
    <xf numFmtId="0" fontId="15" fillId="0" borderId="0" xfId="0" applyFont="1" applyAlignment="1">
      <alignment horizontal="right"/>
    </xf>
    <xf numFmtId="166" fontId="15" fillId="5" borderId="0" xfId="1" applyNumberFormat="1" applyFont="1" applyFill="1"/>
    <xf numFmtId="0" fontId="2" fillId="0" borderId="0" xfId="0" applyFont="1"/>
    <xf numFmtId="167" fontId="4" fillId="0" borderId="0" xfId="1" applyNumberFormat="1" applyFont="1"/>
    <xf numFmtId="166" fontId="11" fillId="0" borderId="0" xfId="0" applyNumberFormat="1" applyFont="1"/>
    <xf numFmtId="164" fontId="11" fillId="0" borderId="0" xfId="0" applyNumberFormat="1" applyFont="1"/>
    <xf numFmtId="1" fontId="0" fillId="0" borderId="0" xfId="0" applyNumberFormat="1"/>
    <xf numFmtId="165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O55"/>
  <sheetViews>
    <sheetView zoomScale="55" zoomScaleNormal="55" workbookViewId="0">
      <pane xSplit="9" topLeftCell="J1" activePane="topRight" state="frozen"/>
      <selection activeCell="E8" sqref="E8"/>
      <selection pane="topRight" activeCell="Q11" sqref="Q11"/>
    </sheetView>
  </sheetViews>
  <sheetFormatPr defaultRowHeight="14.4" x14ac:dyDescent="0.3"/>
  <cols>
    <col min="1" max="1" width="3.21875" customWidth="1"/>
    <col min="2" max="2" width="3.88671875" style="1" hidden="1" customWidth="1"/>
    <col min="3" max="3" width="8.33203125" style="2" hidden="1" customWidth="1"/>
    <col min="4" max="4" width="15.21875" style="2" customWidth="1"/>
    <col min="5" max="7" width="10" style="1" bestFit="1" customWidth="1"/>
    <col min="8" max="8" width="10" style="1" hidden="1" customWidth="1"/>
    <col min="9" max="9" width="11" style="1" hidden="1" customWidth="1"/>
    <col min="10" max="10" width="3.33203125" style="1" customWidth="1"/>
    <col min="11" max="11" width="9" style="1" hidden="1" customWidth="1"/>
    <col min="12" max="16" width="9" hidden="1" customWidth="1"/>
    <col min="17" max="52" width="9" bestFit="1" customWidth="1"/>
    <col min="53" max="67" width="9" hidden="1" customWidth="1"/>
  </cols>
  <sheetData>
    <row r="1" spans="2:67" x14ac:dyDescent="0.3">
      <c r="D1" s="3" t="s">
        <v>0</v>
      </c>
    </row>
    <row r="2" spans="2:67" x14ac:dyDescent="0.3">
      <c r="D2" s="4" t="s">
        <v>1</v>
      </c>
    </row>
    <row r="3" spans="2:67" x14ac:dyDescent="0.3">
      <c r="C3" s="1"/>
      <c r="D3" s="1"/>
    </row>
    <row r="4" spans="2:67" x14ac:dyDescent="0.3">
      <c r="C4" s="1"/>
      <c r="D4" s="5" t="s">
        <v>2</v>
      </c>
    </row>
    <row r="6" spans="2:67" x14ac:dyDescent="0.3">
      <c r="D6" s="6" t="s">
        <v>3</v>
      </c>
    </row>
    <row r="7" spans="2:67" s="11" customFormat="1" x14ac:dyDescent="0.3">
      <c r="B7" s="7"/>
      <c r="C7" s="8"/>
      <c r="D7" s="8"/>
      <c r="E7" s="9">
        <v>2018</v>
      </c>
      <c r="F7" s="9">
        <f ca="1">E7+1</f>
        <v>2019</v>
      </c>
      <c r="G7" s="9">
        <f t="shared" ref="G7:I7" ca="1" si="0">F7+1</f>
        <v>2020</v>
      </c>
      <c r="H7" s="9">
        <f t="shared" ca="1" si="0"/>
        <v>2021</v>
      </c>
      <c r="I7" s="9">
        <f t="shared" ca="1" si="0"/>
        <v>2022</v>
      </c>
      <c r="J7" s="7"/>
      <c r="K7" s="10">
        <f ca="1">YEAR(K8)</f>
        <v>2017</v>
      </c>
      <c r="L7" s="10">
        <f t="shared" ref="L7:BO7" ca="1" si="1">YEAR(L8)</f>
        <v>2017</v>
      </c>
      <c r="M7" s="10">
        <f t="shared" ca="1" si="1"/>
        <v>2017</v>
      </c>
      <c r="N7" s="10">
        <f t="shared" ca="1" si="1"/>
        <v>2017</v>
      </c>
      <c r="O7" s="10">
        <f t="shared" ca="1" si="1"/>
        <v>2017</v>
      </c>
      <c r="P7" s="10">
        <f t="shared" ca="1" si="1"/>
        <v>2017</v>
      </c>
      <c r="Q7" s="10">
        <f t="shared" ca="1" si="1"/>
        <v>2018</v>
      </c>
      <c r="R7" s="10">
        <f t="shared" ca="1" si="1"/>
        <v>2018</v>
      </c>
      <c r="S7" s="10">
        <f t="shared" ca="1" si="1"/>
        <v>2018</v>
      </c>
      <c r="T7" s="10">
        <f t="shared" ca="1" si="1"/>
        <v>2018</v>
      </c>
      <c r="U7" s="10">
        <f t="shared" ca="1" si="1"/>
        <v>2018</v>
      </c>
      <c r="V7" s="10">
        <f t="shared" ca="1" si="1"/>
        <v>2018</v>
      </c>
      <c r="W7" s="10">
        <f t="shared" ca="1" si="1"/>
        <v>2018</v>
      </c>
      <c r="X7" s="10">
        <f t="shared" ca="1" si="1"/>
        <v>2018</v>
      </c>
      <c r="Y7" s="10">
        <f t="shared" ca="1" si="1"/>
        <v>2018</v>
      </c>
      <c r="Z7" s="10">
        <f t="shared" ca="1" si="1"/>
        <v>2018</v>
      </c>
      <c r="AA7" s="10">
        <f t="shared" ca="1" si="1"/>
        <v>2018</v>
      </c>
      <c r="AB7" s="10">
        <f t="shared" ca="1" si="1"/>
        <v>2018</v>
      </c>
      <c r="AC7" s="10">
        <f t="shared" ca="1" si="1"/>
        <v>2019</v>
      </c>
      <c r="AD7" s="10">
        <f t="shared" ca="1" si="1"/>
        <v>2019</v>
      </c>
      <c r="AE7" s="10">
        <f t="shared" ca="1" si="1"/>
        <v>2019</v>
      </c>
      <c r="AF7" s="10">
        <f t="shared" ca="1" si="1"/>
        <v>2019</v>
      </c>
      <c r="AG7" s="10">
        <f t="shared" ca="1" si="1"/>
        <v>2019</v>
      </c>
      <c r="AH7" s="10">
        <f t="shared" ca="1" si="1"/>
        <v>2019</v>
      </c>
      <c r="AI7" s="10">
        <f t="shared" ca="1" si="1"/>
        <v>2019</v>
      </c>
      <c r="AJ7" s="10">
        <f t="shared" ca="1" si="1"/>
        <v>2019</v>
      </c>
      <c r="AK7" s="10">
        <f t="shared" ca="1" si="1"/>
        <v>2019</v>
      </c>
      <c r="AL7" s="10">
        <f t="shared" ca="1" si="1"/>
        <v>2019</v>
      </c>
      <c r="AM7" s="10">
        <f t="shared" ca="1" si="1"/>
        <v>2019</v>
      </c>
      <c r="AN7" s="10">
        <f t="shared" ca="1" si="1"/>
        <v>2019</v>
      </c>
      <c r="AO7" s="10">
        <f t="shared" ca="1" si="1"/>
        <v>2020</v>
      </c>
      <c r="AP7" s="10">
        <f t="shared" ca="1" si="1"/>
        <v>2020</v>
      </c>
      <c r="AQ7" s="10">
        <f t="shared" ca="1" si="1"/>
        <v>2020</v>
      </c>
      <c r="AR7" s="10">
        <f t="shared" ca="1" si="1"/>
        <v>2020</v>
      </c>
      <c r="AS7" s="10">
        <f t="shared" ca="1" si="1"/>
        <v>2020</v>
      </c>
      <c r="AT7" s="10">
        <f t="shared" ca="1" si="1"/>
        <v>2020</v>
      </c>
      <c r="AU7" s="10">
        <f t="shared" ca="1" si="1"/>
        <v>2020</v>
      </c>
      <c r="AV7" s="10">
        <f t="shared" ca="1" si="1"/>
        <v>2020</v>
      </c>
      <c r="AW7" s="10">
        <f t="shared" ca="1" si="1"/>
        <v>2020</v>
      </c>
      <c r="AX7" s="10">
        <f t="shared" ca="1" si="1"/>
        <v>2020</v>
      </c>
      <c r="AY7" s="10">
        <f t="shared" ca="1" si="1"/>
        <v>2020</v>
      </c>
      <c r="AZ7" s="10">
        <f t="shared" ca="1" si="1"/>
        <v>2020</v>
      </c>
      <c r="BA7" s="10">
        <f t="shared" ca="1" si="1"/>
        <v>2021</v>
      </c>
      <c r="BB7" s="10">
        <f t="shared" ca="1" si="1"/>
        <v>2021</v>
      </c>
      <c r="BC7" s="10">
        <f t="shared" ca="1" si="1"/>
        <v>2021</v>
      </c>
      <c r="BD7" s="10">
        <f t="shared" ca="1" si="1"/>
        <v>2021</v>
      </c>
      <c r="BE7" s="10">
        <f t="shared" ca="1" si="1"/>
        <v>2021</v>
      </c>
      <c r="BF7" s="10">
        <f t="shared" ca="1" si="1"/>
        <v>2021</v>
      </c>
      <c r="BG7" s="10">
        <f t="shared" ca="1" si="1"/>
        <v>2021</v>
      </c>
      <c r="BH7" s="10">
        <f t="shared" ca="1" si="1"/>
        <v>2021</v>
      </c>
      <c r="BI7" s="10">
        <f t="shared" ca="1" si="1"/>
        <v>2021</v>
      </c>
      <c r="BJ7" s="10">
        <f t="shared" ca="1" si="1"/>
        <v>2021</v>
      </c>
      <c r="BK7" s="10">
        <f t="shared" ca="1" si="1"/>
        <v>2021</v>
      </c>
      <c r="BL7" s="10">
        <f t="shared" ca="1" si="1"/>
        <v>2021</v>
      </c>
      <c r="BM7" s="10">
        <f t="shared" ca="1" si="1"/>
        <v>2022</v>
      </c>
      <c r="BN7" s="10">
        <f t="shared" ca="1" si="1"/>
        <v>2022</v>
      </c>
      <c r="BO7" s="10">
        <f t="shared" ca="1" si="1"/>
        <v>2022</v>
      </c>
    </row>
    <row r="8" spans="2:67" x14ac:dyDescent="0.3">
      <c r="B8" s="12"/>
      <c r="C8" s="13"/>
      <c r="D8" s="13"/>
      <c r="E8" s="14" t="s">
        <v>4</v>
      </c>
      <c r="F8" s="14" t="s">
        <v>5</v>
      </c>
      <c r="G8" s="14" t="s">
        <v>6</v>
      </c>
      <c r="H8" s="14" t="s">
        <v>7</v>
      </c>
      <c r="I8" s="14" t="s">
        <v>8</v>
      </c>
      <c r="K8" s="15">
        <f ca="1">DATE(2017,7,31)</f>
        <v>42947</v>
      </c>
      <c r="L8" s="15">
        <f ca="1">EOMONTH(K8,1)</f>
        <v>42978</v>
      </c>
      <c r="M8" s="15">
        <f t="shared" ref="M8:BO8" ca="1" si="2">EOMONTH(L8,1)</f>
        <v>43008</v>
      </c>
      <c r="N8" s="15">
        <f t="shared" ca="1" si="2"/>
        <v>43039</v>
      </c>
      <c r="O8" s="15">
        <f t="shared" ca="1" si="2"/>
        <v>43069</v>
      </c>
      <c r="P8" s="15">
        <f t="shared" ca="1" si="2"/>
        <v>43100</v>
      </c>
      <c r="Q8" s="15">
        <f t="shared" ca="1" si="2"/>
        <v>43131</v>
      </c>
      <c r="R8" s="15">
        <f t="shared" ca="1" si="2"/>
        <v>43159</v>
      </c>
      <c r="S8" s="15">
        <f t="shared" ca="1" si="2"/>
        <v>43190</v>
      </c>
      <c r="T8" s="15">
        <f t="shared" ca="1" si="2"/>
        <v>43220</v>
      </c>
      <c r="U8" s="15">
        <f t="shared" ca="1" si="2"/>
        <v>43251</v>
      </c>
      <c r="V8" s="15">
        <f t="shared" ca="1" si="2"/>
        <v>43281</v>
      </c>
      <c r="W8" s="15">
        <f t="shared" ca="1" si="2"/>
        <v>43312</v>
      </c>
      <c r="X8" s="15">
        <f t="shared" ca="1" si="2"/>
        <v>43343</v>
      </c>
      <c r="Y8" s="15">
        <f t="shared" ca="1" si="2"/>
        <v>43373</v>
      </c>
      <c r="Z8" s="15">
        <f t="shared" ca="1" si="2"/>
        <v>43404</v>
      </c>
      <c r="AA8" s="15">
        <f t="shared" ca="1" si="2"/>
        <v>43434</v>
      </c>
      <c r="AB8" s="15">
        <f t="shared" ca="1" si="2"/>
        <v>43465</v>
      </c>
      <c r="AC8" s="15">
        <f t="shared" ca="1" si="2"/>
        <v>43496</v>
      </c>
      <c r="AD8" s="15">
        <f t="shared" ca="1" si="2"/>
        <v>43524</v>
      </c>
      <c r="AE8" s="15">
        <f t="shared" ca="1" si="2"/>
        <v>43555</v>
      </c>
      <c r="AF8" s="15">
        <f t="shared" ca="1" si="2"/>
        <v>43585</v>
      </c>
      <c r="AG8" s="15">
        <f t="shared" ca="1" si="2"/>
        <v>43616</v>
      </c>
      <c r="AH8" s="15">
        <f t="shared" ca="1" si="2"/>
        <v>43646</v>
      </c>
      <c r="AI8" s="15">
        <f t="shared" ca="1" si="2"/>
        <v>43677</v>
      </c>
      <c r="AJ8" s="15">
        <f t="shared" ca="1" si="2"/>
        <v>43708</v>
      </c>
      <c r="AK8" s="15">
        <f t="shared" ca="1" si="2"/>
        <v>43738</v>
      </c>
      <c r="AL8" s="15">
        <f t="shared" ca="1" si="2"/>
        <v>43769</v>
      </c>
      <c r="AM8" s="15">
        <f t="shared" ca="1" si="2"/>
        <v>43799</v>
      </c>
      <c r="AN8" s="15">
        <f t="shared" ca="1" si="2"/>
        <v>43830</v>
      </c>
      <c r="AO8" s="15">
        <f t="shared" ca="1" si="2"/>
        <v>43861</v>
      </c>
      <c r="AP8" s="15">
        <f t="shared" ca="1" si="2"/>
        <v>43890</v>
      </c>
      <c r="AQ8" s="15">
        <f t="shared" ca="1" si="2"/>
        <v>43921</v>
      </c>
      <c r="AR8" s="15">
        <f t="shared" ca="1" si="2"/>
        <v>43951</v>
      </c>
      <c r="AS8" s="15">
        <f t="shared" ca="1" si="2"/>
        <v>43982</v>
      </c>
      <c r="AT8" s="15">
        <f t="shared" ca="1" si="2"/>
        <v>44012</v>
      </c>
      <c r="AU8" s="15">
        <f t="shared" ca="1" si="2"/>
        <v>44043</v>
      </c>
      <c r="AV8" s="15">
        <f t="shared" ca="1" si="2"/>
        <v>44074</v>
      </c>
      <c r="AW8" s="15">
        <f t="shared" ca="1" si="2"/>
        <v>44104</v>
      </c>
      <c r="AX8" s="15">
        <f t="shared" ca="1" si="2"/>
        <v>44135</v>
      </c>
      <c r="AY8" s="15">
        <f t="shared" ca="1" si="2"/>
        <v>44165</v>
      </c>
      <c r="AZ8" s="15">
        <f t="shared" ca="1" si="2"/>
        <v>44196</v>
      </c>
      <c r="BA8" s="15">
        <f t="shared" ca="1" si="2"/>
        <v>44227</v>
      </c>
      <c r="BB8" s="15">
        <f t="shared" ca="1" si="2"/>
        <v>44255</v>
      </c>
      <c r="BC8" s="15">
        <f t="shared" ca="1" si="2"/>
        <v>44286</v>
      </c>
      <c r="BD8" s="15">
        <f t="shared" ca="1" si="2"/>
        <v>44316</v>
      </c>
      <c r="BE8" s="15">
        <f t="shared" ca="1" si="2"/>
        <v>44347</v>
      </c>
      <c r="BF8" s="15">
        <f t="shared" ca="1" si="2"/>
        <v>44377</v>
      </c>
      <c r="BG8" s="15">
        <f t="shared" ca="1" si="2"/>
        <v>44408</v>
      </c>
      <c r="BH8" s="15">
        <f t="shared" ca="1" si="2"/>
        <v>44439</v>
      </c>
      <c r="BI8" s="15">
        <f t="shared" ca="1" si="2"/>
        <v>44469</v>
      </c>
      <c r="BJ8" s="15">
        <f t="shared" ca="1" si="2"/>
        <v>44500</v>
      </c>
      <c r="BK8" s="15">
        <f t="shared" ca="1" si="2"/>
        <v>44530</v>
      </c>
      <c r="BL8" s="15">
        <f t="shared" ca="1" si="2"/>
        <v>44561</v>
      </c>
      <c r="BM8" s="15">
        <f t="shared" ca="1" si="2"/>
        <v>44592</v>
      </c>
      <c r="BN8" s="15">
        <f t="shared" ca="1" si="2"/>
        <v>44620</v>
      </c>
      <c r="BO8" s="15">
        <f t="shared" ca="1" si="2"/>
        <v>44651</v>
      </c>
    </row>
    <row r="9" spans="2:67" x14ac:dyDescent="0.3">
      <c r="B9" s="1" t="str">
        <f ca="1">D$6</f>
        <v>APE</v>
      </c>
      <c r="C9" s="2" t="s">
        <v>9</v>
      </c>
      <c r="D9" s="2" t="s">
        <v>10</v>
      </c>
      <c r="E9" s="16">
        <f ca="1">SUMIF($K$7:$BO$7,E$7,$K9:$BO9)</f>
        <v>1022199.5486360299</v>
      </c>
      <c r="F9" s="16">
        <f ca="1">SUMIF($K$7:$BO$7,F$7,$K9:$BO9)</f>
        <v>1379969.3906586301</v>
      </c>
      <c r="G9" s="16">
        <f ca="1">SUMIF($K$7:$BO$7,G$7,$K9:$BO9)</f>
        <v>1793960.2078562099</v>
      </c>
      <c r="H9" s="16">
        <f ca="1">SUMIF($K$7:$BO$7,H$7,$K9:$BO9)</f>
        <v>0</v>
      </c>
      <c r="I9" s="16">
        <f ca="1">SUMIF($K$7:$BO$7,I$7,$K9:$BO9)</f>
        <v>0</v>
      </c>
      <c r="J9" s="17"/>
      <c r="K9" s="18">
        <v>57000</v>
      </c>
      <c r="L9" s="18">
        <v>65000</v>
      </c>
      <c r="M9" s="18">
        <v>76000</v>
      </c>
      <c r="N9" s="18">
        <v>70000</v>
      </c>
      <c r="O9" s="18">
        <v>80000</v>
      </c>
      <c r="P9" s="18">
        <v>90000</v>
      </c>
      <c r="Q9" s="18">
        <v>29257.312423659994</v>
      </c>
      <c r="R9" s="18">
        <v>27512.11105652</v>
      </c>
      <c r="S9" s="18">
        <v>71352.687505479989</v>
      </c>
      <c r="T9" s="18">
        <v>70532.570301099986</v>
      </c>
      <c r="U9" s="18">
        <v>77235.676510759993</v>
      </c>
      <c r="V9" s="18">
        <v>89133.412508959998</v>
      </c>
      <c r="W9" s="18">
        <v>94915.629463690013</v>
      </c>
      <c r="X9" s="18">
        <v>99891.597824960001</v>
      </c>
      <c r="Y9" s="18">
        <v>110974.41329232999</v>
      </c>
      <c r="Z9" s="18">
        <v>108086.09936764</v>
      </c>
      <c r="AA9" s="18">
        <v>115018.80052985001</v>
      </c>
      <c r="AB9" s="18">
        <v>128289.23785107999</v>
      </c>
      <c r="AC9" s="18">
        <v>39497.371771940001</v>
      </c>
      <c r="AD9" s="18">
        <v>37141.349926300005</v>
      </c>
      <c r="AE9" s="18">
        <v>96326.128132380021</v>
      </c>
      <c r="AF9" s="18">
        <v>95218.969906480008</v>
      </c>
      <c r="AG9" s="18">
        <v>104268.16328953</v>
      </c>
      <c r="AH9" s="18">
        <v>120330.10688705</v>
      </c>
      <c r="AI9" s="18">
        <v>128136.099776</v>
      </c>
      <c r="AJ9" s="18">
        <v>134853.65706373</v>
      </c>
      <c r="AK9" s="18">
        <v>149815.45794462998</v>
      </c>
      <c r="AL9" s="18">
        <v>145916.23414630999</v>
      </c>
      <c r="AM9" s="18">
        <v>155275.38071530001</v>
      </c>
      <c r="AN9" s="18">
        <v>173190.47109897999</v>
      </c>
      <c r="AO9" s="18">
        <v>51346.583303520005</v>
      </c>
      <c r="AP9" s="18">
        <v>48283.754904180001</v>
      </c>
      <c r="AQ9" s="18">
        <v>125223.96657212001</v>
      </c>
      <c r="AR9" s="18">
        <v>123784.66087841001</v>
      </c>
      <c r="AS9" s="18">
        <v>135548.61227637</v>
      </c>
      <c r="AT9" s="18">
        <v>156429.13895319003</v>
      </c>
      <c r="AU9" s="18">
        <v>166576.92970881998</v>
      </c>
      <c r="AV9" s="18">
        <v>175309.75418280999</v>
      </c>
      <c r="AW9" s="18">
        <v>194760.09532803998</v>
      </c>
      <c r="AX9" s="18">
        <v>189691.10439018998</v>
      </c>
      <c r="AY9" s="18">
        <v>201857.99492989999</v>
      </c>
      <c r="AZ9" s="18">
        <v>225147.61242865998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</row>
    <row r="10" spans="2:67" x14ac:dyDescent="0.3">
      <c r="B10" s="1" t="str">
        <f ca="1">D$6</f>
        <v>APE</v>
      </c>
      <c r="C10" s="2" t="s">
        <v>11</v>
      </c>
      <c r="D10" s="2" t="s">
        <v>12</v>
      </c>
      <c r="E10" s="16">
        <f ca="1">SUMIF($K$7:$BO$7,E$7,$K10:$BO10)</f>
        <v>0</v>
      </c>
      <c r="F10" s="16">
        <f ca="1">SUMIF($K$7:$BO$7,F$7,$K10:$BO10)</f>
        <v>0</v>
      </c>
      <c r="G10" s="16">
        <f ca="1">SUMIF($K$7:$BO$7,G$7,$K10:$BO10)</f>
        <v>0</v>
      </c>
      <c r="H10" s="16">
        <f ca="1">SUMIF($K$7:$BO$7,H$7,$K10:$BO10)</f>
        <v>0</v>
      </c>
      <c r="I10" s="16">
        <f ca="1">SUMIF($K$7:$BO$7,I$7,$K10:$BO10)</f>
        <v>0</v>
      </c>
      <c r="J10" s="17"/>
      <c r="K10" s="18">
        <v>2000</v>
      </c>
      <c r="L10" s="18">
        <v>1000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</row>
    <row r="11" spans="2:67" x14ac:dyDescent="0.3">
      <c r="B11" s="1" t="str">
        <f ca="1">D$6</f>
        <v>APE</v>
      </c>
      <c r="C11" s="2" t="s">
        <v>13</v>
      </c>
      <c r="D11" s="2" t="s">
        <v>14</v>
      </c>
      <c r="E11" s="16">
        <f ca="1">SUMIF($K$7:$BO$7,E$7,$K11:$BO11)</f>
        <v>252582.68412506999</v>
      </c>
      <c r="F11" s="16">
        <f ca="1">SUMIF($K$7:$BO$7,F$7,$K11:$BO11)</f>
        <v>315728.35515618004</v>
      </c>
      <c r="G11" s="16">
        <f ca="1">SUMIF($K$7:$BO$7,G$7,$K11:$BO11)</f>
        <v>394660.44394533994</v>
      </c>
      <c r="H11" s="16">
        <f ca="1">SUMIF($K$7:$BO$7,H$7,$K11:$BO11)</f>
        <v>0</v>
      </c>
      <c r="I11" s="16">
        <f ca="1">SUMIF($K$7:$BO$7,I$7,$K11:$BO11)</f>
        <v>0</v>
      </c>
      <c r="J11" s="17"/>
      <c r="K11" s="18">
        <v>15249.999999989999</v>
      </c>
      <c r="L11" s="18">
        <v>8899.999999929998</v>
      </c>
      <c r="M11" s="18">
        <v>11999.999999959999</v>
      </c>
      <c r="N11" s="18">
        <v>12299.99999995</v>
      </c>
      <c r="O11" s="18">
        <v>14099.999999969999</v>
      </c>
      <c r="P11" s="18">
        <v>18500</v>
      </c>
      <c r="Q11" s="18">
        <v>19303.791261770002</v>
      </c>
      <c r="R11" s="18">
        <v>7424.5351006999999</v>
      </c>
      <c r="S11" s="18">
        <v>20194.735473860001</v>
      </c>
      <c r="T11" s="18">
        <v>18709.82845374</v>
      </c>
      <c r="U11" s="18">
        <v>22199.359951049999</v>
      </c>
      <c r="V11" s="18">
        <v>27842.006627549999</v>
      </c>
      <c r="W11" s="18">
        <v>20268.980824900002</v>
      </c>
      <c r="X11" s="18">
        <v>20491.716877810002</v>
      </c>
      <c r="Y11" s="18">
        <v>24129.739077189999</v>
      </c>
      <c r="Z11" s="18">
        <v>20268.98082483</v>
      </c>
      <c r="AA11" s="18">
        <v>23907.003024139998</v>
      </c>
      <c r="AB11" s="18">
        <v>27842.006627529998</v>
      </c>
      <c r="AC11" s="18">
        <v>22934.855594410001</v>
      </c>
      <c r="AD11" s="18">
        <v>8821.0983055200013</v>
      </c>
      <c r="AE11" s="18">
        <v>25907.987680580001</v>
      </c>
      <c r="AF11" s="18">
        <v>22229.167729919998</v>
      </c>
      <c r="AG11" s="18">
        <v>26375.083933520003</v>
      </c>
      <c r="AH11" s="18">
        <v>33079.118645760005</v>
      </c>
      <c r="AI11" s="18">
        <v>23042.869043039998</v>
      </c>
      <c r="AJ11" s="18">
        <v>26288.98749942</v>
      </c>
      <c r="AK11" s="18">
        <v>32384.984600810003</v>
      </c>
      <c r="AL11" s="18">
        <v>26270.834589939997</v>
      </c>
      <c r="AM11" s="18">
        <v>30986.112593259997</v>
      </c>
      <c r="AN11" s="18">
        <v>37407.254939999999</v>
      </c>
      <c r="AO11" s="18">
        <v>29901.960487279997</v>
      </c>
      <c r="AP11" s="18">
        <v>11500.75403353</v>
      </c>
      <c r="AQ11" s="18">
        <v>30277.436177240004</v>
      </c>
      <c r="AR11" s="18">
        <v>28981.900164549999</v>
      </c>
      <c r="AS11" s="18">
        <v>34387.254560299996</v>
      </c>
      <c r="AT11" s="18">
        <v>43127.827625850005</v>
      </c>
      <c r="AU11" s="18">
        <v>30042.786046809997</v>
      </c>
      <c r="AV11" s="18">
        <v>34275.003922519994</v>
      </c>
      <c r="AW11" s="18">
        <v>41158.389803329999</v>
      </c>
      <c r="AX11" s="18">
        <v>31397.058511609997</v>
      </c>
      <c r="AY11" s="18">
        <v>37032.427988120005</v>
      </c>
      <c r="AZ11" s="18">
        <v>42577.644624199987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</row>
    <row r="12" spans="2:67" x14ac:dyDescent="0.3">
      <c r="B12" s="1" t="str">
        <f ca="1">D$6</f>
        <v>APE</v>
      </c>
      <c r="C12" s="2" t="s">
        <v>15</v>
      </c>
      <c r="D12" s="2" t="s">
        <v>16</v>
      </c>
      <c r="E12" s="16">
        <f ca="1">SUMIF($K$7:$BO$7,E$7,$K12:$BO12)</f>
        <v>8400</v>
      </c>
      <c r="F12" s="16">
        <f ca="1">SUMIF($K$7:$BO$7,F$7,$K12:$BO12)</f>
        <v>10500</v>
      </c>
      <c r="G12" s="16">
        <f ca="1">SUMIF($K$7:$BO$7,G$7,$K12:$BO12)</f>
        <v>13125</v>
      </c>
      <c r="H12" s="16">
        <f ca="1">SUMIF($K$7:$BO$7,H$7,$K12:$BO12)</f>
        <v>0</v>
      </c>
      <c r="I12" s="16">
        <f ca="1">SUMIF($K$7:$BO$7,I$7,$K12:$BO12)</f>
        <v>0</v>
      </c>
      <c r="J12" s="17"/>
      <c r="K12" s="19">
        <v>700</v>
      </c>
      <c r="L12" s="19">
        <v>700</v>
      </c>
      <c r="M12" s="19">
        <v>700</v>
      </c>
      <c r="N12" s="19">
        <v>700</v>
      </c>
      <c r="O12" s="19">
        <v>700</v>
      </c>
      <c r="P12" s="19">
        <v>700</v>
      </c>
      <c r="Q12" s="19">
        <v>700</v>
      </c>
      <c r="R12" s="19">
        <v>700</v>
      </c>
      <c r="S12" s="19">
        <v>700</v>
      </c>
      <c r="T12" s="19">
        <v>700</v>
      </c>
      <c r="U12" s="19">
        <v>700</v>
      </c>
      <c r="V12" s="19">
        <v>700</v>
      </c>
      <c r="W12" s="19">
        <v>700</v>
      </c>
      <c r="X12" s="19">
        <v>700</v>
      </c>
      <c r="Y12" s="19">
        <v>700</v>
      </c>
      <c r="Z12" s="19">
        <v>700</v>
      </c>
      <c r="AA12" s="19">
        <v>700</v>
      </c>
      <c r="AB12" s="19">
        <v>700</v>
      </c>
      <c r="AC12" s="19">
        <v>875</v>
      </c>
      <c r="AD12" s="19">
        <v>875</v>
      </c>
      <c r="AE12" s="19">
        <v>875</v>
      </c>
      <c r="AF12" s="19">
        <v>875</v>
      </c>
      <c r="AG12" s="19">
        <v>875</v>
      </c>
      <c r="AH12" s="19">
        <v>875</v>
      </c>
      <c r="AI12" s="19">
        <v>875</v>
      </c>
      <c r="AJ12" s="19">
        <v>875</v>
      </c>
      <c r="AK12" s="19">
        <v>875</v>
      </c>
      <c r="AL12" s="19">
        <v>875</v>
      </c>
      <c r="AM12" s="19">
        <v>875</v>
      </c>
      <c r="AN12" s="19">
        <v>875</v>
      </c>
      <c r="AO12" s="19">
        <v>1093.75</v>
      </c>
      <c r="AP12" s="19">
        <v>1093.75</v>
      </c>
      <c r="AQ12" s="19">
        <v>1093.75</v>
      </c>
      <c r="AR12" s="19">
        <v>1093.75</v>
      </c>
      <c r="AS12" s="19">
        <v>1093.75</v>
      </c>
      <c r="AT12" s="19">
        <v>1093.75</v>
      </c>
      <c r="AU12" s="19">
        <v>1093.75</v>
      </c>
      <c r="AV12" s="19">
        <v>1093.75</v>
      </c>
      <c r="AW12" s="19">
        <v>1093.75</v>
      </c>
      <c r="AX12" s="19">
        <v>1093.75</v>
      </c>
      <c r="AY12" s="19">
        <v>1093.75</v>
      </c>
      <c r="AZ12" s="19">
        <v>1093.75</v>
      </c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x14ac:dyDescent="0.3">
      <c r="B13" s="1" t="str">
        <f ca="1">D$6</f>
        <v>APE</v>
      </c>
      <c r="C13" s="2" t="s">
        <v>17</v>
      </c>
      <c r="D13" s="2" t="s">
        <v>18</v>
      </c>
      <c r="E13" s="16">
        <f ca="1">SUMIF($K$7:$BO$7,E$7,$K13:$BO13)</f>
        <v>24516.128907669998</v>
      </c>
      <c r="F13" s="16">
        <f ca="1">SUMIF($K$7:$BO$7,F$7,$K13:$BO13)</f>
        <v>30392.753472820001</v>
      </c>
      <c r="G13" s="16">
        <f ca="1">SUMIF($K$7:$BO$7,G$7,$K13:$BO13)</f>
        <v>36471.304167390008</v>
      </c>
      <c r="H13" s="16">
        <f ca="1">SUMIF($K$7:$BO$7,H$7,$K13:$BO13)</f>
        <v>0</v>
      </c>
      <c r="I13" s="16">
        <f ca="1">SUMIF($K$7:$BO$7,I$7,$K13:$BO13)</f>
        <v>0</v>
      </c>
      <c r="J13" s="17"/>
      <c r="K13" s="18">
        <v>2999.9999999899997</v>
      </c>
      <c r="L13" s="18">
        <v>500.00000001000006</v>
      </c>
      <c r="M13" s="18">
        <v>500.00000001000006</v>
      </c>
      <c r="N13" s="18">
        <v>799.99999997999998</v>
      </c>
      <c r="O13" s="18">
        <v>500.00000001000006</v>
      </c>
      <c r="P13" s="18">
        <v>500.00000001000006</v>
      </c>
      <c r="Q13" s="18">
        <v>7836.5310916299995</v>
      </c>
      <c r="R13" s="18">
        <v>1179.2653095700002</v>
      </c>
      <c r="S13" s="18">
        <v>1963.37431264</v>
      </c>
      <c r="T13" s="18">
        <v>1930.24217475</v>
      </c>
      <c r="U13" s="18">
        <v>766.06486310000003</v>
      </c>
      <c r="V13" s="18">
        <v>433.70128863000008</v>
      </c>
      <c r="W13" s="18">
        <v>7667.3803506300001</v>
      </c>
      <c r="X13" s="18">
        <v>560.07542133000004</v>
      </c>
      <c r="Y13" s="18">
        <v>483.15920109999996</v>
      </c>
      <c r="Z13" s="18">
        <v>614.39118946000008</v>
      </c>
      <c r="AA13" s="18">
        <v>591.09651672000007</v>
      </c>
      <c r="AB13" s="18">
        <v>490.84718810999999</v>
      </c>
      <c r="AC13" s="18">
        <v>9714.9822651900013</v>
      </c>
      <c r="AD13" s="18">
        <v>1461.9404216600001</v>
      </c>
      <c r="AE13" s="18">
        <v>2434.00382188</v>
      </c>
      <c r="AF13" s="18">
        <v>2392.9297639599999</v>
      </c>
      <c r="AG13" s="18">
        <v>949.6940000699999</v>
      </c>
      <c r="AH13" s="18">
        <v>537.66140634999988</v>
      </c>
      <c r="AI13" s="18">
        <v>9505.285343219999</v>
      </c>
      <c r="AJ13" s="18">
        <v>694.32797774999995</v>
      </c>
      <c r="AK13" s="18">
        <v>598.97459922000007</v>
      </c>
      <c r="AL13" s="18">
        <v>761.66347581999992</v>
      </c>
      <c r="AM13" s="18">
        <v>732.78496695000001</v>
      </c>
      <c r="AN13" s="18">
        <v>608.50543074999996</v>
      </c>
      <c r="AO13" s="18">
        <v>11657.978718229999</v>
      </c>
      <c r="AP13" s="18">
        <v>1754.3285060000001</v>
      </c>
      <c r="AQ13" s="18">
        <v>2920.8045862700001</v>
      </c>
      <c r="AR13" s="18">
        <v>2871.5157167299999</v>
      </c>
      <c r="AS13" s="18">
        <v>1139.6328000700003</v>
      </c>
      <c r="AT13" s="18">
        <v>645.19368759999998</v>
      </c>
      <c r="AU13" s="18">
        <v>11406.34241187</v>
      </c>
      <c r="AV13" s="18">
        <v>833.19357331999993</v>
      </c>
      <c r="AW13" s="18">
        <v>718.76951906999989</v>
      </c>
      <c r="AX13" s="18">
        <v>913.99617099</v>
      </c>
      <c r="AY13" s="18">
        <v>879.34196035000002</v>
      </c>
      <c r="AZ13" s="18">
        <v>730.20651688999999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</row>
    <row r="14" spans="2:67" x14ac:dyDescent="0.3">
      <c r="B14" s="12"/>
      <c r="D14" s="13" t="s">
        <v>19</v>
      </c>
      <c r="E14" s="20">
        <f t="shared" ref="E14:I14" ca="1" si="3">SUM(E9:E13)</f>
        <v>1307698.36166877</v>
      </c>
      <c r="F14" s="20">
        <f t="shared" ca="1" si="3"/>
        <v>1736590.49928763</v>
      </c>
      <c r="G14" s="20">
        <f t="shared" ca="1" si="3"/>
        <v>2238216.9559689397</v>
      </c>
      <c r="H14" s="20">
        <f t="shared" ca="1" si="3"/>
        <v>0</v>
      </c>
      <c r="I14" s="20">
        <f t="shared" ca="1" si="3"/>
        <v>0</v>
      </c>
      <c r="K14" s="20">
        <f t="shared" ref="K14:BO14" ca="1" si="4">SUM(K9:K13)</f>
        <v>77949.999999980006</v>
      </c>
      <c r="L14" s="20">
        <f t="shared" ca="1" si="4"/>
        <v>76099.999999940002</v>
      </c>
      <c r="M14" s="20">
        <f t="shared" ca="1" si="4"/>
        <v>89199.999999969994</v>
      </c>
      <c r="N14" s="20">
        <f t="shared" ca="1" si="4"/>
        <v>83799.999999930005</v>
      </c>
      <c r="O14" s="20">
        <f t="shared" ca="1" si="4"/>
        <v>95299.999999979991</v>
      </c>
      <c r="P14" s="20">
        <f t="shared" ca="1" si="4"/>
        <v>109700.00000001</v>
      </c>
      <c r="Q14" s="20">
        <f t="shared" ca="1" si="4"/>
        <v>57097.634777059997</v>
      </c>
      <c r="R14" s="20">
        <f t="shared" ca="1" si="4"/>
        <v>36815.911466789999</v>
      </c>
      <c r="S14" s="20">
        <f t="shared" ca="1" si="4"/>
        <v>94210.797291979979</v>
      </c>
      <c r="T14" s="20">
        <f t="shared" ca="1" si="4"/>
        <v>91872.640929589994</v>
      </c>
      <c r="U14" s="20">
        <f t="shared" ca="1" si="4"/>
        <v>100901.10132490999</v>
      </c>
      <c r="V14" s="20">
        <f t="shared" ca="1" si="4"/>
        <v>118109.12042514</v>
      </c>
      <c r="W14" s="20">
        <f t="shared" ca="1" si="4"/>
        <v>123551.99063922002</v>
      </c>
      <c r="X14" s="20">
        <f t="shared" ca="1" si="4"/>
        <v>121643.3901241</v>
      </c>
      <c r="Y14" s="20">
        <f t="shared" ca="1" si="4"/>
        <v>136287.31157061999</v>
      </c>
      <c r="Z14" s="20">
        <f t="shared" ca="1" si="4"/>
        <v>129669.47138192999</v>
      </c>
      <c r="AA14" s="20">
        <f t="shared" ca="1" si="4"/>
        <v>140216.90007070999</v>
      </c>
      <c r="AB14" s="20">
        <f t="shared" ca="1" si="4"/>
        <v>157322.09166671999</v>
      </c>
      <c r="AC14" s="20">
        <f t="shared" ca="1" si="4"/>
        <v>73022.209631539998</v>
      </c>
      <c r="AD14" s="20">
        <f t="shared" ca="1" si="4"/>
        <v>48299.388653480004</v>
      </c>
      <c r="AE14" s="20">
        <f t="shared" ca="1" si="4"/>
        <v>125543.11963484003</v>
      </c>
      <c r="AF14" s="20">
        <f t="shared" ca="1" si="4"/>
        <v>120716.06740036</v>
      </c>
      <c r="AG14" s="20">
        <f t="shared" ca="1" si="4"/>
        <v>132467.94122312</v>
      </c>
      <c r="AH14" s="20">
        <f t="shared" ca="1" si="4"/>
        <v>154821.88693916</v>
      </c>
      <c r="AI14" s="20">
        <f t="shared" ca="1" si="4"/>
        <v>161559.25416225998</v>
      </c>
      <c r="AJ14" s="20">
        <f t="shared" ca="1" si="4"/>
        <v>162711.97254090002</v>
      </c>
      <c r="AK14" s="20">
        <f t="shared" ca="1" si="4"/>
        <v>183674.41714465999</v>
      </c>
      <c r="AL14" s="20">
        <f t="shared" ca="1" si="4"/>
        <v>173823.73221207</v>
      </c>
      <c r="AM14" s="20">
        <f t="shared" ca="1" si="4"/>
        <v>187869.27827551001</v>
      </c>
      <c r="AN14" s="20">
        <f t="shared" ca="1" si="4"/>
        <v>212081.23146973</v>
      </c>
      <c r="AO14" s="20">
        <f t="shared" ca="1" si="4"/>
        <v>94000.272509030008</v>
      </c>
      <c r="AP14" s="20">
        <f t="shared" ca="1" si="4"/>
        <v>62632.587443709999</v>
      </c>
      <c r="AQ14" s="20">
        <f t="shared" ca="1" si="4"/>
        <v>159515.95733563002</v>
      </c>
      <c r="AR14" s="20">
        <f t="shared" ca="1" si="4"/>
        <v>156731.82675969001</v>
      </c>
      <c r="AS14" s="20">
        <f t="shared" ca="1" si="4"/>
        <v>172169.24963673999</v>
      </c>
      <c r="AT14" s="20">
        <f t="shared" ca="1" si="4"/>
        <v>201295.91026664004</v>
      </c>
      <c r="AU14" s="20">
        <f t="shared" ca="1" si="4"/>
        <v>209119.80816749998</v>
      </c>
      <c r="AV14" s="20">
        <f t="shared" ca="1" si="4"/>
        <v>211511.70167864999</v>
      </c>
      <c r="AW14" s="20">
        <f t="shared" ca="1" si="4"/>
        <v>237731.00465043998</v>
      </c>
      <c r="AX14" s="20">
        <f t="shared" ca="1" si="4"/>
        <v>223095.90907278997</v>
      </c>
      <c r="AY14" s="20">
        <f t="shared" ca="1" si="4"/>
        <v>240863.51487836998</v>
      </c>
      <c r="AZ14" s="20">
        <f t="shared" ca="1" si="4"/>
        <v>269549.21356974996</v>
      </c>
      <c r="BA14" s="20">
        <f t="shared" ca="1" si="4"/>
        <v>0</v>
      </c>
      <c r="BB14" s="20">
        <f t="shared" ca="1" si="4"/>
        <v>0</v>
      </c>
      <c r="BC14" s="20">
        <f t="shared" ca="1" si="4"/>
        <v>0</v>
      </c>
      <c r="BD14" s="20">
        <f t="shared" ca="1" si="4"/>
        <v>0</v>
      </c>
      <c r="BE14" s="20">
        <f t="shared" ca="1" si="4"/>
        <v>0</v>
      </c>
      <c r="BF14" s="20">
        <f t="shared" ca="1" si="4"/>
        <v>0</v>
      </c>
      <c r="BG14" s="20">
        <f t="shared" ca="1" si="4"/>
        <v>0</v>
      </c>
      <c r="BH14" s="20">
        <f t="shared" ca="1" si="4"/>
        <v>0</v>
      </c>
      <c r="BI14" s="20">
        <f t="shared" ca="1" si="4"/>
        <v>0</v>
      </c>
      <c r="BJ14" s="20">
        <f t="shared" ca="1" si="4"/>
        <v>0</v>
      </c>
      <c r="BK14" s="20">
        <f t="shared" ca="1" si="4"/>
        <v>0</v>
      </c>
      <c r="BL14" s="20">
        <f t="shared" ca="1" si="4"/>
        <v>0</v>
      </c>
      <c r="BM14" s="20">
        <f t="shared" ca="1" si="4"/>
        <v>0</v>
      </c>
      <c r="BN14" s="20">
        <f t="shared" ca="1" si="4"/>
        <v>0</v>
      </c>
      <c r="BO14" s="20">
        <f t="shared" ca="1" si="4"/>
        <v>0</v>
      </c>
    </row>
    <row r="15" spans="2:67" s="24" customFormat="1" x14ac:dyDescent="0.3">
      <c r="B15" s="21"/>
      <c r="C15" s="22"/>
      <c r="D15" s="22"/>
      <c r="E15" s="23">
        <v>-3.14321368932724E-8</v>
      </c>
      <c r="F15" s="23">
        <v>3.5157427191734314E-8</v>
      </c>
      <c r="G15" s="23">
        <v>-6.891787052154541E-8</v>
      </c>
      <c r="H15" s="23">
        <v>2775558.3575554537</v>
      </c>
      <c r="I15" s="23">
        <v>3330670.0290665445</v>
      </c>
      <c r="J15" s="21"/>
      <c r="K15" s="21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</row>
    <row r="16" spans="2:67" x14ac:dyDescent="0.3">
      <c r="D16" s="6" t="s">
        <v>20</v>
      </c>
    </row>
    <row r="17" spans="2:67" x14ac:dyDescent="0.3">
      <c r="E17" s="26"/>
      <c r="F17" s="26"/>
      <c r="G17" s="26"/>
      <c r="H17" s="26"/>
      <c r="I17" s="26"/>
      <c r="K17" s="27"/>
    </row>
    <row r="18" spans="2:67" x14ac:dyDescent="0.3">
      <c r="B18" s="12"/>
      <c r="C18" s="13"/>
      <c r="D18" s="13"/>
      <c r="E18" s="28" t="str">
        <f t="shared" ref="E18:I18" ca="1" si="5">E$8</f>
        <v>FY2018</v>
      </c>
      <c r="F18" s="28" t="str">
        <f t="shared" ca="1" si="5"/>
        <v>FY2019</v>
      </c>
      <c r="G18" s="28" t="str">
        <f t="shared" ca="1" si="5"/>
        <v>FY2020</v>
      </c>
      <c r="H18" s="28" t="str">
        <f t="shared" ca="1" si="5"/>
        <v>FY2021</v>
      </c>
      <c r="I18" s="28" t="str">
        <f t="shared" ca="1" si="5"/>
        <v>FY2022</v>
      </c>
      <c r="K18" s="15">
        <f ca="1">K$8</f>
        <v>42947</v>
      </c>
      <c r="L18" s="15">
        <f t="shared" ref="L18:BO18" ca="1" si="6">L$8</f>
        <v>42978</v>
      </c>
      <c r="M18" s="15">
        <f t="shared" ca="1" si="6"/>
        <v>43008</v>
      </c>
      <c r="N18" s="15">
        <f t="shared" ca="1" si="6"/>
        <v>43039</v>
      </c>
      <c r="O18" s="15">
        <f t="shared" ca="1" si="6"/>
        <v>43069</v>
      </c>
      <c r="P18" s="15">
        <f t="shared" ca="1" si="6"/>
        <v>43100</v>
      </c>
      <c r="Q18" s="15">
        <f t="shared" ca="1" si="6"/>
        <v>43131</v>
      </c>
      <c r="R18" s="15">
        <f t="shared" ca="1" si="6"/>
        <v>43159</v>
      </c>
      <c r="S18" s="15">
        <f t="shared" ca="1" si="6"/>
        <v>43190</v>
      </c>
      <c r="T18" s="15">
        <f t="shared" ca="1" si="6"/>
        <v>43220</v>
      </c>
      <c r="U18" s="15">
        <f t="shared" ca="1" si="6"/>
        <v>43251</v>
      </c>
      <c r="V18" s="15">
        <f t="shared" ca="1" si="6"/>
        <v>43281</v>
      </c>
      <c r="W18" s="15">
        <f t="shared" ca="1" si="6"/>
        <v>43312</v>
      </c>
      <c r="X18" s="15">
        <f t="shared" ca="1" si="6"/>
        <v>43343</v>
      </c>
      <c r="Y18" s="15">
        <f t="shared" ca="1" si="6"/>
        <v>43373</v>
      </c>
      <c r="Z18" s="15">
        <f t="shared" ca="1" si="6"/>
        <v>43404</v>
      </c>
      <c r="AA18" s="15">
        <f t="shared" ca="1" si="6"/>
        <v>43434</v>
      </c>
      <c r="AB18" s="15">
        <f t="shared" ca="1" si="6"/>
        <v>43465</v>
      </c>
      <c r="AC18" s="15">
        <f t="shared" ca="1" si="6"/>
        <v>43496</v>
      </c>
      <c r="AD18" s="15">
        <f t="shared" ca="1" si="6"/>
        <v>43524</v>
      </c>
      <c r="AE18" s="15">
        <f t="shared" ca="1" si="6"/>
        <v>43555</v>
      </c>
      <c r="AF18" s="15">
        <f t="shared" ca="1" si="6"/>
        <v>43585</v>
      </c>
      <c r="AG18" s="15">
        <f t="shared" ca="1" si="6"/>
        <v>43616</v>
      </c>
      <c r="AH18" s="15">
        <f t="shared" ca="1" si="6"/>
        <v>43646</v>
      </c>
      <c r="AI18" s="15">
        <f t="shared" ca="1" si="6"/>
        <v>43677</v>
      </c>
      <c r="AJ18" s="15">
        <f t="shared" ca="1" si="6"/>
        <v>43708</v>
      </c>
      <c r="AK18" s="15">
        <f t="shared" ca="1" si="6"/>
        <v>43738</v>
      </c>
      <c r="AL18" s="15">
        <f t="shared" ca="1" si="6"/>
        <v>43769</v>
      </c>
      <c r="AM18" s="15">
        <f t="shared" ca="1" si="6"/>
        <v>43799</v>
      </c>
      <c r="AN18" s="15">
        <f t="shared" ca="1" si="6"/>
        <v>43830</v>
      </c>
      <c r="AO18" s="15">
        <f t="shared" ca="1" si="6"/>
        <v>43861</v>
      </c>
      <c r="AP18" s="15">
        <f t="shared" ca="1" si="6"/>
        <v>43890</v>
      </c>
      <c r="AQ18" s="15">
        <f t="shared" ca="1" si="6"/>
        <v>43921</v>
      </c>
      <c r="AR18" s="15">
        <f t="shared" ca="1" si="6"/>
        <v>43951</v>
      </c>
      <c r="AS18" s="15">
        <f t="shared" ca="1" si="6"/>
        <v>43982</v>
      </c>
      <c r="AT18" s="15">
        <f t="shared" ca="1" si="6"/>
        <v>44012</v>
      </c>
      <c r="AU18" s="15">
        <f t="shared" ca="1" si="6"/>
        <v>44043</v>
      </c>
      <c r="AV18" s="15">
        <f t="shared" ca="1" si="6"/>
        <v>44074</v>
      </c>
      <c r="AW18" s="15">
        <f t="shared" ca="1" si="6"/>
        <v>44104</v>
      </c>
      <c r="AX18" s="15">
        <f t="shared" ca="1" si="6"/>
        <v>44135</v>
      </c>
      <c r="AY18" s="15">
        <f t="shared" ca="1" si="6"/>
        <v>44165</v>
      </c>
      <c r="AZ18" s="15">
        <f t="shared" ca="1" si="6"/>
        <v>44196</v>
      </c>
      <c r="BA18" s="15">
        <f t="shared" ca="1" si="6"/>
        <v>44227</v>
      </c>
      <c r="BB18" s="15">
        <f t="shared" ca="1" si="6"/>
        <v>44255</v>
      </c>
      <c r="BC18" s="15">
        <f t="shared" ca="1" si="6"/>
        <v>44286</v>
      </c>
      <c r="BD18" s="15">
        <f t="shared" ca="1" si="6"/>
        <v>44316</v>
      </c>
      <c r="BE18" s="15">
        <f t="shared" ca="1" si="6"/>
        <v>44347</v>
      </c>
      <c r="BF18" s="15">
        <f t="shared" ca="1" si="6"/>
        <v>44377</v>
      </c>
      <c r="BG18" s="15">
        <f t="shared" ca="1" si="6"/>
        <v>44408</v>
      </c>
      <c r="BH18" s="15">
        <f t="shared" ca="1" si="6"/>
        <v>44439</v>
      </c>
      <c r="BI18" s="15">
        <f t="shared" ca="1" si="6"/>
        <v>44469</v>
      </c>
      <c r="BJ18" s="15">
        <f t="shared" ca="1" si="6"/>
        <v>44500</v>
      </c>
      <c r="BK18" s="15">
        <f t="shared" ca="1" si="6"/>
        <v>44530</v>
      </c>
      <c r="BL18" s="15">
        <f t="shared" ca="1" si="6"/>
        <v>44561</v>
      </c>
      <c r="BM18" s="15">
        <f t="shared" ca="1" si="6"/>
        <v>44592</v>
      </c>
      <c r="BN18" s="15">
        <f t="shared" ca="1" si="6"/>
        <v>44620</v>
      </c>
      <c r="BO18" s="15">
        <f t="shared" ca="1" si="6"/>
        <v>44651</v>
      </c>
    </row>
    <row r="19" spans="2:67" x14ac:dyDescent="0.3">
      <c r="B19" s="1" t="str">
        <f ca="1">D$16</f>
        <v>FY Premium</v>
      </c>
      <c r="C19" s="2" t="s">
        <v>9</v>
      </c>
      <c r="D19" s="2" t="s">
        <v>10</v>
      </c>
      <c r="E19" s="16">
        <f ca="1">SUMIF($K$7:$BO$7,E$7,$K19:$BO19)</f>
        <v>999475.0403643141</v>
      </c>
      <c r="F19" s="16">
        <f ca="1">SUMIF($K$7:$BO$7,F$7,$K19:$BO19)</f>
        <v>1360640.5667219581</v>
      </c>
      <c r="G19" s="16">
        <f ca="1">SUMIF($K$7:$BO$7,G$7,$K19:$BO19)</f>
        <v>1773608.8030525385</v>
      </c>
      <c r="H19" s="16">
        <f ca="1">SUMIF($K$7:$BO$7,H$7,$K19:$BO19)</f>
        <v>53402.200874856651</v>
      </c>
      <c r="I19" s="16">
        <f ca="1">SUMIF($K$7:$BO$7,I$7,$K19:$BO19)</f>
        <v>0</v>
      </c>
      <c r="K19" s="18">
        <v>55826.24143249436</v>
      </c>
      <c r="L19" s="18">
        <v>63469.086662638809</v>
      </c>
      <c r="M19" s="18">
        <v>74495.415949115253</v>
      </c>
      <c r="N19" s="18">
        <v>69246.239087659211</v>
      </c>
      <c r="O19" s="18">
        <v>78637.088150332856</v>
      </c>
      <c r="P19" s="18">
        <v>88866.370705495603</v>
      </c>
      <c r="Q19" s="18">
        <v>29615.441650714212</v>
      </c>
      <c r="R19" s="18">
        <v>28090.140932125403</v>
      </c>
      <c r="S19" s="18">
        <v>70151.103509465567</v>
      </c>
      <c r="T19" s="18">
        <v>68754.378601823264</v>
      </c>
      <c r="U19" s="18">
        <v>75368.548764971667</v>
      </c>
      <c r="V19" s="18">
        <v>87292.043572574417</v>
      </c>
      <c r="W19" s="18">
        <v>91677.706458116372</v>
      </c>
      <c r="X19" s="18">
        <v>96440.282020048253</v>
      </c>
      <c r="Y19" s="18">
        <v>108427.09443194215</v>
      </c>
      <c r="Z19" s="18">
        <v>105572.81792622729</v>
      </c>
      <c r="AA19" s="18">
        <v>112378.95667302955</v>
      </c>
      <c r="AB19" s="18">
        <v>125706.52582327582</v>
      </c>
      <c r="AC19" s="18">
        <v>41722.297098699601</v>
      </c>
      <c r="AD19" s="18">
        <v>39743.420052635134</v>
      </c>
      <c r="AE19" s="18">
        <v>96380.809277476816</v>
      </c>
      <c r="AF19" s="18">
        <v>94559.563329435754</v>
      </c>
      <c r="AG19" s="18">
        <v>103366.89661167593</v>
      </c>
      <c r="AH19" s="18">
        <v>119539.72167625249</v>
      </c>
      <c r="AI19" s="18">
        <v>124114.98344231631</v>
      </c>
      <c r="AJ19" s="18">
        <v>130522.82552609142</v>
      </c>
      <c r="AK19" s="18">
        <v>146778.07851434653</v>
      </c>
      <c r="AL19" s="18">
        <v>142509.01022203086</v>
      </c>
      <c r="AM19" s="18">
        <v>151697.15831600968</v>
      </c>
      <c r="AN19" s="18">
        <v>169705.80265498761</v>
      </c>
      <c r="AO19" s="18">
        <v>54652.077566119689</v>
      </c>
      <c r="AP19" s="18">
        <v>52105.792197099639</v>
      </c>
      <c r="AQ19" s="18">
        <v>125767.17520873794</v>
      </c>
      <c r="AR19" s="18">
        <v>123401.1303763216</v>
      </c>
      <c r="AS19" s="18">
        <v>134881.37504991805</v>
      </c>
      <c r="AT19" s="18">
        <v>155978.79268811745</v>
      </c>
      <c r="AU19" s="18">
        <v>161657.92528783411</v>
      </c>
      <c r="AV19" s="18">
        <v>170000.87049015705</v>
      </c>
      <c r="AW19" s="18">
        <v>191229.72056410185</v>
      </c>
      <c r="AX19" s="18">
        <v>185516.04535761775</v>
      </c>
      <c r="AY19" s="18">
        <v>197476.00510872231</v>
      </c>
      <c r="AZ19" s="18">
        <v>220941.89315779123</v>
      </c>
      <c r="BA19" s="18">
        <v>7764.0932471962387</v>
      </c>
      <c r="BB19" s="18">
        <v>8226.865350832406</v>
      </c>
      <c r="BC19" s="18">
        <v>9188.9452516121328</v>
      </c>
      <c r="BD19" s="18">
        <v>7315.0333055013807</v>
      </c>
      <c r="BE19" s="18">
        <v>7770.10410137497</v>
      </c>
      <c r="BF19" s="18">
        <v>8660.9733450018375</v>
      </c>
      <c r="BG19" s="18">
        <v>1376.8400276335819</v>
      </c>
      <c r="BH19" s="18">
        <v>1465.1512953692184</v>
      </c>
      <c r="BI19" s="18">
        <v>1634.1949503348835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2:67" x14ac:dyDescent="0.3">
      <c r="B20" s="1" t="str">
        <f ca="1">D$16</f>
        <v>FY Premium</v>
      </c>
      <c r="C20" s="2" t="s">
        <v>11</v>
      </c>
      <c r="D20" s="2" t="s">
        <v>12</v>
      </c>
      <c r="E20" s="16">
        <f ca="1">SUMIF($K$7:$BO$7,E$7,$K20:$BO20)</f>
        <v>6.3019662086664612</v>
      </c>
      <c r="F20" s="16">
        <f ca="1">SUMIF($K$7:$BO$7,F$7,$K20:$BO20)</f>
        <v>0</v>
      </c>
      <c r="G20" s="16">
        <f ca="1">SUMIF($K$7:$BO$7,G$7,$K20:$BO20)</f>
        <v>0</v>
      </c>
      <c r="H20" s="16">
        <f ca="1">SUMIF($K$7:$BO$7,H$7,$K20:$BO20)</f>
        <v>0</v>
      </c>
      <c r="I20" s="16">
        <f ca="1">SUMIF($K$7:$BO$7,I$7,$K20:$BO20)</f>
        <v>0</v>
      </c>
      <c r="K20" s="18">
        <v>2018.5892112423869</v>
      </c>
      <c r="L20" s="18">
        <v>1039.5497336324484</v>
      </c>
      <c r="M20" s="18">
        <v>22.068165842681349</v>
      </c>
      <c r="N20" s="18">
        <v>2.8316137004453905</v>
      </c>
      <c r="O20" s="18">
        <v>9.6730438651848072</v>
      </c>
      <c r="P20" s="18">
        <v>9.320445461741766</v>
      </c>
      <c r="Q20" s="18">
        <v>3.5414506579572054</v>
      </c>
      <c r="R20" s="18">
        <v>1.7707253289745379</v>
      </c>
      <c r="S20" s="18">
        <v>0.3959160886999194</v>
      </c>
      <c r="T20" s="18">
        <v>0.3959160886999194</v>
      </c>
      <c r="U20" s="18">
        <v>0.19795804433487926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</row>
    <row r="21" spans="2:67" x14ac:dyDescent="0.3">
      <c r="B21" s="1" t="str">
        <f ca="1">D$16</f>
        <v>FY Premium</v>
      </c>
      <c r="C21" s="2" t="s">
        <v>13</v>
      </c>
      <c r="D21" s="2" t="s">
        <v>14</v>
      </c>
      <c r="E21" s="16">
        <f ca="1">SUMIF($K$7:$BO$7,E$7,$K21:$BO21)</f>
        <v>246152.50759395707</v>
      </c>
      <c r="F21" s="16">
        <f ca="1">SUMIF($K$7:$BO$7,F$7,$K21:$BO21)</f>
        <v>310248.22175521485</v>
      </c>
      <c r="G21" s="16">
        <f ca="1">SUMIF($K$7:$BO$7,G$7,$K21:$BO21)</f>
        <v>389114.05120084772</v>
      </c>
      <c r="H21" s="16">
        <f ca="1">SUMIF($K$7:$BO$7,H$7,$K21:$BO21)</f>
        <v>14502.002582329569</v>
      </c>
      <c r="I21" s="16">
        <f ca="1">SUMIF($K$7:$BO$7,I$7,$K21:$BO21)</f>
        <v>0</v>
      </c>
      <c r="K21" s="18">
        <v>14798.52169794132</v>
      </c>
      <c r="L21" s="18">
        <v>9288.5978047600183</v>
      </c>
      <c r="M21" s="18">
        <v>12831.485159456051</v>
      </c>
      <c r="N21" s="18">
        <v>13010.64019879738</v>
      </c>
      <c r="O21" s="18">
        <v>15105.656046709079</v>
      </c>
      <c r="P21" s="18">
        <v>19040.773938969167</v>
      </c>
      <c r="Q21" s="18">
        <v>18908.483795526598</v>
      </c>
      <c r="R21" s="18">
        <v>7413.2987689263136</v>
      </c>
      <c r="S21" s="18">
        <v>19419.439665354865</v>
      </c>
      <c r="T21" s="18">
        <v>18032.138068137923</v>
      </c>
      <c r="U21" s="18">
        <v>21372.463458333354</v>
      </c>
      <c r="V21" s="18">
        <v>26840.421692893317</v>
      </c>
      <c r="W21" s="18">
        <v>20017.126828911936</v>
      </c>
      <c r="X21" s="18">
        <v>19486.711322384144</v>
      </c>
      <c r="Y21" s="18">
        <v>23657.680176237754</v>
      </c>
      <c r="Z21" s="18">
        <v>19945.139711432057</v>
      </c>
      <c r="AA21" s="18">
        <v>23531.033942304352</v>
      </c>
      <c r="AB21" s="18">
        <v>27528.570163514425</v>
      </c>
      <c r="AC21" s="18">
        <v>22497.415459968008</v>
      </c>
      <c r="AD21" s="18">
        <v>9449.5521642981712</v>
      </c>
      <c r="AE21" s="18">
        <v>25492.265983137444</v>
      </c>
      <c r="AF21" s="18">
        <v>21903.016222395763</v>
      </c>
      <c r="AG21" s="18">
        <v>25972.733202409647</v>
      </c>
      <c r="AH21" s="18">
        <v>32439.89584811452</v>
      </c>
      <c r="AI21" s="18">
        <v>22850.629074933018</v>
      </c>
      <c r="AJ21" s="18">
        <v>24925.508054725422</v>
      </c>
      <c r="AK21" s="18">
        <v>31697.975226122333</v>
      </c>
      <c r="AL21" s="18">
        <v>25787.359113620536</v>
      </c>
      <c r="AM21" s="18">
        <v>30421.070866724949</v>
      </c>
      <c r="AN21" s="18">
        <v>36810.800538765056</v>
      </c>
      <c r="AO21" s="18">
        <v>29211.236339112129</v>
      </c>
      <c r="AP21" s="18">
        <v>12399.088389466913</v>
      </c>
      <c r="AQ21" s="18">
        <v>30183.095550592017</v>
      </c>
      <c r="AR21" s="18">
        <v>28604.438979986782</v>
      </c>
      <c r="AS21" s="18">
        <v>33917.241634902275</v>
      </c>
      <c r="AT21" s="18">
        <v>42448.132513550518</v>
      </c>
      <c r="AU21" s="18">
        <v>29825.849213437992</v>
      </c>
      <c r="AV21" s="18">
        <v>32529.72063394931</v>
      </c>
      <c r="AW21" s="18">
        <v>40154.697087863904</v>
      </c>
      <c r="AX21" s="18">
        <v>30995.423109960335</v>
      </c>
      <c r="AY21" s="18">
        <v>36563.670217767271</v>
      </c>
      <c r="AZ21" s="18">
        <v>42281.457530258369</v>
      </c>
      <c r="BA21" s="18">
        <v>2005.1464220012647</v>
      </c>
      <c r="BB21" s="18">
        <v>2288.5460727383183</v>
      </c>
      <c r="BC21" s="18">
        <v>2748.0320278587769</v>
      </c>
      <c r="BD21" s="18">
        <v>2099.7937614235743</v>
      </c>
      <c r="BE21" s="18">
        <v>2476.3003746564709</v>
      </c>
      <c r="BF21" s="18">
        <v>2847.6730645298198</v>
      </c>
      <c r="BG21" s="18">
        <v>10.326666120726289</v>
      </c>
      <c r="BH21" s="18">
        <v>12.180170296430436</v>
      </c>
      <c r="BI21" s="18">
        <v>14.004022704184786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2:67" x14ac:dyDescent="0.3">
      <c r="B22" s="1" t="str">
        <f ca="1">D$16</f>
        <v>FY Premium</v>
      </c>
      <c r="C22" s="2" t="s">
        <v>15</v>
      </c>
      <c r="D22" s="2" t="s">
        <v>16</v>
      </c>
      <c r="E22" s="16">
        <f ca="1">SUMIF($K$7:$BO$7,E$7,$K22:$BO22)</f>
        <v>7037.82316939477</v>
      </c>
      <c r="F22" s="16">
        <f ca="1">SUMIF($K$7:$BO$7,F$7,$K22:$BO22)</f>
        <v>8888.7976469261248</v>
      </c>
      <c r="G22" s="16">
        <f ca="1">SUMIF($K$7:$BO$7,G$7,$K22:$BO22)</f>
        <v>11110.997058657656</v>
      </c>
      <c r="H22" s="16">
        <f ca="1">SUMIF($K$7:$BO$7,H$7,$K22:$BO22)</f>
        <v>13550.235034472531</v>
      </c>
      <c r="I22" s="16">
        <f ca="1">SUMIF($K$7:$BO$7,I$7,$K22:$BO22)</f>
        <v>3788.9338767467366</v>
      </c>
      <c r="K22" s="19">
        <v>58.333333333333336</v>
      </c>
      <c r="L22" s="19">
        <v>115.88196975764099</v>
      </c>
      <c r="M22" s="19">
        <v>172.65646497416355</v>
      </c>
      <c r="N22" s="19">
        <v>228.66723268940785</v>
      </c>
      <c r="O22" s="19">
        <v>283.92454652525254</v>
      </c>
      <c r="P22" s="19">
        <v>338.43854190335929</v>
      </c>
      <c r="Q22" s="19">
        <v>392.21921790423443</v>
      </c>
      <c r="R22" s="19">
        <v>445.27643910128336</v>
      </c>
      <c r="S22" s="19">
        <v>497.61993737019253</v>
      </c>
      <c r="T22" s="19">
        <v>549.25931367397254</v>
      </c>
      <c r="U22" s="19">
        <v>600.20403982398818</v>
      </c>
      <c r="V22" s="19">
        <v>650.46346021729971</v>
      </c>
      <c r="W22" s="19">
        <v>650.46346021729971</v>
      </c>
      <c r="X22" s="19">
        <v>650.46346021729971</v>
      </c>
      <c r="Y22" s="19">
        <v>650.46346021729971</v>
      </c>
      <c r="Z22" s="19">
        <v>650.46346021729971</v>
      </c>
      <c r="AA22" s="19">
        <v>650.46346021729971</v>
      </c>
      <c r="AB22" s="19">
        <v>650.46346021729971</v>
      </c>
      <c r="AC22" s="19">
        <v>665.04679355063297</v>
      </c>
      <c r="AD22" s="19">
        <v>679.43395265670983</v>
      </c>
      <c r="AE22" s="19">
        <v>693.62757646084037</v>
      </c>
      <c r="AF22" s="19">
        <v>707.63026838965141</v>
      </c>
      <c r="AG22" s="19">
        <v>721.4445968486126</v>
      </c>
      <c r="AH22" s="19">
        <v>735.07309569313918</v>
      </c>
      <c r="AI22" s="19">
        <v>748.51826469335799</v>
      </c>
      <c r="AJ22" s="19">
        <v>761.78256999262021</v>
      </c>
      <c r="AK22" s="19">
        <v>774.86844455984749</v>
      </c>
      <c r="AL22" s="19">
        <v>787.77828863579248</v>
      </c>
      <c r="AM22" s="19">
        <v>800.51447017329644</v>
      </c>
      <c r="AN22" s="19">
        <v>813.07932527162427</v>
      </c>
      <c r="AO22" s="19">
        <v>831.30849193829101</v>
      </c>
      <c r="AP22" s="19">
        <v>849.29244082088712</v>
      </c>
      <c r="AQ22" s="19">
        <v>867.03447057605047</v>
      </c>
      <c r="AR22" s="19">
        <v>884.53783548706429</v>
      </c>
      <c r="AS22" s="19">
        <v>901.80574606076573</v>
      </c>
      <c r="AT22" s="19">
        <v>918.84136961642412</v>
      </c>
      <c r="AU22" s="19">
        <v>935.64783086669763</v>
      </c>
      <c r="AV22" s="19">
        <v>952.22821249077538</v>
      </c>
      <c r="AW22" s="19">
        <v>968.58555569980945</v>
      </c>
      <c r="AX22" s="19">
        <v>984.72286079474065</v>
      </c>
      <c r="AY22" s="19">
        <v>1000.6430877166206</v>
      </c>
      <c r="AZ22" s="19">
        <v>1016.3491565895304</v>
      </c>
      <c r="BA22" s="19">
        <v>1034.5783232561971</v>
      </c>
      <c r="BB22" s="19">
        <v>1052.5622721387931</v>
      </c>
      <c r="BC22" s="19">
        <v>1070.3043018939566</v>
      </c>
      <c r="BD22" s="19">
        <v>1087.8076668049703</v>
      </c>
      <c r="BE22" s="19">
        <v>1105.0755773786718</v>
      </c>
      <c r="BF22" s="19">
        <v>1122.1112009343301</v>
      </c>
      <c r="BG22" s="19">
        <v>1138.9176621846036</v>
      </c>
      <c r="BH22" s="19">
        <v>1155.4980438086816</v>
      </c>
      <c r="BI22" s="19">
        <v>1171.8553870177157</v>
      </c>
      <c r="BJ22" s="19">
        <v>1187.9926921126469</v>
      </c>
      <c r="BK22" s="19">
        <v>1203.9129190345268</v>
      </c>
      <c r="BL22" s="19">
        <v>1219.6189879074366</v>
      </c>
      <c r="BM22" s="19">
        <v>1241.4939879074366</v>
      </c>
      <c r="BN22" s="19">
        <v>1263.074726566552</v>
      </c>
      <c r="BO22" s="19">
        <v>1284.365162272748</v>
      </c>
    </row>
    <row r="23" spans="2:67" x14ac:dyDescent="0.3">
      <c r="B23" s="1" t="str">
        <f ca="1">D$16</f>
        <v>FY Premium</v>
      </c>
      <c r="C23" s="2" t="s">
        <v>17</v>
      </c>
      <c r="D23" s="2" t="s">
        <v>18</v>
      </c>
      <c r="E23" s="16">
        <f ca="1">SUMIF($K$7:$BO$7,E$7,$K23:$BO23)</f>
        <v>24516.128907670001</v>
      </c>
      <c r="F23" s="16">
        <f ca="1">SUMIF($K$7:$BO$7,F$7,$K23:$BO23)</f>
        <v>30392.753472820001</v>
      </c>
      <c r="G23" s="16">
        <f ca="1">SUMIF($K$7:$BO$7,G$7,$K23:$BO23)</f>
        <v>36471.304167390008</v>
      </c>
      <c r="H23" s="16">
        <f ca="1">SUMIF($K$7:$BO$7,H$7,$K23:$BO23)</f>
        <v>0</v>
      </c>
      <c r="I23" s="16">
        <f ca="1">SUMIF($K$7:$BO$7,I$7,$K23:$BO23)</f>
        <v>0</v>
      </c>
      <c r="K23" s="18">
        <v>2999.9999999899997</v>
      </c>
      <c r="L23" s="18">
        <v>500.00000001000006</v>
      </c>
      <c r="M23" s="18">
        <v>500.00000001000006</v>
      </c>
      <c r="N23" s="18">
        <v>799.99999997999998</v>
      </c>
      <c r="O23" s="18">
        <v>500.00000001000006</v>
      </c>
      <c r="P23" s="18">
        <v>500.00000001000006</v>
      </c>
      <c r="Q23" s="18">
        <v>7836.5310916300004</v>
      </c>
      <c r="R23" s="18">
        <v>1179.2653095700002</v>
      </c>
      <c r="S23" s="18">
        <v>1963.37431264</v>
      </c>
      <c r="T23" s="18">
        <v>1930.24217475</v>
      </c>
      <c r="U23" s="18">
        <v>766.06486310000003</v>
      </c>
      <c r="V23" s="18">
        <v>433.70128863000008</v>
      </c>
      <c r="W23" s="18">
        <v>7667.3803506300001</v>
      </c>
      <c r="X23" s="18">
        <v>560.07542133000004</v>
      </c>
      <c r="Y23" s="18">
        <v>483.15920109999996</v>
      </c>
      <c r="Z23" s="18">
        <v>614.39118946000008</v>
      </c>
      <c r="AA23" s="18">
        <v>591.09651672000007</v>
      </c>
      <c r="AB23" s="18">
        <v>490.84718810999999</v>
      </c>
      <c r="AC23" s="18">
        <v>9714.9822651900013</v>
      </c>
      <c r="AD23" s="18">
        <v>1461.9404216600001</v>
      </c>
      <c r="AE23" s="18">
        <v>2434.00382188</v>
      </c>
      <c r="AF23" s="18">
        <v>2392.9297639599999</v>
      </c>
      <c r="AG23" s="18">
        <v>949.6940000699999</v>
      </c>
      <c r="AH23" s="18">
        <v>537.66140634999988</v>
      </c>
      <c r="AI23" s="18">
        <v>9505.285343219999</v>
      </c>
      <c r="AJ23" s="18">
        <v>694.32797774999995</v>
      </c>
      <c r="AK23" s="18">
        <v>598.97459922000007</v>
      </c>
      <c r="AL23" s="18">
        <v>761.66347581999992</v>
      </c>
      <c r="AM23" s="18">
        <v>732.78496695000001</v>
      </c>
      <c r="AN23" s="18">
        <v>608.50543074999996</v>
      </c>
      <c r="AO23" s="18">
        <v>11657.978718229999</v>
      </c>
      <c r="AP23" s="18">
        <v>1754.3285060000001</v>
      </c>
      <c r="AQ23" s="18">
        <v>2920.8045862700001</v>
      </c>
      <c r="AR23" s="18">
        <v>2871.5157167300003</v>
      </c>
      <c r="AS23" s="18">
        <v>1139.6328000700003</v>
      </c>
      <c r="AT23" s="18">
        <v>645.19368759999998</v>
      </c>
      <c r="AU23" s="18">
        <v>11406.34241187</v>
      </c>
      <c r="AV23" s="18">
        <v>833.19357331999993</v>
      </c>
      <c r="AW23" s="18">
        <v>718.76951906999989</v>
      </c>
      <c r="AX23" s="18">
        <v>913.99617099</v>
      </c>
      <c r="AY23" s="18">
        <v>879.34196035000002</v>
      </c>
      <c r="AZ23" s="18">
        <v>730.20651688999999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2:67" x14ac:dyDescent="0.3">
      <c r="B24" s="12"/>
      <c r="C24" s="13"/>
      <c r="D24" s="13" t="s">
        <v>19</v>
      </c>
      <c r="E24" s="20">
        <f t="shared" ref="E24:I24" ca="1" si="7">SUM(E19:E23)</f>
        <v>1277187.8020015447</v>
      </c>
      <c r="F24" s="20">
        <f t="shared" ca="1" si="7"/>
        <v>1710170.339596919</v>
      </c>
      <c r="G24" s="20">
        <f t="shared" ca="1" si="7"/>
        <v>2210305.1554794335</v>
      </c>
      <c r="H24" s="20">
        <f t="shared" ca="1" si="7"/>
        <v>81454.438491658744</v>
      </c>
      <c r="I24" s="20">
        <f t="shared" ca="1" si="7"/>
        <v>3788.9338767467366</v>
      </c>
      <c r="K24" s="20">
        <f t="shared" ref="K24:BO24" ca="1" si="8">SUM(K19:K23)</f>
        <v>75701.685675001398</v>
      </c>
      <c r="L24" s="20">
        <f t="shared" ca="1" si="8"/>
        <v>74413.116170798909</v>
      </c>
      <c r="M24" s="20">
        <f t="shared" ca="1" si="8"/>
        <v>88021.625739398136</v>
      </c>
      <c r="N24" s="20">
        <f t="shared" ca="1" si="8"/>
        <v>83288.378132826445</v>
      </c>
      <c r="O24" s="20">
        <f t="shared" ca="1" si="8"/>
        <v>94536.341787442361</v>
      </c>
      <c r="P24" s="20">
        <f t="shared" ca="1" si="8"/>
        <v>108754.90363183987</v>
      </c>
      <c r="Q24" s="20">
        <f t="shared" ca="1" si="8"/>
        <v>56756.217206433001</v>
      </c>
      <c r="R24" s="20">
        <f t="shared" ca="1" si="8"/>
        <v>37129.752175051974</v>
      </c>
      <c r="S24" s="20">
        <f t="shared" ca="1" si="8"/>
        <v>92031.93334091932</v>
      </c>
      <c r="T24" s="20">
        <f t="shared" ca="1" si="8"/>
        <v>89266.414074473869</v>
      </c>
      <c r="U24" s="20">
        <f t="shared" ca="1" si="8"/>
        <v>98107.479084273335</v>
      </c>
      <c r="V24" s="20">
        <f t="shared" ca="1" si="8"/>
        <v>115216.63001431504</v>
      </c>
      <c r="W24" s="20">
        <f t="shared" ca="1" si="8"/>
        <v>120012.67709787561</v>
      </c>
      <c r="X24" s="20">
        <f t="shared" ca="1" si="8"/>
        <v>117137.5322239797</v>
      </c>
      <c r="Y24" s="20">
        <f t="shared" ca="1" si="8"/>
        <v>133218.39726949719</v>
      </c>
      <c r="Z24" s="20">
        <f t="shared" ca="1" si="8"/>
        <v>126782.81228733665</v>
      </c>
      <c r="AA24" s="20">
        <f t="shared" ca="1" si="8"/>
        <v>137151.55059227117</v>
      </c>
      <c r="AB24" s="20">
        <f t="shared" ca="1" si="8"/>
        <v>154376.40663511754</v>
      </c>
      <c r="AC24" s="20">
        <f t="shared" ca="1" si="8"/>
        <v>74599.741617408246</v>
      </c>
      <c r="AD24" s="20">
        <f t="shared" ca="1" si="8"/>
        <v>51334.346591250018</v>
      </c>
      <c r="AE24" s="20">
        <f t="shared" ca="1" si="8"/>
        <v>125000.70665895511</v>
      </c>
      <c r="AF24" s="20">
        <f t="shared" ca="1" si="8"/>
        <v>119563.13958418116</v>
      </c>
      <c r="AG24" s="20">
        <f t="shared" ca="1" si="8"/>
        <v>131010.76841100419</v>
      </c>
      <c r="AH24" s="20">
        <f t="shared" ca="1" si="8"/>
        <v>153252.35202641014</v>
      </c>
      <c r="AI24" s="20">
        <f t="shared" ca="1" si="8"/>
        <v>157219.41612516268</v>
      </c>
      <c r="AJ24" s="20">
        <f t="shared" ca="1" si="8"/>
        <v>156904.44412855947</v>
      </c>
      <c r="AK24" s="20">
        <f t="shared" ca="1" si="8"/>
        <v>179849.8967842487</v>
      </c>
      <c r="AL24" s="20">
        <f t="shared" ca="1" si="8"/>
        <v>169845.81110010721</v>
      </c>
      <c r="AM24" s="20">
        <f t="shared" ca="1" si="8"/>
        <v>183651.52861985794</v>
      </c>
      <c r="AN24" s="20">
        <f t="shared" ca="1" si="8"/>
        <v>207938.18794977429</v>
      </c>
      <c r="AO24" s="20">
        <f t="shared" ca="1" si="8"/>
        <v>96352.601115400117</v>
      </c>
      <c r="AP24" s="20">
        <f t="shared" ca="1" si="8"/>
        <v>67108.501533387433</v>
      </c>
      <c r="AQ24" s="20">
        <f t="shared" ca="1" si="8"/>
        <v>159738.109816176</v>
      </c>
      <c r="AR24" s="20">
        <f t="shared" ca="1" si="8"/>
        <v>155761.62290852546</v>
      </c>
      <c r="AS24" s="20">
        <f t="shared" ca="1" si="8"/>
        <v>170840.05523095108</v>
      </c>
      <c r="AT24" s="20">
        <f t="shared" ca="1" si="8"/>
        <v>199990.96025888438</v>
      </c>
      <c r="AU24" s="20">
        <f t="shared" ca="1" si="8"/>
        <v>203825.76474400877</v>
      </c>
      <c r="AV24" s="20">
        <f t="shared" ca="1" si="8"/>
        <v>204316.0129099171</v>
      </c>
      <c r="AW24" s="20">
        <f t="shared" ca="1" si="8"/>
        <v>233071.77272673554</v>
      </c>
      <c r="AX24" s="20">
        <f t="shared" ca="1" si="8"/>
        <v>218410.18749936283</v>
      </c>
      <c r="AY24" s="20">
        <f t="shared" ca="1" si="8"/>
        <v>235919.6603745562</v>
      </c>
      <c r="AZ24" s="20">
        <f t="shared" ca="1" si="8"/>
        <v>264969.90636152908</v>
      </c>
      <c r="BA24" s="20">
        <f t="shared" ca="1" si="8"/>
        <v>10803.8179924537</v>
      </c>
      <c r="BB24" s="20">
        <f t="shared" ca="1" si="8"/>
        <v>11567.973695709517</v>
      </c>
      <c r="BC24" s="20">
        <f t="shared" ca="1" si="8"/>
        <v>13007.281581364867</v>
      </c>
      <c r="BD24" s="20">
        <f t="shared" ca="1" si="8"/>
        <v>10502.634733729925</v>
      </c>
      <c r="BE24" s="20">
        <f t="shared" ca="1" si="8"/>
        <v>11351.480053410112</v>
      </c>
      <c r="BF24" s="20">
        <f t="shared" ca="1" si="8"/>
        <v>12630.757610465987</v>
      </c>
      <c r="BG24" s="20">
        <f t="shared" ca="1" si="8"/>
        <v>2526.0843559389118</v>
      </c>
      <c r="BH24" s="20">
        <f t="shared" ca="1" si="8"/>
        <v>2632.8295094743303</v>
      </c>
      <c r="BI24" s="20">
        <f t="shared" ca="1" si="8"/>
        <v>2820.0543600567839</v>
      </c>
      <c r="BJ24" s="20">
        <f t="shared" ca="1" si="8"/>
        <v>1187.9926921126469</v>
      </c>
      <c r="BK24" s="20">
        <f t="shared" ca="1" si="8"/>
        <v>1203.9129190345268</v>
      </c>
      <c r="BL24" s="20">
        <f t="shared" ca="1" si="8"/>
        <v>1219.6189879074366</v>
      </c>
      <c r="BM24" s="20">
        <f t="shared" ca="1" si="8"/>
        <v>1241.4939879074366</v>
      </c>
      <c r="BN24" s="20">
        <f t="shared" ca="1" si="8"/>
        <v>1263.074726566552</v>
      </c>
      <c r="BO24" s="20">
        <f t="shared" ca="1" si="8"/>
        <v>1284.365162272748</v>
      </c>
    </row>
    <row r="26" spans="2:67" x14ac:dyDescent="0.3">
      <c r="D26" s="6" t="s">
        <v>21</v>
      </c>
    </row>
    <row r="27" spans="2:67" x14ac:dyDescent="0.3">
      <c r="E27" s="26"/>
      <c r="F27" s="26"/>
      <c r="G27" s="26"/>
      <c r="H27" s="26"/>
      <c r="I27" s="26"/>
      <c r="K27" s="27"/>
    </row>
    <row r="28" spans="2:67" x14ac:dyDescent="0.3">
      <c r="B28" s="12"/>
      <c r="C28" s="13"/>
      <c r="D28" s="13"/>
      <c r="E28" s="28" t="str">
        <f t="shared" ref="E28:I28" ca="1" si="9">E$8</f>
        <v>FY2018</v>
      </c>
      <c r="F28" s="28" t="str">
        <f t="shared" ca="1" si="9"/>
        <v>FY2019</v>
      </c>
      <c r="G28" s="28" t="str">
        <f t="shared" ca="1" si="9"/>
        <v>FY2020</v>
      </c>
      <c r="H28" s="28" t="str">
        <f t="shared" ca="1" si="9"/>
        <v>FY2021</v>
      </c>
      <c r="I28" s="28" t="str">
        <f t="shared" ca="1" si="9"/>
        <v>FY2022</v>
      </c>
      <c r="K28" s="15">
        <f ca="1">K$8</f>
        <v>42947</v>
      </c>
      <c r="L28" s="15">
        <f t="shared" ref="L28:BO28" ca="1" si="10">L$8</f>
        <v>42978</v>
      </c>
      <c r="M28" s="15">
        <f t="shared" ca="1" si="10"/>
        <v>43008</v>
      </c>
      <c r="N28" s="15">
        <f t="shared" ca="1" si="10"/>
        <v>43039</v>
      </c>
      <c r="O28" s="15">
        <f t="shared" ca="1" si="10"/>
        <v>43069</v>
      </c>
      <c r="P28" s="15">
        <f t="shared" ca="1" si="10"/>
        <v>43100</v>
      </c>
      <c r="Q28" s="15">
        <f t="shared" ca="1" si="10"/>
        <v>43131</v>
      </c>
      <c r="R28" s="15">
        <f t="shared" ca="1" si="10"/>
        <v>43159</v>
      </c>
      <c r="S28" s="15">
        <f t="shared" ca="1" si="10"/>
        <v>43190</v>
      </c>
      <c r="T28" s="15">
        <f t="shared" ca="1" si="10"/>
        <v>43220</v>
      </c>
      <c r="U28" s="15">
        <f t="shared" ca="1" si="10"/>
        <v>43251</v>
      </c>
      <c r="V28" s="15">
        <f t="shared" ca="1" si="10"/>
        <v>43281</v>
      </c>
      <c r="W28" s="15">
        <f t="shared" ca="1" si="10"/>
        <v>43312</v>
      </c>
      <c r="X28" s="15">
        <f t="shared" ca="1" si="10"/>
        <v>43343</v>
      </c>
      <c r="Y28" s="15">
        <f t="shared" ca="1" si="10"/>
        <v>43373</v>
      </c>
      <c r="Z28" s="15">
        <f t="shared" ca="1" si="10"/>
        <v>43404</v>
      </c>
      <c r="AA28" s="15">
        <f t="shared" ca="1" si="10"/>
        <v>43434</v>
      </c>
      <c r="AB28" s="15">
        <f t="shared" ca="1" si="10"/>
        <v>43465</v>
      </c>
      <c r="AC28" s="15">
        <f t="shared" ca="1" si="10"/>
        <v>43496</v>
      </c>
      <c r="AD28" s="15">
        <f t="shared" ca="1" si="10"/>
        <v>43524</v>
      </c>
      <c r="AE28" s="15">
        <f t="shared" ca="1" si="10"/>
        <v>43555</v>
      </c>
      <c r="AF28" s="15">
        <f t="shared" ca="1" si="10"/>
        <v>43585</v>
      </c>
      <c r="AG28" s="15">
        <f t="shared" ca="1" si="10"/>
        <v>43616</v>
      </c>
      <c r="AH28" s="15">
        <f t="shared" ca="1" si="10"/>
        <v>43646</v>
      </c>
      <c r="AI28" s="15">
        <f t="shared" ca="1" si="10"/>
        <v>43677</v>
      </c>
      <c r="AJ28" s="15">
        <f t="shared" ca="1" si="10"/>
        <v>43708</v>
      </c>
      <c r="AK28" s="15">
        <f t="shared" ca="1" si="10"/>
        <v>43738</v>
      </c>
      <c r="AL28" s="15">
        <f t="shared" ca="1" si="10"/>
        <v>43769</v>
      </c>
      <c r="AM28" s="15">
        <f t="shared" ca="1" si="10"/>
        <v>43799</v>
      </c>
      <c r="AN28" s="15">
        <f t="shared" ca="1" si="10"/>
        <v>43830</v>
      </c>
      <c r="AO28" s="15">
        <f t="shared" ca="1" si="10"/>
        <v>43861</v>
      </c>
      <c r="AP28" s="15">
        <f t="shared" ca="1" si="10"/>
        <v>43890</v>
      </c>
      <c r="AQ28" s="15">
        <f t="shared" ca="1" si="10"/>
        <v>43921</v>
      </c>
      <c r="AR28" s="15">
        <f t="shared" ca="1" si="10"/>
        <v>43951</v>
      </c>
      <c r="AS28" s="15">
        <f t="shared" ca="1" si="10"/>
        <v>43982</v>
      </c>
      <c r="AT28" s="15">
        <f t="shared" ca="1" si="10"/>
        <v>44012</v>
      </c>
      <c r="AU28" s="15">
        <f t="shared" ca="1" si="10"/>
        <v>44043</v>
      </c>
      <c r="AV28" s="15">
        <f t="shared" ca="1" si="10"/>
        <v>44074</v>
      </c>
      <c r="AW28" s="15">
        <f t="shared" ca="1" si="10"/>
        <v>44104</v>
      </c>
      <c r="AX28" s="15">
        <f t="shared" ca="1" si="10"/>
        <v>44135</v>
      </c>
      <c r="AY28" s="15">
        <f t="shared" ca="1" si="10"/>
        <v>44165</v>
      </c>
      <c r="AZ28" s="15">
        <f t="shared" ca="1" si="10"/>
        <v>44196</v>
      </c>
      <c r="BA28" s="15">
        <f t="shared" ca="1" si="10"/>
        <v>44227</v>
      </c>
      <c r="BB28" s="15">
        <f t="shared" ca="1" si="10"/>
        <v>44255</v>
      </c>
      <c r="BC28" s="15">
        <f t="shared" ca="1" si="10"/>
        <v>44286</v>
      </c>
      <c r="BD28" s="15">
        <f t="shared" ca="1" si="10"/>
        <v>44316</v>
      </c>
      <c r="BE28" s="15">
        <f t="shared" ca="1" si="10"/>
        <v>44347</v>
      </c>
      <c r="BF28" s="15">
        <f t="shared" ca="1" si="10"/>
        <v>44377</v>
      </c>
      <c r="BG28" s="15">
        <f t="shared" ca="1" si="10"/>
        <v>44408</v>
      </c>
      <c r="BH28" s="15">
        <f t="shared" ca="1" si="10"/>
        <v>44439</v>
      </c>
      <c r="BI28" s="15">
        <f t="shared" ca="1" si="10"/>
        <v>44469</v>
      </c>
      <c r="BJ28" s="15">
        <f t="shared" ca="1" si="10"/>
        <v>44500</v>
      </c>
      <c r="BK28" s="15">
        <f t="shared" ca="1" si="10"/>
        <v>44530</v>
      </c>
      <c r="BL28" s="15">
        <f t="shared" ca="1" si="10"/>
        <v>44561</v>
      </c>
      <c r="BM28" s="15">
        <f t="shared" ca="1" si="10"/>
        <v>44592</v>
      </c>
      <c r="BN28" s="15">
        <f t="shared" ca="1" si="10"/>
        <v>44620</v>
      </c>
      <c r="BO28" s="15">
        <f t="shared" ca="1" si="10"/>
        <v>44651</v>
      </c>
    </row>
    <row r="29" spans="2:67" x14ac:dyDescent="0.3">
      <c r="B29" s="1" t="str">
        <f ca="1">D$26</f>
        <v>RY Premium</v>
      </c>
      <c r="C29" s="2" t="s">
        <v>9</v>
      </c>
      <c r="D29" s="2" t="s">
        <v>10</v>
      </c>
      <c r="E29" s="16">
        <f ca="1">SUMIF($K$7:$BO$7,E$7,$K29:$BO29)</f>
        <v>1043209.4915339032</v>
      </c>
      <c r="F29" s="16">
        <f ca="1">SUMIF($K$7:$BO$7,F$7,$K29:$BO29)</f>
        <v>1633468.7105252645</v>
      </c>
      <c r="G29" s="16">
        <f ca="1">SUMIF($K$7:$BO$7,G$7,$K29:$BO29)</f>
        <v>2453031.4832615536</v>
      </c>
      <c r="H29" s="16">
        <f ca="1">SUMIF($K$7:$BO$7,H$7,$K29:$BO29)</f>
        <v>3532491.9029562669</v>
      </c>
      <c r="I29" s="16">
        <f ca="1">SUMIF($K$7:$BO$7,I$7,$K29:$BO29)</f>
        <v>442819.61813215504</v>
      </c>
      <c r="K29" s="18">
        <v>39358.015599654478</v>
      </c>
      <c r="L29" s="18">
        <v>38912.176855315643</v>
      </c>
      <c r="M29" s="18">
        <v>65002.07630231059</v>
      </c>
      <c r="N29" s="18">
        <v>54481.252145707324</v>
      </c>
      <c r="O29" s="18">
        <v>69165.126609696439</v>
      </c>
      <c r="P29" s="18">
        <v>113385.00632298524</v>
      </c>
      <c r="Q29" s="18">
        <v>35495.4346780083</v>
      </c>
      <c r="R29" s="18">
        <v>44005.735548191093</v>
      </c>
      <c r="S29" s="18">
        <v>67912.927238547723</v>
      </c>
      <c r="T29" s="18">
        <v>76878.845749124506</v>
      </c>
      <c r="U29" s="18">
        <v>76945.444762620915</v>
      </c>
      <c r="V29" s="18">
        <v>99551.645844878003</v>
      </c>
      <c r="W29" s="18">
        <v>74323.51090556143</v>
      </c>
      <c r="X29" s="18">
        <v>79324.513633319453</v>
      </c>
      <c r="Y29" s="18">
        <v>110404.72478733204</v>
      </c>
      <c r="Z29" s="18">
        <v>97342.717926337442</v>
      </c>
      <c r="AA29" s="18">
        <v>117082.86188149717</v>
      </c>
      <c r="AB29" s="18">
        <v>163941.12857848511</v>
      </c>
      <c r="AC29" s="18">
        <v>52574.996778975503</v>
      </c>
      <c r="AD29" s="18">
        <v>59209.475516204751</v>
      </c>
      <c r="AE29" s="18">
        <v>109834.7889231172</v>
      </c>
      <c r="AF29" s="18">
        <v>116740.17348920563</v>
      </c>
      <c r="AG29" s="18">
        <v>121675.16191735887</v>
      </c>
      <c r="AH29" s="18">
        <v>150633.3458397885</v>
      </c>
      <c r="AI29" s="18">
        <v>130428.94359443475</v>
      </c>
      <c r="AJ29" s="18">
        <v>138163.41899395821</v>
      </c>
      <c r="AK29" s="18">
        <v>174921.42447395352</v>
      </c>
      <c r="AL29" s="18">
        <v>161047.97386445646</v>
      </c>
      <c r="AM29" s="18">
        <v>183486.65492645226</v>
      </c>
      <c r="AN29" s="18">
        <v>234752.35220735893</v>
      </c>
      <c r="AO29" s="18">
        <v>77823.71449496792</v>
      </c>
      <c r="AP29" s="18">
        <v>82362.985527781537</v>
      </c>
      <c r="AQ29" s="18">
        <v>168914.18293596723</v>
      </c>
      <c r="AR29" s="18">
        <v>174024.99730869327</v>
      </c>
      <c r="AS29" s="18">
        <v>183568.96739063758</v>
      </c>
      <c r="AT29" s="18">
        <v>221859.5845394748</v>
      </c>
      <c r="AU29" s="18">
        <v>206030.00155465151</v>
      </c>
      <c r="AV29" s="18">
        <v>217420.9817719342</v>
      </c>
      <c r="AW29" s="18">
        <v>263213.16850265156</v>
      </c>
      <c r="AX29" s="18">
        <v>247888.10090045765</v>
      </c>
      <c r="AY29" s="18">
        <v>274865.78071590269</v>
      </c>
      <c r="AZ29" s="18">
        <v>335059.01761843381</v>
      </c>
      <c r="BA29" s="18">
        <v>111115.59068357489</v>
      </c>
      <c r="BB29" s="18">
        <v>113565.35482284738</v>
      </c>
      <c r="BC29" s="18">
        <v>246182.05383638642</v>
      </c>
      <c r="BD29" s="18">
        <v>249148.9005358076</v>
      </c>
      <c r="BE29" s="18">
        <v>266061.93806565349</v>
      </c>
      <c r="BF29" s="18">
        <v>316592.88368374307</v>
      </c>
      <c r="BG29" s="18">
        <v>305541.55634189962</v>
      </c>
      <c r="BH29" s="18">
        <v>321980.99521971861</v>
      </c>
      <c r="BI29" s="18">
        <v>379609.28359049524</v>
      </c>
      <c r="BJ29" s="18">
        <v>361089.29340985487</v>
      </c>
      <c r="BK29" s="18">
        <v>394601.10697380779</v>
      </c>
      <c r="BL29" s="18">
        <v>467002.94579247793</v>
      </c>
      <c r="BM29" s="18">
        <v>105912.44665984481</v>
      </c>
      <c r="BN29" s="18">
        <v>108762.66471207706</v>
      </c>
      <c r="BO29" s="18">
        <v>228144.5067602332</v>
      </c>
    </row>
    <row r="30" spans="2:67" x14ac:dyDescent="0.3">
      <c r="B30" s="1" t="str">
        <f ca="1">D$26</f>
        <v>RY Premium</v>
      </c>
      <c r="C30" s="2" t="s">
        <v>11</v>
      </c>
      <c r="D30" s="2" t="s">
        <v>12</v>
      </c>
      <c r="E30" s="16">
        <f ca="1">SUMIF($K$7:$BO$7,E$7,$K30:$BO30)</f>
        <v>78541.793985732278</v>
      </c>
      <c r="F30" s="16">
        <f ca="1">SUMIF($K$7:$BO$7,F$7,$K30:$BO30)</f>
        <v>72239.896891212833</v>
      </c>
      <c r="G30" s="16">
        <f ca="1">SUMIF($K$7:$BO$7,G$7,$K30:$BO30)</f>
        <v>67302.336212554394</v>
      </c>
      <c r="H30" s="16">
        <f ca="1">SUMIF($K$7:$BO$7,H$7,$K30:$BO30)</f>
        <v>62832.20176020854</v>
      </c>
      <c r="I30" s="16">
        <f ca="1">SUMIF($K$7:$BO$7,I$7,$K30:$BO30)</f>
        <v>12630.347443394345</v>
      </c>
      <c r="K30" s="18">
        <v>5923.7900996261205</v>
      </c>
      <c r="L30" s="18">
        <v>5577.4035880067186</v>
      </c>
      <c r="M30" s="18">
        <v>4892.1094031399771</v>
      </c>
      <c r="N30" s="18">
        <v>7452.4446949891144</v>
      </c>
      <c r="O30" s="18">
        <v>6931.0056188627768</v>
      </c>
      <c r="P30" s="18">
        <v>8782.8515092995731</v>
      </c>
      <c r="Q30" s="18">
        <v>6304.4447605877012</v>
      </c>
      <c r="R30" s="18">
        <v>4461.658714243762</v>
      </c>
      <c r="S30" s="18">
        <v>6426.5038835387577</v>
      </c>
      <c r="T30" s="18">
        <v>8082.4889364598812</v>
      </c>
      <c r="U30" s="18">
        <v>6674.6141918099365</v>
      </c>
      <c r="V30" s="18">
        <v>8502.3414086524972</v>
      </c>
      <c r="W30" s="18">
        <v>6774.2081538135826</v>
      </c>
      <c r="X30" s="18">
        <v>5784.6340267731221</v>
      </c>
      <c r="Y30" s="18">
        <v>4443.9817038595866</v>
      </c>
      <c r="Z30" s="18">
        <v>6792.430686697383</v>
      </c>
      <c r="AA30" s="18">
        <v>6299.8490390545285</v>
      </c>
      <c r="AB30" s="18">
        <v>7994.6384802415369</v>
      </c>
      <c r="AC30" s="18">
        <v>5731.7374095018567</v>
      </c>
      <c r="AD30" s="18">
        <v>4045.4183205446498</v>
      </c>
      <c r="AE30" s="18">
        <v>5840.6672993156799</v>
      </c>
      <c r="AF30" s="18">
        <v>7351.1302114349282</v>
      </c>
      <c r="AG30" s="18">
        <v>6150.19862967261</v>
      </c>
      <c r="AH30" s="18">
        <v>7839.6360218045738</v>
      </c>
      <c r="AI30" s="18">
        <v>6236.8384555137891</v>
      </c>
      <c r="AJ30" s="18">
        <v>5342.0234972279504</v>
      </c>
      <c r="AK30" s="18">
        <v>4118.5838376977754</v>
      </c>
      <c r="AL30" s="18">
        <v>6312.3642655270687</v>
      </c>
      <c r="AM30" s="18">
        <v>5847.283058973886</v>
      </c>
      <c r="AN30" s="18">
        <v>7424.0158839980622</v>
      </c>
      <c r="AO30" s="18">
        <v>5321.3136891306021</v>
      </c>
      <c r="AP30" s="18">
        <v>3752.5865350028535</v>
      </c>
      <c r="AQ30" s="18">
        <v>5422.1384968266902</v>
      </c>
      <c r="AR30" s="18">
        <v>6828.2911258326785</v>
      </c>
      <c r="AS30" s="18">
        <v>5737.7847875992802</v>
      </c>
      <c r="AT30" s="18">
        <v>7313.427328868258</v>
      </c>
      <c r="AU30" s="18">
        <v>5815.589363206821</v>
      </c>
      <c r="AV30" s="18">
        <v>4981.6085574681028</v>
      </c>
      <c r="AW30" s="18">
        <v>3843.8413172601886</v>
      </c>
      <c r="AX30" s="18">
        <v>5894.2708017763925</v>
      </c>
      <c r="AY30" s="18">
        <v>5459.943422227655</v>
      </c>
      <c r="AZ30" s="18">
        <v>6931.5407873548611</v>
      </c>
      <c r="BA30" s="18">
        <v>4968.4699627617074</v>
      </c>
      <c r="BB30" s="18">
        <v>3504.3378793362303</v>
      </c>
      <c r="BC30" s="18">
        <v>5062.0048793738279</v>
      </c>
      <c r="BD30" s="18">
        <v>6377.7530608028719</v>
      </c>
      <c r="BE30" s="18">
        <v>5361.1157072609794</v>
      </c>
      <c r="BF30" s="18">
        <v>6833.571969444165</v>
      </c>
      <c r="BG30" s="18">
        <v>5434.2328535198149</v>
      </c>
      <c r="BH30" s="18">
        <v>4650.3662004496255</v>
      </c>
      <c r="BI30" s="18">
        <v>3584.0083603131502</v>
      </c>
      <c r="BJ30" s="18">
        <v>5491.194688556865</v>
      </c>
      <c r="BK30" s="18">
        <v>5096.1383522519345</v>
      </c>
      <c r="BL30" s="18">
        <v>6469.0078461373787</v>
      </c>
      <c r="BM30" s="18">
        <v>4636.3409370655563</v>
      </c>
      <c r="BN30" s="18">
        <v>3270.8310950583541</v>
      </c>
      <c r="BO30" s="18">
        <v>4723.1754112704348</v>
      </c>
    </row>
    <row r="31" spans="2:67" x14ac:dyDescent="0.3">
      <c r="B31" s="1" t="str">
        <f ca="1">D$26</f>
        <v>RY Premium</v>
      </c>
      <c r="C31" s="2" t="s">
        <v>13</v>
      </c>
      <c r="D31" s="2" t="s">
        <v>14</v>
      </c>
      <c r="E31" s="16">
        <f ca="1">SUMIF($K$7:$BO$7,E$7,$K31:$BO31)</f>
        <v>401928.39822568116</v>
      </c>
      <c r="F31" s="16">
        <f ca="1">SUMIF($K$7:$BO$7,F$7,$K31:$BO31)</f>
        <v>541327.35471256054</v>
      </c>
      <c r="G31" s="16">
        <f ca="1">SUMIF($K$7:$BO$7,G$7,$K31:$BO31)</f>
        <v>713783.24420069298</v>
      </c>
      <c r="H31" s="16">
        <f ca="1">SUMIF($K$7:$BO$7,H$7,$K31:$BO31)</f>
        <v>916902.84613000939</v>
      </c>
      <c r="I31" s="16">
        <f ca="1">SUMIF($K$7:$BO$7,I$7,$K31:$BO31)</f>
        <v>164547.79891084245</v>
      </c>
      <c r="K31" s="18">
        <v>17080.408373770657</v>
      </c>
      <c r="L31" s="18">
        <v>20917.792098569204</v>
      </c>
      <c r="M31" s="18">
        <v>26424.522733860427</v>
      </c>
      <c r="N31" s="18">
        <v>30912.601975151207</v>
      </c>
      <c r="O31" s="18">
        <v>29244.175833783</v>
      </c>
      <c r="P31" s="18">
        <v>40534.629621634405</v>
      </c>
      <c r="Q31" s="18">
        <v>19601.394902068943</v>
      </c>
      <c r="R31" s="18">
        <v>25311.435115651399</v>
      </c>
      <c r="S31" s="18">
        <v>38799.617525216039</v>
      </c>
      <c r="T31" s="18">
        <v>34365.730373810504</v>
      </c>
      <c r="U31" s="18">
        <v>33475.181026997045</v>
      </c>
      <c r="V31" s="18">
        <v>40542.966255707594</v>
      </c>
      <c r="W31" s="18">
        <v>25947.539231983068</v>
      </c>
      <c r="X31" s="18">
        <v>25587.76064669299</v>
      </c>
      <c r="Y31" s="18">
        <v>33164.686185663042</v>
      </c>
      <c r="Z31" s="18">
        <v>37323.736805162196</v>
      </c>
      <c r="AA31" s="18">
        <v>37433.422405527774</v>
      </c>
      <c r="AB31" s="18">
        <v>50374.927751200477</v>
      </c>
      <c r="AC31" s="18">
        <v>31209.75765244168</v>
      </c>
      <c r="AD31" s="18">
        <v>28235.548767869059</v>
      </c>
      <c r="AE31" s="18">
        <v>48997.400418005454</v>
      </c>
      <c r="AF31" s="18">
        <v>44054.62470711027</v>
      </c>
      <c r="AG31" s="18">
        <v>45647.145671786071</v>
      </c>
      <c r="AH31" s="18">
        <v>55917.464811710917</v>
      </c>
      <c r="AI31" s="18">
        <v>37853.738452733873</v>
      </c>
      <c r="AJ31" s="18">
        <v>37212.716637449477</v>
      </c>
      <c r="AK31" s="18">
        <v>47134.67850363053</v>
      </c>
      <c r="AL31" s="18">
        <v>48385.526585628155</v>
      </c>
      <c r="AM31" s="18">
        <v>50990.042055178128</v>
      </c>
      <c r="AN31" s="18">
        <v>65688.710449016973</v>
      </c>
      <c r="AO31" s="18">
        <v>44298.436979354301</v>
      </c>
      <c r="AP31" s="18">
        <v>32708.955158141471</v>
      </c>
      <c r="AQ31" s="18">
        <v>62899.070217967812</v>
      </c>
      <c r="AR31" s="18">
        <v>55840.274966393583</v>
      </c>
      <c r="AS31" s="18">
        <v>60088.828514292669</v>
      </c>
      <c r="AT31" s="18">
        <v>74009.000549765726</v>
      </c>
      <c r="AU31" s="18">
        <v>50634.28718844011</v>
      </c>
      <c r="AV31" s="18">
        <v>51501.474122398067</v>
      </c>
      <c r="AW31" s="18">
        <v>65354.332419622689</v>
      </c>
      <c r="AX31" s="18">
        <v>62469.915268289566</v>
      </c>
      <c r="AY31" s="18">
        <v>67987.710557433573</v>
      </c>
      <c r="AZ31" s="18">
        <v>85990.95825859344</v>
      </c>
      <c r="BA31" s="18">
        <v>60559.449208856764</v>
      </c>
      <c r="BB31" s="18">
        <v>38735.828891873585</v>
      </c>
      <c r="BC31" s="18">
        <v>78025.694175657831</v>
      </c>
      <c r="BD31" s="18">
        <v>70647.505183897883</v>
      </c>
      <c r="BE31" s="18">
        <v>77900.514560282405</v>
      </c>
      <c r="BF31" s="18">
        <v>96595.572026548689</v>
      </c>
      <c r="BG31" s="18">
        <v>66446.043873301853</v>
      </c>
      <c r="BH31" s="18">
        <v>69119.816230210592</v>
      </c>
      <c r="BI31" s="18">
        <v>87208.227998839488</v>
      </c>
      <c r="BJ31" s="18">
        <v>77856.346060164477</v>
      </c>
      <c r="BK31" s="18">
        <v>86712.718950434006</v>
      </c>
      <c r="BL31" s="18">
        <v>107095.12896994187</v>
      </c>
      <c r="BM31" s="18">
        <v>55849.83289701707</v>
      </c>
      <c r="BN31" s="18">
        <v>36443.587155130175</v>
      </c>
      <c r="BO31" s="18">
        <v>72254.378858695229</v>
      </c>
    </row>
    <row r="32" spans="2:67" x14ac:dyDescent="0.3">
      <c r="B32" s="1" t="str">
        <f ca="1">D$26</f>
        <v>RY Premium</v>
      </c>
      <c r="C32" s="2" t="s">
        <v>15</v>
      </c>
      <c r="D32" s="2" t="s">
        <v>16</v>
      </c>
      <c r="E32" s="16">
        <f ca="1">SUMIF($K$7:$BO$7,E$7,$K32:$BO32)</f>
        <v>1018.2167758056833</v>
      </c>
      <c r="F32" s="16">
        <f ca="1">SUMIF($K$7:$BO$7,F$7,$K32:$BO32)</f>
        <v>6847.6339534203835</v>
      </c>
      <c r="G32" s="16">
        <f ca="1">SUMIF($K$7:$BO$7,G$7,$K32:$BO32)</f>
        <v>13375.966860294531</v>
      </c>
      <c r="H32" s="16">
        <f ca="1">SUMIF($K$7:$BO$7,H$7,$K32:$BO32)</f>
        <v>20813.919331109359</v>
      </c>
      <c r="I32" s="16">
        <f ca="1">SUMIF($K$7:$BO$7,I$7,$K32:$BO32)</f>
        <v>6473.0867000004855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49.583333333333371</v>
      </c>
      <c r="X32" s="19">
        <v>98.499674293994758</v>
      </c>
      <c r="Y32" s="19">
        <v>146.75799522803891</v>
      </c>
      <c r="Z32" s="19">
        <v>194.36714778599651</v>
      </c>
      <c r="AA32" s="19">
        <v>241.33586454646456</v>
      </c>
      <c r="AB32" s="19">
        <v>287.67276061785515</v>
      </c>
      <c r="AC32" s="19">
        <v>333.38633521859902</v>
      </c>
      <c r="AD32" s="19">
        <v>378.48497323609081</v>
      </c>
      <c r="AE32" s="19">
        <v>422.97694676466358</v>
      </c>
      <c r="AF32" s="19">
        <v>466.87041662287663</v>
      </c>
      <c r="AG32" s="19">
        <v>510.17343385038987</v>
      </c>
      <c r="AH32" s="19">
        <v>552.89394118470466</v>
      </c>
      <c r="AI32" s="19">
        <v>595.03977451803792</v>
      </c>
      <c r="AJ32" s="19">
        <v>636.61866433460023</v>
      </c>
      <c r="AK32" s="19">
        <v>677.63823712853775</v>
      </c>
      <c r="AL32" s="19">
        <v>718.10601680280183</v>
      </c>
      <c r="AM32" s="19">
        <v>758.02942604919974</v>
      </c>
      <c r="AN32" s="19">
        <v>797.41578770988178</v>
      </c>
      <c r="AO32" s="19">
        <v>848.66815945384735</v>
      </c>
      <c r="AP32" s="19">
        <v>899.23108700888019</v>
      </c>
      <c r="AQ32" s="19">
        <v>949.11384474167801</v>
      </c>
      <c r="AR32" s="19">
        <v>998.32558226064862</v>
      </c>
      <c r="AS32" s="19">
        <v>1046.8753260941517</v>
      </c>
      <c r="AT32" s="19">
        <v>1094.771981346167</v>
      </c>
      <c r="AU32" s="19">
        <v>1142.024333329686</v>
      </c>
      <c r="AV32" s="19">
        <v>1188.6410491781373</v>
      </c>
      <c r="AW32" s="19">
        <v>1234.6306794351276</v>
      </c>
      <c r="AX32" s="19">
        <v>1280.0016596228054</v>
      </c>
      <c r="AY32" s="19">
        <v>1324.7623117891214</v>
      </c>
      <c r="AZ32" s="19">
        <v>1368.9208460342804</v>
      </c>
      <c r="BA32" s="19">
        <v>1427.9801536833174</v>
      </c>
      <c r="BB32" s="19">
        <v>1486.244998655302</v>
      </c>
      <c r="BC32" s="19">
        <v>1543.7260680200689</v>
      </c>
      <c r="BD32" s="19">
        <v>1600.433905085556</v>
      </c>
      <c r="BE32" s="19">
        <v>1656.3789113316802</v>
      </c>
      <c r="BF32" s="19">
        <v>1711.5713483182026</v>
      </c>
      <c r="BG32" s="19">
        <v>1766.0213395669261</v>
      </c>
      <c r="BH32" s="19">
        <v>1819.7388724185755</v>
      </c>
      <c r="BI32" s="19">
        <v>1872.7337998646963</v>
      </c>
      <c r="BJ32" s="19">
        <v>1925.015842354913</v>
      </c>
      <c r="BK32" s="19">
        <v>1976.5945895798793</v>
      </c>
      <c r="BL32" s="19">
        <v>2027.4795022302376</v>
      </c>
      <c r="BM32" s="19">
        <v>2093.1747053985855</v>
      </c>
      <c r="BN32" s="19">
        <v>2157.9861801749803</v>
      </c>
      <c r="BO32" s="19">
        <v>2221.9258144269202</v>
      </c>
    </row>
    <row r="33" spans="2:67" x14ac:dyDescent="0.3">
      <c r="B33" s="1" t="str">
        <f ca="1">D$26</f>
        <v>RY Premium</v>
      </c>
      <c r="C33" s="2" t="s">
        <v>17</v>
      </c>
      <c r="D33" s="2" t="s">
        <v>18</v>
      </c>
      <c r="E33" s="16">
        <f ca="1">SUMIF($K$7:$BO$7,E$7,$K33:$BO33)</f>
        <v>100940.18538326318</v>
      </c>
      <c r="F33" s="16">
        <f ca="1">SUMIF($K$7:$BO$7,F$7,$K33:$BO33)</f>
        <v>100365.05143274655</v>
      </c>
      <c r="G33" s="16">
        <f ca="1">SUMIF($K$7:$BO$7,G$7,$K33:$BO33)</f>
        <v>104606.24392445324</v>
      </c>
      <c r="H33" s="16">
        <f ca="1">SUMIF($K$7:$BO$7,H$7,$K33:$BO33)</f>
        <v>112862.0384734746</v>
      </c>
      <c r="I33" s="16">
        <f ca="1">SUMIF($K$7:$BO$7,I$7,$K33:$BO33)</f>
        <v>51584.459730817376</v>
      </c>
      <c r="K33" s="18">
        <v>6325.4775359199994</v>
      </c>
      <c r="L33" s="18">
        <v>3449.9507008320011</v>
      </c>
      <c r="M33" s="18">
        <v>580.83592516800002</v>
      </c>
      <c r="N33" s="18">
        <v>4256.6374865228636</v>
      </c>
      <c r="O33" s="18">
        <v>3848.7107463839989</v>
      </c>
      <c r="P33" s="18">
        <v>1705.2243737920098</v>
      </c>
      <c r="Q33" s="18">
        <v>67584.213869616069</v>
      </c>
      <c r="R33" s="18">
        <v>3316.8766364800067</v>
      </c>
      <c r="S33" s="18">
        <v>1524.2158299360003</v>
      </c>
      <c r="T33" s="18">
        <v>4836.7001431360004</v>
      </c>
      <c r="U33" s="18">
        <v>1282.7117833759999</v>
      </c>
      <c r="V33" s="18">
        <v>1621.9977058160002</v>
      </c>
      <c r="W33" s="18">
        <v>7460.3820287280014</v>
      </c>
      <c r="X33" s="18">
        <v>3159.9605606736013</v>
      </c>
      <c r="Y33" s="18">
        <v>864.66874014240034</v>
      </c>
      <c r="Z33" s="18">
        <v>4045.3099892022915</v>
      </c>
      <c r="AA33" s="18">
        <v>3478.9685971151998</v>
      </c>
      <c r="AB33" s="18">
        <v>1764.1794990416081</v>
      </c>
      <c r="AC33" s="18">
        <v>60336.595968996866</v>
      </c>
      <c r="AD33" s="18">
        <v>3596.9135568400056</v>
      </c>
      <c r="AE33" s="18">
        <v>2790.0721140608002</v>
      </c>
      <c r="AF33" s="18">
        <v>5413.5538543088014</v>
      </c>
      <c r="AG33" s="18">
        <v>1639.0213171808002</v>
      </c>
      <c r="AH33" s="18">
        <v>1644.5591955568002</v>
      </c>
      <c r="AI33" s="18">
        <v>12102.2099034864</v>
      </c>
      <c r="AJ33" s="18">
        <v>2976.0287856028813</v>
      </c>
      <c r="AK33" s="18">
        <v>1078.2623529939203</v>
      </c>
      <c r="AL33" s="18">
        <v>3727.7609429298327</v>
      </c>
      <c r="AM33" s="18">
        <v>3256.0520910681594</v>
      </c>
      <c r="AN33" s="18">
        <v>1804.0213497212862</v>
      </c>
      <c r="AO33" s="18">
        <v>56041.262587349484</v>
      </c>
      <c r="AP33" s="18">
        <v>4047.0831828000046</v>
      </c>
      <c r="AQ33" s="18">
        <v>4179.2607487526402</v>
      </c>
      <c r="AR33" s="18">
        <v>6245.1868946150407</v>
      </c>
      <c r="AS33" s="18">
        <v>2070.9722538006404</v>
      </c>
      <c r="AT33" s="18">
        <v>1745.7764815254404</v>
      </c>
      <c r="AU33" s="18">
        <v>17285.996197365122</v>
      </c>
      <c r="AV33" s="18">
        <v>2936.2854106823052</v>
      </c>
      <c r="AW33" s="18">
        <v>1341.7895617711363</v>
      </c>
      <c r="AX33" s="18">
        <v>3591.5395349998662</v>
      </c>
      <c r="AY33" s="18">
        <v>3191.0696464145281</v>
      </c>
      <c r="AZ33" s="18">
        <v>1930.0214243770292</v>
      </c>
      <c r="BA33" s="18">
        <v>54159.393044463584</v>
      </c>
      <c r="BB33" s="18">
        <v>4641.1293510400046</v>
      </c>
      <c r="BC33" s="18">
        <v>5680.052268018113</v>
      </c>
      <c r="BD33" s="18">
        <v>7293.3620890760321</v>
      </c>
      <c r="BE33" s="18">
        <v>2568.4840430965123</v>
      </c>
      <c r="BF33" s="18">
        <v>1912.7761353003525</v>
      </c>
      <c r="BG33" s="18">
        <v>22953.870887388097</v>
      </c>
      <c r="BH33" s="18">
        <v>3015.5831872018443</v>
      </c>
      <c r="BI33" s="18">
        <v>1648.4472646729091</v>
      </c>
      <c r="BJ33" s="18">
        <v>3604.4285647918937</v>
      </c>
      <c r="BK33" s="18">
        <v>3256.329285411623</v>
      </c>
      <c r="BL33" s="18">
        <v>2128.1823530136239</v>
      </c>
      <c r="BM33" s="18">
        <v>43327.514435570876</v>
      </c>
      <c r="BN33" s="18">
        <v>3712.9034808320039</v>
      </c>
      <c r="BO33" s="18">
        <v>4544.0418144144905</v>
      </c>
    </row>
    <row r="34" spans="2:67" x14ac:dyDescent="0.3">
      <c r="B34" s="12"/>
      <c r="C34" s="13"/>
      <c r="D34" s="13" t="s">
        <v>19</v>
      </c>
      <c r="E34" s="20">
        <f t="shared" ref="E34:I34" ca="1" si="11">SUM(E29:E33)</f>
        <v>1625638.0859043857</v>
      </c>
      <c r="F34" s="20">
        <f t="shared" ca="1" si="11"/>
        <v>2354248.6475152047</v>
      </c>
      <c r="G34" s="20">
        <f t="shared" ca="1" si="11"/>
        <v>3352099.2744595488</v>
      </c>
      <c r="H34" s="20">
        <f t="shared" ca="1" si="11"/>
        <v>4645902.9086510688</v>
      </c>
      <c r="I34" s="20">
        <f t="shared" ca="1" si="11"/>
        <v>678055.3109172096</v>
      </c>
      <c r="K34" s="20">
        <f t="shared" ref="K34:BO34" ca="1" si="12">SUM(K29:K33)</f>
        <v>68687.691608971261</v>
      </c>
      <c r="L34" s="20">
        <f t="shared" ca="1" si="12"/>
        <v>68857.323242723563</v>
      </c>
      <c r="M34" s="20">
        <f t="shared" ca="1" si="12"/>
        <v>96899.544364478992</v>
      </c>
      <c r="N34" s="20">
        <f t="shared" ca="1" si="12"/>
        <v>97102.936302370494</v>
      </c>
      <c r="O34" s="20">
        <f t="shared" ca="1" si="12"/>
        <v>109189.01880872621</v>
      </c>
      <c r="P34" s="20">
        <f t="shared" ca="1" si="12"/>
        <v>164407.71182771123</v>
      </c>
      <c r="Q34" s="20">
        <f t="shared" ca="1" si="12"/>
        <v>128985.48821028101</v>
      </c>
      <c r="R34" s="20">
        <f t="shared" ca="1" si="12"/>
        <v>77095.706014566269</v>
      </c>
      <c r="S34" s="20">
        <f t="shared" ca="1" si="12"/>
        <v>114663.26447723852</v>
      </c>
      <c r="T34" s="20">
        <f t="shared" ca="1" si="12"/>
        <v>124163.76520253089</v>
      </c>
      <c r="U34" s="20">
        <f t="shared" ca="1" si="12"/>
        <v>118377.95176480389</v>
      </c>
      <c r="V34" s="20">
        <f t="shared" ca="1" si="12"/>
        <v>150218.95121505408</v>
      </c>
      <c r="W34" s="20">
        <f t="shared" ca="1" si="12"/>
        <v>114555.22365341941</v>
      </c>
      <c r="X34" s="20">
        <f t="shared" ca="1" si="12"/>
        <v>113955.36854175317</v>
      </c>
      <c r="Y34" s="20">
        <f t="shared" ca="1" si="12"/>
        <v>149024.81941222513</v>
      </c>
      <c r="Z34" s="20">
        <f t="shared" ca="1" si="12"/>
        <v>145698.56255518532</v>
      </c>
      <c r="AA34" s="20">
        <f t="shared" ca="1" si="12"/>
        <v>164536.43778774113</v>
      </c>
      <c r="AB34" s="20">
        <f t="shared" ca="1" si="12"/>
        <v>224362.54706958658</v>
      </c>
      <c r="AC34" s="20">
        <f t="shared" ca="1" si="12"/>
        <v>150186.4741451345</v>
      </c>
      <c r="AD34" s="20">
        <f t="shared" ca="1" si="12"/>
        <v>95465.84113469455</v>
      </c>
      <c r="AE34" s="20">
        <f t="shared" ca="1" si="12"/>
        <v>167885.90570126381</v>
      </c>
      <c r="AF34" s="20">
        <f t="shared" ca="1" si="12"/>
        <v>174026.35267868248</v>
      </c>
      <c r="AG34" s="20">
        <f t="shared" ca="1" si="12"/>
        <v>175621.70096984875</v>
      </c>
      <c r="AH34" s="20">
        <f t="shared" ca="1" si="12"/>
        <v>216587.89981004552</v>
      </c>
      <c r="AI34" s="20">
        <f t="shared" ca="1" si="12"/>
        <v>187216.77018068681</v>
      </c>
      <c r="AJ34" s="20">
        <f t="shared" ca="1" si="12"/>
        <v>184330.80657857313</v>
      </c>
      <c r="AK34" s="20">
        <f t="shared" ca="1" si="12"/>
        <v>227930.58740540428</v>
      </c>
      <c r="AL34" s="20">
        <f t="shared" ca="1" si="12"/>
        <v>220191.73167534434</v>
      </c>
      <c r="AM34" s="20">
        <f t="shared" ca="1" si="12"/>
        <v>244338.06155772161</v>
      </c>
      <c r="AN34" s="20">
        <f t="shared" ca="1" si="12"/>
        <v>310466.51567780512</v>
      </c>
      <c r="AO34" s="20">
        <f t="shared" ca="1" si="12"/>
        <v>184333.39591025616</v>
      </c>
      <c r="AP34" s="20">
        <f t="shared" ca="1" si="12"/>
        <v>123770.84149073475</v>
      </c>
      <c r="AQ34" s="20">
        <f t="shared" ca="1" si="12"/>
        <v>242363.76624425605</v>
      </c>
      <c r="AR34" s="20">
        <f t="shared" ca="1" si="12"/>
        <v>243937.07587779523</v>
      </c>
      <c r="AS34" s="20">
        <f t="shared" ca="1" si="12"/>
        <v>252513.42827242432</v>
      </c>
      <c r="AT34" s="20">
        <f t="shared" ca="1" si="12"/>
        <v>306022.5608809804</v>
      </c>
      <c r="AU34" s="20">
        <f t="shared" ca="1" si="12"/>
        <v>280907.89863699325</v>
      </c>
      <c r="AV34" s="20">
        <f t="shared" ca="1" si="12"/>
        <v>278028.99091166083</v>
      </c>
      <c r="AW34" s="20">
        <f t="shared" ca="1" si="12"/>
        <v>334987.76248074073</v>
      </c>
      <c r="AX34" s="20">
        <f t="shared" ca="1" si="12"/>
        <v>321123.82816514629</v>
      </c>
      <c r="AY34" s="20">
        <f t="shared" ca="1" si="12"/>
        <v>352829.26665376755</v>
      </c>
      <c r="AZ34" s="20">
        <f t="shared" ca="1" si="12"/>
        <v>431280.45893479348</v>
      </c>
      <c r="BA34" s="20">
        <f t="shared" ca="1" si="12"/>
        <v>232230.88305334028</v>
      </c>
      <c r="BB34" s="20">
        <f t="shared" ca="1" si="12"/>
        <v>161932.89594375252</v>
      </c>
      <c r="BC34" s="20">
        <f t="shared" ca="1" si="12"/>
        <v>336493.53122745623</v>
      </c>
      <c r="BD34" s="20">
        <f t="shared" ca="1" si="12"/>
        <v>335067.9547746699</v>
      </c>
      <c r="BE34" s="20">
        <f t="shared" ca="1" si="12"/>
        <v>353548.43128762511</v>
      </c>
      <c r="BF34" s="20">
        <f t="shared" ca="1" si="12"/>
        <v>423646.37516335445</v>
      </c>
      <c r="BG34" s="20">
        <f t="shared" ca="1" si="12"/>
        <v>402141.72529567627</v>
      </c>
      <c r="BH34" s="20">
        <f t="shared" ca="1" si="12"/>
        <v>400586.49970999925</v>
      </c>
      <c r="BI34" s="20">
        <f t="shared" ca="1" si="12"/>
        <v>473922.70101418544</v>
      </c>
      <c r="BJ34" s="20">
        <f t="shared" ca="1" si="12"/>
        <v>449966.27856572304</v>
      </c>
      <c r="BK34" s="20">
        <f t="shared" ca="1" si="12"/>
        <v>491642.88815148524</v>
      </c>
      <c r="BL34" s="20">
        <f t="shared" ca="1" si="12"/>
        <v>584722.74446380103</v>
      </c>
      <c r="BM34" s="20">
        <f t="shared" ca="1" si="12"/>
        <v>211819.30963489693</v>
      </c>
      <c r="BN34" s="20">
        <f t="shared" ca="1" si="12"/>
        <v>154347.97262327257</v>
      </c>
      <c r="BO34" s="20">
        <f t="shared" ca="1" si="12"/>
        <v>311888.02865904028</v>
      </c>
    </row>
    <row r="35" spans="2:67" x14ac:dyDescent="0.3">
      <c r="E35" s="23"/>
      <c r="F35" s="23"/>
    </row>
    <row r="36" spans="2:67" x14ac:dyDescent="0.3">
      <c r="D36" s="6" t="s">
        <v>22</v>
      </c>
    </row>
    <row r="37" spans="2:67" x14ac:dyDescent="0.3">
      <c r="E37" s="26"/>
      <c r="F37" s="26"/>
      <c r="G37" s="26"/>
      <c r="H37" s="26"/>
      <c r="I37" s="26"/>
      <c r="K37" s="27"/>
    </row>
    <row r="38" spans="2:67" x14ac:dyDescent="0.3">
      <c r="B38" s="12"/>
      <c r="C38" s="13"/>
      <c r="D38" s="13"/>
      <c r="E38" s="28" t="str">
        <f t="shared" ref="E38:I38" ca="1" si="13">E$8</f>
        <v>FY2018</v>
      </c>
      <c r="F38" s="28" t="str">
        <f t="shared" ca="1" si="13"/>
        <v>FY2019</v>
      </c>
      <c r="G38" s="28" t="str">
        <f t="shared" ca="1" si="13"/>
        <v>FY2020</v>
      </c>
      <c r="H38" s="28" t="str">
        <f t="shared" ca="1" si="13"/>
        <v>FY2021</v>
      </c>
      <c r="I38" s="28" t="str">
        <f t="shared" ca="1" si="13"/>
        <v>FY2022</v>
      </c>
      <c r="K38" s="15">
        <f ca="1">K$8</f>
        <v>42947</v>
      </c>
      <c r="L38" s="15">
        <f t="shared" ref="L38:BO38" ca="1" si="14">L$8</f>
        <v>42978</v>
      </c>
      <c r="M38" s="15">
        <f t="shared" ca="1" si="14"/>
        <v>43008</v>
      </c>
      <c r="N38" s="15">
        <f t="shared" ca="1" si="14"/>
        <v>43039</v>
      </c>
      <c r="O38" s="15">
        <f t="shared" ca="1" si="14"/>
        <v>43069</v>
      </c>
      <c r="P38" s="15">
        <f t="shared" ca="1" si="14"/>
        <v>43100</v>
      </c>
      <c r="Q38" s="15">
        <f t="shared" ca="1" si="14"/>
        <v>43131</v>
      </c>
      <c r="R38" s="15">
        <f t="shared" ca="1" si="14"/>
        <v>43159</v>
      </c>
      <c r="S38" s="15">
        <f t="shared" ca="1" si="14"/>
        <v>43190</v>
      </c>
      <c r="T38" s="15">
        <f t="shared" ca="1" si="14"/>
        <v>43220</v>
      </c>
      <c r="U38" s="15">
        <f t="shared" ca="1" si="14"/>
        <v>43251</v>
      </c>
      <c r="V38" s="15">
        <f t="shared" ca="1" si="14"/>
        <v>43281</v>
      </c>
      <c r="W38" s="15">
        <f t="shared" ca="1" si="14"/>
        <v>43312</v>
      </c>
      <c r="X38" s="15">
        <f t="shared" ca="1" si="14"/>
        <v>43343</v>
      </c>
      <c r="Y38" s="15">
        <f t="shared" ca="1" si="14"/>
        <v>43373</v>
      </c>
      <c r="Z38" s="15">
        <f t="shared" ca="1" si="14"/>
        <v>43404</v>
      </c>
      <c r="AA38" s="15">
        <f t="shared" ca="1" si="14"/>
        <v>43434</v>
      </c>
      <c r="AB38" s="15">
        <f t="shared" ca="1" si="14"/>
        <v>43465</v>
      </c>
      <c r="AC38" s="15">
        <f t="shared" ca="1" si="14"/>
        <v>43496</v>
      </c>
      <c r="AD38" s="15">
        <f t="shared" ca="1" si="14"/>
        <v>43524</v>
      </c>
      <c r="AE38" s="15">
        <f t="shared" ca="1" si="14"/>
        <v>43555</v>
      </c>
      <c r="AF38" s="15">
        <f t="shared" ca="1" si="14"/>
        <v>43585</v>
      </c>
      <c r="AG38" s="15">
        <f t="shared" ca="1" si="14"/>
        <v>43616</v>
      </c>
      <c r="AH38" s="15">
        <f t="shared" ca="1" si="14"/>
        <v>43646</v>
      </c>
      <c r="AI38" s="15">
        <f t="shared" ca="1" si="14"/>
        <v>43677</v>
      </c>
      <c r="AJ38" s="15">
        <f t="shared" ca="1" si="14"/>
        <v>43708</v>
      </c>
      <c r="AK38" s="15">
        <f t="shared" ca="1" si="14"/>
        <v>43738</v>
      </c>
      <c r="AL38" s="15">
        <f t="shared" ca="1" si="14"/>
        <v>43769</v>
      </c>
      <c r="AM38" s="15">
        <f t="shared" ca="1" si="14"/>
        <v>43799</v>
      </c>
      <c r="AN38" s="15">
        <f t="shared" ca="1" si="14"/>
        <v>43830</v>
      </c>
      <c r="AO38" s="15">
        <f t="shared" ca="1" si="14"/>
        <v>43861</v>
      </c>
      <c r="AP38" s="15">
        <f t="shared" ca="1" si="14"/>
        <v>43890</v>
      </c>
      <c r="AQ38" s="15">
        <f t="shared" ca="1" si="14"/>
        <v>43921</v>
      </c>
      <c r="AR38" s="15">
        <f t="shared" ca="1" si="14"/>
        <v>43951</v>
      </c>
      <c r="AS38" s="15">
        <f t="shared" ca="1" si="14"/>
        <v>43982</v>
      </c>
      <c r="AT38" s="15">
        <f t="shared" ca="1" si="14"/>
        <v>44012</v>
      </c>
      <c r="AU38" s="15">
        <f t="shared" ca="1" si="14"/>
        <v>44043</v>
      </c>
      <c r="AV38" s="15">
        <f t="shared" ca="1" si="14"/>
        <v>44074</v>
      </c>
      <c r="AW38" s="15">
        <f t="shared" ca="1" si="14"/>
        <v>44104</v>
      </c>
      <c r="AX38" s="15">
        <f t="shared" ca="1" si="14"/>
        <v>44135</v>
      </c>
      <c r="AY38" s="15">
        <f t="shared" ca="1" si="14"/>
        <v>44165</v>
      </c>
      <c r="AZ38" s="15">
        <f t="shared" ca="1" si="14"/>
        <v>44196</v>
      </c>
      <c r="BA38" s="15">
        <f t="shared" ca="1" si="14"/>
        <v>44227</v>
      </c>
      <c r="BB38" s="15">
        <f t="shared" ca="1" si="14"/>
        <v>44255</v>
      </c>
      <c r="BC38" s="15">
        <f t="shared" ca="1" si="14"/>
        <v>44286</v>
      </c>
      <c r="BD38" s="15">
        <f t="shared" ca="1" si="14"/>
        <v>44316</v>
      </c>
      <c r="BE38" s="15">
        <f t="shared" ca="1" si="14"/>
        <v>44347</v>
      </c>
      <c r="BF38" s="15">
        <f t="shared" ca="1" si="14"/>
        <v>44377</v>
      </c>
      <c r="BG38" s="15">
        <f t="shared" ca="1" si="14"/>
        <v>44408</v>
      </c>
      <c r="BH38" s="15">
        <f t="shared" ca="1" si="14"/>
        <v>44439</v>
      </c>
      <c r="BI38" s="15">
        <f t="shared" ca="1" si="14"/>
        <v>44469</v>
      </c>
      <c r="BJ38" s="15">
        <f t="shared" ca="1" si="14"/>
        <v>44500</v>
      </c>
      <c r="BK38" s="15">
        <f t="shared" ca="1" si="14"/>
        <v>44530</v>
      </c>
      <c r="BL38" s="15">
        <f t="shared" ca="1" si="14"/>
        <v>44561</v>
      </c>
      <c r="BM38" s="15">
        <f t="shared" ca="1" si="14"/>
        <v>44592</v>
      </c>
      <c r="BN38" s="15">
        <f t="shared" ca="1" si="14"/>
        <v>44620</v>
      </c>
      <c r="BO38" s="15">
        <f t="shared" ca="1" si="14"/>
        <v>44651</v>
      </c>
    </row>
    <row r="39" spans="2:67" x14ac:dyDescent="0.3">
      <c r="B39" s="1" t="str">
        <f ca="1">D$26</f>
        <v>RY Premium</v>
      </c>
      <c r="C39" s="2" t="s">
        <v>9</v>
      </c>
      <c r="D39" s="2" t="s">
        <v>10</v>
      </c>
      <c r="E39" s="16">
        <f ca="1">SUMIF($K$7:$BO$7,E$7,$K39:$BO39)</f>
        <v>0</v>
      </c>
      <c r="F39" s="16">
        <f ca="1">SUMIF($K$7:$BO$7,F$7,$K39:$BO39)</f>
        <v>0</v>
      </c>
      <c r="G39" s="16">
        <f ca="1">SUMIF($K$7:$BO$7,G$7,$K39:$BO39)</f>
        <v>0</v>
      </c>
      <c r="H39" s="16">
        <f ca="1">SUMIF($K$7:$BO$7,H$7,$K39:$BO39)</f>
        <v>0</v>
      </c>
      <c r="I39" s="16">
        <f ca="1">SUMIF($K$7:$BO$7,I$7,$K39:$BO39)</f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2:67" x14ac:dyDescent="0.3">
      <c r="B40" s="1" t="str">
        <f ca="1">D$26</f>
        <v>RY Premium</v>
      </c>
      <c r="C40" s="2" t="s">
        <v>11</v>
      </c>
      <c r="D40" s="2" t="s">
        <v>12</v>
      </c>
      <c r="E40" s="16">
        <f ca="1">SUMIF($K$7:$BO$7,E$7,$K40:$BO40)</f>
        <v>0</v>
      </c>
      <c r="F40" s="16">
        <f ca="1">SUMIF($K$7:$BO$7,F$7,$K40:$BO40)</f>
        <v>0</v>
      </c>
      <c r="G40" s="16">
        <f ca="1">SUMIF($K$7:$BO$7,G$7,$K40:$BO40)</f>
        <v>0</v>
      </c>
      <c r="H40" s="16">
        <f ca="1">SUMIF($K$7:$BO$7,H$7,$K40:$BO40)</f>
        <v>0</v>
      </c>
      <c r="I40" s="16">
        <f ca="1">SUMIF($K$7:$BO$7,I$7,$K40:$BO40)</f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</row>
    <row r="41" spans="2:67" x14ac:dyDescent="0.3">
      <c r="B41" s="1" t="str">
        <f ca="1">D$26</f>
        <v>RY Premium</v>
      </c>
      <c r="C41" s="2" t="s">
        <v>13</v>
      </c>
      <c r="D41" s="2" t="s">
        <v>14</v>
      </c>
      <c r="E41" s="16">
        <f ca="1">SUMIF($K$7:$BO$7,E$7,$K41:$BO41)</f>
        <v>0</v>
      </c>
      <c r="F41" s="16">
        <f ca="1">SUMIF($K$7:$BO$7,F$7,$K41:$BO41)</f>
        <v>0</v>
      </c>
      <c r="G41" s="16">
        <f ca="1">SUMIF($K$7:$BO$7,G$7,$K41:$BO41)</f>
        <v>0</v>
      </c>
      <c r="H41" s="16">
        <f ca="1">SUMIF($K$7:$BO$7,H$7,$K41:$BO41)</f>
        <v>0</v>
      </c>
      <c r="I41" s="16">
        <f ca="1">SUMIF($K$7:$BO$7,I$7,$K41:$BO41)</f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2:67" x14ac:dyDescent="0.3">
      <c r="D42" s="2" t="s">
        <v>23</v>
      </c>
      <c r="E42" s="16">
        <f ca="1">SUMIF($K$7:$BO$7,E$7,$K42:$BO42)</f>
        <v>0</v>
      </c>
      <c r="F42" s="16">
        <f ca="1">SUMIF($K$7:$BO$7,F$7,$K42:$BO42)</f>
        <v>0</v>
      </c>
      <c r="G42" s="16">
        <f ca="1">SUMIF($K$7:$BO$7,G$7,$K42:$BO42)</f>
        <v>0</v>
      </c>
      <c r="H42" s="16">
        <f ca="1">SUMIF($K$7:$BO$7,H$7,$K42:$BO42)</f>
        <v>0</v>
      </c>
      <c r="I42" s="16">
        <f ca="1">SUMIF($K$7:$BO$7,I$7,$K42:$BO42)</f>
        <v>0</v>
      </c>
      <c r="J42" s="17"/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</row>
    <row r="43" spans="2:67" x14ac:dyDescent="0.3">
      <c r="B43" s="1" t="str">
        <f ca="1">D$26</f>
        <v>RY Premium</v>
      </c>
      <c r="C43" s="2" t="s">
        <v>17</v>
      </c>
      <c r="D43" s="2" t="s">
        <v>18</v>
      </c>
      <c r="E43" s="16">
        <f ca="1">SUMIF($K$7:$BO$7,E$7,$K43:$BO43)</f>
        <v>0</v>
      </c>
      <c r="F43" s="16">
        <f ca="1">SUMIF($K$7:$BO$7,F$7,$K43:$BO43)</f>
        <v>0</v>
      </c>
      <c r="G43" s="16">
        <f ca="1">SUMIF($K$7:$BO$7,G$7,$K43:$BO43)</f>
        <v>0</v>
      </c>
      <c r="H43" s="16">
        <f ca="1">SUMIF($K$7:$BO$7,H$7,$K43:$BO43)</f>
        <v>0</v>
      </c>
      <c r="I43" s="16">
        <f ca="1">SUMIF($K$7:$BO$7,I$7,$K43:$BO43)</f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2:67" x14ac:dyDescent="0.3">
      <c r="B44" s="12"/>
      <c r="C44" s="13"/>
      <c r="D44" s="13" t="s">
        <v>19</v>
      </c>
      <c r="E44" s="20">
        <f t="shared" ref="E44:I44" ca="1" si="15">SUM(E39:E43)</f>
        <v>0</v>
      </c>
      <c r="F44" s="20">
        <f t="shared" ca="1" si="15"/>
        <v>0</v>
      </c>
      <c r="G44" s="20">
        <f t="shared" ca="1" si="15"/>
        <v>0</v>
      </c>
      <c r="H44" s="20">
        <f t="shared" ca="1" si="15"/>
        <v>0</v>
      </c>
      <c r="I44" s="20">
        <f t="shared" ca="1" si="15"/>
        <v>0</v>
      </c>
      <c r="K44" s="20">
        <f t="shared" ref="K44:BO44" ca="1" si="16">SUM(K39:K43)</f>
        <v>0</v>
      </c>
      <c r="L44" s="20">
        <f t="shared" ca="1" si="16"/>
        <v>0</v>
      </c>
      <c r="M44" s="20">
        <f t="shared" ca="1" si="16"/>
        <v>0</v>
      </c>
      <c r="N44" s="20">
        <f t="shared" ca="1" si="16"/>
        <v>0</v>
      </c>
      <c r="O44" s="20">
        <f t="shared" ca="1" si="16"/>
        <v>0</v>
      </c>
      <c r="P44" s="20">
        <f t="shared" ca="1" si="16"/>
        <v>0</v>
      </c>
      <c r="Q44" s="20">
        <f t="shared" ca="1" si="16"/>
        <v>0</v>
      </c>
      <c r="R44" s="20">
        <f t="shared" ca="1" si="16"/>
        <v>0</v>
      </c>
      <c r="S44" s="20">
        <f t="shared" ca="1" si="16"/>
        <v>0</v>
      </c>
      <c r="T44" s="20">
        <f t="shared" ca="1" si="16"/>
        <v>0</v>
      </c>
      <c r="U44" s="20">
        <f t="shared" ca="1" si="16"/>
        <v>0</v>
      </c>
      <c r="V44" s="20">
        <f t="shared" ca="1" si="16"/>
        <v>0</v>
      </c>
      <c r="W44" s="20">
        <f t="shared" ca="1" si="16"/>
        <v>0</v>
      </c>
      <c r="X44" s="20">
        <f t="shared" ca="1" si="16"/>
        <v>0</v>
      </c>
      <c r="Y44" s="20">
        <f t="shared" ca="1" si="16"/>
        <v>0</v>
      </c>
      <c r="Z44" s="20">
        <f t="shared" ca="1" si="16"/>
        <v>0</v>
      </c>
      <c r="AA44" s="20">
        <f t="shared" ca="1" si="16"/>
        <v>0</v>
      </c>
      <c r="AB44" s="20">
        <f t="shared" ca="1" si="16"/>
        <v>0</v>
      </c>
      <c r="AC44" s="20">
        <f t="shared" ca="1" si="16"/>
        <v>0</v>
      </c>
      <c r="AD44" s="20">
        <f t="shared" ca="1" si="16"/>
        <v>0</v>
      </c>
      <c r="AE44" s="20">
        <f t="shared" ca="1" si="16"/>
        <v>0</v>
      </c>
      <c r="AF44" s="20">
        <f t="shared" ca="1" si="16"/>
        <v>0</v>
      </c>
      <c r="AG44" s="20">
        <f t="shared" ca="1" si="16"/>
        <v>0</v>
      </c>
      <c r="AH44" s="20">
        <f t="shared" ca="1" si="16"/>
        <v>0</v>
      </c>
      <c r="AI44" s="20">
        <f t="shared" ca="1" si="16"/>
        <v>0</v>
      </c>
      <c r="AJ44" s="20">
        <f t="shared" ca="1" si="16"/>
        <v>0</v>
      </c>
      <c r="AK44" s="20">
        <f t="shared" ca="1" si="16"/>
        <v>0</v>
      </c>
      <c r="AL44" s="20">
        <f t="shared" ca="1" si="16"/>
        <v>0</v>
      </c>
      <c r="AM44" s="20">
        <f t="shared" ca="1" si="16"/>
        <v>0</v>
      </c>
      <c r="AN44" s="20">
        <f t="shared" ca="1" si="16"/>
        <v>0</v>
      </c>
      <c r="AO44" s="20">
        <f t="shared" ca="1" si="16"/>
        <v>0</v>
      </c>
      <c r="AP44" s="20">
        <f t="shared" ca="1" si="16"/>
        <v>0</v>
      </c>
      <c r="AQ44" s="20">
        <f t="shared" ca="1" si="16"/>
        <v>0</v>
      </c>
      <c r="AR44" s="20">
        <f t="shared" ca="1" si="16"/>
        <v>0</v>
      </c>
      <c r="AS44" s="20">
        <f t="shared" ca="1" si="16"/>
        <v>0</v>
      </c>
      <c r="AT44" s="20">
        <f t="shared" ca="1" si="16"/>
        <v>0</v>
      </c>
      <c r="AU44" s="20">
        <f t="shared" ca="1" si="16"/>
        <v>0</v>
      </c>
      <c r="AV44" s="20">
        <f t="shared" ca="1" si="16"/>
        <v>0</v>
      </c>
      <c r="AW44" s="20">
        <f t="shared" ca="1" si="16"/>
        <v>0</v>
      </c>
      <c r="AX44" s="20">
        <f t="shared" ca="1" si="16"/>
        <v>0</v>
      </c>
      <c r="AY44" s="20">
        <f t="shared" ca="1" si="16"/>
        <v>0</v>
      </c>
      <c r="AZ44" s="20">
        <f t="shared" ca="1" si="16"/>
        <v>0</v>
      </c>
      <c r="BA44" s="20">
        <f t="shared" ca="1" si="16"/>
        <v>0</v>
      </c>
      <c r="BB44" s="20">
        <f t="shared" ca="1" si="16"/>
        <v>0</v>
      </c>
      <c r="BC44" s="20">
        <f t="shared" ca="1" si="16"/>
        <v>0</v>
      </c>
      <c r="BD44" s="20">
        <f t="shared" ca="1" si="16"/>
        <v>0</v>
      </c>
      <c r="BE44" s="20">
        <f t="shared" ca="1" si="16"/>
        <v>0</v>
      </c>
      <c r="BF44" s="20">
        <f t="shared" ca="1" si="16"/>
        <v>0</v>
      </c>
      <c r="BG44" s="20">
        <f t="shared" ca="1" si="16"/>
        <v>0</v>
      </c>
      <c r="BH44" s="20">
        <f t="shared" ca="1" si="16"/>
        <v>0</v>
      </c>
      <c r="BI44" s="20">
        <f t="shared" ca="1" si="16"/>
        <v>0</v>
      </c>
      <c r="BJ44" s="20">
        <f t="shared" ca="1" si="16"/>
        <v>0</v>
      </c>
      <c r="BK44" s="20">
        <f t="shared" ca="1" si="16"/>
        <v>0</v>
      </c>
      <c r="BL44" s="20">
        <f t="shared" ca="1" si="16"/>
        <v>0</v>
      </c>
      <c r="BM44" s="20">
        <f t="shared" ca="1" si="16"/>
        <v>0</v>
      </c>
      <c r="BN44" s="20">
        <f t="shared" ca="1" si="16"/>
        <v>0</v>
      </c>
      <c r="BO44" s="20">
        <f t="shared" ca="1" si="16"/>
        <v>0</v>
      </c>
    </row>
    <row r="46" spans="2:67" x14ac:dyDescent="0.3">
      <c r="D46" s="6" t="s">
        <v>24</v>
      </c>
    </row>
    <row r="47" spans="2:67" x14ac:dyDescent="0.3">
      <c r="E47" s="26"/>
      <c r="F47" s="26"/>
      <c r="G47" s="26"/>
      <c r="H47" s="26"/>
      <c r="I47" s="26"/>
      <c r="K47" s="27"/>
    </row>
    <row r="48" spans="2:67" x14ac:dyDescent="0.3">
      <c r="B48" s="12"/>
      <c r="C48" s="13"/>
      <c r="D48" s="13"/>
      <c r="E48" s="28" t="str">
        <f t="shared" ref="E48:I48" ca="1" si="17">E$8</f>
        <v>FY2018</v>
      </c>
      <c r="F48" s="28" t="str">
        <f t="shared" ca="1" si="17"/>
        <v>FY2019</v>
      </c>
      <c r="G48" s="28" t="str">
        <f t="shared" ca="1" si="17"/>
        <v>FY2020</v>
      </c>
      <c r="H48" s="28" t="str">
        <f t="shared" ca="1" si="17"/>
        <v>FY2021</v>
      </c>
      <c r="I48" s="28" t="str">
        <f t="shared" ca="1" si="17"/>
        <v>FY2022</v>
      </c>
      <c r="K48" s="15">
        <f ca="1">K$8</f>
        <v>42947</v>
      </c>
      <c r="L48" s="15">
        <f t="shared" ref="L48:BO48" ca="1" si="18">L$8</f>
        <v>42978</v>
      </c>
      <c r="M48" s="15">
        <f t="shared" ca="1" si="18"/>
        <v>43008</v>
      </c>
      <c r="N48" s="15">
        <f t="shared" ca="1" si="18"/>
        <v>43039</v>
      </c>
      <c r="O48" s="15">
        <f t="shared" ca="1" si="18"/>
        <v>43069</v>
      </c>
      <c r="P48" s="15">
        <f t="shared" ca="1" si="18"/>
        <v>43100</v>
      </c>
      <c r="Q48" s="15">
        <f t="shared" ca="1" si="18"/>
        <v>43131</v>
      </c>
      <c r="R48" s="15">
        <f t="shared" ca="1" si="18"/>
        <v>43159</v>
      </c>
      <c r="S48" s="15">
        <f t="shared" ca="1" si="18"/>
        <v>43190</v>
      </c>
      <c r="T48" s="15">
        <f t="shared" ca="1" si="18"/>
        <v>43220</v>
      </c>
      <c r="U48" s="15">
        <f t="shared" ca="1" si="18"/>
        <v>43251</v>
      </c>
      <c r="V48" s="15">
        <f t="shared" ca="1" si="18"/>
        <v>43281</v>
      </c>
      <c r="W48" s="15">
        <f t="shared" ca="1" si="18"/>
        <v>43312</v>
      </c>
      <c r="X48" s="15">
        <f t="shared" ca="1" si="18"/>
        <v>43343</v>
      </c>
      <c r="Y48" s="15">
        <f t="shared" ca="1" si="18"/>
        <v>43373</v>
      </c>
      <c r="Z48" s="15">
        <f t="shared" ca="1" si="18"/>
        <v>43404</v>
      </c>
      <c r="AA48" s="15">
        <f t="shared" ca="1" si="18"/>
        <v>43434</v>
      </c>
      <c r="AB48" s="15">
        <f t="shared" ca="1" si="18"/>
        <v>43465</v>
      </c>
      <c r="AC48" s="15">
        <f t="shared" ca="1" si="18"/>
        <v>43496</v>
      </c>
      <c r="AD48" s="15">
        <f t="shared" ca="1" si="18"/>
        <v>43524</v>
      </c>
      <c r="AE48" s="15">
        <f t="shared" ca="1" si="18"/>
        <v>43555</v>
      </c>
      <c r="AF48" s="15">
        <f t="shared" ca="1" si="18"/>
        <v>43585</v>
      </c>
      <c r="AG48" s="15">
        <f t="shared" ca="1" si="18"/>
        <v>43616</v>
      </c>
      <c r="AH48" s="15">
        <f t="shared" ca="1" si="18"/>
        <v>43646</v>
      </c>
      <c r="AI48" s="15">
        <f t="shared" ca="1" si="18"/>
        <v>43677</v>
      </c>
      <c r="AJ48" s="15">
        <f t="shared" ca="1" si="18"/>
        <v>43708</v>
      </c>
      <c r="AK48" s="15">
        <f t="shared" ca="1" si="18"/>
        <v>43738</v>
      </c>
      <c r="AL48" s="15">
        <f t="shared" ca="1" si="18"/>
        <v>43769</v>
      </c>
      <c r="AM48" s="15">
        <f t="shared" ca="1" si="18"/>
        <v>43799</v>
      </c>
      <c r="AN48" s="15">
        <f t="shared" ca="1" si="18"/>
        <v>43830</v>
      </c>
      <c r="AO48" s="15">
        <f t="shared" ca="1" si="18"/>
        <v>43861</v>
      </c>
      <c r="AP48" s="15">
        <f t="shared" ca="1" si="18"/>
        <v>43890</v>
      </c>
      <c r="AQ48" s="15">
        <f t="shared" ca="1" si="18"/>
        <v>43921</v>
      </c>
      <c r="AR48" s="15">
        <f t="shared" ca="1" si="18"/>
        <v>43951</v>
      </c>
      <c r="AS48" s="15">
        <f t="shared" ca="1" si="18"/>
        <v>43982</v>
      </c>
      <c r="AT48" s="15">
        <f t="shared" ca="1" si="18"/>
        <v>44012</v>
      </c>
      <c r="AU48" s="15">
        <f t="shared" ca="1" si="18"/>
        <v>44043</v>
      </c>
      <c r="AV48" s="15">
        <f t="shared" ca="1" si="18"/>
        <v>44074</v>
      </c>
      <c r="AW48" s="15">
        <f t="shared" ca="1" si="18"/>
        <v>44104</v>
      </c>
      <c r="AX48" s="15">
        <f t="shared" ca="1" si="18"/>
        <v>44135</v>
      </c>
      <c r="AY48" s="15">
        <f t="shared" ca="1" si="18"/>
        <v>44165</v>
      </c>
      <c r="AZ48" s="15">
        <f t="shared" ca="1" si="18"/>
        <v>44196</v>
      </c>
      <c r="BA48" s="15">
        <f t="shared" ca="1" si="18"/>
        <v>44227</v>
      </c>
      <c r="BB48" s="15">
        <f t="shared" ca="1" si="18"/>
        <v>44255</v>
      </c>
      <c r="BC48" s="15">
        <f t="shared" ca="1" si="18"/>
        <v>44286</v>
      </c>
      <c r="BD48" s="15">
        <f t="shared" ca="1" si="18"/>
        <v>44316</v>
      </c>
      <c r="BE48" s="15">
        <f t="shared" ca="1" si="18"/>
        <v>44347</v>
      </c>
      <c r="BF48" s="15">
        <f t="shared" ca="1" si="18"/>
        <v>44377</v>
      </c>
      <c r="BG48" s="15">
        <f t="shared" ca="1" si="18"/>
        <v>44408</v>
      </c>
      <c r="BH48" s="15">
        <f t="shared" ca="1" si="18"/>
        <v>44439</v>
      </c>
      <c r="BI48" s="15">
        <f t="shared" ca="1" si="18"/>
        <v>44469</v>
      </c>
      <c r="BJ48" s="15">
        <f t="shared" ca="1" si="18"/>
        <v>44500</v>
      </c>
      <c r="BK48" s="15">
        <f t="shared" ca="1" si="18"/>
        <v>44530</v>
      </c>
      <c r="BL48" s="15">
        <f t="shared" ca="1" si="18"/>
        <v>44561</v>
      </c>
      <c r="BM48" s="15">
        <f t="shared" ca="1" si="18"/>
        <v>44592</v>
      </c>
      <c r="BN48" s="15">
        <f t="shared" ca="1" si="18"/>
        <v>44620</v>
      </c>
      <c r="BO48" s="15">
        <f t="shared" ca="1" si="18"/>
        <v>44651</v>
      </c>
    </row>
    <row r="49" spans="2:67" x14ac:dyDescent="0.3">
      <c r="B49" s="1" t="str">
        <f ca="1">D$46</f>
        <v>Total Premium (GWP)</v>
      </c>
      <c r="C49" s="2" t="s">
        <v>9</v>
      </c>
      <c r="D49" s="2" t="s">
        <v>10</v>
      </c>
      <c r="E49" s="16">
        <f ca="1">SUMIF($K$7:$BO$7,E$7,$K49:$BO49)</f>
        <v>2042684.5318982173</v>
      </c>
      <c r="F49" s="16">
        <f ca="1">SUMIF($K$7:$BO$7,F$7,$K49:$BO49)</f>
        <v>2994109.2772472226</v>
      </c>
      <c r="G49" s="16">
        <f ca="1">SUMIF($K$7:$BO$7,G$7,$K49:$BO49)</f>
        <v>4226640.2863140926</v>
      </c>
      <c r="H49" s="16">
        <f ca="1">SUMIF($K$7:$BO$7,H$7,$K49:$BO49)</f>
        <v>3585894.1038311236</v>
      </c>
      <c r="I49" s="16">
        <f ca="1">SUMIF($K$7:$BO$7,I$7,$K49:$BO49)</f>
        <v>442819.61813215504</v>
      </c>
      <c r="K49" s="18">
        <f t="shared" ref="K49:BO53" ca="1" si="19">K19+K29+K39</f>
        <v>95184.257032148831</v>
      </c>
      <c r="L49" s="18">
        <f t="shared" ca="1" si="19"/>
        <v>102381.26351795444</v>
      </c>
      <c r="M49" s="18">
        <f t="shared" ca="1" si="19"/>
        <v>139497.49225142584</v>
      </c>
      <c r="N49" s="18">
        <f t="shared" ca="1" si="19"/>
        <v>123727.49123336654</v>
      </c>
      <c r="O49" s="18">
        <f t="shared" ca="1" si="19"/>
        <v>147802.21476002928</v>
      </c>
      <c r="P49" s="18">
        <f t="shared" ca="1" si="19"/>
        <v>202251.37702848084</v>
      </c>
      <c r="Q49" s="18">
        <f t="shared" ca="1" si="19"/>
        <v>65110.876328722516</v>
      </c>
      <c r="R49" s="18">
        <f t="shared" ca="1" si="19"/>
        <v>72095.876480316496</v>
      </c>
      <c r="S49" s="18">
        <f t="shared" ca="1" si="19"/>
        <v>138064.03074801329</v>
      </c>
      <c r="T49" s="18">
        <f t="shared" ca="1" si="19"/>
        <v>145633.22435094777</v>
      </c>
      <c r="U49" s="18">
        <f t="shared" ca="1" si="19"/>
        <v>152313.99352759257</v>
      </c>
      <c r="V49" s="18">
        <f t="shared" ca="1" si="19"/>
        <v>186843.68941745244</v>
      </c>
      <c r="W49" s="18">
        <f t="shared" ca="1" si="19"/>
        <v>166001.2173636778</v>
      </c>
      <c r="X49" s="18">
        <f t="shared" ca="1" si="19"/>
        <v>175764.79565336771</v>
      </c>
      <c r="Y49" s="18">
        <f t="shared" ca="1" si="19"/>
        <v>218831.81921927421</v>
      </c>
      <c r="Z49" s="18">
        <f t="shared" ca="1" si="19"/>
        <v>202915.53585256473</v>
      </c>
      <c r="AA49" s="18">
        <f t="shared" ca="1" si="19"/>
        <v>229461.81855452672</v>
      </c>
      <c r="AB49" s="18">
        <f t="shared" ca="1" si="19"/>
        <v>289647.6544017609</v>
      </c>
      <c r="AC49" s="18">
        <f t="shared" ca="1" si="19"/>
        <v>94297.293877675111</v>
      </c>
      <c r="AD49" s="18">
        <f t="shared" ca="1" si="19"/>
        <v>98952.895568839886</v>
      </c>
      <c r="AE49" s="18">
        <f t="shared" ca="1" si="19"/>
        <v>206215.59820059402</v>
      </c>
      <c r="AF49" s="18">
        <f t="shared" ca="1" si="19"/>
        <v>211299.73681864137</v>
      </c>
      <c r="AG49" s="18">
        <f t="shared" ca="1" si="19"/>
        <v>225042.05852903478</v>
      </c>
      <c r="AH49" s="18">
        <f t="shared" ca="1" si="19"/>
        <v>270173.06751604099</v>
      </c>
      <c r="AI49" s="18">
        <f t="shared" ca="1" si="19"/>
        <v>254543.92703675106</v>
      </c>
      <c r="AJ49" s="18">
        <f t="shared" ca="1" si="19"/>
        <v>268686.24452004966</v>
      </c>
      <c r="AK49" s="18">
        <f t="shared" ca="1" si="19"/>
        <v>321699.50298830005</v>
      </c>
      <c r="AL49" s="18">
        <f t="shared" ca="1" si="19"/>
        <v>303556.98408648733</v>
      </c>
      <c r="AM49" s="18">
        <f t="shared" ca="1" si="19"/>
        <v>335183.81324246194</v>
      </c>
      <c r="AN49" s="18">
        <f t="shared" ca="1" si="19"/>
        <v>404458.15486234654</v>
      </c>
      <c r="AO49" s="18">
        <f t="shared" ca="1" si="19"/>
        <v>132475.79206108762</v>
      </c>
      <c r="AP49" s="18">
        <f t="shared" ca="1" si="19"/>
        <v>134468.77772488119</v>
      </c>
      <c r="AQ49" s="18">
        <f t="shared" ca="1" si="19"/>
        <v>294681.35814470518</v>
      </c>
      <c r="AR49" s="18">
        <f t="shared" ca="1" si="19"/>
        <v>297426.12768501486</v>
      </c>
      <c r="AS49" s="18">
        <f t="shared" ca="1" si="19"/>
        <v>318450.34244055563</v>
      </c>
      <c r="AT49" s="18">
        <f t="shared" ca="1" si="19"/>
        <v>377838.37722759228</v>
      </c>
      <c r="AU49" s="18">
        <f t="shared" ca="1" si="19"/>
        <v>367687.92684248561</v>
      </c>
      <c r="AV49" s="18">
        <f t="shared" ca="1" si="19"/>
        <v>387421.85226209124</v>
      </c>
      <c r="AW49" s="18">
        <f t="shared" ca="1" si="19"/>
        <v>454442.88906675344</v>
      </c>
      <c r="AX49" s="18">
        <f t="shared" ca="1" si="19"/>
        <v>433404.14625807537</v>
      </c>
      <c r="AY49" s="18">
        <f t="shared" ca="1" si="19"/>
        <v>472341.785824625</v>
      </c>
      <c r="AZ49" s="18">
        <f t="shared" ca="1" si="19"/>
        <v>556000.91077622504</v>
      </c>
      <c r="BA49" s="18">
        <f t="shared" ca="1" si="19"/>
        <v>118879.68393077113</v>
      </c>
      <c r="BB49" s="18">
        <f t="shared" ca="1" si="19"/>
        <v>121792.22017367979</v>
      </c>
      <c r="BC49" s="18">
        <f t="shared" ca="1" si="19"/>
        <v>255370.99908799856</v>
      </c>
      <c r="BD49" s="18">
        <f t="shared" ca="1" si="19"/>
        <v>256463.93384130899</v>
      </c>
      <c r="BE49" s="18">
        <f t="shared" ca="1" si="19"/>
        <v>273832.04216702847</v>
      </c>
      <c r="BF49" s="18">
        <f t="shared" ca="1" si="19"/>
        <v>325253.85702874488</v>
      </c>
      <c r="BG49" s="18">
        <f t="shared" ca="1" si="19"/>
        <v>306918.39636953321</v>
      </c>
      <c r="BH49" s="18">
        <f t="shared" ca="1" si="19"/>
        <v>323446.14651508781</v>
      </c>
      <c r="BI49" s="18">
        <f t="shared" ca="1" si="19"/>
        <v>381243.47854083014</v>
      </c>
      <c r="BJ49" s="18">
        <f t="shared" ca="1" si="19"/>
        <v>361089.29340985487</v>
      </c>
      <c r="BK49" s="18">
        <f t="shared" ca="1" si="19"/>
        <v>394601.10697380779</v>
      </c>
      <c r="BL49" s="18">
        <f t="shared" ca="1" si="19"/>
        <v>467002.94579247793</v>
      </c>
      <c r="BM49" s="18">
        <f t="shared" ca="1" si="19"/>
        <v>105912.44665984481</v>
      </c>
      <c r="BN49" s="18">
        <f t="shared" ca="1" si="19"/>
        <v>108762.66471207706</v>
      </c>
      <c r="BO49" s="18">
        <f t="shared" ca="1" si="19"/>
        <v>228144.5067602332</v>
      </c>
    </row>
    <row r="50" spans="2:67" x14ac:dyDescent="0.3">
      <c r="B50" s="1" t="str">
        <f ca="1">D$46</f>
        <v>Total Premium (GWP)</v>
      </c>
      <c r="C50" s="2" t="s">
        <v>11</v>
      </c>
      <c r="D50" s="2" t="s">
        <v>12</v>
      </c>
      <c r="E50" s="16">
        <f ca="1">SUMIF($K$7:$BO$7,E$7,$K50:$BO50)</f>
        <v>78548.095951940952</v>
      </c>
      <c r="F50" s="16">
        <f ca="1">SUMIF($K$7:$BO$7,F$7,$K50:$BO50)</f>
        <v>72239.896891212833</v>
      </c>
      <c r="G50" s="16">
        <f ca="1">SUMIF($K$7:$BO$7,G$7,$K50:$BO50)</f>
        <v>67302.336212554394</v>
      </c>
      <c r="H50" s="16">
        <f ca="1">SUMIF($K$7:$BO$7,H$7,$K50:$BO50)</f>
        <v>62832.20176020854</v>
      </c>
      <c r="I50" s="16">
        <f ca="1">SUMIF($K$7:$BO$7,I$7,$K50:$BO50)</f>
        <v>12630.347443394345</v>
      </c>
      <c r="K50" s="18">
        <f t="shared" ca="1" si="19"/>
        <v>7942.3793108685077</v>
      </c>
      <c r="L50" s="18">
        <f t="shared" ca="1" si="19"/>
        <v>6616.9533216391665</v>
      </c>
      <c r="M50" s="18">
        <f t="shared" ca="1" si="19"/>
        <v>4914.1775689826582</v>
      </c>
      <c r="N50" s="18">
        <f t="shared" ca="1" si="19"/>
        <v>7455.2763086895602</v>
      </c>
      <c r="O50" s="18">
        <f t="shared" ca="1" si="19"/>
        <v>6940.6786627279616</v>
      </c>
      <c r="P50" s="18">
        <f t="shared" ca="1" si="19"/>
        <v>8792.1719547613156</v>
      </c>
      <c r="Q50" s="18">
        <f t="shared" ca="1" si="19"/>
        <v>6307.9862112456585</v>
      </c>
      <c r="R50" s="18">
        <f t="shared" ca="1" si="19"/>
        <v>4463.4294395727366</v>
      </c>
      <c r="S50" s="18">
        <f t="shared" ca="1" si="19"/>
        <v>6426.8997996274575</v>
      </c>
      <c r="T50" s="18">
        <f t="shared" ca="1" si="19"/>
        <v>8082.884852548581</v>
      </c>
      <c r="U50" s="18">
        <f t="shared" ca="1" si="19"/>
        <v>6674.8121498542714</v>
      </c>
      <c r="V50" s="18">
        <f t="shared" ca="1" si="19"/>
        <v>8502.3414086524972</v>
      </c>
      <c r="W50" s="18">
        <f t="shared" ca="1" si="19"/>
        <v>6774.2081538135826</v>
      </c>
      <c r="X50" s="18">
        <f t="shared" ca="1" si="19"/>
        <v>5784.6340267731221</v>
      </c>
      <c r="Y50" s="18">
        <f t="shared" ca="1" si="19"/>
        <v>4443.9817038595866</v>
      </c>
      <c r="Z50" s="18">
        <f t="shared" ca="1" si="19"/>
        <v>6792.430686697383</v>
      </c>
      <c r="AA50" s="18">
        <f t="shared" ca="1" si="19"/>
        <v>6299.8490390545285</v>
      </c>
      <c r="AB50" s="18">
        <f t="shared" ca="1" si="19"/>
        <v>7994.6384802415369</v>
      </c>
      <c r="AC50" s="18">
        <f t="shared" ca="1" si="19"/>
        <v>5731.7374095018567</v>
      </c>
      <c r="AD50" s="18">
        <f t="shared" ca="1" si="19"/>
        <v>4045.4183205446498</v>
      </c>
      <c r="AE50" s="18">
        <f t="shared" ca="1" si="19"/>
        <v>5840.6672993156799</v>
      </c>
      <c r="AF50" s="18">
        <f t="shared" ca="1" si="19"/>
        <v>7351.1302114349282</v>
      </c>
      <c r="AG50" s="18">
        <f t="shared" ca="1" si="19"/>
        <v>6150.19862967261</v>
      </c>
      <c r="AH50" s="18">
        <f t="shared" ca="1" si="19"/>
        <v>7839.6360218045738</v>
      </c>
      <c r="AI50" s="18">
        <f t="shared" ca="1" si="19"/>
        <v>6236.8384555137891</v>
      </c>
      <c r="AJ50" s="18">
        <f t="shared" ca="1" si="19"/>
        <v>5342.0234972279504</v>
      </c>
      <c r="AK50" s="18">
        <f t="shared" ca="1" si="19"/>
        <v>4118.5838376977754</v>
      </c>
      <c r="AL50" s="18">
        <f t="shared" ca="1" si="19"/>
        <v>6312.3642655270687</v>
      </c>
      <c r="AM50" s="18">
        <f t="shared" ca="1" si="19"/>
        <v>5847.283058973886</v>
      </c>
      <c r="AN50" s="18">
        <f t="shared" ca="1" si="19"/>
        <v>7424.0158839980622</v>
      </c>
      <c r="AO50" s="18">
        <f t="shared" ca="1" si="19"/>
        <v>5321.3136891306021</v>
      </c>
      <c r="AP50" s="18">
        <f t="shared" ca="1" si="19"/>
        <v>3752.5865350028535</v>
      </c>
      <c r="AQ50" s="18">
        <f t="shared" ca="1" si="19"/>
        <v>5422.1384968266902</v>
      </c>
      <c r="AR50" s="18">
        <f t="shared" ca="1" si="19"/>
        <v>6828.2911258326785</v>
      </c>
      <c r="AS50" s="18">
        <f t="shared" ca="1" si="19"/>
        <v>5737.7847875992802</v>
      </c>
      <c r="AT50" s="18">
        <f t="shared" ca="1" si="19"/>
        <v>7313.427328868258</v>
      </c>
      <c r="AU50" s="18">
        <f t="shared" ca="1" si="19"/>
        <v>5815.589363206821</v>
      </c>
      <c r="AV50" s="18">
        <f t="shared" ca="1" si="19"/>
        <v>4981.6085574681028</v>
      </c>
      <c r="AW50" s="18">
        <f t="shared" ca="1" si="19"/>
        <v>3843.8413172601886</v>
      </c>
      <c r="AX50" s="18">
        <f t="shared" ca="1" si="19"/>
        <v>5894.2708017763925</v>
      </c>
      <c r="AY50" s="18">
        <f t="shared" ca="1" si="19"/>
        <v>5459.943422227655</v>
      </c>
      <c r="AZ50" s="18">
        <f t="shared" ca="1" si="19"/>
        <v>6931.5407873548611</v>
      </c>
      <c r="BA50" s="18">
        <f t="shared" ca="1" si="19"/>
        <v>4968.4699627617074</v>
      </c>
      <c r="BB50" s="18">
        <f t="shared" ca="1" si="19"/>
        <v>3504.3378793362303</v>
      </c>
      <c r="BC50" s="18">
        <f t="shared" ca="1" si="19"/>
        <v>5062.0048793738279</v>
      </c>
      <c r="BD50" s="18">
        <f t="shared" ca="1" si="19"/>
        <v>6377.7530608028719</v>
      </c>
      <c r="BE50" s="18">
        <f t="shared" ca="1" si="19"/>
        <v>5361.1157072609794</v>
      </c>
      <c r="BF50" s="18">
        <f t="shared" ca="1" si="19"/>
        <v>6833.571969444165</v>
      </c>
      <c r="BG50" s="18">
        <f t="shared" ca="1" si="19"/>
        <v>5434.2328535198149</v>
      </c>
      <c r="BH50" s="18">
        <f t="shared" ca="1" si="19"/>
        <v>4650.3662004496255</v>
      </c>
      <c r="BI50" s="18">
        <f t="shared" ca="1" si="19"/>
        <v>3584.0083603131502</v>
      </c>
      <c r="BJ50" s="18">
        <f t="shared" ca="1" si="19"/>
        <v>5491.194688556865</v>
      </c>
      <c r="BK50" s="18">
        <f t="shared" ca="1" si="19"/>
        <v>5096.1383522519345</v>
      </c>
      <c r="BL50" s="18">
        <f t="shared" ca="1" si="19"/>
        <v>6469.0078461373787</v>
      </c>
      <c r="BM50" s="18">
        <f t="shared" ca="1" si="19"/>
        <v>4636.3409370655563</v>
      </c>
      <c r="BN50" s="18">
        <f t="shared" ca="1" si="19"/>
        <v>3270.8310950583541</v>
      </c>
      <c r="BO50" s="18">
        <f t="shared" ca="1" si="19"/>
        <v>4723.1754112704348</v>
      </c>
    </row>
    <row r="51" spans="2:67" x14ac:dyDescent="0.3">
      <c r="B51" s="1" t="str">
        <f ca="1">D$46</f>
        <v>Total Premium (GWP)</v>
      </c>
      <c r="C51" s="2" t="s">
        <v>13</v>
      </c>
      <c r="D51" s="2" t="s">
        <v>14</v>
      </c>
      <c r="E51" s="16">
        <f ca="1">SUMIF($K$7:$BO$7,E$7,$K51:$BO51)</f>
        <v>648080.90581963817</v>
      </c>
      <c r="F51" s="16">
        <f ca="1">SUMIF($K$7:$BO$7,F$7,$K51:$BO51)</f>
        <v>851575.57646777562</v>
      </c>
      <c r="G51" s="16">
        <f ca="1">SUMIF($K$7:$BO$7,G$7,$K51:$BO51)</f>
        <v>1102897.2954015408</v>
      </c>
      <c r="H51" s="16">
        <f ca="1">SUMIF($K$7:$BO$7,H$7,$K51:$BO51)</f>
        <v>931404.84871233907</v>
      </c>
      <c r="I51" s="16">
        <f ca="1">SUMIF($K$7:$BO$7,I$7,$K51:$BO51)</f>
        <v>164547.79891084245</v>
      </c>
      <c r="K51" s="18">
        <f t="shared" ca="1" si="19"/>
        <v>31878.930071711977</v>
      </c>
      <c r="L51" s="18">
        <f t="shared" ca="1" si="19"/>
        <v>30206.389903329222</v>
      </c>
      <c r="M51" s="18">
        <f t="shared" ca="1" si="19"/>
        <v>39256.007893316477</v>
      </c>
      <c r="N51" s="18">
        <f t="shared" ca="1" si="19"/>
        <v>43923.242173948587</v>
      </c>
      <c r="O51" s="18">
        <f t="shared" ca="1" si="19"/>
        <v>44349.831880492078</v>
      </c>
      <c r="P51" s="18">
        <f t="shared" ca="1" si="19"/>
        <v>59575.403560603576</v>
      </c>
      <c r="Q51" s="18">
        <f t="shared" ca="1" si="19"/>
        <v>38509.878697595545</v>
      </c>
      <c r="R51" s="18">
        <f t="shared" ca="1" si="19"/>
        <v>32724.733884577712</v>
      </c>
      <c r="S51" s="18">
        <f t="shared" ca="1" si="19"/>
        <v>58219.057190570908</v>
      </c>
      <c r="T51" s="18">
        <f t="shared" ca="1" si="19"/>
        <v>52397.868441948427</v>
      </c>
      <c r="U51" s="18">
        <f t="shared" ca="1" si="19"/>
        <v>54847.644485330398</v>
      </c>
      <c r="V51" s="18">
        <f t="shared" ca="1" si="19"/>
        <v>67383.38794860091</v>
      </c>
      <c r="W51" s="18">
        <f t="shared" ca="1" si="19"/>
        <v>45964.666060895004</v>
      </c>
      <c r="X51" s="18">
        <f t="shared" ca="1" si="19"/>
        <v>45074.471969077131</v>
      </c>
      <c r="Y51" s="18">
        <f t="shared" ca="1" si="19"/>
        <v>56822.3663619008</v>
      </c>
      <c r="Z51" s="18">
        <f t="shared" ca="1" si="19"/>
        <v>57268.876516594253</v>
      </c>
      <c r="AA51" s="18">
        <f t="shared" ca="1" si="19"/>
        <v>60964.456347832122</v>
      </c>
      <c r="AB51" s="18">
        <f t="shared" ca="1" si="19"/>
        <v>77903.497914714899</v>
      </c>
      <c r="AC51" s="18">
        <f t="shared" ca="1" si="19"/>
        <v>53707.173112409684</v>
      </c>
      <c r="AD51" s="18">
        <f t="shared" ca="1" si="19"/>
        <v>37685.100932167232</v>
      </c>
      <c r="AE51" s="18">
        <f t="shared" ca="1" si="19"/>
        <v>74489.666401142895</v>
      </c>
      <c r="AF51" s="18">
        <f t="shared" ca="1" si="19"/>
        <v>65957.640929506029</v>
      </c>
      <c r="AG51" s="18">
        <f t="shared" ca="1" si="19"/>
        <v>71619.878874195711</v>
      </c>
      <c r="AH51" s="18">
        <f t="shared" ca="1" si="19"/>
        <v>88357.360659825441</v>
      </c>
      <c r="AI51" s="18">
        <f t="shared" ca="1" si="19"/>
        <v>60704.367527666895</v>
      </c>
      <c r="AJ51" s="18">
        <f t="shared" ca="1" si="19"/>
        <v>62138.224692174903</v>
      </c>
      <c r="AK51" s="18">
        <f t="shared" ca="1" si="19"/>
        <v>78832.65372975287</v>
      </c>
      <c r="AL51" s="18">
        <f t="shared" ca="1" si="19"/>
        <v>74172.885699248698</v>
      </c>
      <c r="AM51" s="18">
        <f t="shared" ca="1" si="19"/>
        <v>81411.112921903084</v>
      </c>
      <c r="AN51" s="18">
        <f t="shared" ca="1" si="19"/>
        <v>102499.51098778204</v>
      </c>
      <c r="AO51" s="18">
        <f t="shared" ca="1" si="19"/>
        <v>73509.673318466434</v>
      </c>
      <c r="AP51" s="18">
        <f t="shared" ca="1" si="19"/>
        <v>45108.04354760838</v>
      </c>
      <c r="AQ51" s="18">
        <f t="shared" ca="1" si="19"/>
        <v>93082.165768559833</v>
      </c>
      <c r="AR51" s="18">
        <f t="shared" ca="1" si="19"/>
        <v>84444.713946380361</v>
      </c>
      <c r="AS51" s="18">
        <f t="shared" ca="1" si="19"/>
        <v>94006.070149194944</v>
      </c>
      <c r="AT51" s="18">
        <f t="shared" ca="1" si="19"/>
        <v>116457.13306331624</v>
      </c>
      <c r="AU51" s="18">
        <f t="shared" ca="1" si="19"/>
        <v>80460.136401878102</v>
      </c>
      <c r="AV51" s="18">
        <f t="shared" ca="1" si="19"/>
        <v>84031.19475634738</v>
      </c>
      <c r="AW51" s="18">
        <f t="shared" ca="1" si="19"/>
        <v>105509.02950748659</v>
      </c>
      <c r="AX51" s="18">
        <f t="shared" ca="1" si="19"/>
        <v>93465.3383782499</v>
      </c>
      <c r="AY51" s="18">
        <f t="shared" ca="1" si="19"/>
        <v>104551.38077520084</v>
      </c>
      <c r="AZ51" s="18">
        <f t="shared" ca="1" si="19"/>
        <v>128272.41578885181</v>
      </c>
      <c r="BA51" s="18">
        <f t="shared" ca="1" si="19"/>
        <v>62564.595630858028</v>
      </c>
      <c r="BB51" s="18">
        <f t="shared" ca="1" si="19"/>
        <v>41024.374964611903</v>
      </c>
      <c r="BC51" s="18">
        <f t="shared" ca="1" si="19"/>
        <v>80773.726203516606</v>
      </c>
      <c r="BD51" s="18">
        <f t="shared" ca="1" si="19"/>
        <v>72747.298945321454</v>
      </c>
      <c r="BE51" s="18">
        <f t="shared" ca="1" si="19"/>
        <v>80376.81493493887</v>
      </c>
      <c r="BF51" s="18">
        <f t="shared" ca="1" si="19"/>
        <v>99443.245091078512</v>
      </c>
      <c r="BG51" s="18">
        <f t="shared" ca="1" si="19"/>
        <v>66456.370539422584</v>
      </c>
      <c r="BH51" s="18">
        <f t="shared" ca="1" si="19"/>
        <v>69131.996400507021</v>
      </c>
      <c r="BI51" s="18">
        <f t="shared" ca="1" si="19"/>
        <v>87222.232021543678</v>
      </c>
      <c r="BJ51" s="18">
        <f t="shared" ca="1" si="19"/>
        <v>77856.346060164477</v>
      </c>
      <c r="BK51" s="18">
        <f t="shared" ca="1" si="19"/>
        <v>86712.718950434006</v>
      </c>
      <c r="BL51" s="18">
        <f t="shared" ca="1" si="19"/>
        <v>107095.12896994187</v>
      </c>
      <c r="BM51" s="18">
        <f t="shared" ca="1" si="19"/>
        <v>55849.83289701707</v>
      </c>
      <c r="BN51" s="18">
        <f t="shared" ca="1" si="19"/>
        <v>36443.587155130175</v>
      </c>
      <c r="BO51" s="18">
        <f t="shared" ca="1" si="19"/>
        <v>72254.378858695229</v>
      </c>
    </row>
    <row r="52" spans="2:67" x14ac:dyDescent="0.3">
      <c r="B52" s="1" t="str">
        <f ca="1">D$46</f>
        <v>Total Premium (GWP)</v>
      </c>
      <c r="C52" s="2" t="s">
        <v>15</v>
      </c>
      <c r="D52" s="2" t="s">
        <v>16</v>
      </c>
      <c r="E52" s="16">
        <f ca="1">SUMIF($K$7:$BO$7,E$7,$K52:$BO52)</f>
        <v>8056.0399452004522</v>
      </c>
      <c r="F52" s="16">
        <f ca="1">SUMIF($K$7:$BO$7,F$7,$K52:$BO52)</f>
        <v>15736.431600346508</v>
      </c>
      <c r="G52" s="16">
        <f ca="1">SUMIF($K$7:$BO$7,G$7,$K52:$BO52)</f>
        <v>24486.963918952184</v>
      </c>
      <c r="H52" s="16">
        <f ca="1">SUMIF($K$7:$BO$7,H$7,$K52:$BO52)</f>
        <v>34364.154365581882</v>
      </c>
      <c r="I52" s="16">
        <f ca="1">SUMIF($K$7:$BO$7,I$7,$K52:$BO52)</f>
        <v>10262.020576747222</v>
      </c>
      <c r="K52" s="18">
        <f t="shared" ca="1" si="19"/>
        <v>58.333333333333336</v>
      </c>
      <c r="L52" s="18">
        <f t="shared" ca="1" si="19"/>
        <v>115.88196975764099</v>
      </c>
      <c r="M52" s="18">
        <f t="shared" ca="1" si="19"/>
        <v>172.65646497416355</v>
      </c>
      <c r="N52" s="18">
        <f t="shared" ca="1" si="19"/>
        <v>228.66723268940785</v>
      </c>
      <c r="O52" s="18">
        <f t="shared" ca="1" si="19"/>
        <v>283.92454652525254</v>
      </c>
      <c r="P52" s="18">
        <f t="shared" ca="1" si="19"/>
        <v>338.43854190335929</v>
      </c>
      <c r="Q52" s="18">
        <f t="shared" ca="1" si="19"/>
        <v>392.21921790423443</v>
      </c>
      <c r="R52" s="18">
        <f t="shared" ca="1" si="19"/>
        <v>445.27643910128336</v>
      </c>
      <c r="S52" s="18">
        <f t="shared" ca="1" si="19"/>
        <v>497.61993737019253</v>
      </c>
      <c r="T52" s="18">
        <f t="shared" ca="1" si="19"/>
        <v>549.25931367397254</v>
      </c>
      <c r="U52" s="18">
        <f t="shared" ca="1" si="19"/>
        <v>600.20403982398818</v>
      </c>
      <c r="V52" s="18">
        <f t="shared" ca="1" si="19"/>
        <v>650.46346021729971</v>
      </c>
      <c r="W52" s="18">
        <f t="shared" ca="1" si="19"/>
        <v>700.04679355063308</v>
      </c>
      <c r="X52" s="18">
        <f t="shared" ca="1" si="19"/>
        <v>748.96313451129447</v>
      </c>
      <c r="Y52" s="18">
        <f t="shared" ca="1" si="19"/>
        <v>797.22145544533862</v>
      </c>
      <c r="Z52" s="18">
        <f t="shared" ca="1" si="19"/>
        <v>844.83060800329622</v>
      </c>
      <c r="AA52" s="18">
        <f t="shared" ca="1" si="19"/>
        <v>891.79932476376428</v>
      </c>
      <c r="AB52" s="18">
        <f t="shared" ca="1" si="19"/>
        <v>938.13622083515486</v>
      </c>
      <c r="AC52" s="18">
        <f t="shared" ca="1" si="19"/>
        <v>998.43312876923198</v>
      </c>
      <c r="AD52" s="18">
        <f t="shared" ca="1" si="19"/>
        <v>1057.9189258928006</v>
      </c>
      <c r="AE52" s="18">
        <f t="shared" ca="1" si="19"/>
        <v>1116.604523225504</v>
      </c>
      <c r="AF52" s="18">
        <f t="shared" ca="1" si="19"/>
        <v>1174.500685012528</v>
      </c>
      <c r="AG52" s="18">
        <f t="shared" ca="1" si="19"/>
        <v>1231.6180306990025</v>
      </c>
      <c r="AH52" s="18">
        <f t="shared" ca="1" si="19"/>
        <v>1287.9670368778438</v>
      </c>
      <c r="AI52" s="18">
        <f t="shared" ca="1" si="19"/>
        <v>1343.5580392113959</v>
      </c>
      <c r="AJ52" s="18">
        <f t="shared" ca="1" si="19"/>
        <v>1398.4012343272204</v>
      </c>
      <c r="AK52" s="18">
        <f t="shared" ca="1" si="19"/>
        <v>1452.5066816883852</v>
      </c>
      <c r="AL52" s="18">
        <f t="shared" ca="1" si="19"/>
        <v>1505.8843054385943</v>
      </c>
      <c r="AM52" s="18">
        <f t="shared" ca="1" si="19"/>
        <v>1558.5438962224962</v>
      </c>
      <c r="AN52" s="18">
        <f t="shared" ca="1" si="19"/>
        <v>1610.4951129815061</v>
      </c>
      <c r="AO52" s="18">
        <f t="shared" ca="1" si="19"/>
        <v>1679.9766513921384</v>
      </c>
      <c r="AP52" s="18">
        <f t="shared" ca="1" si="19"/>
        <v>1748.5235278297673</v>
      </c>
      <c r="AQ52" s="18">
        <f t="shared" ca="1" si="19"/>
        <v>1816.1483153177285</v>
      </c>
      <c r="AR52" s="18">
        <f t="shared" ca="1" si="19"/>
        <v>1882.8634177477129</v>
      </c>
      <c r="AS52" s="18">
        <f t="shared" ca="1" si="19"/>
        <v>1948.6810721549173</v>
      </c>
      <c r="AT52" s="18">
        <f t="shared" ca="1" si="19"/>
        <v>2013.6133509625911</v>
      </c>
      <c r="AU52" s="18">
        <f t="shared" ca="1" si="19"/>
        <v>2077.6721641963836</v>
      </c>
      <c r="AV52" s="18">
        <f t="shared" ca="1" si="19"/>
        <v>2140.8692616689127</v>
      </c>
      <c r="AW52" s="18">
        <f t="shared" ca="1" si="19"/>
        <v>2203.2162351349371</v>
      </c>
      <c r="AX52" s="18">
        <f t="shared" ca="1" si="19"/>
        <v>2264.724520417546</v>
      </c>
      <c r="AY52" s="18">
        <f t="shared" ca="1" si="19"/>
        <v>2325.405399505742</v>
      </c>
      <c r="AZ52" s="18">
        <f t="shared" ca="1" si="19"/>
        <v>2385.2700026238108</v>
      </c>
      <c r="BA52" s="18">
        <f t="shared" ca="1" si="19"/>
        <v>2462.5584769395145</v>
      </c>
      <c r="BB52" s="18">
        <f t="shared" ca="1" si="19"/>
        <v>2538.8072707940951</v>
      </c>
      <c r="BC52" s="18">
        <f t="shared" ca="1" si="19"/>
        <v>2614.0303699140254</v>
      </c>
      <c r="BD52" s="18">
        <f t="shared" ca="1" si="19"/>
        <v>2688.2415718905263</v>
      </c>
      <c r="BE52" s="18">
        <f t="shared" ca="1" si="19"/>
        <v>2761.4544887103521</v>
      </c>
      <c r="BF52" s="18">
        <f t="shared" ca="1" si="19"/>
        <v>2833.6825492525327</v>
      </c>
      <c r="BG52" s="18">
        <f t="shared" ca="1" si="19"/>
        <v>2904.9390017515298</v>
      </c>
      <c r="BH52" s="18">
        <f t="shared" ca="1" si="19"/>
        <v>2975.2369162272571</v>
      </c>
      <c r="BI52" s="18">
        <f t="shared" ca="1" si="19"/>
        <v>3044.5891868824119</v>
      </c>
      <c r="BJ52" s="18">
        <f t="shared" ca="1" si="19"/>
        <v>3113.0085344675599</v>
      </c>
      <c r="BK52" s="18">
        <f t="shared" ca="1" si="19"/>
        <v>3180.5075086144061</v>
      </c>
      <c r="BL52" s="18">
        <f t="shared" ca="1" si="19"/>
        <v>3247.0984901376742</v>
      </c>
      <c r="BM52" s="18">
        <f t="shared" ca="1" si="19"/>
        <v>3334.6686933060219</v>
      </c>
      <c r="BN52" s="18">
        <f t="shared" ca="1" si="19"/>
        <v>3421.0609067415326</v>
      </c>
      <c r="BO52" s="18">
        <f t="shared" ca="1" si="19"/>
        <v>3506.2909766996681</v>
      </c>
    </row>
    <row r="53" spans="2:67" x14ac:dyDescent="0.3">
      <c r="B53" s="1" t="str">
        <f ca="1">D$46</f>
        <v>Total Premium (GWP)</v>
      </c>
      <c r="C53" s="2" t="s">
        <v>17</v>
      </c>
      <c r="D53" s="2" t="s">
        <v>18</v>
      </c>
      <c r="E53" s="16">
        <f ca="1">SUMIF($K$7:$BO$7,E$7,$K53:$BO53)</f>
        <v>125456.31429093315</v>
      </c>
      <c r="F53" s="16">
        <f ca="1">SUMIF($K$7:$BO$7,F$7,$K53:$BO53)</f>
        <v>130757.80490556655</v>
      </c>
      <c r="G53" s="16">
        <f ca="1">SUMIF($K$7:$BO$7,G$7,$K53:$BO53)</f>
        <v>141077.54809184323</v>
      </c>
      <c r="H53" s="16">
        <f ca="1">SUMIF($K$7:$BO$7,H$7,$K53:$BO53)</f>
        <v>112862.0384734746</v>
      </c>
      <c r="I53" s="16">
        <f ca="1">SUMIF($K$7:$BO$7,I$7,$K53:$BO53)</f>
        <v>51584.459730817376</v>
      </c>
      <c r="K53" s="18">
        <f t="shared" ca="1" si="19"/>
        <v>9325.4775359099986</v>
      </c>
      <c r="L53" s="18">
        <f t="shared" ca="1" si="19"/>
        <v>3949.950700842001</v>
      </c>
      <c r="M53" s="18">
        <f t="shared" ca="1" si="19"/>
        <v>1080.835925178</v>
      </c>
      <c r="N53" s="18">
        <f t="shared" ca="1" si="19"/>
        <v>5056.6374865028638</v>
      </c>
      <c r="O53" s="18">
        <f t="shared" ca="1" si="19"/>
        <v>4348.7107463939992</v>
      </c>
      <c r="P53" s="18">
        <f t="shared" ca="1" si="19"/>
        <v>2205.2243738020097</v>
      </c>
      <c r="Q53" s="18">
        <f t="shared" ca="1" si="19"/>
        <v>75420.744961246062</v>
      </c>
      <c r="R53" s="18">
        <f t="shared" ca="1" si="19"/>
        <v>4496.1419460500074</v>
      </c>
      <c r="S53" s="18">
        <f t="shared" ca="1" si="19"/>
        <v>3487.5901425760003</v>
      </c>
      <c r="T53" s="18">
        <f t="shared" ca="1" si="19"/>
        <v>6766.9423178860006</v>
      </c>
      <c r="U53" s="18">
        <f t="shared" ca="1" si="19"/>
        <v>2048.7766464759998</v>
      </c>
      <c r="V53" s="18">
        <f t="shared" ca="1" si="19"/>
        <v>2055.6989944460001</v>
      </c>
      <c r="W53" s="18">
        <f t="shared" ca="1" si="19"/>
        <v>15127.762379358002</v>
      </c>
      <c r="X53" s="18">
        <f t="shared" ca="1" si="19"/>
        <v>3720.0359820036015</v>
      </c>
      <c r="Y53" s="18">
        <f t="shared" ca="1" si="19"/>
        <v>1347.8279412424004</v>
      </c>
      <c r="Z53" s="18">
        <f t="shared" ca="1" si="19"/>
        <v>4659.7011786622916</v>
      </c>
      <c r="AA53" s="18">
        <f t="shared" ca="1" si="19"/>
        <v>4070.0651138352</v>
      </c>
      <c r="AB53" s="18">
        <f t="shared" ca="1" si="19"/>
        <v>2255.0266871516083</v>
      </c>
      <c r="AC53" s="18">
        <f t="shared" ca="1" si="19"/>
        <v>70051.578234186862</v>
      </c>
      <c r="AD53" s="18">
        <f t="shared" ca="1" si="19"/>
        <v>5058.8539785000057</v>
      </c>
      <c r="AE53" s="18">
        <f t="shared" ca="1" si="19"/>
        <v>5224.0759359408003</v>
      </c>
      <c r="AF53" s="18">
        <f t="shared" ca="1" si="19"/>
        <v>7806.4836182688014</v>
      </c>
      <c r="AG53" s="18">
        <f t="shared" ca="1" si="19"/>
        <v>2588.7153172508001</v>
      </c>
      <c r="AH53" s="18">
        <f t="shared" ca="1" si="19"/>
        <v>2182.2206019067999</v>
      </c>
      <c r="AI53" s="18">
        <f t="shared" ca="1" si="19"/>
        <v>21607.495246706399</v>
      </c>
      <c r="AJ53" s="18">
        <f t="shared" ca="1" si="19"/>
        <v>3670.356763352881</v>
      </c>
      <c r="AK53" s="18">
        <f t="shared" ca="1" si="19"/>
        <v>1677.2369522139204</v>
      </c>
      <c r="AL53" s="18">
        <f t="shared" ref="AL53:BX53" ca="1" si="20">AL23+AL33+AL43</f>
        <v>4489.4244187498325</v>
      </c>
      <c r="AM53" s="18">
        <f t="shared" ca="1" si="20"/>
        <v>3988.8370580181595</v>
      </c>
      <c r="AN53" s="18">
        <f t="shared" ca="1" si="20"/>
        <v>2412.5267804712862</v>
      </c>
      <c r="AO53" s="18">
        <f t="shared" ca="1" si="20"/>
        <v>67699.24130557949</v>
      </c>
      <c r="AP53" s="18">
        <f t="shared" ca="1" si="20"/>
        <v>5801.4116888000044</v>
      </c>
      <c r="AQ53" s="18">
        <f t="shared" ca="1" si="20"/>
        <v>7100.0653350226403</v>
      </c>
      <c r="AR53" s="18">
        <f t="shared" ca="1" si="20"/>
        <v>9116.7026113450411</v>
      </c>
      <c r="AS53" s="18">
        <f t="shared" ca="1" si="20"/>
        <v>3210.6050538706404</v>
      </c>
      <c r="AT53" s="18">
        <f t="shared" ca="1" si="20"/>
        <v>2390.9701691254404</v>
      </c>
      <c r="AU53" s="18">
        <f t="shared" ca="1" si="20"/>
        <v>28692.338609235121</v>
      </c>
      <c r="AV53" s="18">
        <f t="shared" ca="1" si="20"/>
        <v>3769.478984002305</v>
      </c>
      <c r="AW53" s="18">
        <f t="shared" ca="1" si="20"/>
        <v>2060.5590808411362</v>
      </c>
      <c r="AX53" s="18">
        <f t="shared" ca="1" si="20"/>
        <v>4505.5357059898661</v>
      </c>
      <c r="AY53" s="18">
        <f t="shared" ca="1" si="20"/>
        <v>4070.4116067645282</v>
      </c>
      <c r="AZ53" s="18">
        <f t="shared" ca="1" si="20"/>
        <v>2660.2279412670291</v>
      </c>
      <c r="BA53" s="18">
        <f t="shared" ca="1" si="20"/>
        <v>54159.393044463584</v>
      </c>
      <c r="BB53" s="18">
        <f t="shared" ca="1" si="20"/>
        <v>4641.1293510400046</v>
      </c>
      <c r="BC53" s="18">
        <f t="shared" ca="1" si="20"/>
        <v>5680.052268018113</v>
      </c>
      <c r="BD53" s="18">
        <f t="shared" ca="1" si="20"/>
        <v>7293.3620890760321</v>
      </c>
      <c r="BE53" s="18">
        <f t="shared" ca="1" si="20"/>
        <v>2568.4840430965123</v>
      </c>
      <c r="BF53" s="18">
        <f t="shared" ca="1" si="20"/>
        <v>1912.7761353003525</v>
      </c>
      <c r="BG53" s="18">
        <f t="shared" ca="1" si="20"/>
        <v>22953.870887388097</v>
      </c>
      <c r="BH53" s="18">
        <f t="shared" ca="1" si="20"/>
        <v>3015.5831872018443</v>
      </c>
      <c r="BI53" s="18">
        <f t="shared" ca="1" si="20"/>
        <v>1648.4472646729091</v>
      </c>
      <c r="BJ53" s="18">
        <f t="shared" ca="1" si="20"/>
        <v>3604.4285647918937</v>
      </c>
      <c r="BK53" s="18">
        <f t="shared" ca="1" si="20"/>
        <v>3256.329285411623</v>
      </c>
      <c r="BL53" s="18">
        <f t="shared" ca="1" si="20"/>
        <v>2128.1823530136239</v>
      </c>
      <c r="BM53" s="18">
        <f t="shared" ca="1" si="20"/>
        <v>43327.514435570876</v>
      </c>
      <c r="BN53" s="18">
        <f t="shared" ca="1" si="20"/>
        <v>3712.9034808320039</v>
      </c>
      <c r="BO53" s="18">
        <f t="shared" ca="1" si="20"/>
        <v>4544.0418144144905</v>
      </c>
    </row>
    <row r="54" spans="2:67" x14ac:dyDescent="0.3">
      <c r="B54" s="12"/>
      <c r="C54" s="13" t="s">
        <v>19</v>
      </c>
      <c r="D54" s="13" t="s">
        <v>19</v>
      </c>
      <c r="E54" s="20">
        <f t="shared" ref="E54:I54" ca="1" si="21">SUM(E49:E53)</f>
        <v>2902825.8879059302</v>
      </c>
      <c r="F54" s="20">
        <f t="shared" ca="1" si="21"/>
        <v>4064418.9871121245</v>
      </c>
      <c r="G54" s="20">
        <f t="shared" ca="1" si="21"/>
        <v>5562404.4299389822</v>
      </c>
      <c r="H54" s="20">
        <f t="shared" ca="1" si="21"/>
        <v>4727357.347142728</v>
      </c>
      <c r="I54" s="20">
        <f t="shared" ca="1" si="21"/>
        <v>681844.2447939564</v>
      </c>
      <c r="K54" s="20">
        <f t="shared" ref="K54:BO54" ca="1" si="22">SUM(K49:K53)</f>
        <v>144389.37728397266</v>
      </c>
      <c r="L54" s="20">
        <f t="shared" ca="1" si="22"/>
        <v>143270.43941352246</v>
      </c>
      <c r="M54" s="20">
        <f t="shared" ca="1" si="22"/>
        <v>184921.17010387711</v>
      </c>
      <c r="N54" s="20">
        <f t="shared" ca="1" si="22"/>
        <v>180391.31443519698</v>
      </c>
      <c r="O54" s="20">
        <f t="shared" ca="1" si="22"/>
        <v>203725.36059616858</v>
      </c>
      <c r="P54" s="20">
        <f t="shared" ca="1" si="22"/>
        <v>273162.6154595511</v>
      </c>
      <c r="Q54" s="20">
        <f t="shared" ca="1" si="22"/>
        <v>185741.70541671402</v>
      </c>
      <c r="R54" s="20">
        <f t="shared" ca="1" si="22"/>
        <v>114225.45818961824</v>
      </c>
      <c r="S54" s="20">
        <f t="shared" ca="1" si="22"/>
        <v>206695.19781815782</v>
      </c>
      <c r="T54" s="20">
        <f t="shared" ca="1" si="22"/>
        <v>213430.17927700476</v>
      </c>
      <c r="U54" s="20">
        <f t="shared" ca="1" si="22"/>
        <v>216485.43084907721</v>
      </c>
      <c r="V54" s="20">
        <f t="shared" ca="1" si="22"/>
        <v>265435.58122936916</v>
      </c>
      <c r="W54" s="20">
        <f t="shared" ca="1" si="22"/>
        <v>234567.900751295</v>
      </c>
      <c r="X54" s="20">
        <f t="shared" ca="1" si="22"/>
        <v>231092.90076573286</v>
      </c>
      <c r="Y54" s="20">
        <f t="shared" ca="1" si="22"/>
        <v>282243.21668172232</v>
      </c>
      <c r="Z54" s="20">
        <f t="shared" ca="1" si="22"/>
        <v>272481.37484252197</v>
      </c>
      <c r="AA54" s="20">
        <f t="shared" ca="1" si="22"/>
        <v>301687.98838001234</v>
      </c>
      <c r="AB54" s="20">
        <f t="shared" ca="1" si="22"/>
        <v>378738.95370470412</v>
      </c>
      <c r="AC54" s="20">
        <f t="shared" ca="1" si="22"/>
        <v>224786.21576254274</v>
      </c>
      <c r="AD54" s="20">
        <f t="shared" ca="1" si="22"/>
        <v>146800.18772594456</v>
      </c>
      <c r="AE54" s="20">
        <f t="shared" ca="1" si="22"/>
        <v>292886.61236021889</v>
      </c>
      <c r="AF54" s="20">
        <f t="shared" ca="1" si="22"/>
        <v>293589.49226286367</v>
      </c>
      <c r="AG54" s="20">
        <f t="shared" ca="1" si="22"/>
        <v>306632.46938085294</v>
      </c>
      <c r="AH54" s="20">
        <f t="shared" ca="1" si="22"/>
        <v>369840.25183645566</v>
      </c>
      <c r="AI54" s="20">
        <f t="shared" ca="1" si="22"/>
        <v>344436.18630584952</v>
      </c>
      <c r="AJ54" s="20">
        <f t="shared" ca="1" si="22"/>
        <v>341235.25070713263</v>
      </c>
      <c r="AK54" s="20">
        <f t="shared" ca="1" si="22"/>
        <v>407780.48418965295</v>
      </c>
      <c r="AL54" s="20">
        <f t="shared" ca="1" si="22"/>
        <v>390037.5427754515</v>
      </c>
      <c r="AM54" s="20">
        <f t="shared" ca="1" si="22"/>
        <v>427989.59017757955</v>
      </c>
      <c r="AN54" s="20">
        <f t="shared" ca="1" si="22"/>
        <v>518404.70362757944</v>
      </c>
      <c r="AO54" s="20">
        <f t="shared" ca="1" si="22"/>
        <v>280685.99702565628</v>
      </c>
      <c r="AP54" s="20">
        <f t="shared" ca="1" si="22"/>
        <v>190879.34302412218</v>
      </c>
      <c r="AQ54" s="20">
        <f t="shared" ca="1" si="22"/>
        <v>402101.87606043211</v>
      </c>
      <c r="AR54" s="20">
        <f t="shared" ca="1" si="22"/>
        <v>399698.69878632069</v>
      </c>
      <c r="AS54" s="20">
        <f t="shared" ca="1" si="22"/>
        <v>423353.48350337538</v>
      </c>
      <c r="AT54" s="20">
        <f t="shared" ca="1" si="22"/>
        <v>506013.52113986475</v>
      </c>
      <c r="AU54" s="20">
        <f t="shared" ca="1" si="22"/>
        <v>484733.66338100203</v>
      </c>
      <c r="AV54" s="20">
        <f t="shared" ca="1" si="22"/>
        <v>482345.00382157799</v>
      </c>
      <c r="AW54" s="20">
        <f t="shared" ca="1" si="22"/>
        <v>568059.53520747635</v>
      </c>
      <c r="AX54" s="20">
        <f t="shared" ca="1" si="22"/>
        <v>539534.01566450903</v>
      </c>
      <c r="AY54" s="20">
        <f t="shared" ca="1" si="22"/>
        <v>588748.92702832376</v>
      </c>
      <c r="AZ54" s="20">
        <f t="shared" ca="1" si="22"/>
        <v>696250.3652963225</v>
      </c>
      <c r="BA54" s="20">
        <f t="shared" ca="1" si="22"/>
        <v>243034.70104579398</v>
      </c>
      <c r="BB54" s="20">
        <f t="shared" ca="1" si="22"/>
        <v>173500.86963946201</v>
      </c>
      <c r="BC54" s="20">
        <f t="shared" ca="1" si="22"/>
        <v>349500.81280882115</v>
      </c>
      <c r="BD54" s="20">
        <f t="shared" ca="1" si="22"/>
        <v>345570.58950839989</v>
      </c>
      <c r="BE54" s="20">
        <f t="shared" ca="1" si="22"/>
        <v>364899.91134103516</v>
      </c>
      <c r="BF54" s="20">
        <f t="shared" ca="1" si="22"/>
        <v>436277.13277382043</v>
      </c>
      <c r="BG54" s="20">
        <f t="shared" ca="1" si="22"/>
        <v>404667.80965161521</v>
      </c>
      <c r="BH54" s="20">
        <f t="shared" ca="1" si="22"/>
        <v>403219.32921947358</v>
      </c>
      <c r="BI54" s="20">
        <f t="shared" ca="1" si="22"/>
        <v>476742.75537424226</v>
      </c>
      <c r="BJ54" s="20">
        <f t="shared" ca="1" si="22"/>
        <v>451154.27125783567</v>
      </c>
      <c r="BK54" s="20">
        <f t="shared" ca="1" si="22"/>
        <v>492846.80107051978</v>
      </c>
      <c r="BL54" s="20">
        <f t="shared" ca="1" si="22"/>
        <v>585942.36345170857</v>
      </c>
      <c r="BM54" s="20">
        <f t="shared" ca="1" si="22"/>
        <v>213060.80362280435</v>
      </c>
      <c r="BN54" s="20">
        <f t="shared" ca="1" si="22"/>
        <v>155611.04734983912</v>
      </c>
      <c r="BO54" s="20">
        <f t="shared" ca="1" si="22"/>
        <v>313172.39382131305</v>
      </c>
    </row>
    <row r="55" spans="2:67" x14ac:dyDescent="0.3"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L45"/>
  <sheetViews>
    <sheetView tabSelected="1" zoomScale="70" zoomScaleNormal="70" workbookViewId="0">
      <pane xSplit="4" topLeftCell="E1" activePane="topRight" state="frozen"/>
      <selection activeCell="W5" sqref="W5"/>
      <selection pane="topRight" activeCell="W27" sqref="W27"/>
    </sheetView>
  </sheetViews>
  <sheetFormatPr defaultRowHeight="14.4" x14ac:dyDescent="0.3"/>
  <cols>
    <col min="1" max="1" width="3.33203125" customWidth="1"/>
    <col min="2" max="2" width="3.88671875" style="1" hidden="1" customWidth="1"/>
    <col min="3" max="3" width="8.33203125" style="2" hidden="1" customWidth="1"/>
    <col min="4" max="4" width="20.33203125" style="2" customWidth="1"/>
    <col min="5" max="7" width="7.5546875" style="1" bestFit="1" customWidth="1"/>
    <col min="8" max="8" width="10.109375" style="1" bestFit="1" customWidth="1"/>
    <col min="9" max="10" width="7.5546875" style="1" bestFit="1" customWidth="1"/>
    <col min="11" max="11" width="8.44140625" style="1" bestFit="1" customWidth="1"/>
    <col min="12" max="12" width="7.5546875" style="1" bestFit="1" customWidth="1"/>
    <col min="13" max="13" width="7.5546875" bestFit="1" customWidth="1"/>
    <col min="14" max="14" width="9.44140625" bestFit="1" customWidth="1"/>
    <col min="15" max="15" width="10" bestFit="1" customWidth="1"/>
    <col min="16" max="16" width="8.5546875" bestFit="1" customWidth="1"/>
    <col min="17" max="17" width="10.109375" bestFit="1" customWidth="1"/>
    <col min="18" max="18" width="9.21875" bestFit="1" customWidth="1"/>
    <col min="19" max="22" width="9.44140625" bestFit="1" customWidth="1"/>
    <col min="23" max="23" width="8.88671875" customWidth="1"/>
    <col min="24" max="26" width="8.33203125" customWidth="1"/>
    <col min="27" max="27" width="8.88671875" customWidth="1"/>
    <col min="28" max="30" width="8.33203125" hidden="1" customWidth="1"/>
    <col min="31" max="38" width="8.88671875" hidden="1" customWidth="1"/>
    <col min="39" max="39" width="0" hidden="1" customWidth="1"/>
  </cols>
  <sheetData>
    <row r="1" spans="2:38" x14ac:dyDescent="0.3">
      <c r="D1" s="3" t="s">
        <v>0</v>
      </c>
    </row>
    <row r="2" spans="2:38" x14ac:dyDescent="0.3">
      <c r="D2" s="4"/>
    </row>
    <row r="3" spans="2:38" x14ac:dyDescent="0.3">
      <c r="C3" s="1"/>
      <c r="D3" s="29"/>
      <c r="E3" s="30"/>
      <c r="F3" s="30"/>
    </row>
    <row r="4" spans="2:38" x14ac:dyDescent="0.3">
      <c r="C4" s="1"/>
      <c r="D4" s="5"/>
    </row>
    <row r="5" spans="2:38" x14ac:dyDescent="0.3">
      <c r="R5" s="31"/>
    </row>
    <row r="6" spans="2:38" x14ac:dyDescent="0.3">
      <c r="D6" s="6" t="s">
        <v>25</v>
      </c>
      <c r="G6"/>
      <c r="H6"/>
      <c r="I6"/>
      <c r="J6"/>
      <c r="K6"/>
      <c r="L6"/>
    </row>
    <row r="7" spans="2:38" x14ac:dyDescent="0.3">
      <c r="D7" s="32" t="s">
        <v>26</v>
      </c>
      <c r="E7" s="33"/>
      <c r="F7" s="33"/>
      <c r="G7" s="33"/>
      <c r="H7"/>
      <c r="I7"/>
      <c r="J7"/>
      <c r="K7"/>
      <c r="L7"/>
      <c r="R7" s="34"/>
      <c r="S7" s="34"/>
      <c r="T7" s="34"/>
      <c r="U7" s="34"/>
      <c r="V7" s="34"/>
      <c r="X7" s="35" t="s">
        <v>27</v>
      </c>
      <c r="Y7" s="34"/>
      <c r="Z7" s="34"/>
      <c r="AB7" s="35" t="s">
        <v>28</v>
      </c>
      <c r="AC7" s="34"/>
      <c r="AD7" s="34"/>
      <c r="AF7" s="36" t="s">
        <v>29</v>
      </c>
      <c r="AJ7" s="36" t="s">
        <v>30</v>
      </c>
    </row>
    <row r="8" spans="2:38" x14ac:dyDescent="0.3">
      <c r="B8" s="12"/>
      <c r="C8" s="13" t="s">
        <v>31</v>
      </c>
      <c r="D8" s="13"/>
      <c r="E8" s="15">
        <f ca="1">DATE(2017,12,31)</f>
        <v>43100</v>
      </c>
      <c r="F8" s="15">
        <f ca="1">EOMONTH(E8,1)</f>
        <v>43131</v>
      </c>
      <c r="G8" s="15">
        <f ca="1">EOMONTH(F8,1)</f>
        <v>43159</v>
      </c>
      <c r="H8" s="15">
        <f t="shared" ref="H8:Q8" ca="1" si="0">EOMONTH(G8,1)</f>
        <v>43190</v>
      </c>
      <c r="I8" s="15">
        <f t="shared" ca="1" si="0"/>
        <v>43220</v>
      </c>
      <c r="J8" s="15">
        <f t="shared" ca="1" si="0"/>
        <v>43251</v>
      </c>
      <c r="K8" s="15">
        <f t="shared" ca="1" si="0"/>
        <v>43281</v>
      </c>
      <c r="L8" s="15">
        <f t="shared" ca="1" si="0"/>
        <v>43312</v>
      </c>
      <c r="M8" s="15">
        <f t="shared" ca="1" si="0"/>
        <v>43343</v>
      </c>
      <c r="N8" s="15">
        <f t="shared" ca="1" si="0"/>
        <v>43373</v>
      </c>
      <c r="O8" s="15">
        <f t="shared" ca="1" si="0"/>
        <v>43404</v>
      </c>
      <c r="P8" s="15">
        <f t="shared" ca="1" si="0"/>
        <v>43434</v>
      </c>
      <c r="Q8" s="15">
        <f t="shared" ca="1" si="0"/>
        <v>43465</v>
      </c>
      <c r="R8" s="37">
        <v>2018</v>
      </c>
      <c r="S8" s="37">
        <f ca="1">R8+1</f>
        <v>2019</v>
      </c>
      <c r="T8" s="37">
        <f t="shared" ref="T8:V8" ca="1" si="1">S8+1</f>
        <v>2020</v>
      </c>
      <c r="U8" s="37">
        <f t="shared" ca="1" si="1"/>
        <v>2021</v>
      </c>
      <c r="V8" s="37">
        <f t="shared" ca="1" si="1"/>
        <v>2022</v>
      </c>
      <c r="X8" s="38" t="str">
        <f ca="1">"FY"&amp;R8</f>
        <v>FY2018</v>
      </c>
      <c r="Y8" s="38" t="str">
        <f t="shared" ref="Y8:Z8" ca="1" si="2">"FY"&amp;S8</f>
        <v>FY2019</v>
      </c>
      <c r="Z8" s="38" t="str">
        <f t="shared" ca="1" si="2"/>
        <v>FY2020</v>
      </c>
      <c r="AB8" s="38" t="str">
        <f ca="1">X8</f>
        <v>FY2018</v>
      </c>
      <c r="AC8" s="38" t="str">
        <f t="shared" ref="AC8:AD8" ca="1" si="3">Y8</f>
        <v>FY2019</v>
      </c>
      <c r="AD8" s="38" t="str">
        <f t="shared" ca="1" si="3"/>
        <v>FY2020</v>
      </c>
      <c r="AF8" s="38" t="s">
        <v>32</v>
      </c>
      <c r="AG8" s="38" t="s">
        <v>4</v>
      </c>
      <c r="AH8" s="38" t="s">
        <v>5</v>
      </c>
      <c r="AJ8" s="38" t="s">
        <v>32</v>
      </c>
      <c r="AK8" s="38" t="s">
        <v>4</v>
      </c>
      <c r="AL8" s="38" t="s">
        <v>5</v>
      </c>
    </row>
    <row r="9" spans="2:38" x14ac:dyDescent="0.3">
      <c r="B9" s="1" t="str">
        <f ca="1">D$6</f>
        <v>NO_NEW_POLS</v>
      </c>
      <c r="C9" s="2" t="s">
        <v>9</v>
      </c>
      <c r="D9" s="2" t="s">
        <v>10</v>
      </c>
      <c r="E9" s="18">
        <v>4570.2780183436907</v>
      </c>
      <c r="F9" s="18">
        <v>1831.0485569046284</v>
      </c>
      <c r="G9" s="18">
        <v>1721.8263426923484</v>
      </c>
      <c r="H9" s="18">
        <v>4465.5583396156017</v>
      </c>
      <c r="I9" s="18">
        <v>4283.909338264526</v>
      </c>
      <c r="J9" s="18">
        <v>4691.0332976538884</v>
      </c>
      <c r="K9" s="18">
        <v>5413.661469704437</v>
      </c>
      <c r="L9" s="18">
        <v>5679.8554893834244</v>
      </c>
      <c r="M9" s="18">
        <v>5977.6228999923378</v>
      </c>
      <c r="N9" s="18">
        <v>6640.8307470660984</v>
      </c>
      <c r="O9" s="18">
        <v>6383.1815302639889</v>
      </c>
      <c r="P9" s="18">
        <v>6792.6022631086444</v>
      </c>
      <c r="Q9" s="18">
        <v>7576.3072066951208</v>
      </c>
      <c r="R9" s="18">
        <f ca="1">SUM(F9:Q9)</f>
        <v>61457.437481345041</v>
      </c>
      <c r="S9" s="18">
        <v>78780.048248768901</v>
      </c>
      <c r="T9" s="18">
        <v>99604.907463360461</v>
      </c>
      <c r="U9" s="18">
        <v>0</v>
      </c>
      <c r="V9" s="18">
        <v>0</v>
      </c>
      <c r="X9" s="39">
        <v>16.632641882380977</v>
      </c>
      <c r="Y9" s="39">
        <v>17.516737058868138</v>
      </c>
      <c r="Z9" s="39">
        <v>18.010761252060959</v>
      </c>
      <c r="AB9" s="39">
        <v>87.392534457175444</v>
      </c>
      <c r="AC9" s="39">
        <v>15.082922459112476</v>
      </c>
      <c r="AD9" s="39" t="e">
        <v>#DIV/0!</v>
      </c>
      <c r="AF9" s="39">
        <v>16.2</v>
      </c>
      <c r="AG9" s="39">
        <v>16.7</v>
      </c>
      <c r="AH9" s="39">
        <v>17.600000000000001</v>
      </c>
      <c r="AJ9" s="40">
        <f ca="1">1/(AF9/AB9)-1</f>
        <v>4.3946008924182376</v>
      </c>
      <c r="AK9" s="40">
        <f ca="1">1/(AG9/AC9)-1</f>
        <v>-9.6830990472306699E-2</v>
      </c>
      <c r="AL9" s="40" t="e">
        <f ca="1">1/(AH9/AD9)-1</f>
        <v>#DIV/0!</v>
      </c>
    </row>
    <row r="10" spans="2:38" x14ac:dyDescent="0.3">
      <c r="B10" s="1" t="str">
        <f ca="1">D$6</f>
        <v>NO_NEW_POLS</v>
      </c>
      <c r="C10" s="2" t="s">
        <v>11</v>
      </c>
      <c r="D10" s="2" t="s">
        <v>12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f t="shared" ref="R10:R13" ca="1" si="4">SUM(F10:Q10)</f>
        <v>0</v>
      </c>
      <c r="S10" s="18">
        <v>0</v>
      </c>
      <c r="T10" s="18">
        <v>0</v>
      </c>
      <c r="U10" s="18">
        <v>0</v>
      </c>
      <c r="V10" s="18">
        <v>0</v>
      </c>
      <c r="X10" s="39">
        <v>0</v>
      </c>
      <c r="Y10" s="39">
        <v>0</v>
      </c>
      <c r="Z10" s="39">
        <v>0</v>
      </c>
      <c r="AB10" s="39" t="e">
        <v>#DIV/0!</v>
      </c>
      <c r="AC10" s="39"/>
      <c r="AD10" s="39"/>
      <c r="AF10" s="41"/>
      <c r="AG10" s="41"/>
      <c r="AH10" s="41"/>
      <c r="AJ10" s="41"/>
      <c r="AK10" s="41"/>
      <c r="AL10" s="41"/>
    </row>
    <row r="11" spans="2:38" x14ac:dyDescent="0.3">
      <c r="B11" s="1" t="str">
        <f ca="1">D$6</f>
        <v>NO_NEW_POLS</v>
      </c>
      <c r="C11" s="2" t="s">
        <v>13</v>
      </c>
      <c r="D11" s="2" t="s">
        <v>14</v>
      </c>
      <c r="E11" s="18">
        <v>842.74739691412594</v>
      </c>
      <c r="F11" s="18">
        <v>893.0335769819942</v>
      </c>
      <c r="G11" s="18">
        <v>343.47445268507641</v>
      </c>
      <c r="H11" s="18">
        <v>934.25051130434849</v>
      </c>
      <c r="I11" s="18">
        <v>877.00670316236062</v>
      </c>
      <c r="J11" s="18">
        <v>1040.5754136717912</v>
      </c>
      <c r="K11" s="18">
        <v>1305.0694987517654</v>
      </c>
      <c r="L11" s="18">
        <v>940.89204819166082</v>
      </c>
      <c r="M11" s="18">
        <v>951.23152124531305</v>
      </c>
      <c r="N11" s="18">
        <v>1120.1095811787786</v>
      </c>
      <c r="O11" s="18">
        <v>934.12690037776781</v>
      </c>
      <c r="P11" s="18">
        <v>1101.7907030077604</v>
      </c>
      <c r="Q11" s="18">
        <v>1283.1413466718777</v>
      </c>
      <c r="R11" s="18">
        <f t="shared" ca="1" si="4"/>
        <v>11724.702257230496</v>
      </c>
      <c r="S11" s="18">
        <v>14445.256563245035</v>
      </c>
      <c r="T11" s="18">
        <v>17712.458982726232</v>
      </c>
      <c r="U11" s="18">
        <v>0</v>
      </c>
      <c r="V11" s="18">
        <v>0</v>
      </c>
      <c r="X11" s="39">
        <v>21.542780241545579</v>
      </c>
      <c r="Y11" s="39">
        <v>21.856888022295788</v>
      </c>
      <c r="Z11" s="39">
        <v>22.281516323070992</v>
      </c>
      <c r="AB11" s="39">
        <v>350.701815639632</v>
      </c>
      <c r="AC11" s="39">
        <v>53.732707763342631</v>
      </c>
      <c r="AD11" s="39" t="e">
        <v>#DIV/0!</v>
      </c>
      <c r="AF11" s="39">
        <v>23.1</v>
      </c>
      <c r="AG11" s="39">
        <v>22.8</v>
      </c>
      <c r="AH11" s="39">
        <v>24.6</v>
      </c>
      <c r="AJ11" s="40">
        <f ca="1">1/(AF11/AB11)-1</f>
        <v>14.18189678093645</v>
      </c>
      <c r="AK11" s="40">
        <f ca="1">1/(AG11/AC11)-1</f>
        <v>1.3566977089185364</v>
      </c>
      <c r="AL11" s="40" t="e">
        <f ca="1">1/(AH11/AD11)-1</f>
        <v>#DIV/0!</v>
      </c>
    </row>
    <row r="12" spans="2:38" s="45" customFormat="1" hidden="1" x14ac:dyDescent="0.3">
      <c r="B12" s="42" t="str">
        <f ca="1">D$6</f>
        <v>NO_NEW_POLS</v>
      </c>
      <c r="C12" s="43" t="s">
        <v>15</v>
      </c>
      <c r="D12" s="43" t="s">
        <v>23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44"/>
      <c r="S12" s="18">
        <v>0</v>
      </c>
      <c r="T12" s="18">
        <v>0</v>
      </c>
      <c r="U12" s="18">
        <v>0</v>
      </c>
      <c r="V12" s="18">
        <v>0</v>
      </c>
      <c r="X12" s="39"/>
      <c r="Y12" s="39"/>
      <c r="Z12" s="39"/>
      <c r="AB12" s="39"/>
      <c r="AC12" s="39"/>
      <c r="AD12" s="39"/>
    </row>
    <row r="13" spans="2:38" x14ac:dyDescent="0.3">
      <c r="B13" s="1" t="str">
        <f ca="1">D$6</f>
        <v>NO_NEW_POLS</v>
      </c>
      <c r="C13" s="2" t="s">
        <v>17</v>
      </c>
      <c r="D13" s="2" t="s">
        <v>18</v>
      </c>
      <c r="E13" s="18">
        <v>1.0822091398643823</v>
      </c>
      <c r="F13" s="18">
        <v>268.97833288507252</v>
      </c>
      <c r="G13" s="18">
        <v>40.476687106791005</v>
      </c>
      <c r="H13" s="18">
        <v>67.390168337226456</v>
      </c>
      <c r="I13" s="18">
        <v>66.2529525063335</v>
      </c>
      <c r="J13" s="18">
        <v>26.294140525867203</v>
      </c>
      <c r="K13" s="18">
        <v>14.886210266152805</v>
      </c>
      <c r="L13" s="18">
        <v>263.17246243257063</v>
      </c>
      <c r="M13" s="18">
        <v>19.223831483239408</v>
      </c>
      <c r="N13" s="18">
        <v>16.583786232709869</v>
      </c>
      <c r="O13" s="18">
        <v>21.088146777079061</v>
      </c>
      <c r="P13" s="18">
        <v>20.288588635011955</v>
      </c>
      <c r="Q13" s="18">
        <v>16.847665991367172</v>
      </c>
      <c r="R13" s="18">
        <f t="shared" ca="1" si="4"/>
        <v>841.48297317942149</v>
      </c>
      <c r="S13" s="18">
        <v>1043.1901647969635</v>
      </c>
      <c r="T13" s="18">
        <v>1251.8281977578561</v>
      </c>
      <c r="U13" s="18">
        <v>0</v>
      </c>
      <c r="V13" s="18">
        <v>0</v>
      </c>
      <c r="X13" s="41"/>
      <c r="Y13" s="41"/>
      <c r="Z13" s="41"/>
      <c r="AB13" s="41"/>
      <c r="AC13" s="41"/>
      <c r="AD13" s="41"/>
    </row>
    <row r="14" spans="2:38" x14ac:dyDescent="0.3">
      <c r="B14" s="12"/>
      <c r="D14" s="13" t="s">
        <v>19</v>
      </c>
      <c r="E14" s="20">
        <f ca="1">SUM(E9:E13)</f>
        <v>5414.1076243976804</v>
      </c>
      <c r="F14" s="20">
        <f ca="1">SUM(F9:F13)</f>
        <v>2993.0604667716952</v>
      </c>
      <c r="G14" s="20">
        <f ca="1">SUM(G9:G13)</f>
        <v>2105.7774824842159</v>
      </c>
      <c r="H14" s="20">
        <f t="shared" ref="H14:V14" ca="1" si="5">SUM(H9:H13)</f>
        <v>5467.1990192571766</v>
      </c>
      <c r="I14" s="20">
        <f t="shared" ca="1" si="5"/>
        <v>5227.16899393322</v>
      </c>
      <c r="J14" s="20">
        <f t="shared" ca="1" si="5"/>
        <v>5757.902851851547</v>
      </c>
      <c r="K14" s="20">
        <f t="shared" ca="1" si="5"/>
        <v>6733.6171787223548</v>
      </c>
      <c r="L14" s="20">
        <f t="shared" ca="1" si="5"/>
        <v>6883.9200000076562</v>
      </c>
      <c r="M14" s="20">
        <f t="shared" ca="1" si="5"/>
        <v>6948.0782527208903</v>
      </c>
      <c r="N14" s="20">
        <f t="shared" ca="1" si="5"/>
        <v>7777.5241144775864</v>
      </c>
      <c r="O14" s="20">
        <f t="shared" ca="1" si="5"/>
        <v>7338.3965774188355</v>
      </c>
      <c r="P14" s="20">
        <f t="shared" ca="1" si="5"/>
        <v>7914.681554751417</v>
      </c>
      <c r="Q14" s="20">
        <f t="shared" ca="1" si="5"/>
        <v>8876.2962193583644</v>
      </c>
      <c r="R14" s="20">
        <f t="shared" ca="1" si="5"/>
        <v>74023.622711754957</v>
      </c>
      <c r="S14" s="20">
        <f t="shared" ca="1" si="5"/>
        <v>94268.494976810893</v>
      </c>
      <c r="T14" s="20">
        <f t="shared" ca="1" si="5"/>
        <v>118569.19464384456</v>
      </c>
      <c r="U14" s="20">
        <f t="shared" ca="1" si="5"/>
        <v>0</v>
      </c>
      <c r="V14" s="20">
        <f t="shared" ca="1" si="5"/>
        <v>0</v>
      </c>
      <c r="X14" s="46">
        <v>17.419308007594928</v>
      </c>
      <c r="Y14" s="46">
        <v>18.189243244998067</v>
      </c>
      <c r="Z14" s="46">
        <v>18.655555593359935</v>
      </c>
      <c r="AB14" s="46">
        <v>128.91464764873029</v>
      </c>
      <c r="AC14" s="46">
        <v>21.275105778932986</v>
      </c>
      <c r="AD14" s="46" t="e">
        <v>#DIV/0!</v>
      </c>
    </row>
    <row r="15" spans="2:38" x14ac:dyDescent="0.3">
      <c r="E15" s="47"/>
      <c r="G15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47"/>
      <c r="S15" s="47"/>
      <c r="T15" s="47"/>
      <c r="U15" s="47"/>
      <c r="V15" s="47"/>
      <c r="X15" s="49"/>
    </row>
    <row r="16" spans="2:38" x14ac:dyDescent="0.3">
      <c r="D16" s="6" t="s">
        <v>33</v>
      </c>
      <c r="G16"/>
      <c r="H16" s="31"/>
      <c r="I16"/>
      <c r="J16"/>
      <c r="K16" s="31"/>
      <c r="L16"/>
      <c r="N16" s="31"/>
      <c r="Q16" s="31"/>
      <c r="R16" s="31"/>
      <c r="S16" s="31"/>
      <c r="T16" s="31"/>
      <c r="U16" s="31"/>
      <c r="V16" s="31"/>
    </row>
    <row r="17" spans="2:24" x14ac:dyDescent="0.3">
      <c r="D17" s="32" t="s">
        <v>34</v>
      </c>
      <c r="E17" s="33"/>
      <c r="F17" s="33"/>
      <c r="G17" s="33"/>
      <c r="H17"/>
      <c r="I17"/>
      <c r="J17"/>
      <c r="K17"/>
      <c r="L17"/>
      <c r="R17" s="50"/>
      <c r="S17" s="50"/>
      <c r="T17" s="50"/>
      <c r="U17" s="50"/>
      <c r="V17" s="50"/>
    </row>
    <row r="18" spans="2:24" x14ac:dyDescent="0.3">
      <c r="B18" s="12"/>
      <c r="C18" s="13" t="s">
        <v>31</v>
      </c>
      <c r="D18" s="13"/>
      <c r="E18" s="15">
        <f ca="1">E8</f>
        <v>43100</v>
      </c>
      <c r="F18" s="15">
        <f ca="1">F8</f>
        <v>43131</v>
      </c>
      <c r="G18" s="15">
        <f t="shared" ref="G18:Q18" ca="1" si="6">EOMONTH(F18,1)</f>
        <v>43159</v>
      </c>
      <c r="H18" s="15">
        <f t="shared" ca="1" si="6"/>
        <v>43190</v>
      </c>
      <c r="I18" s="15">
        <f t="shared" ca="1" si="6"/>
        <v>43220</v>
      </c>
      <c r="J18" s="15">
        <f t="shared" ca="1" si="6"/>
        <v>43251</v>
      </c>
      <c r="K18" s="15">
        <f t="shared" ca="1" si="6"/>
        <v>43281</v>
      </c>
      <c r="L18" s="15">
        <f t="shared" ca="1" si="6"/>
        <v>43312</v>
      </c>
      <c r="M18" s="15">
        <f t="shared" ca="1" si="6"/>
        <v>43343</v>
      </c>
      <c r="N18" s="15">
        <f t="shared" ca="1" si="6"/>
        <v>43373</v>
      </c>
      <c r="O18" s="15">
        <f t="shared" ca="1" si="6"/>
        <v>43404</v>
      </c>
      <c r="P18" s="15">
        <f t="shared" ca="1" si="6"/>
        <v>43434</v>
      </c>
      <c r="Q18" s="15">
        <f t="shared" ca="1" si="6"/>
        <v>43465</v>
      </c>
      <c r="R18" s="38">
        <f ca="1">DATE(R8,12,31)</f>
        <v>43465</v>
      </c>
      <c r="S18" s="38">
        <f t="shared" ref="S18:V18" ca="1" si="7">DATE(S8,12,31)</f>
        <v>43830</v>
      </c>
      <c r="T18" s="38">
        <f t="shared" ca="1" si="7"/>
        <v>44196</v>
      </c>
      <c r="U18" s="38">
        <f t="shared" ca="1" si="7"/>
        <v>44561</v>
      </c>
      <c r="V18" s="38">
        <f t="shared" ca="1" si="7"/>
        <v>44926</v>
      </c>
    </row>
    <row r="19" spans="2:24" x14ac:dyDescent="0.3">
      <c r="B19" s="1" t="str">
        <f ca="1">D$16</f>
        <v>NO_POLS_IF</v>
      </c>
      <c r="C19" s="2" t="s">
        <v>9</v>
      </c>
      <c r="D19" s="2" t="s">
        <v>10</v>
      </c>
      <c r="E19" s="18">
        <v>72071.706371473323</v>
      </c>
      <c r="F19" s="18">
        <v>72925.008977635691</v>
      </c>
      <c r="G19" s="18">
        <v>73314.829887889689</v>
      </c>
      <c r="H19" s="18">
        <v>76526.72687897578</v>
      </c>
      <c r="I19" s="18">
        <v>79423.697543251896</v>
      </c>
      <c r="J19" s="18">
        <v>82856.060464168404</v>
      </c>
      <c r="K19" s="18">
        <v>87078.018714356585</v>
      </c>
      <c r="L19" s="18">
        <v>91437.220978901198</v>
      </c>
      <c r="M19" s="18">
        <v>95907.783218231605</v>
      </c>
      <c r="N19" s="18">
        <v>101052.83839283034</v>
      </c>
      <c r="O19" s="18">
        <v>105783.51803596754</v>
      </c>
      <c r="P19" s="18">
        <v>110765.4284354658</v>
      </c>
      <c r="Q19" s="18">
        <v>117295.76357159129</v>
      </c>
      <c r="R19" s="18">
        <f ca="1">Q19</f>
        <v>117295.76357159129</v>
      </c>
      <c r="S19" s="18">
        <v>170355.23589635847</v>
      </c>
      <c r="T19" s="18">
        <v>237667.5003099225</v>
      </c>
      <c r="U19" s="18">
        <v>199364.30751436227</v>
      </c>
      <c r="V19" s="18">
        <v>184405.33347621182</v>
      </c>
    </row>
    <row r="20" spans="2:24" x14ac:dyDescent="0.3">
      <c r="B20" s="1" t="str">
        <f ca="1">D$16</f>
        <v>NO_POLS_IF</v>
      </c>
      <c r="C20" s="2" t="s">
        <v>11</v>
      </c>
      <c r="D20" s="2" t="s">
        <v>12</v>
      </c>
      <c r="E20" s="18">
        <v>6691.1890888854723</v>
      </c>
      <c r="F20" s="18">
        <v>6559.3569199061922</v>
      </c>
      <c r="G20" s="18">
        <v>6401.6827620265603</v>
      </c>
      <c r="H20" s="18">
        <v>6218.563405936874</v>
      </c>
      <c r="I20" s="18">
        <v>6140.9261535231853</v>
      </c>
      <c r="J20" s="18">
        <v>6052.4037702567593</v>
      </c>
      <c r="K20" s="18">
        <v>5964.3630055976319</v>
      </c>
      <c r="L20" s="18">
        <v>5898.2584402019202</v>
      </c>
      <c r="M20" s="18">
        <v>5854.5234405567189</v>
      </c>
      <c r="N20" s="18">
        <v>5811.7805135614226</v>
      </c>
      <c r="O20" s="18">
        <v>5770.1654467053686</v>
      </c>
      <c r="P20" s="18">
        <v>5729.7142525827112</v>
      </c>
      <c r="Q20" s="18">
        <v>5689.9894008729407</v>
      </c>
      <c r="R20" s="18">
        <f ca="1">Q20</f>
        <v>5689.9894008729407</v>
      </c>
      <c r="S20" s="18">
        <v>5283.652288162999</v>
      </c>
      <c r="T20" s="18">
        <v>4933.6800983985422</v>
      </c>
      <c r="U20" s="18">
        <v>4606.8923276341302</v>
      </c>
      <c r="V20" s="18">
        <v>4300.3002348023774</v>
      </c>
    </row>
    <row r="21" spans="2:24" x14ac:dyDescent="0.3">
      <c r="B21" s="1" t="str">
        <f ca="1">D$16</f>
        <v>NO_POLS_IF</v>
      </c>
      <c r="C21" s="2" t="s">
        <v>13</v>
      </c>
      <c r="D21" s="2" t="s">
        <v>14</v>
      </c>
      <c r="E21" s="18">
        <v>25941.214644971682</v>
      </c>
      <c r="F21" s="18">
        <v>26336.968686836924</v>
      </c>
      <c r="G21" s="18">
        <v>26083.032177448127</v>
      </c>
      <c r="H21" s="18">
        <v>26535.699257668279</v>
      </c>
      <c r="I21" s="18">
        <v>26989.16427595765</v>
      </c>
      <c r="J21" s="18">
        <v>27502.692899749589</v>
      </c>
      <c r="K21" s="18">
        <v>28422.8656429824</v>
      </c>
      <c r="L21" s="18">
        <v>29083.564053074948</v>
      </c>
      <c r="M21" s="18">
        <v>29711.644674497289</v>
      </c>
      <c r="N21" s="18">
        <v>30505.961901522653</v>
      </c>
      <c r="O21" s="18">
        <v>31088.635475847223</v>
      </c>
      <c r="P21" s="18">
        <v>31781.480131577773</v>
      </c>
      <c r="Q21" s="18">
        <v>32644.318855771959</v>
      </c>
      <c r="R21" s="18">
        <f t="shared" ref="R21:R23" ca="1" si="8">Q21</f>
        <v>32644.318855771959</v>
      </c>
      <c r="S21" s="18">
        <v>41512.87603556901</v>
      </c>
      <c r="T21" s="18">
        <v>52253.570036453748</v>
      </c>
      <c r="U21" s="18">
        <v>44246.990430487465</v>
      </c>
      <c r="V21" s="18">
        <v>41112.401088307037</v>
      </c>
    </row>
    <row r="22" spans="2:24" hidden="1" x14ac:dyDescent="0.3">
      <c r="B22" s="1" t="str">
        <f ca="1">D$16</f>
        <v>NO_POLS_IF</v>
      </c>
      <c r="C22" s="2" t="s">
        <v>15</v>
      </c>
      <c r="D22" s="2" t="s">
        <v>23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/>
      <c r="S22" s="18">
        <v>0</v>
      </c>
      <c r="T22" s="18">
        <v>0</v>
      </c>
      <c r="U22" s="18">
        <v>0</v>
      </c>
      <c r="V22" s="18">
        <v>0</v>
      </c>
    </row>
    <row r="23" spans="2:24" x14ac:dyDescent="0.3">
      <c r="B23" s="1" t="str">
        <f ca="1">D$16</f>
        <v>NO_POLS_IF</v>
      </c>
      <c r="C23" s="2" t="s">
        <v>17</v>
      </c>
      <c r="D23" s="2" t="s">
        <v>18</v>
      </c>
      <c r="E23" s="18">
        <v>238.70689868300497</v>
      </c>
      <c r="F23" s="18">
        <v>504.4852315680775</v>
      </c>
      <c r="G23" s="18">
        <v>542.96191867486857</v>
      </c>
      <c r="H23" s="18">
        <v>604.16323263009542</v>
      </c>
      <c r="I23" s="18">
        <v>668.41618513642891</v>
      </c>
      <c r="J23" s="18">
        <v>691.67744200637799</v>
      </c>
      <c r="K23" s="18">
        <v>701.10500130483956</v>
      </c>
      <c r="L23" s="18">
        <v>960.54102190943729</v>
      </c>
      <c r="M23" s="18">
        <v>977.94841156470386</v>
      </c>
      <c r="N23" s="18">
        <v>991.45697437831325</v>
      </c>
      <c r="O23" s="18">
        <v>1009.6086793274195</v>
      </c>
      <c r="P23" s="18">
        <v>1028.2408261344585</v>
      </c>
      <c r="Q23" s="18">
        <v>978.65282554881105</v>
      </c>
      <c r="R23" s="18">
        <f t="shared" ca="1" si="8"/>
        <v>978.65282554881105</v>
      </c>
      <c r="S23" s="18">
        <v>1759.4216993741038</v>
      </c>
      <c r="T23" s="18">
        <v>2579.3366862228486</v>
      </c>
      <c r="U23" s="18">
        <v>2063.4693489782785</v>
      </c>
      <c r="V23" s="18">
        <v>1650.7754791826233</v>
      </c>
    </row>
    <row r="24" spans="2:24" x14ac:dyDescent="0.3">
      <c r="B24" s="12"/>
      <c r="C24" s="13"/>
      <c r="D24" s="13" t="s">
        <v>19</v>
      </c>
      <c r="E24" s="20">
        <f t="shared" ref="E24:F24" ca="1" si="9">SUM(E19:E23)</f>
        <v>104942.81700401347</v>
      </c>
      <c r="F24" s="20">
        <f t="shared" ca="1" si="9"/>
        <v>106325.81981594689</v>
      </c>
      <c r="G24" s="20">
        <f t="shared" ref="G24:V24" ca="1" si="10">SUM(G19:G23)</f>
        <v>106342.50674603925</v>
      </c>
      <c r="H24" s="20">
        <f t="shared" ca="1" si="10"/>
        <v>109885.15277521103</v>
      </c>
      <c r="I24" s="20">
        <f t="shared" ca="1" si="10"/>
        <v>113222.20415786917</v>
      </c>
      <c r="J24" s="20">
        <f t="shared" ca="1" si="10"/>
        <v>117102.83457618112</v>
      </c>
      <c r="K24" s="20">
        <f t="shared" ca="1" si="10"/>
        <v>122166.35236424147</v>
      </c>
      <c r="L24" s="20">
        <f t="shared" ca="1" si="10"/>
        <v>127379.58449408751</v>
      </c>
      <c r="M24" s="20">
        <f t="shared" ca="1" si="10"/>
        <v>132451.89974485029</v>
      </c>
      <c r="N24" s="20">
        <f t="shared" ca="1" si="10"/>
        <v>138362.03778229273</v>
      </c>
      <c r="O24" s="20">
        <f t="shared" ca="1" si="10"/>
        <v>143651.92763784755</v>
      </c>
      <c r="P24" s="20">
        <f t="shared" ca="1" si="10"/>
        <v>149304.86364576075</v>
      </c>
      <c r="Q24" s="20">
        <f t="shared" ca="1" si="10"/>
        <v>156608.724653785</v>
      </c>
      <c r="R24" s="20">
        <f ca="1">SUM(R19:R23)</f>
        <v>156608.724653785</v>
      </c>
      <c r="S24" s="20">
        <f t="shared" ca="1" si="10"/>
        <v>218911.18591946457</v>
      </c>
      <c r="T24" s="20">
        <f t="shared" ca="1" si="10"/>
        <v>297434.08713099762</v>
      </c>
      <c r="U24" s="20">
        <f t="shared" ca="1" si="10"/>
        <v>250281.65962146214</v>
      </c>
      <c r="V24" s="20">
        <f t="shared" ca="1" si="10"/>
        <v>231468.81027850386</v>
      </c>
    </row>
    <row r="25" spans="2:24" x14ac:dyDescent="0.3">
      <c r="E25"/>
      <c r="F25"/>
      <c r="G25"/>
      <c r="H25"/>
      <c r="I25"/>
      <c r="J25"/>
      <c r="K25"/>
      <c r="L25"/>
      <c r="X25" s="49"/>
    </row>
    <row r="26" spans="2:24" x14ac:dyDescent="0.3">
      <c r="E26"/>
      <c r="F26"/>
      <c r="G26"/>
      <c r="H26"/>
      <c r="I26"/>
      <c r="J26"/>
      <c r="K26"/>
      <c r="L26"/>
    </row>
    <row r="27" spans="2:24" x14ac:dyDescent="0.3">
      <c r="E27"/>
      <c r="F27"/>
      <c r="G27"/>
      <c r="H27"/>
      <c r="I27"/>
      <c r="J27"/>
      <c r="K27"/>
      <c r="L27"/>
    </row>
    <row r="28" spans="2:24" x14ac:dyDescent="0.3">
      <c r="E28"/>
      <c r="F28"/>
      <c r="G28"/>
      <c r="H28"/>
      <c r="I28"/>
      <c r="J28"/>
      <c r="K28"/>
      <c r="L28"/>
    </row>
    <row r="29" spans="2:24" x14ac:dyDescent="0.3">
      <c r="E29"/>
      <c r="F29"/>
      <c r="G29"/>
      <c r="H29"/>
      <c r="I29"/>
      <c r="J29"/>
      <c r="K29"/>
      <c r="L29"/>
    </row>
    <row r="30" spans="2:24" x14ac:dyDescent="0.3">
      <c r="E30"/>
      <c r="F30"/>
      <c r="G30"/>
      <c r="H30"/>
      <c r="I30"/>
      <c r="J30"/>
      <c r="K30"/>
      <c r="L30"/>
    </row>
    <row r="31" spans="2:24" x14ac:dyDescent="0.3">
      <c r="E31"/>
      <c r="F31"/>
      <c r="G31"/>
      <c r="H31"/>
      <c r="I31"/>
      <c r="J31"/>
      <c r="K31"/>
      <c r="L31"/>
    </row>
    <row r="32" spans="2:24" x14ac:dyDescent="0.3">
      <c r="E32"/>
      <c r="F32"/>
      <c r="G32"/>
      <c r="H32"/>
      <c r="I32"/>
      <c r="J32"/>
      <c r="K32"/>
      <c r="L32"/>
    </row>
    <row r="33" spans="5:12" x14ac:dyDescent="0.3">
      <c r="E33"/>
      <c r="F33"/>
      <c r="G33"/>
      <c r="H33"/>
      <c r="I33"/>
      <c r="J33"/>
      <c r="K33"/>
      <c r="L33"/>
    </row>
    <row r="34" spans="5:12" x14ac:dyDescent="0.3">
      <c r="E34"/>
      <c r="F34"/>
      <c r="G34"/>
      <c r="H34"/>
      <c r="I34"/>
      <c r="J34"/>
      <c r="K34"/>
      <c r="L34"/>
    </row>
    <row r="35" spans="5:12" x14ac:dyDescent="0.3">
      <c r="E35"/>
      <c r="F35"/>
      <c r="G35"/>
      <c r="H35"/>
      <c r="I35"/>
      <c r="J35"/>
      <c r="K35"/>
      <c r="L35"/>
    </row>
    <row r="36" spans="5:12" x14ac:dyDescent="0.3">
      <c r="E36"/>
      <c r="F36"/>
      <c r="G36"/>
      <c r="H36"/>
      <c r="I36"/>
      <c r="J36"/>
      <c r="K36"/>
      <c r="L36"/>
    </row>
    <row r="37" spans="5:12" x14ac:dyDescent="0.3">
      <c r="E37"/>
      <c r="F37"/>
      <c r="G37"/>
      <c r="H37"/>
      <c r="I37"/>
      <c r="J37"/>
      <c r="K37"/>
      <c r="L37"/>
    </row>
    <row r="38" spans="5:12" x14ac:dyDescent="0.3">
      <c r="E38"/>
      <c r="F38"/>
      <c r="G38"/>
      <c r="H38"/>
      <c r="I38"/>
      <c r="J38"/>
      <c r="K38"/>
      <c r="L38"/>
    </row>
    <row r="39" spans="5:12" x14ac:dyDescent="0.3">
      <c r="E39"/>
      <c r="F39"/>
      <c r="G39"/>
      <c r="H39"/>
      <c r="I39"/>
      <c r="J39"/>
      <c r="K39"/>
      <c r="L39"/>
    </row>
    <row r="40" spans="5:12" x14ac:dyDescent="0.3">
      <c r="E40"/>
      <c r="F40"/>
      <c r="G40"/>
      <c r="H40"/>
      <c r="I40"/>
      <c r="J40"/>
      <c r="K40"/>
      <c r="L40"/>
    </row>
    <row r="41" spans="5:12" x14ac:dyDescent="0.3">
      <c r="E41"/>
      <c r="F41"/>
      <c r="G41"/>
      <c r="H41"/>
      <c r="I41"/>
      <c r="J41"/>
      <c r="K41"/>
      <c r="L41"/>
    </row>
    <row r="42" spans="5:12" x14ac:dyDescent="0.3">
      <c r="E42"/>
      <c r="F42"/>
      <c r="G42"/>
      <c r="H42"/>
      <c r="I42"/>
      <c r="J42"/>
      <c r="K42"/>
      <c r="L42"/>
    </row>
    <row r="43" spans="5:12" x14ac:dyDescent="0.3">
      <c r="E43"/>
      <c r="F43"/>
      <c r="G43"/>
      <c r="H43"/>
      <c r="I43"/>
      <c r="J43"/>
      <c r="K43"/>
      <c r="L43"/>
    </row>
    <row r="44" spans="5:12" x14ac:dyDescent="0.3">
      <c r="E44"/>
      <c r="F44"/>
      <c r="G44"/>
      <c r="H44"/>
      <c r="I44"/>
      <c r="J44"/>
      <c r="K44"/>
      <c r="L44"/>
    </row>
    <row r="45" spans="5:12" x14ac:dyDescent="0.3">
      <c r="E45"/>
      <c r="F45"/>
      <c r="G45"/>
      <c r="H45"/>
      <c r="I45"/>
      <c r="J45"/>
      <c r="K45"/>
      <c r="L4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PREMIUM</vt:lpstr>
      <vt:lpstr>Policy count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(Actuary)</dc:creator>
  <cp:lastModifiedBy>Minh Nguyen (Actuary)</cp:lastModifiedBy>
  <dcterms:created xsi:type="dcterms:W3CDTF">2017-07-12T03:31:12Z</dcterms:created>
  <dcterms:modified xsi:type="dcterms:W3CDTF">2017-07-12T03:34:25Z</dcterms:modified>
</cp:coreProperties>
</file>