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7.xml" ContentType="application/vnd.openxmlformats-officedocument.themeOverrid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16215" windowHeight="7755" tabRatio="930" activeTab="3"/>
  </bookViews>
  <sheets>
    <sheet name="Cover" sheetId="1" r:id="rId1"/>
    <sheet name="1.0 Overrall (Tied Agency)" sheetId="2" r:id="rId2"/>
    <sheet name="1.1 Overrall (Territory)" sheetId="4" r:id="rId3"/>
    <sheet name="2.0 Manpower" sheetId="6" r:id="rId4"/>
    <sheet name="3.0 Rookies" sheetId="7" r:id="rId5"/>
    <sheet name="4.0 Segmentation" sheetId="8" r:id="rId6"/>
    <sheet name="5.0 Product MIx" sheetId="9" r:id="rId7"/>
    <sheet name="6.0 GA Performance" sheetId="10" r:id="rId8"/>
    <sheet name="Data" sheetId="3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6" l="1"/>
  <c r="L9" i="8" l="1"/>
  <c r="L10" i="8"/>
  <c r="L11" i="8"/>
  <c r="L12" i="8"/>
  <c r="L13" i="8"/>
  <c r="L14" i="8"/>
  <c r="L15" i="8"/>
  <c r="L8" i="8"/>
  <c r="J34" i="8"/>
  <c r="J20" i="8"/>
  <c r="J8" i="8"/>
  <c r="I15" i="8"/>
  <c r="I9" i="8"/>
  <c r="I10" i="8"/>
  <c r="I11" i="8"/>
  <c r="I12" i="8"/>
  <c r="I13" i="8"/>
  <c r="I14" i="8"/>
  <c r="I8" i="8"/>
  <c r="G15" i="8"/>
  <c r="G9" i="8"/>
  <c r="G10" i="8"/>
  <c r="G11" i="8"/>
  <c r="G12" i="8"/>
  <c r="G13" i="8"/>
  <c r="G14" i="8"/>
  <c r="G8" i="8"/>
  <c r="E9" i="8"/>
  <c r="E10" i="8"/>
  <c r="E11" i="8"/>
  <c r="E12" i="8"/>
  <c r="E13" i="8"/>
  <c r="E14" i="8"/>
  <c r="E15" i="8"/>
  <c r="E8" i="8"/>
  <c r="AB27" i="9"/>
  <c r="C2" i="10" l="1"/>
  <c r="B1" i="10"/>
  <c r="AC49" i="10" l="1"/>
  <c r="AB49" i="10"/>
  <c r="V49" i="10"/>
  <c r="R49" i="10"/>
  <c r="Q49" i="10"/>
  <c r="P49" i="10"/>
  <c r="N49" i="10"/>
  <c r="O49" i="10" s="1"/>
  <c r="M49" i="10"/>
  <c r="L49" i="10"/>
  <c r="K49" i="10"/>
  <c r="J49" i="10"/>
  <c r="AB8" i="10"/>
  <c r="O1" i="4" l="1"/>
  <c r="C1" i="4"/>
  <c r="C3" i="9" l="1"/>
  <c r="B2" i="9"/>
  <c r="J39" i="8" l="1"/>
  <c r="H39" i="8"/>
  <c r="F39" i="8"/>
  <c r="J38" i="8"/>
  <c r="H38" i="8"/>
  <c r="F38" i="8"/>
  <c r="J37" i="8"/>
  <c r="H37" i="8"/>
  <c r="F37" i="8"/>
  <c r="J36" i="8"/>
  <c r="H36" i="8"/>
  <c r="F36" i="8"/>
  <c r="J35" i="8"/>
  <c r="H35" i="8"/>
  <c r="F35" i="8"/>
  <c r="H34" i="8"/>
  <c r="F34" i="8"/>
  <c r="J33" i="8"/>
  <c r="H33" i="8"/>
  <c r="F33" i="8"/>
  <c r="J32" i="8"/>
  <c r="H32" i="8"/>
  <c r="F32" i="8"/>
  <c r="J27" i="8"/>
  <c r="H27" i="8"/>
  <c r="F27" i="8"/>
  <c r="J26" i="8"/>
  <c r="H26" i="8"/>
  <c r="F26" i="8"/>
  <c r="J25" i="8"/>
  <c r="H25" i="8"/>
  <c r="F25" i="8"/>
  <c r="J24" i="8"/>
  <c r="H24" i="8"/>
  <c r="F24" i="8"/>
  <c r="J23" i="8"/>
  <c r="H23" i="8"/>
  <c r="F23" i="8"/>
  <c r="J22" i="8"/>
  <c r="H22" i="8"/>
  <c r="F22" i="8"/>
  <c r="J21" i="8"/>
  <c r="H21" i="8"/>
  <c r="F21" i="8"/>
  <c r="H20" i="8"/>
  <c r="F20" i="8"/>
  <c r="J15" i="8"/>
  <c r="H15" i="8"/>
  <c r="F15" i="8"/>
  <c r="J14" i="8"/>
  <c r="H14" i="8"/>
  <c r="F14" i="8"/>
  <c r="J13" i="8"/>
  <c r="H13" i="8"/>
  <c r="F13" i="8"/>
  <c r="J12" i="8"/>
  <c r="H12" i="8"/>
  <c r="F12" i="8"/>
  <c r="J11" i="8"/>
  <c r="H11" i="8"/>
  <c r="F11" i="8"/>
  <c r="J10" i="8"/>
  <c r="H10" i="8"/>
  <c r="F10" i="8"/>
  <c r="J9" i="8"/>
  <c r="H9" i="8"/>
  <c r="F9" i="8"/>
  <c r="H8" i="8"/>
  <c r="F8" i="8"/>
  <c r="C2" i="8"/>
  <c r="E5" i="8" s="1"/>
  <c r="B1" i="8"/>
  <c r="C2" i="7"/>
  <c r="B1" i="7"/>
  <c r="Q99" i="6"/>
  <c r="P99" i="6"/>
  <c r="D99" i="6"/>
  <c r="Q87" i="6"/>
  <c r="P87" i="6"/>
  <c r="D87" i="6"/>
  <c r="Q65" i="6"/>
  <c r="P65" i="6"/>
  <c r="D65" i="6"/>
  <c r="Q53" i="6"/>
  <c r="P53" i="6"/>
  <c r="D53" i="6"/>
  <c r="Q31" i="6"/>
  <c r="P31" i="6"/>
  <c r="D31" i="6"/>
  <c r="Q19" i="6"/>
  <c r="P19" i="6"/>
  <c r="D19" i="6"/>
  <c r="C2" i="6"/>
  <c r="B1" i="6"/>
  <c r="C3" i="4"/>
  <c r="G8" i="4" s="1"/>
  <c r="B2" i="4"/>
  <c r="C2" i="2"/>
  <c r="R5" i="2" s="1"/>
  <c r="B1" i="2"/>
  <c r="C5" i="2" l="1"/>
  <c r="G5" i="2"/>
  <c r="N5" i="2"/>
  <c r="S8" i="4"/>
  <c r="C8" i="4"/>
  <c r="O8" i="4"/>
</calcChain>
</file>

<file path=xl/sharedStrings.xml><?xml version="1.0" encoding="utf-8"?>
<sst xmlns="http://schemas.openxmlformats.org/spreadsheetml/2006/main" count="1386" uniqueCount="495">
  <si>
    <t>Generali Life Vietnam</t>
  </si>
  <si>
    <t>MONTHLY AGENCY PERFORMANCE REPORT</t>
  </si>
  <si>
    <t xml:space="preserve">Reporting period: </t>
  </si>
  <si>
    <t>Content:</t>
  </si>
  <si>
    <t>1.0</t>
  </si>
  <si>
    <t>1.1</t>
  </si>
  <si>
    <t>2.0</t>
  </si>
  <si>
    <t>3.0</t>
  </si>
  <si>
    <t>4.0</t>
  </si>
  <si>
    <t>5.0</t>
  </si>
  <si>
    <t>6.0</t>
  </si>
  <si>
    <t>Agency Product mix</t>
  </si>
  <si>
    <t>As at</t>
  </si>
  <si>
    <t>Actual</t>
  </si>
  <si>
    <t>Target</t>
  </si>
  <si>
    <t>% vs Target</t>
  </si>
  <si>
    <t>% vs Last year</t>
  </si>
  <si>
    <t>Production</t>
  </si>
  <si>
    <t>APE</t>
  </si>
  <si>
    <t>Productivity</t>
  </si>
  <si>
    <t>Active Ratio</t>
  </si>
  <si>
    <t>Case per Active</t>
  </si>
  <si>
    <t>APE per Active</t>
  </si>
  <si>
    <t>Total</t>
  </si>
  <si>
    <t>SBM</t>
  </si>
  <si>
    <t>BM</t>
  </si>
  <si>
    <t>SUM</t>
  </si>
  <si>
    <t>UM</t>
  </si>
  <si>
    <t>US</t>
  </si>
  <si>
    <t>AG</t>
  </si>
  <si>
    <t>SA</t>
  </si>
  <si>
    <t>Case</t>
  </si>
  <si>
    <t>Case size</t>
  </si>
  <si>
    <r>
      <t>APE</t>
    </r>
    <r>
      <rPr>
        <i/>
        <sz val="8"/>
        <color theme="1"/>
        <rFont val="Arial"/>
        <family val="2"/>
      </rPr>
      <t xml:space="preserve"> (+10% Top up)</t>
    </r>
  </si>
  <si>
    <t>APE-2017</t>
  </si>
  <si>
    <t>APE-Target</t>
  </si>
  <si>
    <t>APE-2016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</si>
  <si>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</si>
  <si>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</si>
  <si>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</si>
  <si>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</si>
  <si>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</si>
  <si>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</si>
  <si>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</si>
  <si>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</si>
  <si>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</si>
  <si>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</si>
  <si>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</si>
  <si>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</si>
  <si>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AR-2017</t>
  </si>
  <si>
    <t>AR-2016</t>
  </si>
  <si>
    <t>CaseSize-2017</t>
  </si>
  <si>
    <t>CaseSize-2016</t>
  </si>
  <si>
    <t>Tied Agency</t>
  </si>
  <si>
    <r>
      <rPr>
        <sz val="10"/>
        <color theme="1"/>
        <rFont val="Arial"/>
        <family val="2"/>
      </rPr>
      <t>FYP</t>
    </r>
    <r>
      <rPr>
        <i/>
        <sz val="8"/>
        <color theme="1"/>
        <rFont val="Arial"/>
        <family val="2"/>
      </rPr>
      <t xml:space="preserve"> (+10% Top up)</t>
    </r>
  </si>
  <si>
    <t>NORTH</t>
  </si>
  <si>
    <t>SOUTH</t>
  </si>
  <si>
    <t>North</t>
  </si>
  <si>
    <t>South</t>
  </si>
  <si>
    <t>Manpower</t>
  </si>
  <si>
    <t>Agency Manpower</t>
  </si>
  <si>
    <t>Ending Manpower</t>
  </si>
  <si>
    <t>YTD'17</t>
  </si>
  <si>
    <t>June</t>
  </si>
  <si>
    <t>July</t>
  </si>
  <si>
    <t>% MP achievement</t>
  </si>
  <si>
    <t>Agent Recruitment</t>
  </si>
  <si>
    <t>No. of ending Als (incl US)</t>
  </si>
  <si>
    <t>#active leader</t>
  </si>
  <si>
    <t>% active in recruitment</t>
  </si>
  <si>
    <t>avg recruits per leader</t>
  </si>
  <si>
    <t>TIED AGENCY</t>
  </si>
  <si>
    <t>Total Manpower (excl SA)</t>
  </si>
  <si>
    <t>Total Manpower (All)</t>
  </si>
  <si>
    <t>Recruitment</t>
  </si>
  <si>
    <t>% New recruits achievement</t>
  </si>
  <si>
    <t>Total New recruits</t>
  </si>
  <si>
    <t>Rookies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</si>
  <si>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</si>
  <si>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</si>
  <si>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</si>
  <si>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</si>
  <si>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</si>
  <si>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</si>
  <si>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</si>
  <si>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</si>
  <si>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</si>
  <si>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Segmentation</t>
  </si>
  <si>
    <t>Rookie in month</t>
  </si>
  <si>
    <t>Rookie last month</t>
  </si>
  <si>
    <t>2-3 months</t>
  </si>
  <si>
    <t>4 - 6 mths</t>
  </si>
  <si>
    <t>7-12mth</t>
  </si>
  <si>
    <t>13+mth</t>
  </si>
  <si>
    <t>MDRT / GenLion</t>
  </si>
  <si>
    <t>Cases</t>
  </si>
  <si>
    <t>Case / Active</t>
  </si>
  <si>
    <t>Product Name</t>
  </si>
  <si>
    <t>New Recruit</t>
  </si>
  <si>
    <t>GA Perfomance</t>
  </si>
  <si>
    <t>ManPower</t>
  </si>
  <si>
    <t>Overral Perfomance (Tied Agency)</t>
  </si>
  <si>
    <t>Overral Perfomance (by Territory)</t>
  </si>
  <si>
    <t>CaseperActive-2016</t>
  </si>
  <si>
    <t>CaseperActive-2017</t>
  </si>
  <si>
    <t>APEperActive-2016</t>
  </si>
  <si>
    <t>APEperActive-2017</t>
  </si>
  <si>
    <t>MP</t>
  </si>
  <si>
    <t>MP-2017</t>
  </si>
  <si>
    <t>MP-Target</t>
  </si>
  <si>
    <t>MP-2016</t>
  </si>
  <si>
    <t>NewRecruit-2017</t>
  </si>
  <si>
    <t>NewRecruit-Target</t>
  </si>
  <si>
    <t>NewRecruit-2016</t>
  </si>
  <si>
    <t>AR</t>
  </si>
  <si>
    <t>CaseSize</t>
  </si>
  <si>
    <t>Case/Active</t>
  </si>
  <si>
    <t>Sort by APE Jun '17</t>
  </si>
  <si>
    <t>Manpower &amp; Activity</t>
  </si>
  <si>
    <t>Persistency</t>
  </si>
  <si>
    <t>Region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</si>
  <si>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</si>
  <si>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</si>
  <si>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</si>
  <si>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</si>
  <si>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</si>
  <si>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</si>
  <si>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</si>
  <si>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</si>
  <si>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</si>
  <si>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</si>
  <si>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</si>
  <si>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</si>
  <si>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</si>
  <si>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Jan APE</t>
  </si>
  <si>
    <t>Feb APE</t>
  </si>
  <si>
    <t>Mar APE</t>
  </si>
  <si>
    <t>Apr APE</t>
  </si>
  <si>
    <t>May APE</t>
  </si>
  <si>
    <t>Jun APE</t>
  </si>
  <si>
    <t>Jul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</si>
  <si>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</si>
  <si>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</si>
  <si>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</si>
  <si>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</si>
  <si>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</si>
  <si>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</si>
  <si>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</si>
  <si>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</si>
  <si>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</si>
  <si>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Jul2016</t>
  </si>
  <si>
    <t>Jan2017</t>
  </si>
  <si>
    <t xml:space="preserve"> BẮC NINH 1</t>
  </si>
  <si>
    <t xml:space="preserve"> THÁI BÌNH 1</t>
  </si>
  <si>
    <t xml:space="preserve"> HƯNG YÊN 1</t>
  </si>
  <si>
    <t xml:space="preserve"> NGHỆ AN 1</t>
  </si>
  <si>
    <t xml:space="preserve"> HÀ NỘI 1</t>
  </si>
  <si>
    <t xml:space="preserve"> HÀ NỘI 2</t>
  </si>
  <si>
    <t xml:space="preserve"> NGHỆ AN 2</t>
  </si>
  <si>
    <t xml:space="preserve"> NAM ĐỊNH 1</t>
  </si>
  <si>
    <t xml:space="preserve"> YÊN BÁI 1</t>
  </si>
  <si>
    <t xml:space="preserve"> THANH HÓA 1</t>
  </si>
  <si>
    <t xml:space="preserve"> HÀ NỘI 3</t>
  </si>
  <si>
    <t xml:space="preserve"> THANH HÓA 2</t>
  </si>
  <si>
    <t xml:space="preserve"> HÀ NỘI 4</t>
  </si>
  <si>
    <t xml:space="preserve"> LẠNG SƠN 1</t>
  </si>
  <si>
    <t xml:space="preserve"> QUẢNG NINH 1</t>
  </si>
  <si>
    <t xml:space="preserve"> HẢI DƯƠNG 1</t>
  </si>
  <si>
    <t xml:space="preserve"> HÀ TĨNH 1</t>
  </si>
  <si>
    <t xml:space="preserve"> THANH HÓA 3</t>
  </si>
  <si>
    <t xml:space="preserve"> HÀ NỘI 5</t>
  </si>
  <si>
    <t xml:space="preserve"> HCM 1</t>
  </si>
  <si>
    <t xml:space="preserve"> HCM 2</t>
  </si>
  <si>
    <t xml:space="preserve"> TIỀN GIANG 1</t>
  </si>
  <si>
    <t xml:space="preserve"> BÀ RỊA - VŨNG TÀU 1</t>
  </si>
  <si>
    <t xml:space="preserve"> ĐÀ NẴNG 1</t>
  </si>
  <si>
    <t xml:space="preserve"> HCM 3</t>
  </si>
  <si>
    <t xml:space="preserve"> HUẾ 1</t>
  </si>
  <si>
    <t xml:space="preserve"> BẾN TRE 1</t>
  </si>
  <si>
    <t xml:space="preserve"> HCM 4</t>
  </si>
  <si>
    <t xml:space="preserve"> BÀ RỊA - VŨNG TÀU 2</t>
  </si>
  <si>
    <t xml:space="preserve"> AN GIANG 1</t>
  </si>
  <si>
    <t>(please click the report link for details)</t>
  </si>
  <si>
    <t>Back to cover</t>
  </si>
  <si>
    <t>APE_total_GENLION_rookie_10%sp</t>
  </si>
  <si>
    <t>FYP_by_rookie_GENLION:Total</t>
  </si>
  <si>
    <t># Case_by_rookie_GENLION:Total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</si>
  <si>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</si>
  <si>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</si>
  <si>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</si>
  <si>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</si>
  <si>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</si>
  <si>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</si>
  <si>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</si>
  <si>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</si>
  <si>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</si>
  <si>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</si>
  <si>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</si>
  <si>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</si>
  <si>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201708_APE</t>
  </si>
  <si>
    <t>201709_APE</t>
  </si>
  <si>
    <t>201710_APE</t>
  </si>
  <si>
    <t>201711_APE</t>
  </si>
  <si>
    <t>201712_APE</t>
  </si>
  <si>
    <t>CASE_MTD</t>
  </si>
  <si>
    <t>2017_APE_YTD</t>
  </si>
  <si>
    <t>PERSISTENCY_Y2</t>
  </si>
  <si>
    <t>PERSISTENCY2Y</t>
  </si>
  <si>
    <t>Aug APE</t>
  </si>
  <si>
    <t>Sep APE</t>
  </si>
  <si>
    <t>Oct APE</t>
  </si>
  <si>
    <t>Nov APE</t>
  </si>
  <si>
    <t>Dec APE</t>
  </si>
  <si>
    <t>Sort by Total mix</t>
  </si>
  <si>
    <t>Product</t>
  </si>
  <si>
    <t>product_code</t>
  </si>
  <si>
    <t>product_name</t>
  </si>
  <si>
    <t>CIB1</t>
  </si>
  <si>
    <t>CIB2</t>
  </si>
  <si>
    <t>ULP2</t>
  </si>
  <si>
    <t>YCB1</t>
  </si>
  <si>
    <t>WLP1</t>
  </si>
  <si>
    <t>EDU3</t>
  </si>
  <si>
    <t>EDU4</t>
  </si>
  <si>
    <t>ULP1</t>
  </si>
  <si>
    <t>YCB2</t>
  </si>
  <si>
    <t>END1</t>
  </si>
  <si>
    <t>YCB3</t>
  </si>
  <si>
    <t>YCB4</t>
  </si>
  <si>
    <t>TLB1</t>
  </si>
  <si>
    <t>EDU1</t>
  </si>
  <si>
    <t>CI Endowment</t>
  </si>
  <si>
    <t>Enhanced critial illness</t>
  </si>
  <si>
    <t>Universal Life</t>
  </si>
  <si>
    <t>Yearly Cash Back Basic Regular</t>
  </si>
  <si>
    <t/>
  </si>
  <si>
    <t>Education Endowment Enhancement</t>
  </si>
  <si>
    <t>Yearly Cash Back Basic Limited</t>
  </si>
  <si>
    <t>Years Term Endowment</t>
  </si>
  <si>
    <t>BAO AN DANG KHOA Regular</t>
  </si>
  <si>
    <t>BAO AN DANG KHOA Limited</t>
  </si>
  <si>
    <t>Level Term Basic</t>
  </si>
  <si>
    <t>Education Endowment</t>
  </si>
  <si>
    <t>Basic Total</t>
  </si>
  <si>
    <t>RIDER</t>
  </si>
  <si>
    <t>SME</t>
  </si>
  <si>
    <t>Grand Total</t>
  </si>
  <si>
    <t>APE (bil)</t>
  </si>
  <si>
    <t>HỒ CHÍ MINH</t>
  </si>
  <si>
    <t>MIỀN TRUNG</t>
  </si>
  <si>
    <t>ĐÔNG NAM</t>
  </si>
  <si>
    <t>BẮC TRUNG 2</t>
  </si>
  <si>
    <t>BẮC TRUNG 1</t>
  </si>
  <si>
    <t>DUYÊN HẢI</t>
  </si>
  <si>
    <t>TÂY NAM</t>
  </si>
  <si>
    <t>HÀ NỘI</t>
  </si>
  <si>
    <t>ĐÔNG BẮC</t>
  </si>
  <si>
    <t>TÂY BẮC</t>
  </si>
  <si>
    <t>010 GA TIỀN GIANG 1</t>
  </si>
  <si>
    <t>003 GA HCM 2</t>
  </si>
  <si>
    <t>018 GA HUẾ 1</t>
  </si>
  <si>
    <t>008 GA BÀ RỊA - VŨNG TÀU 1</t>
  </si>
  <si>
    <t>011 GA NGHỆ AN 2</t>
  </si>
  <si>
    <t>015 GA THANH HÓA 1</t>
  </si>
  <si>
    <t>023 GA QUẢNG NINH 1</t>
  </si>
  <si>
    <t>020 GA BẾN TRE 1</t>
  </si>
  <si>
    <t>014 GA ĐÀ NẴNG 1</t>
  </si>
  <si>
    <t>004 GA NGHỆ AN 1</t>
  </si>
  <si>
    <t>005 GA THÁI BÌNH 1</t>
  </si>
  <si>
    <t>021 GA HÀ NỘI 4</t>
  </si>
  <si>
    <t>028 GA BÀ RỊA - VŨNG TÀU 2</t>
  </si>
  <si>
    <t>025 GA HCM 4</t>
  </si>
  <si>
    <t>002 GA BẮC NINH 1</t>
  </si>
  <si>
    <t>022 GA LẠNG SƠN 1</t>
  </si>
  <si>
    <t>027 GA THANH HÓA 3</t>
  </si>
  <si>
    <t>029 GA HÀ NỘI 5</t>
  </si>
  <si>
    <t>026 GA HÀ TĨNH 1</t>
  </si>
  <si>
    <t>033 GA HẢI PHÒNG 1</t>
  </si>
  <si>
    <t>007 GA HÀ NỘI 1</t>
  </si>
  <si>
    <t>001 GA HCM 1</t>
  </si>
  <si>
    <t>034 GA LÀO CAI 1</t>
  </si>
  <si>
    <t>012 GA NAM ĐỊNH 1</t>
  </si>
  <si>
    <t>024 GA HẢI DƯƠNG 1</t>
  </si>
  <si>
    <t>016 GA THANH HÓA 2</t>
  </si>
  <si>
    <t>019 GA HCM 3</t>
  </si>
  <si>
    <t>030 GA AN GIANG 1</t>
  </si>
  <si>
    <t>013 GA YÊN BÁI 1</t>
  </si>
  <si>
    <t>036 GA ĐÀ NẴNG 2</t>
  </si>
  <si>
    <t>006 GA HƯNG YÊN 1</t>
  </si>
  <si>
    <t>031 GA HÀ NỘI 6</t>
  </si>
  <si>
    <t>009 GA HÀ NỘI 2</t>
  </si>
  <si>
    <t>017 GA HÀ NỘI 3</t>
  </si>
  <si>
    <t>032 GA HƯNG YÊN 2</t>
  </si>
  <si>
    <t>035 GA TUYÊN QUANG 1</t>
  </si>
  <si>
    <t>CÔNG TY TNHH MỘT THÀNH VIÊN VIỆT Ý TIỀN GIANG</t>
  </si>
  <si>
    <t>CÔNG TY TNHH TỔNG ĐẠI LÝ KHANG LỘC</t>
  </si>
  <si>
    <t>CÔNG TY TNHH MTV ĐẠI LÝ BHNT THIÊN HƯNG</t>
  </si>
  <si>
    <t>CÔNG TY TNHH KIM LONG NGƯ</t>
  </si>
  <si>
    <t>CÔNG TY TNHH GENCASA NGHỆ AN</t>
  </si>
  <si>
    <t>CÔNG TY TNHH MTV GIA ĐẠI HƯNG</t>
  </si>
  <si>
    <t>CÔNG TY TNHH MỘT THÀNH VIÊN GREEN P&amp;G</t>
  </si>
  <si>
    <t>CÔNG TY TNHH MTV ĐẠI LÝ BẢO HIỂM THUẬN PHÁT</t>
  </si>
  <si>
    <t>CÔNG TY TNHH MTV BẢO MINH KHOA</t>
  </si>
  <si>
    <t>CÔNG TY TNHH MỘT THÀNH VIÊN BẢO AN GIA VIỆT</t>
  </si>
  <si>
    <t>CÔNG TY TNHH MTV ĐẠI LÝ BẢO HIỂM THÁI BÌNH</t>
  </si>
  <si>
    <t>CÔNG TY TNHH MTK HÀ NỘI</t>
  </si>
  <si>
    <t>CÔNG TY TNHH GENCASA VŨNG TÀU</t>
  </si>
  <si>
    <t>CÔNG TY TNHH THÁI TƯỜNG NGÂN</t>
  </si>
  <si>
    <t>CÔNG TY TNHH CƯỜNG MINH BẮC NINH</t>
  </si>
  <si>
    <t>CÔNG TY TNHH MỘT THÀNH VIÊN HUYỀN ANH LẠNG SƠN</t>
  </si>
  <si>
    <t>CÔNG TY TNHH BẢO AN TOÀN PHÁT</t>
  </si>
  <si>
    <t>CÔNG TY TNHH GEN HỒNG MINH</t>
  </si>
  <si>
    <t>CÔNG TY TNHH ĐẠI VIỆT Ý</t>
  </si>
  <si>
    <t>CÔNG TY TNHH GEN NGỌC TRANG</t>
  </si>
  <si>
    <t>CÔNG TY TNHH MTV NGOAN ĐOÀN LONG BIÊN</t>
  </si>
  <si>
    <t>CTY TNHH MTV PHẠM PHƯƠNG THANH BẢO</t>
  </si>
  <si>
    <t>CÔNG TY TNHH MỘT THÀNH VIÊN THIÊN TRƯỜNG HẠNH PHÚC</t>
  </si>
  <si>
    <t>CÔNG TY TNHH MỘT THÀNH VIÊN GENCASA NAM ĐỊNH</t>
  </si>
  <si>
    <t>CÔNG TY TNHH MTV TÀI CHÍNH BẢO AN VIỆT</t>
  </si>
  <si>
    <t>CÔNG TY TNHH MTV HOÀNG GIA BẢO TH</t>
  </si>
  <si>
    <t>CÔNG TY TNHH TỔNG ĐẠI LÝ KIM NHẬT</t>
  </si>
  <si>
    <t>CTY TNHH MTV VĨNH LINH CHÂU ĐỐC</t>
  </si>
  <si>
    <t>CÔNG TY TNHH BẢO AN PHÁT YÊN BÁI</t>
  </si>
  <si>
    <t>CÔNG TY TNHH MTV KHA GIA LONG</t>
  </si>
  <si>
    <t>CÔNG TY TNHH BẢO AN BÌNH</t>
  </si>
  <si>
    <t>CÔNG TY TNHH GENCASA THANH XUÂN</t>
  </si>
  <si>
    <t>CÔNG TY TNHH MTV TÂM PHÚC HÀ ĐÔNG</t>
  </si>
  <si>
    <t>CÔNG TY TNHH MDRT TRÀNG AN</t>
  </si>
  <si>
    <t>CÔNG TY TNHH GIANG MINH HUY</t>
  </si>
  <si>
    <t>CÔNG TY TNHH MỘT THÀNH VIÊN TRỊNH XUÂN QUANG</t>
  </si>
  <si>
    <t>AG015629</t>
  </si>
  <si>
    <t>AG004412</t>
  </si>
  <si>
    <t>AG011599</t>
  </si>
  <si>
    <t>AG017653</t>
  </si>
  <si>
    <t>AG017309</t>
  </si>
  <si>
    <t>AG015967</t>
  </si>
  <si>
    <t>AG020350</t>
  </si>
  <si>
    <t>AG005391</t>
  </si>
  <si>
    <t>AG007574</t>
  </si>
  <si>
    <t>AG012344</t>
  </si>
  <si>
    <t>AG015537</t>
  </si>
  <si>
    <t>AG000698</t>
  </si>
  <si>
    <t>AG008864</t>
  </si>
  <si>
    <t>AG009553</t>
  </si>
  <si>
    <t>AG007815</t>
  </si>
  <si>
    <t>AG016511</t>
  </si>
  <si>
    <t>AG023677</t>
  </si>
  <si>
    <t>AG006640</t>
  </si>
  <si>
    <t>AG022170</t>
  </si>
  <si>
    <t>AG003132</t>
  </si>
  <si>
    <t>AG010997</t>
  </si>
  <si>
    <t>AG002040</t>
  </si>
  <si>
    <t>AG008253</t>
  </si>
  <si>
    <t>AG012233</t>
  </si>
  <si>
    <t>AG019466</t>
  </si>
  <si>
    <t>AG017662</t>
  </si>
  <si>
    <t>AG002921</t>
  </si>
  <si>
    <t>AG017832</t>
  </si>
  <si>
    <t>AG018066</t>
  </si>
  <si>
    <t>AG017312</t>
  </si>
  <si>
    <t>AG011259</t>
  </si>
  <si>
    <t>AG006939</t>
  </si>
  <si>
    <t>AG015409</t>
  </si>
  <si>
    <t>AG004172</t>
  </si>
  <si>
    <t>AG017307</t>
  </si>
  <si>
    <t>AG020141</t>
  </si>
  <si>
    <t>ĐẶNG PHONG LƯU</t>
  </si>
  <si>
    <t>PHAN THỊ TIỀN TUYẾN</t>
  </si>
  <si>
    <t>ĐỖ VĂN BIÊN</t>
  </si>
  <si>
    <t>NGUYỄN THỊ THANH THÚY</t>
  </si>
  <si>
    <t>BẠCH THỊ HẢI YẾN</t>
  </si>
  <si>
    <t>HÀ THỊ ĐÀO</t>
  </si>
  <si>
    <t>VŨ THỊ LỆ HẰNG</t>
  </si>
  <si>
    <t>TRƯƠNG LỆ HẰNG</t>
  </si>
  <si>
    <t>NGUYỄN ĐĂNG HUY</t>
  </si>
  <si>
    <t>NGUYỄN HẢI HOÀNG</t>
  </si>
  <si>
    <t>VŨ VĂN VĨNH</t>
  </si>
  <si>
    <t>TẠ THỊ THANH PHONG</t>
  </si>
  <si>
    <t>TRẦN THỊ BÍCH NGỌC</t>
  </si>
  <si>
    <t>ĐINH THỊ HIỀN</t>
  </si>
  <si>
    <t>PHẠM VĂN CƯỜNG</t>
  </si>
  <si>
    <t>BÙI THỊ HUYỀN</t>
  </si>
  <si>
    <t>NGUYỄN VĂN TUẤN</t>
  </si>
  <si>
    <t>LÊ THỊ HỒNG MINH</t>
  </si>
  <si>
    <t>NGUYỄN VĂN THỐNG</t>
  </si>
  <si>
    <t>TRẦN THỊ TOÀN</t>
  </si>
  <si>
    <t>ĐOÀN THỊ NGOAN</t>
  </si>
  <si>
    <t>PHẠM THỊ KIM HƯƠNG</t>
  </si>
  <si>
    <t>ĐOÀN NGỌC QUỲNH</t>
  </si>
  <si>
    <t>HOÀNG THỊ ĐÀO</t>
  </si>
  <si>
    <t>HOÀNG THỊ HỰU</t>
  </si>
  <si>
    <t>HOÀNG HỮU HẢI</t>
  </si>
  <si>
    <t>TRƯƠNG THỊ THU TRANG</t>
  </si>
  <si>
    <t>NGUYỄN VĨNH LINH</t>
  </si>
  <si>
    <t>PHAN THU HIÊN</t>
  </si>
  <si>
    <t>VŨ THỊ LY KHA</t>
  </si>
  <si>
    <t>HOÀNG VĂN MINH</t>
  </si>
  <si>
    <t>ĐỖ KIM DUNG</t>
  </si>
  <si>
    <t>NGUYỄN THỊ HỘI</t>
  </si>
  <si>
    <t>TRẦN THỊ KIỀU HOA</t>
  </si>
  <si>
    <t>ĐÀO GIANG HẢI</t>
  </si>
  <si>
    <t>TRỊNH XUÂN QUANG</t>
  </si>
  <si>
    <t>2016-10-14</t>
  </si>
  <si>
    <t>2016-07-12</t>
  </si>
  <si>
    <t>2016-12-07</t>
  </si>
  <si>
    <t>2016-10-21</t>
  </si>
  <si>
    <t>2016-11-15</t>
  </si>
  <si>
    <t>2016-12-05</t>
  </si>
  <si>
    <t>2017-03-13</t>
  </si>
  <si>
    <t>2016-12-15</t>
  </si>
  <si>
    <t>2016-12-08</t>
  </si>
  <si>
    <t>2016-07-15</t>
  </si>
  <si>
    <t>2016-07-26</t>
  </si>
  <si>
    <t>2017-03-03</t>
  </si>
  <si>
    <t>2017-06-08</t>
  </si>
  <si>
    <t>2017-05-31</t>
  </si>
  <si>
    <t>2016-09-01</t>
  </si>
  <si>
    <t>2017-06-06</t>
  </si>
  <si>
    <t>2017-06-20</t>
  </si>
  <si>
    <t>2017-06-02</t>
  </si>
  <si>
    <t>2017-08-04</t>
  </si>
  <si>
    <t>2016-10-27</t>
  </si>
  <si>
    <t>2016-06-22</t>
  </si>
  <si>
    <t>2016-10-17</t>
  </si>
  <si>
    <t>2016-12-19</t>
  </si>
  <si>
    <t>2016-12-02</t>
  </si>
  <si>
    <t>2017-07-19</t>
  </si>
  <si>
    <t>2016-11-03</t>
  </si>
  <si>
    <t>2016-09-19</t>
  </si>
  <si>
    <t>2016-10-28</t>
  </si>
  <si>
    <t>2017-07-14</t>
  </si>
  <si>
    <t>2017-07-27</t>
  </si>
  <si>
    <t>2016-11-14</t>
  </si>
  <si>
    <t>2016-12-26</t>
  </si>
  <si>
    <t>2016-11-21</t>
  </si>
  <si>
    <t>2016-11-24</t>
  </si>
  <si>
    <t>2016-12-16</t>
  </si>
  <si>
    <t>2017-04-20</t>
  </si>
  <si>
    <t>2016-12-29</t>
  </si>
  <si>
    <t>2016-10-19</t>
  </si>
  <si>
    <t>2016-09-23</t>
  </si>
  <si>
    <t>2017-03-27</t>
  </si>
  <si>
    <t>2017-07-06</t>
  </si>
  <si>
    <t>2017-06-13</t>
  </si>
  <si>
    <t>2017-04-07</t>
  </si>
  <si>
    <t>2017-06-30</t>
  </si>
  <si>
    <t>2017-07-24</t>
  </si>
  <si>
    <t>2017-06-23</t>
  </si>
  <si>
    <t>2017-08-16</t>
  </si>
  <si>
    <t>2016-07-05</t>
  </si>
  <si>
    <t>2017-08-17</t>
  </si>
  <si>
    <t>2016-11-25</t>
  </si>
  <si>
    <t>2017-05-19</t>
  </si>
  <si>
    <t>2016-12-23</t>
  </si>
  <si>
    <t>2017-08-02</t>
  </si>
  <si>
    <t>2016-11-29</t>
  </si>
  <si>
    <t>2017-08-23</t>
  </si>
  <si>
    <t>2016-09-30</t>
  </si>
  <si>
    <t>2017-08-14</t>
  </si>
  <si>
    <t>2017-08-21</t>
  </si>
  <si>
    <t>2016-09-28</t>
  </si>
  <si>
    <t>2016-11-22</t>
  </si>
  <si>
    <t>2016-12-13</t>
  </si>
  <si>
    <t>2016-12-21</t>
  </si>
  <si>
    <t>2017-04-27</t>
  </si>
  <si>
    <t>2016-12-31</t>
  </si>
  <si>
    <t>2016-10-22</t>
  </si>
  <si>
    <t>2016-09-24</t>
  </si>
  <si>
    <t>2017-04-13</t>
  </si>
  <si>
    <t>2017-07-18</t>
  </si>
  <si>
    <t>2017-06-22</t>
  </si>
  <si>
    <t>2017-04-21</t>
  </si>
  <si>
    <t>2017-07-13</t>
  </si>
  <si>
    <t>2017-08-15</t>
  </si>
  <si>
    <t>2017-07-11</t>
  </si>
  <si>
    <t>2016-07-22</t>
  </si>
  <si>
    <t>2017-05-30</t>
  </si>
  <si>
    <t>2016-12-14</t>
  </si>
  <si>
    <t>2017-08-25</t>
  </si>
  <si>
    <t>2016-11-30</t>
  </si>
  <si>
    <t>2016-12-28</t>
  </si>
  <si>
    <t>NA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</si>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</sst>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-* #,##0.00\ _₫_-;\-* #,##0.00\ _₫_-;_-* &quot;-&quot;??\ _₫_-;_-@_-"/>
    <numFmt numFmtId="165" formatCode="B1mmm\-yy"/>
    <numFmt numFmtId="166" formatCode="_-* #,##0.0\ _₫_-;\-* #,##0.0\ _₫_-;_-* &quot;-&quot;??\ _₫_-;_-@_-"/>
    <numFmt numFmtId="167" formatCode="_-* #,##0\ _₫_-;\-* #,##0\ _₫_-;_-* &quot;-&quot;??\ _₫_-;_-@_-"/>
    <numFmt numFmtId="168" formatCode="#,##0;;&quot;&quot;"/>
    <numFmt numFmtId="169" formatCode="#,##0.0"/>
    <numFmt numFmtId="170" formatCode="0.0%"/>
    <numFmt numFmtId="171" formatCode="0.0"/>
    <numFmt numFmtId="172" formatCode="_-[$€]* #,##0.00_-;\-[$€]* #,##0.00_-;_-[$€]* &quot;-&quot;??_-;_-@_-"/>
    <numFmt numFmtId="173" formatCode="_(* #,##0_);_(* \(#,##0\);_(* &quot;-&quot;??_);_(@_)"/>
    <numFmt numFmtId="174" formatCode="0.0;\-0.0;&quot;-&quot;"/>
  </numFmts>
  <fonts count="5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color rgb="FF0070C0"/>
      <name val="Arial"/>
      <family val="2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70C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rgb="FFC00000"/>
      <name val="Arial"/>
      <family val="2"/>
    </font>
    <font>
      <i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8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i/>
      <sz val="10"/>
      <color theme="1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0"/>
      <color rgb="FFFFFF0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charset val="163"/>
      <scheme val="minor"/>
    </font>
    <font>
      <sz val="14"/>
      <name val="Arial"/>
      <family val="2"/>
    </font>
    <font>
      <i/>
      <sz val="11"/>
      <name val="Arial"/>
      <family val="2"/>
    </font>
    <font>
      <u/>
      <sz val="11"/>
      <color theme="1"/>
      <name val="Arial"/>
      <family val="2"/>
    </font>
    <font>
      <i/>
      <u/>
      <sz val="11"/>
      <color rgb="FFFF0000"/>
      <name val="Arial"/>
      <family val="2"/>
    </font>
    <font>
      <i/>
      <u/>
      <sz val="11"/>
      <color rgb="FF0070C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Lucida Console"/>
      <family val="3"/>
    </font>
    <font>
      <b/>
      <sz val="10"/>
      <color theme="4" tint="-0.499984740745262"/>
      <name val="Arial"/>
      <family val="2"/>
    </font>
    <font>
      <i/>
      <sz val="12"/>
      <color theme="1"/>
      <name val="Arial"/>
      <family val="2"/>
    </font>
    <font>
      <i/>
      <u/>
      <sz val="12"/>
      <color rgb="FF0070C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charset val="163"/>
      <scheme val="minor"/>
    </font>
    <font>
      <b/>
      <sz val="9"/>
      <name val="Arial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11BD8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172" fontId="32" fillId="0" borderId="22">
      <alignment horizontal="left" vertical="center"/>
    </xf>
    <xf numFmtId="0" fontId="35" fillId="0" borderId="0" applyNumberForma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2" fontId="8" fillId="0" borderId="0"/>
    <xf numFmtId="0" fontId="1" fillId="18" borderId="0" applyNumberFormat="0" applyBorder="0" applyAlignment="0" applyProtection="0"/>
  </cellStyleXfs>
  <cellXfs count="712">
    <xf numFmtId="0" fontId="0" fillId="0" borderId="0" xfId="0"/>
    <xf numFmtId="0" fontId="3" fillId="0" borderId="0" xfId="0" applyFont="1"/>
    <xf numFmtId="0" fontId="8" fillId="0" borderId="0" xfId="0" applyFont="1"/>
    <xf numFmtId="0" fontId="10" fillId="0" borderId="0" xfId="0" applyFont="1"/>
    <xf numFmtId="0" fontId="7" fillId="0" borderId="0" xfId="0" applyFont="1"/>
    <xf numFmtId="14" fontId="11" fillId="0" borderId="0" xfId="0" applyNumberFormat="1" applyFont="1"/>
    <xf numFmtId="0" fontId="12" fillId="0" borderId="0" xfId="0" applyFont="1"/>
    <xf numFmtId="167" fontId="8" fillId="0" borderId="0" xfId="0" applyNumberFormat="1" applyFont="1"/>
    <xf numFmtId="0" fontId="8" fillId="0" borderId="0" xfId="0" applyFont="1" applyBorder="1"/>
    <xf numFmtId="0" fontId="15" fillId="0" borderId="0" xfId="0" applyFont="1"/>
    <xf numFmtId="0" fontId="16" fillId="0" borderId="0" xfId="0" applyFont="1"/>
    <xf numFmtId="167" fontId="15" fillId="0" borderId="0" xfId="1" applyNumberFormat="1" applyFont="1"/>
    <xf numFmtId="9" fontId="15" fillId="0" borderId="0" xfId="2" applyFont="1"/>
    <xf numFmtId="166" fontId="15" fillId="0" borderId="0" xfId="1" applyNumberFormat="1" applyFont="1"/>
    <xf numFmtId="0" fontId="12" fillId="0" borderId="0" xfId="0" applyFont="1" applyBorder="1"/>
    <xf numFmtId="0" fontId="18" fillId="0" borderId="0" xfId="0" applyFont="1"/>
    <xf numFmtId="9" fontId="13" fillId="0" borderId="0" xfId="2" applyFont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0" fontId="11" fillId="3" borderId="2" xfId="0" applyNumberFormat="1" applyFont="1" applyFill="1" applyBorder="1"/>
    <xf numFmtId="0" fontId="19" fillId="3" borderId="3" xfId="0" applyNumberFormat="1" applyFont="1" applyFill="1" applyBorder="1" applyAlignment="1">
      <alignment horizontal="center" vertical="center"/>
    </xf>
    <xf numFmtId="168" fontId="19" fillId="3" borderId="0" xfId="0" applyNumberFormat="1" applyFont="1" applyFill="1" applyBorder="1" applyAlignment="1">
      <alignment horizontal="center" vertical="center"/>
    </xf>
    <xf numFmtId="0" fontId="12" fillId="3" borderId="4" xfId="0" applyNumberFormat="1" applyFont="1" applyFill="1" applyBorder="1" applyAlignment="1"/>
    <xf numFmtId="168" fontId="12" fillId="3" borderId="0" xfId="0" applyNumberFormat="1" applyFont="1" applyFill="1" applyBorder="1" applyAlignment="1">
      <alignment horizontal="center"/>
    </xf>
    <xf numFmtId="168" fontId="20" fillId="3" borderId="0" xfId="0" applyNumberFormat="1" applyFont="1" applyFill="1" applyBorder="1" applyAlignment="1">
      <alignment horizontal="center"/>
    </xf>
    <xf numFmtId="0" fontId="21" fillId="3" borderId="4" xfId="0" applyNumberFormat="1" applyFont="1" applyFill="1" applyBorder="1" applyAlignment="1">
      <alignment vertical="center"/>
    </xf>
    <xf numFmtId="9" fontId="21" fillId="3" borderId="0" xfId="2" applyFont="1" applyFill="1" applyBorder="1" applyAlignment="1">
      <alignment horizontal="center" vertical="center"/>
    </xf>
    <xf numFmtId="0" fontId="21" fillId="3" borderId="0" xfId="0" applyNumberFormat="1" applyFont="1" applyFill="1" applyBorder="1" applyAlignment="1">
      <alignment horizontal="center" vertical="center"/>
    </xf>
    <xf numFmtId="9" fontId="4" fillId="3" borderId="0" xfId="2" applyFont="1" applyFill="1" applyBorder="1" applyAlignment="1">
      <alignment horizontal="center" vertical="center"/>
    </xf>
    <xf numFmtId="9" fontId="22" fillId="3" borderId="0" xfId="2" applyFont="1" applyFill="1" applyBorder="1" applyAlignment="1">
      <alignment horizontal="center" vertical="center"/>
    </xf>
    <xf numFmtId="0" fontId="23" fillId="3" borderId="0" xfId="0" applyNumberFormat="1" applyFont="1" applyFill="1" applyBorder="1" applyAlignment="1">
      <alignment horizontal="center" vertical="center"/>
    </xf>
    <xf numFmtId="9" fontId="21" fillId="3" borderId="4" xfId="2" applyFont="1" applyFill="1" applyBorder="1" applyAlignment="1">
      <alignment vertical="center"/>
    </xf>
    <xf numFmtId="0" fontId="19" fillId="3" borderId="0" xfId="0" applyNumberFormat="1" applyFont="1" applyFill="1" applyBorder="1" applyAlignment="1">
      <alignment horizontal="center" vertical="center"/>
    </xf>
    <xf numFmtId="0" fontId="19" fillId="3" borderId="10" xfId="0" applyNumberFormat="1" applyFont="1" applyFill="1" applyBorder="1" applyAlignment="1">
      <alignment horizontal="center" vertical="center"/>
    </xf>
    <xf numFmtId="168" fontId="19" fillId="3" borderId="7" xfId="0" applyNumberFormat="1" applyFont="1" applyFill="1" applyBorder="1" applyAlignment="1">
      <alignment horizontal="center" vertical="center"/>
    </xf>
    <xf numFmtId="168" fontId="20" fillId="3" borderId="7" xfId="0" applyNumberFormat="1" applyFont="1" applyFill="1" applyBorder="1" applyAlignment="1">
      <alignment horizontal="center"/>
    </xf>
    <xf numFmtId="9" fontId="22" fillId="3" borderId="7" xfId="2" applyFont="1" applyFill="1" applyBorder="1" applyAlignment="1">
      <alignment horizontal="center" vertical="center"/>
    </xf>
    <xf numFmtId="0" fontId="23" fillId="3" borderId="7" xfId="0" applyNumberFormat="1" applyFont="1" applyFill="1" applyBorder="1" applyAlignment="1">
      <alignment horizontal="center" vertical="center"/>
    </xf>
    <xf numFmtId="0" fontId="19" fillId="3" borderId="7" xfId="0" applyNumberFormat="1" applyFont="1" applyFill="1" applyBorder="1" applyAlignment="1">
      <alignment horizontal="center" vertical="center"/>
    </xf>
    <xf numFmtId="3" fontId="19" fillId="3" borderId="7" xfId="0" applyNumberFormat="1" applyFont="1" applyFill="1" applyBorder="1" applyAlignment="1">
      <alignment horizontal="center" vertical="center"/>
    </xf>
    <xf numFmtId="9" fontId="19" fillId="3" borderId="7" xfId="2" applyNumberFormat="1" applyFont="1" applyFill="1" applyBorder="1" applyAlignment="1">
      <alignment horizontal="center" vertical="center"/>
    </xf>
    <xf numFmtId="169" fontId="19" fillId="3" borderId="7" xfId="0" applyNumberFormat="1" applyFont="1" applyFill="1" applyBorder="1" applyAlignment="1">
      <alignment horizontal="center" vertical="center"/>
    </xf>
    <xf numFmtId="0" fontId="19" fillId="3" borderId="12" xfId="0" applyNumberFormat="1" applyFont="1" applyFill="1" applyBorder="1" applyAlignment="1">
      <alignment horizontal="center" vertical="center"/>
    </xf>
    <xf numFmtId="168" fontId="19" fillId="4" borderId="13" xfId="0" applyNumberFormat="1" applyFont="1" applyFill="1" applyBorder="1" applyAlignment="1">
      <alignment horizontal="center" vertical="center"/>
    </xf>
    <xf numFmtId="0" fontId="25" fillId="0" borderId="0" xfId="0" applyFont="1"/>
    <xf numFmtId="0" fontId="11" fillId="3" borderId="14" xfId="0" applyNumberFormat="1" applyFont="1" applyFill="1" applyBorder="1" applyAlignment="1">
      <alignment vertical="center"/>
    </xf>
    <xf numFmtId="14" fontId="11" fillId="0" borderId="0" xfId="0" applyNumberFormat="1" applyFont="1" applyAlignment="1"/>
    <xf numFmtId="0" fontId="12" fillId="3" borderId="14" xfId="0" applyFont="1" applyFill="1" applyBorder="1"/>
    <xf numFmtId="0" fontId="12" fillId="3" borderId="17" xfId="0" applyFont="1" applyFill="1" applyBorder="1"/>
    <xf numFmtId="0" fontId="14" fillId="3" borderId="17" xfId="0" applyFont="1" applyFill="1" applyBorder="1" applyAlignment="1">
      <alignment vertical="center"/>
    </xf>
    <xf numFmtId="0" fontId="8" fillId="3" borderId="17" xfId="0" applyFont="1" applyFill="1" applyBorder="1"/>
    <xf numFmtId="0" fontId="8" fillId="3" borderId="0" xfId="0" applyFont="1" applyFill="1" applyBorder="1"/>
    <xf numFmtId="0" fontId="8" fillId="3" borderId="7" xfId="0" applyFont="1" applyFill="1" applyBorder="1"/>
    <xf numFmtId="0" fontId="8" fillId="3" borderId="18" xfId="0" applyFont="1" applyFill="1" applyBorder="1"/>
    <xf numFmtId="0" fontId="8" fillId="3" borderId="6" xfId="0" applyFont="1" applyFill="1" applyBorder="1"/>
    <xf numFmtId="0" fontId="8" fillId="3" borderId="5" xfId="0" applyFont="1" applyFill="1" applyBorder="1"/>
    <xf numFmtId="0" fontId="12" fillId="3" borderId="0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3" fillId="3" borderId="7" xfId="2" applyFont="1" applyFill="1" applyBorder="1"/>
    <xf numFmtId="0" fontId="6" fillId="3" borderId="17" xfId="0" applyFont="1" applyFill="1" applyBorder="1"/>
    <xf numFmtId="0" fontId="12" fillId="3" borderId="16" xfId="0" applyFont="1" applyFill="1" applyBorder="1" applyAlignment="1">
      <alignment horizontal="center"/>
    </xf>
    <xf numFmtId="166" fontId="8" fillId="3" borderId="6" xfId="0" applyNumberFormat="1" applyFont="1" applyFill="1" applyBorder="1"/>
    <xf numFmtId="166" fontId="8" fillId="3" borderId="6" xfId="1" applyNumberFormat="1" applyFont="1" applyFill="1" applyBorder="1"/>
    <xf numFmtId="167" fontId="8" fillId="0" borderId="13" xfId="0" applyNumberFormat="1" applyFont="1" applyFill="1" applyBorder="1"/>
    <xf numFmtId="9" fontId="13" fillId="0" borderId="13" xfId="2" applyFont="1" applyFill="1" applyBorder="1"/>
    <xf numFmtId="167" fontId="8" fillId="0" borderId="13" xfId="1" applyNumberFormat="1" applyFont="1" applyFill="1" applyBorder="1"/>
    <xf numFmtId="9" fontId="8" fillId="0" borderId="13" xfId="2" applyFont="1" applyFill="1" applyBorder="1"/>
    <xf numFmtId="166" fontId="8" fillId="0" borderId="13" xfId="0" applyNumberFormat="1" applyFont="1" applyFill="1" applyBorder="1"/>
    <xf numFmtId="166" fontId="8" fillId="0" borderId="13" xfId="1" applyNumberFormat="1" applyFont="1" applyFill="1" applyBorder="1"/>
    <xf numFmtId="166" fontId="8" fillId="0" borderId="13" xfId="0" applyNumberFormat="1" applyFont="1" applyBorder="1"/>
    <xf numFmtId="166" fontId="8" fillId="0" borderId="13" xfId="1" applyNumberFormat="1" applyFont="1" applyBorder="1"/>
    <xf numFmtId="0" fontId="8" fillId="0" borderId="13" xfId="0" applyFont="1" applyBorder="1"/>
    <xf numFmtId="0" fontId="14" fillId="3" borderId="17" xfId="0" applyFont="1" applyFill="1" applyBorder="1"/>
    <xf numFmtId="167" fontId="8" fillId="4" borderId="13" xfId="0" applyNumberFormat="1" applyFont="1" applyFill="1" applyBorder="1"/>
    <xf numFmtId="9" fontId="13" fillId="4" borderId="13" xfId="2" applyFont="1" applyFill="1" applyBorder="1"/>
    <xf numFmtId="167" fontId="8" fillId="4" borderId="13" xfId="1" applyNumberFormat="1" applyFont="1" applyFill="1" applyBorder="1"/>
    <xf numFmtId="9" fontId="8" fillId="4" borderId="13" xfId="2" applyFont="1" applyFill="1" applyBorder="1"/>
    <xf numFmtId="0" fontId="8" fillId="4" borderId="13" xfId="0" applyFont="1" applyFill="1" applyBorder="1"/>
    <xf numFmtId="166" fontId="8" fillId="4" borderId="13" xfId="0" applyNumberFormat="1" applyFont="1" applyFill="1" applyBorder="1"/>
    <xf numFmtId="166" fontId="8" fillId="4" borderId="13" xfId="1" applyNumberFormat="1" applyFont="1" applyFill="1" applyBorder="1"/>
    <xf numFmtId="0" fontId="9" fillId="2" borderId="0" xfId="0" applyFont="1" applyFill="1"/>
    <xf numFmtId="0" fontId="3" fillId="2" borderId="0" xfId="0" applyFont="1" applyFill="1"/>
    <xf numFmtId="0" fontId="26" fillId="2" borderId="0" xfId="0" applyFont="1" applyFill="1"/>
    <xf numFmtId="14" fontId="24" fillId="2" borderId="0" xfId="0" applyNumberFormat="1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 indent="1"/>
    </xf>
    <xf numFmtId="0" fontId="27" fillId="2" borderId="0" xfId="0" applyFont="1" applyFill="1"/>
    <xf numFmtId="0" fontId="5" fillId="2" borderId="0" xfId="0" applyFont="1" applyFill="1"/>
    <xf numFmtId="0" fontId="29" fillId="3" borderId="18" xfId="0" applyFont="1" applyFill="1" applyBorder="1"/>
    <xf numFmtId="166" fontId="8" fillId="3" borderId="0" xfId="0" applyNumberFormat="1" applyFont="1" applyFill="1" applyBorder="1"/>
    <xf numFmtId="166" fontId="8" fillId="3" borderId="0" xfId="1" applyNumberFormat="1" applyFont="1" applyFill="1" applyBorder="1"/>
    <xf numFmtId="9" fontId="13" fillId="0" borderId="19" xfId="2" applyFont="1" applyFill="1" applyBorder="1"/>
    <xf numFmtId="167" fontId="8" fillId="0" borderId="23" xfId="0" applyNumberFormat="1" applyFont="1" applyFill="1" applyBorder="1"/>
    <xf numFmtId="0" fontId="12" fillId="3" borderId="2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12" fillId="3" borderId="17" xfId="0" applyFont="1" applyFill="1" applyBorder="1" applyAlignment="1">
      <alignment horizontal="center" vertical="center" wrapText="1"/>
    </xf>
    <xf numFmtId="9" fontId="8" fillId="0" borderId="23" xfId="2" applyFont="1" applyFill="1" applyBorder="1"/>
    <xf numFmtId="166" fontId="8" fillId="0" borderId="23" xfId="0" applyNumberFormat="1" applyFont="1" applyFill="1" applyBorder="1"/>
    <xf numFmtId="166" fontId="8" fillId="0" borderId="23" xfId="0" applyNumberFormat="1" applyFont="1" applyBorder="1"/>
    <xf numFmtId="9" fontId="13" fillId="4" borderId="19" xfId="2" applyFont="1" applyFill="1" applyBorder="1"/>
    <xf numFmtId="167" fontId="8" fillId="4" borderId="23" xfId="0" applyNumberFormat="1" applyFont="1" applyFill="1" applyBorder="1"/>
    <xf numFmtId="0" fontId="8" fillId="4" borderId="19" xfId="0" applyFont="1" applyFill="1" applyBorder="1"/>
    <xf numFmtId="9" fontId="8" fillId="4" borderId="23" xfId="0" applyNumberFormat="1" applyFont="1" applyFill="1" applyBorder="1"/>
    <xf numFmtId="166" fontId="8" fillId="4" borderId="23" xfId="0" applyNumberFormat="1" applyFont="1" applyFill="1" applyBorder="1"/>
    <xf numFmtId="0" fontId="8" fillId="3" borderId="3" xfId="0" applyNumberFormat="1" applyFont="1" applyFill="1" applyBorder="1"/>
    <xf numFmtId="0" fontId="8" fillId="3" borderId="3" xfId="0" applyNumberFormat="1" applyFont="1" applyFill="1" applyBorder="1" applyAlignment="1">
      <alignment horizontal="center" vertical="center"/>
    </xf>
    <xf numFmtId="0" fontId="8" fillId="3" borderId="11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/>
    <xf numFmtId="0" fontId="20" fillId="3" borderId="5" xfId="0" applyNumberFormat="1" applyFont="1" applyFill="1" applyBorder="1" applyAlignment="1">
      <alignment horizontal="right" indent="1"/>
    </xf>
    <xf numFmtId="0" fontId="30" fillId="3" borderId="6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/>
    </xf>
    <xf numFmtId="0" fontId="20" fillId="3" borderId="7" xfId="0" applyNumberFormat="1" applyFont="1" applyFill="1" applyBorder="1" applyAlignment="1">
      <alignment horizontal="right" indent="1"/>
    </xf>
    <xf numFmtId="0" fontId="30" fillId="3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vertical="center"/>
    </xf>
    <xf numFmtId="0" fontId="19" fillId="3" borderId="7" xfId="0" applyNumberFormat="1" applyFont="1" applyFill="1" applyBorder="1" applyAlignment="1">
      <alignment horizontal="right" vertical="center" indent="1"/>
    </xf>
    <xf numFmtId="168" fontId="29" fillId="3" borderId="0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Border="1" applyAlignment="1">
      <alignment horizontal="center" vertical="center"/>
    </xf>
    <xf numFmtId="168" fontId="8" fillId="4" borderId="13" xfId="0" applyNumberFormat="1" applyFont="1" applyFill="1" applyBorder="1" applyAlignment="1">
      <alignment horizontal="center" vertical="center"/>
    </xf>
    <xf numFmtId="0" fontId="31" fillId="3" borderId="7" xfId="0" applyNumberFormat="1" applyFont="1" applyFill="1" applyBorder="1" applyAlignment="1">
      <alignment horizontal="right" indent="1"/>
    </xf>
    <xf numFmtId="0" fontId="4" fillId="3" borderId="7" xfId="0" applyNumberFormat="1" applyFont="1" applyFill="1" applyBorder="1" applyAlignment="1">
      <alignment horizontal="right" vertical="center" indent="1"/>
    </xf>
    <xf numFmtId="0" fontId="19" fillId="3" borderId="0" xfId="0" applyNumberFormat="1" applyFont="1" applyFill="1" applyBorder="1" applyAlignment="1">
      <alignment vertical="center"/>
    </xf>
    <xf numFmtId="0" fontId="20" fillId="3" borderId="8" xfId="0" applyNumberFormat="1" applyFont="1" applyFill="1" applyBorder="1" applyAlignment="1">
      <alignment horizontal="right" vertical="center" indent="1"/>
    </xf>
    <xf numFmtId="0" fontId="30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0" fontId="20" fillId="3" borderId="7" xfId="0" applyNumberFormat="1" applyFont="1" applyFill="1" applyBorder="1" applyAlignment="1">
      <alignment horizontal="right" vertical="center" indent="1"/>
    </xf>
    <xf numFmtId="0" fontId="4" fillId="3" borderId="0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vertical="center"/>
    </xf>
    <xf numFmtId="0" fontId="8" fillId="3" borderId="0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right" vertical="center" indent="1"/>
    </xf>
    <xf numFmtId="9" fontId="30" fillId="3" borderId="1" xfId="0" applyNumberFormat="1" applyFont="1" applyFill="1" applyBorder="1" applyAlignment="1">
      <alignment horizontal="center" vertical="center"/>
    </xf>
    <xf numFmtId="0" fontId="12" fillId="3" borderId="7" xfId="0" applyNumberFormat="1" applyFont="1" applyFill="1" applyBorder="1" applyAlignment="1">
      <alignment horizontal="right" vertical="center" indent="1"/>
    </xf>
    <xf numFmtId="9" fontId="30" fillId="3" borderId="0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right" vertical="center" indent="1"/>
    </xf>
    <xf numFmtId="3" fontId="8" fillId="3" borderId="0" xfId="0" applyNumberFormat="1" applyFont="1" applyFill="1" applyBorder="1" applyAlignment="1">
      <alignment horizontal="center" vertical="center"/>
    </xf>
    <xf numFmtId="9" fontId="8" fillId="3" borderId="0" xfId="0" applyNumberFormat="1" applyFont="1" applyFill="1" applyBorder="1" applyAlignment="1">
      <alignment horizontal="center" vertical="center"/>
    </xf>
    <xf numFmtId="4" fontId="19" fillId="3" borderId="7" xfId="0" applyNumberFormat="1" applyFont="1" applyFill="1" applyBorder="1" applyAlignment="1">
      <alignment horizontal="right" indent="1"/>
    </xf>
    <xf numFmtId="169" fontId="8" fillId="3" borderId="0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/>
    <xf numFmtId="0" fontId="8" fillId="3" borderId="10" xfId="0" applyNumberFormat="1" applyFont="1" applyFill="1" applyBorder="1"/>
    <xf numFmtId="0" fontId="8" fillId="3" borderId="10" xfId="0" applyNumberFormat="1" applyFont="1" applyFill="1" applyBorder="1" applyAlignment="1">
      <alignment horizontal="center" vertical="center"/>
    </xf>
    <xf numFmtId="0" fontId="19" fillId="3" borderId="0" xfId="0" applyNumberFormat="1" applyFont="1" applyFill="1" applyBorder="1" applyAlignment="1">
      <alignment horizontal="right" vertical="center" indent="1"/>
    </xf>
    <xf numFmtId="0" fontId="4" fillId="3" borderId="7" xfId="0" applyNumberFormat="1" applyFont="1" applyFill="1" applyBorder="1" applyAlignment="1">
      <alignment horizontal="right" indent="1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0" xfId="0" applyFont="1" applyFill="1" applyBorder="1" applyAlignment="1">
      <alignment horizontal="right"/>
    </xf>
    <xf numFmtId="167" fontId="8" fillId="0" borderId="19" xfId="1" applyNumberFormat="1" applyFont="1" applyFill="1" applyBorder="1"/>
    <xf numFmtId="170" fontId="13" fillId="0" borderId="21" xfId="2" applyNumberFormat="1" applyFont="1" applyFill="1" applyBorder="1"/>
    <xf numFmtId="167" fontId="8" fillId="0" borderId="20" xfId="1" applyNumberFormat="1" applyFont="1" applyFill="1" applyBorder="1"/>
    <xf numFmtId="0" fontId="8" fillId="0" borderId="20" xfId="0" applyFont="1" applyFill="1" applyBorder="1"/>
    <xf numFmtId="170" fontId="13" fillId="0" borderId="20" xfId="2" applyNumberFormat="1" applyFont="1" applyFill="1" applyBorder="1"/>
    <xf numFmtId="171" fontId="8" fillId="0" borderId="21" xfId="0" applyNumberFormat="1" applyFont="1" applyFill="1" applyBorder="1"/>
    <xf numFmtId="0" fontId="12" fillId="3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16" fillId="6" borderId="0" xfId="0" applyFont="1" applyFill="1"/>
    <xf numFmtId="3" fontId="12" fillId="7" borderId="54" xfId="0" applyNumberFormat="1" applyFont="1" applyFill="1" applyBorder="1"/>
    <xf numFmtId="0" fontId="33" fillId="9" borderId="0" xfId="0" applyFont="1" applyFill="1"/>
    <xf numFmtId="0" fontId="34" fillId="0" borderId="0" xfId="0" quotePrefix="1" applyFont="1"/>
    <xf numFmtId="14" fontId="11" fillId="0" borderId="0" xfId="0" applyNumberFormat="1" applyFont="1" applyAlignment="1">
      <alignment horizontal="left"/>
    </xf>
    <xf numFmtId="0" fontId="8" fillId="0" borderId="0" xfId="0" quotePrefix="1" applyFont="1"/>
    <xf numFmtId="14" fontId="15" fillId="0" borderId="0" xfId="0" applyNumberFormat="1" applyFont="1"/>
    <xf numFmtId="0" fontId="36" fillId="2" borderId="0" xfId="0" applyFont="1" applyFill="1"/>
    <xf numFmtId="0" fontId="37" fillId="2" borderId="0" xfId="0" applyFont="1" applyFill="1"/>
    <xf numFmtId="0" fontId="38" fillId="2" borderId="0" xfId="0" applyFont="1" applyFill="1" applyAlignment="1">
      <alignment horizontal="left"/>
    </xf>
    <xf numFmtId="0" fontId="38" fillId="2" borderId="0" xfId="0" quotePrefix="1" applyFont="1" applyFill="1" applyAlignment="1">
      <alignment horizontal="left"/>
    </xf>
    <xf numFmtId="0" fontId="17" fillId="2" borderId="0" xfId="0" applyFont="1" applyFill="1" applyAlignment="1">
      <alignment horizontal="right"/>
    </xf>
    <xf numFmtId="0" fontId="17" fillId="2" borderId="0" xfId="0" quotePrefix="1" applyFont="1" applyFill="1" applyAlignment="1">
      <alignment horizontal="right"/>
    </xf>
    <xf numFmtId="0" fontId="39" fillId="0" borderId="0" xfId="6" applyFont="1"/>
    <xf numFmtId="0" fontId="40" fillId="0" borderId="0" xfId="6" applyFont="1"/>
    <xf numFmtId="4" fontId="0" fillId="0" borderId="0" xfId="0" applyNumberFormat="1" applyFill="1" applyBorder="1"/>
    <xf numFmtId="0" fontId="41" fillId="0" borderId="0" xfId="0" applyFont="1"/>
    <xf numFmtId="0" fontId="42" fillId="0" borderId="0" xfId="0" applyFont="1" applyAlignment="1">
      <alignment vertical="center"/>
    </xf>
    <xf numFmtId="0" fontId="12" fillId="10" borderId="25" xfId="0" applyFont="1" applyFill="1" applyBorder="1" applyAlignment="1">
      <alignment horizontal="centerContinuous"/>
    </xf>
    <xf numFmtId="0" fontId="12" fillId="10" borderId="26" xfId="0" applyFont="1" applyFill="1" applyBorder="1" applyAlignment="1">
      <alignment horizontal="centerContinuous"/>
    </xf>
    <xf numFmtId="0" fontId="20" fillId="5" borderId="26" xfId="0" applyFont="1" applyFill="1" applyBorder="1" applyAlignment="1">
      <alignment horizontal="centerContinuous"/>
    </xf>
    <xf numFmtId="0" fontId="12" fillId="11" borderId="26" xfId="0" applyFont="1" applyFill="1" applyBorder="1" applyAlignment="1">
      <alignment horizontal="centerContinuous"/>
    </xf>
    <xf numFmtId="0" fontId="12" fillId="11" borderId="27" xfId="0" applyFont="1" applyFill="1" applyBorder="1" applyAlignment="1">
      <alignment horizontal="centerContinuous"/>
    </xf>
    <xf numFmtId="172" fontId="32" fillId="0" borderId="25" xfId="5" applyBorder="1" applyAlignment="1">
      <alignment horizontal="center" vertical="center" wrapText="1"/>
    </xf>
    <xf numFmtId="172" fontId="32" fillId="0" borderId="26" xfId="5" applyBorder="1" applyAlignment="1">
      <alignment horizontal="center" vertical="center" wrapText="1"/>
    </xf>
    <xf numFmtId="172" fontId="32" fillId="12" borderId="28" xfId="5" applyFill="1" applyBorder="1" applyAlignment="1">
      <alignment horizontal="center" vertical="center" wrapText="1"/>
    </xf>
    <xf numFmtId="172" fontId="32" fillId="13" borderId="28" xfId="5" applyFill="1" applyBorder="1" applyAlignment="1">
      <alignment horizontal="center" vertical="center" wrapText="1"/>
    </xf>
    <xf numFmtId="172" fontId="32" fillId="5" borderId="28" xfId="5" applyFill="1" applyBorder="1" applyAlignment="1">
      <alignment horizontal="center" vertical="center" wrapText="1"/>
    </xf>
    <xf numFmtId="172" fontId="32" fillId="7" borderId="29" xfId="5" applyFill="1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5" fontId="0" fillId="0" borderId="33" xfId="0" applyNumberFormat="1" applyBorder="1"/>
    <xf numFmtId="14" fontId="0" fillId="0" borderId="33" xfId="0" applyNumberFormat="1" applyBorder="1"/>
    <xf numFmtId="14" fontId="0" fillId="0" borderId="34" xfId="0" applyNumberFormat="1" applyBorder="1"/>
    <xf numFmtId="0" fontId="0" fillId="12" borderId="35" xfId="0" applyNumberFormat="1" applyFill="1" applyBorder="1"/>
    <xf numFmtId="0" fontId="0" fillId="12" borderId="36" xfId="0" applyNumberFormat="1" applyFill="1" applyBorder="1"/>
    <xf numFmtId="9" fontId="0" fillId="12" borderId="36" xfId="7" applyNumberFormat="1" applyFont="1" applyFill="1" applyBorder="1"/>
    <xf numFmtId="173" fontId="0" fillId="13" borderId="36" xfId="8" applyNumberFormat="1" applyFont="1" applyFill="1" applyBorder="1"/>
    <xf numFmtId="173" fontId="12" fillId="5" borderId="36" xfId="8" applyNumberFormat="1" applyFont="1" applyFill="1" applyBorder="1"/>
    <xf numFmtId="0" fontId="0" fillId="5" borderId="36" xfId="0" applyNumberFormat="1" applyFill="1" applyBorder="1"/>
    <xf numFmtId="173" fontId="0" fillId="7" borderId="36" xfId="8" applyNumberFormat="1" applyFont="1" applyFill="1" applyBorder="1"/>
    <xf numFmtId="9" fontId="0" fillId="0" borderId="36" xfId="0" applyNumberFormat="1" applyBorder="1"/>
    <xf numFmtId="9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5" fontId="0" fillId="0" borderId="40" xfId="0" applyNumberFormat="1" applyBorder="1"/>
    <xf numFmtId="14" fontId="0" fillId="0" borderId="40" xfId="0" applyNumberFormat="1" applyBorder="1"/>
    <xf numFmtId="14" fontId="0" fillId="0" borderId="41" xfId="0" applyNumberFormat="1" applyBorder="1"/>
    <xf numFmtId="0" fontId="0" fillId="12" borderId="42" xfId="0" applyNumberFormat="1" applyFill="1" applyBorder="1"/>
    <xf numFmtId="0" fontId="0" fillId="12" borderId="43" xfId="0" applyNumberFormat="1" applyFill="1" applyBorder="1"/>
    <xf numFmtId="9" fontId="0" fillId="12" borderId="43" xfId="7" applyNumberFormat="1" applyFont="1" applyFill="1" applyBorder="1"/>
    <xf numFmtId="173" fontId="0" fillId="13" borderId="43" xfId="8" applyNumberFormat="1" applyFont="1" applyFill="1" applyBorder="1"/>
    <xf numFmtId="173" fontId="12" fillId="5" borderId="43" xfId="8" applyNumberFormat="1" applyFont="1" applyFill="1" applyBorder="1"/>
    <xf numFmtId="0" fontId="0" fillId="5" borderId="43" xfId="0" applyNumberFormat="1" applyFill="1" applyBorder="1"/>
    <xf numFmtId="173" fontId="0" fillId="7" borderId="43" xfId="8" applyNumberFormat="1" applyFont="1" applyFill="1" applyBorder="1"/>
    <xf numFmtId="9" fontId="0" fillId="0" borderId="43" xfId="0" applyNumberFormat="1" applyBorder="1"/>
    <xf numFmtId="9" fontId="0" fillId="0" borderId="38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15" fontId="0" fillId="0" borderId="47" xfId="0" applyNumberFormat="1" applyBorder="1"/>
    <xf numFmtId="0" fontId="0" fillId="12" borderId="48" xfId="0" applyNumberFormat="1" applyFill="1" applyBorder="1"/>
    <xf numFmtId="0" fontId="0" fillId="12" borderId="49" xfId="0" applyNumberFormat="1" applyFill="1" applyBorder="1"/>
    <xf numFmtId="9" fontId="0" fillId="12" borderId="49" xfId="7" applyNumberFormat="1" applyFont="1" applyFill="1" applyBorder="1"/>
    <xf numFmtId="173" fontId="0" fillId="13" borderId="49" xfId="8" applyNumberFormat="1" applyFont="1" applyFill="1" applyBorder="1"/>
    <xf numFmtId="173" fontId="12" fillId="5" borderId="49" xfId="8" applyNumberFormat="1" applyFont="1" applyFill="1" applyBorder="1"/>
    <xf numFmtId="0" fontId="0" fillId="5" borderId="49" xfId="0" applyNumberFormat="1" applyFill="1" applyBorder="1"/>
    <xf numFmtId="173" fontId="0" fillId="7" borderId="49" xfId="8" applyNumberFormat="1" applyFont="1" applyFill="1" applyBorder="1"/>
    <xf numFmtId="9" fontId="0" fillId="0" borderId="49" xfId="0" applyNumberFormat="1" applyBorder="1"/>
    <xf numFmtId="9" fontId="0" fillId="0" borderId="45" xfId="0" applyNumberFormat="1" applyBorder="1"/>
    <xf numFmtId="0" fontId="0" fillId="0" borderId="50" xfId="0" applyBorder="1"/>
    <xf numFmtId="0" fontId="43" fillId="0" borderId="51" xfId="0" applyFont="1" applyBorder="1"/>
    <xf numFmtId="0" fontId="0" fillId="0" borderId="52" xfId="0" applyBorder="1"/>
    <xf numFmtId="3" fontId="12" fillId="12" borderId="53" xfId="0" applyNumberFormat="1" applyFont="1" applyFill="1" applyBorder="1"/>
    <xf numFmtId="3" fontId="12" fillId="12" borderId="54" xfId="0" applyNumberFormat="1" applyFont="1" applyFill="1" applyBorder="1"/>
    <xf numFmtId="9" fontId="12" fillId="12" borderId="54" xfId="0" applyNumberFormat="1" applyFont="1" applyFill="1" applyBorder="1"/>
    <xf numFmtId="3" fontId="12" fillId="13" borderId="54" xfId="0" applyNumberFormat="1" applyFont="1" applyFill="1" applyBorder="1"/>
    <xf numFmtId="3" fontId="12" fillId="5" borderId="54" xfId="0" applyNumberFormat="1" applyFont="1" applyFill="1" applyBorder="1"/>
    <xf numFmtId="3" fontId="12" fillId="0" borderId="54" xfId="0" applyNumberFormat="1" applyFont="1" applyFill="1" applyBorder="1"/>
    <xf numFmtId="3" fontId="12" fillId="0" borderId="51" xfId="0" applyNumberFormat="1" applyFont="1" applyFill="1" applyBorder="1"/>
    <xf numFmtId="0" fontId="0" fillId="0" borderId="0" xfId="0" quotePrefix="1"/>
    <xf numFmtId="0" fontId="0" fillId="8" borderId="0" xfId="0" applyFill="1"/>
    <xf numFmtId="0" fontId="0" fillId="6" borderId="0" xfId="0" applyFill="1"/>
    <xf numFmtId="0" fontId="44" fillId="0" borderId="0" xfId="0" applyFont="1"/>
    <xf numFmtId="14" fontId="25" fillId="0" borderId="0" xfId="0" applyNumberFormat="1" applyFont="1" applyAlignment="1">
      <alignment horizontal="left"/>
    </xf>
    <xf numFmtId="0" fontId="45" fillId="0" borderId="0" xfId="6" applyFont="1"/>
    <xf numFmtId="0" fontId="46" fillId="0" borderId="0" xfId="0" applyFont="1"/>
    <xf numFmtId="0" fontId="47" fillId="0" borderId="0" xfId="0" applyFont="1"/>
    <xf numFmtId="172" fontId="7" fillId="0" borderId="0" xfId="9" applyFont="1"/>
    <xf numFmtId="172" fontId="8" fillId="0" borderId="0" xfId="9"/>
    <xf numFmtId="172" fontId="17" fillId="3" borderId="6" xfId="9" applyFont="1" applyFill="1" applyBorder="1"/>
    <xf numFmtId="165" fontId="48" fillId="3" borderId="6" xfId="9" applyNumberFormat="1" applyFont="1" applyFill="1" applyBorder="1" applyAlignment="1">
      <alignment horizontal="center"/>
    </xf>
    <xf numFmtId="170" fontId="8" fillId="0" borderId="0" xfId="9" applyNumberFormat="1" applyFont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4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5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170" fontId="0" fillId="16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0" fontId="0" fillId="0" borderId="0" xfId="0"/>
    <xf numFmtId="3" fontId="0" fillId="0" borderId="0" xfId="0" applyNumberFormat="1"/>
    <xf numFmtId="3" fontId="0" fillId="17" borderId="0" xfId="0" applyNumberFormat="1" applyFill="1"/>
    <xf numFmtId="0" fontId="14" fillId="3" borderId="15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 vertical="center"/>
    </xf>
    <xf numFmtId="170" fontId="8" fillId="4" borderId="13" xfId="0" applyNumberFormat="1" applyFont="1" applyFill="1" applyBorder="1" applyAlignment="1">
      <alignment horizontal="center" vertical="center"/>
    </xf>
    <xf numFmtId="170" fontId="19" fillId="3" borderId="0" xfId="0" applyNumberFormat="1" applyFont="1" applyFill="1" applyBorder="1" applyAlignment="1">
      <alignment horizontal="center" vertical="center"/>
    </xf>
    <xf numFmtId="170" fontId="4" fillId="3" borderId="0" xfId="2" applyNumberFormat="1" applyFont="1" applyFill="1" applyBorder="1" applyAlignment="1">
      <alignment horizontal="center" vertical="center"/>
    </xf>
    <xf numFmtId="0" fontId="1" fillId="18" borderId="55" xfId="10" applyBorder="1" applyAlignment="1">
      <alignment horizontal="right" wrapText="1"/>
    </xf>
    <xf numFmtId="49" fontId="1" fillId="18" borderId="55" xfId="10" applyNumberFormat="1" applyBorder="1" applyAlignment="1">
      <alignment horizontal="right" wrapText="1"/>
    </xf>
    <xf numFmtId="9" fontId="0" fillId="0" borderId="0" xfId="0" applyNumberFormat="1"/>
    <xf numFmtId="174" fontId="0" fillId="0" borderId="0" xfId="0" applyNumberFormat="1"/>
    <xf numFmtId="0" fontId="49" fillId="0" borderId="0" xfId="0" applyFont="1" applyBorder="1" applyAlignment="1">
      <alignment horizontal="right" wrapText="1"/>
    </xf>
    <xf numFmtId="173" fontId="0" fillId="0" borderId="0" xfId="1" applyNumberFormat="1" applyFont="1"/>
    <xf numFmtId="0" fontId="16" fillId="19" borderId="0" xfId="0" applyFont="1" applyFill="1"/>
    <xf numFmtId="0" fontId="16" fillId="20" borderId="0" xfId="0" applyFont="1" applyFill="1"/>
    <xf numFmtId="169" fontId="15" fillId="0" borderId="0" xfId="0" applyNumberFormat="1" applyFont="1"/>
  </cellXfs>
  <cellStyles count="11">
    <cellStyle name="20% - Accent2" xfId="10" builtinId="34"/>
    <cellStyle name="Comma" xfId="1" builtinId="3"/>
    <cellStyle name="Comma 6" xfId="8"/>
    <cellStyle name="Header2" xfId="5"/>
    <cellStyle name="Hyperlink" xfId="6" builtinId="8"/>
    <cellStyle name="Normal" xfId="0" builtinId="0"/>
    <cellStyle name="Normal 13" xfId="3"/>
    <cellStyle name="Normal 7" xfId="9"/>
    <cellStyle name="Percent" xfId="2" builtinId="5"/>
    <cellStyle name="Percent 6" xfId="7"/>
    <cellStyle name="Percent 7" xfId="4"/>
  </cellStyles>
  <dxfs count="3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4DA41C"/>
      <color rgb="FFFFFF00"/>
      <color rgb="FFF11BD8"/>
      <color rgb="FF15FF7F"/>
      <color rgb="FFFAA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Data!$B$7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Data!$C$7:$N$7</c:f>
              <c:numCache>
                <c:formatCode>_-* #,##0\ _₫_-;\-* #,##0\ _₫_-;_-* "-"??\ _₫_-;_-@_-</c:formatCode>
                <c:ptCount val="12"/>
                <c:pt idx="0">
                  <c:v>21159.465884169887</c:v>
                </c:pt>
                <c:pt idx="1">
                  <c:v>20867.642534235856</c:v>
                </c:pt>
                <c:pt idx="2">
                  <c:v>49678.550803872859</c:v>
                </c:pt>
                <c:pt idx="3">
                  <c:v>49306.357366960248</c:v>
                </c:pt>
                <c:pt idx="4">
                  <c:v>57719.167284380776</c:v>
                </c:pt>
                <c:pt idx="5">
                  <c:v>64986.347978287136</c:v>
                </c:pt>
                <c:pt idx="6">
                  <c:v>59891.902241751806</c:v>
                </c:pt>
                <c:pt idx="7">
                  <c:v>66554.351797741721</c:v>
                </c:pt>
                <c:pt idx="8">
                  <c:v>74354.220299720429</c:v>
                </c:pt>
                <c:pt idx="9">
                  <c:v>70348.989256097513</c:v>
                </c:pt>
                <c:pt idx="10">
                  <c:v>77982.43853511526</c:v>
                </c:pt>
                <c:pt idx="11">
                  <c:v>87307.252311144912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60128"/>
        <c:axId val="742861304"/>
      </c:areaChart>
      <c:barChart>
        <c:barDir val="col"/>
        <c:grouping val="clustere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Data!$C$6:$N$6</c:f>
              <c:numCache>
                <c:formatCode>_-* #,##0\ _₫_-;\-* #,##0\ _₫_-;_-* "-"??\ _₫_-;_-@_-</c:formatCode>
                <c:ptCount val="12"/>
                <c:pt idx="0">
                  <c:v>26687.802739999999</c:v>
                </c:pt>
                <c:pt idx="1">
                  <c:v>41713.019300000036</c:v>
                </c:pt>
                <c:pt idx="2">
                  <c:v>58504.867000000006</c:v>
                </c:pt>
                <c:pt idx="3">
                  <c:v>51457.592300000048</c:v>
                </c:pt>
                <c:pt idx="4">
                  <c:v>54412.827999999994</c:v>
                </c:pt>
                <c:pt idx="5">
                  <c:v>59446.574000000001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860128"/>
        <c:axId val="742861304"/>
      </c:barChart>
      <c:lineChart>
        <c:grouping val="standard"/>
        <c:varyColors val="0"/>
        <c:ser>
          <c:idx val="2"/>
          <c:order val="2"/>
          <c:tx>
            <c:strRef>
              <c:f>Data!$B$8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Data!$C$8:$N$8</c:f>
              <c:numCache>
                <c:formatCode>_-* #,##0\ _₫_-;\-* #,##0\ _₫_-;_-* "-"??\ _₫_-;_-@_-</c:formatCode>
                <c:ptCount val="12"/>
                <c:pt idx="0">
                  <c:v>13422.264399999998</c:v>
                </c:pt>
                <c:pt idx="1">
                  <c:v>13983.777799999969</c:v>
                </c:pt>
                <c:pt idx="2">
                  <c:v>34363.530299999991</c:v>
                </c:pt>
                <c:pt idx="3">
                  <c:v>31029.739200000011</c:v>
                </c:pt>
                <c:pt idx="4">
                  <c:v>29098.451900000004</c:v>
                </c:pt>
                <c:pt idx="5">
                  <c:v>42616.913540000067</c:v>
                </c:pt>
                <c:pt idx="6">
                  <c:v>30649.18507000001</c:v>
                </c:pt>
                <c:pt idx="7">
                  <c:v>32361.144800000031</c:v>
                </c:pt>
                <c:pt idx="8">
                  <c:v>49563.993800000069</c:v>
                </c:pt>
                <c:pt idx="9">
                  <c:v>40919.720650000017</c:v>
                </c:pt>
                <c:pt idx="10">
                  <c:v>52866.932160000091</c:v>
                </c:pt>
                <c:pt idx="11">
                  <c:v>97022.200140000321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60128"/>
        <c:axId val="742861304"/>
      </c:lineChart>
      <c:catAx>
        <c:axId val="7428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1304"/>
        <c:crosses val="autoZero"/>
        <c:auto val="1"/>
        <c:lblAlgn val="ctr"/>
        <c:lblOffset val="100"/>
        <c:noMultiLvlLbl val="0"/>
      </c:catAx>
      <c:valAx>
        <c:axId val="74286130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0128"/>
        <c:crosses val="autoZero"/>
        <c:crossBetween val="between"/>
        <c:majorUnit val="1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Power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Data!$B$25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Data!$C$25:$N$25</c:f>
              <c:numCache>
                <c:formatCode>_-* #,##0\ _₫_-;\-* #,##0\ _₫_-;_-* "-"??\ _₫_-;_-@_-</c:formatCode>
                <c:ptCount val="12"/>
                <c:pt idx="0">
                  <c:v>9971.7775109676732</c:v>
                </c:pt>
                <c:pt idx="1">
                  <c:v>9764.5229665469487</c:v>
                </c:pt>
                <c:pt idx="2">
                  <c:v>10074.342287148558</c:v>
                </c:pt>
                <c:pt idx="3">
                  <c:v>10315.069279174604</c:v>
                </c:pt>
                <c:pt idx="4">
                  <c:v>10733.240152274808</c:v>
                </c:pt>
                <c:pt idx="5">
                  <c:v>11536.536904661592</c:v>
                </c:pt>
                <c:pt idx="6">
                  <c:v>11603.932911977012</c:v>
                </c:pt>
                <c:pt idx="7">
                  <c:v>12042.793382315393</c:v>
                </c:pt>
                <c:pt idx="8">
                  <c:v>12856.471758648277</c:v>
                </c:pt>
                <c:pt idx="9">
                  <c:v>13174.629317775247</c:v>
                </c:pt>
                <c:pt idx="10">
                  <c:v>13772.12079595208</c:v>
                </c:pt>
                <c:pt idx="11">
                  <c:v>14741.670769023571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50328"/>
        <c:axId val="742852680"/>
        <c:extLst>
          <c:ext xmlns:c15="http://schemas.microsoft.com/office/drawing/2012/chart" uri="{02D57815-91ED-43cb-92C2-25804820EDAC}">
            <c15:filteredArea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Data!$B$27</c15:sqref>
                        </c15:formulaRef>
                      </c:ext>
                    </c:extLst>
                    <c:strCache>
                      <c:ptCount val="1"/>
                      <c:pt idx="0">
                        <c:v>NewRecruit-2017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Data!$C$27:$N$27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509</c:v>
                      </c:pt>
                      <c:pt idx="1">
                        <c:v>1051</c:v>
                      </c:pt>
                      <c:pt idx="2">
                        <c:v>1209</c:v>
                      </c:pt>
                      <c:pt idx="3">
                        <c:v>962</c:v>
                      </c:pt>
                      <c:pt idx="4">
                        <c:v>953</c:v>
                      </c:pt>
                      <c:pt idx="5">
                        <c:v>1739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Data!$B$28</c15:sqref>
                        </c15:formulaRef>
                      </c:ext>
                    </c:extLst>
                    <c:strCache>
                      <c:ptCount val="1"/>
                      <c:pt idx="0">
                        <c:v>NewRecruit-Target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Data!$C$28:$N$28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423.78313333889719</c:v>
                      </c:pt>
                      <c:pt idx="1">
                        <c:v>441.15685631665389</c:v>
                      </c:pt>
                      <c:pt idx="2">
                        <c:v>1140.7202601023207</c:v>
                      </c:pt>
                      <c:pt idx="3">
                        <c:v>1115.7614684765738</c:v>
                      </c:pt>
                      <c:pt idx="4">
                        <c:v>1355.9996124012082</c:v>
                      </c:pt>
                      <c:pt idx="5">
                        <c:v>1725.6740965621302</c:v>
                      </c:pt>
                      <c:pt idx="6">
                        <c:v>1215.8254547148047</c:v>
                      </c:pt>
                      <c:pt idx="7">
                        <c:v>1468.2698134488169</c:v>
                      </c:pt>
                      <c:pt idx="8">
                        <c:v>1721.9132116041837</c:v>
                      </c:pt>
                      <c:pt idx="9">
                        <c:v>1348.7400579646248</c:v>
                      </c:pt>
                      <c:pt idx="10">
                        <c:v>1584.0841279619865</c:v>
                      </c:pt>
                      <c:pt idx="11">
                        <c:v>1841.0022303166488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Data!$B$29</c15:sqref>
                        </c15:formulaRef>
                      </c:ext>
                    </c:extLst>
                    <c:strCache>
                      <c:ptCount val="1"/>
                      <c:pt idx="0">
                        <c:v>NewRecruit-2016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Data!$C$29:$N$29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206</c:v>
                      </c:pt>
                      <c:pt idx="1">
                        <c:v>198</c:v>
                      </c:pt>
                      <c:pt idx="2">
                        <c:v>685</c:v>
                      </c:pt>
                      <c:pt idx="3">
                        <c:v>545</c:v>
                      </c:pt>
                      <c:pt idx="4">
                        <c:v>749</c:v>
                      </c:pt>
                      <c:pt idx="5">
                        <c:v>1300</c:v>
                      </c:pt>
                      <c:pt idx="6">
                        <c:v>929</c:v>
                      </c:pt>
                      <c:pt idx="7">
                        <c:v>1061</c:v>
                      </c:pt>
                      <c:pt idx="8">
                        <c:v>1275</c:v>
                      </c:pt>
                      <c:pt idx="9">
                        <c:v>1190</c:v>
                      </c:pt>
                      <c:pt idx="10">
                        <c:v>1319</c:v>
                      </c:pt>
                      <c:pt idx="11">
                        <c:v>1507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Data!$B$24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Data!$C$24:$N$24</c:f>
              <c:numCache>
                <c:formatCode>_-* #,##0\ _₫_-;\-* #,##0\ _₫_-;_-* "-"??\ _₫_-;_-@_-</c:formatCode>
                <c:ptCount val="12"/>
                <c:pt idx="0">
                  <c:v>10030</c:v>
                </c:pt>
                <c:pt idx="1">
                  <c:v>10030</c:v>
                </c:pt>
                <c:pt idx="2">
                  <c:v>10388</c:v>
                </c:pt>
                <c:pt idx="3">
                  <c:v>10553</c:v>
                </c:pt>
                <c:pt idx="4">
                  <c:v>11421</c:v>
                </c:pt>
                <c:pt idx="5">
                  <c:v>12864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850328"/>
        <c:axId val="742852680"/>
        <c:extLst>
          <c:ext xmlns:c15="http://schemas.microsoft.com/office/drawing/2012/chart" uri="{02D57815-91ED-43cb-92C2-25804820EDAC}">
            <c15:filteredBa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8"/>
          <c:order val="2"/>
          <c:tx>
            <c:strRef>
              <c:f>Data!$B$26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Data!$C$26:$N$26</c:f>
              <c:numCache>
                <c:formatCode>_-* #,##0\ _₫_-;\-* #,##0\ _₫_-;_-* "-"??\ _₫_-;_-@_-</c:formatCode>
                <c:ptCount val="12"/>
                <c:pt idx="0">
                  <c:v>4156</c:v>
                </c:pt>
                <c:pt idx="1">
                  <c:v>4067</c:v>
                </c:pt>
                <c:pt idx="2">
                  <c:v>4326</c:v>
                </c:pt>
                <c:pt idx="3">
                  <c:v>4505</c:v>
                </c:pt>
                <c:pt idx="4">
                  <c:v>4930</c:v>
                </c:pt>
                <c:pt idx="5">
                  <c:v>5819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50328"/>
        <c:axId val="742852680"/>
        <c:extLst>
          <c:ext xmlns:c15="http://schemas.microsoft.com/office/drawing/2012/chart" uri="{02D57815-91ED-43cb-92C2-25804820EDAC}">
            <c15:filteredLineSeries>
              <c15:ser>
                <c:idx val="2"/>
                <c:order val="8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285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2680"/>
        <c:crosses val="autoZero"/>
        <c:auto val="1"/>
        <c:lblAlgn val="ctr"/>
        <c:lblOffset val="100"/>
        <c:noMultiLvlLbl val="0"/>
      </c:catAx>
      <c:valAx>
        <c:axId val="7428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0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Recruit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0"/>
          <c:order val="4"/>
          <c:tx>
            <c:strRef>
              <c:f>Data!$B$28</c:f>
              <c:strCache>
                <c:ptCount val="1"/>
                <c:pt idx="0">
                  <c:v>NewRecruit-Target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8575" cap="rnd">
              <a:noFill/>
              <a:round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Data!$C$28:$N$28</c:f>
              <c:numCache>
                <c:formatCode>_-* #,##0\ _₫_-;\-* #,##0\ _₫_-;_-* "-"??\ _₫_-;_-@_-</c:formatCode>
                <c:ptCount val="12"/>
                <c:pt idx="0">
                  <c:v>423.78313333889719</c:v>
                </c:pt>
                <c:pt idx="1">
                  <c:v>441.15685631665389</c:v>
                </c:pt>
                <c:pt idx="2">
                  <c:v>1140.7202601023207</c:v>
                </c:pt>
                <c:pt idx="3">
                  <c:v>1115.7614684765738</c:v>
                </c:pt>
                <c:pt idx="4">
                  <c:v>1355.9996124012082</c:v>
                </c:pt>
                <c:pt idx="5">
                  <c:v>1725.6740965621302</c:v>
                </c:pt>
                <c:pt idx="6">
                  <c:v>1215.8254547148047</c:v>
                </c:pt>
                <c:pt idx="7">
                  <c:v>1468.2698134488169</c:v>
                </c:pt>
                <c:pt idx="8">
                  <c:v>1721.9132116041837</c:v>
                </c:pt>
                <c:pt idx="9">
                  <c:v>1348.7400579646248</c:v>
                </c:pt>
                <c:pt idx="10">
                  <c:v>1584.0841279619865</c:v>
                </c:pt>
                <c:pt idx="11">
                  <c:v>1841.0022303166488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48368"/>
        <c:axId val="742858952"/>
        <c:extLst>
          <c:ext xmlns:c15="http://schemas.microsoft.com/office/drawing/2012/chart" uri="{02D57815-91ED-43cb-92C2-25804820EDAC}">
            <c15:filteredArea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9"/>
          <c:order val="3"/>
          <c:tx>
            <c:strRef>
              <c:f>Data!$B$27</c:f>
              <c:strCache>
                <c:ptCount val="1"/>
                <c:pt idx="0">
                  <c:v>NewRecruit-2017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Data!$C$27:$N$27</c:f>
              <c:numCache>
                <c:formatCode>_-* #,##0\ _₫_-;\-* #,##0\ _₫_-;_-* "-"??\ _₫_-;_-@_-</c:formatCode>
                <c:ptCount val="12"/>
                <c:pt idx="0">
                  <c:v>509</c:v>
                </c:pt>
                <c:pt idx="1">
                  <c:v>1051</c:v>
                </c:pt>
                <c:pt idx="2">
                  <c:v>1209</c:v>
                </c:pt>
                <c:pt idx="3">
                  <c:v>962</c:v>
                </c:pt>
                <c:pt idx="4">
                  <c:v>953</c:v>
                </c:pt>
                <c:pt idx="5">
                  <c:v>1739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848368"/>
        <c:axId val="742858952"/>
        <c:extLst>
          <c:ext xmlns:c15="http://schemas.microsoft.com/office/drawing/2012/chart" uri="{02D57815-91ED-43cb-92C2-25804820EDAC}">
            <c15:filteredBar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5"/>
          <c:tx>
            <c:strRef>
              <c:f>Data!$B$29</c:f>
              <c:strCache>
                <c:ptCount val="1"/>
                <c:pt idx="0">
                  <c:v>NewRecruit-2016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Data!$C$29:$N$29</c:f>
              <c:numCache>
                <c:formatCode>_-* #,##0\ _₫_-;\-* #,##0\ _₫_-;_-* "-"??\ _₫_-;_-@_-</c:formatCode>
                <c:ptCount val="12"/>
                <c:pt idx="0">
                  <c:v>206</c:v>
                </c:pt>
                <c:pt idx="1">
                  <c:v>198</c:v>
                </c:pt>
                <c:pt idx="2">
                  <c:v>685</c:v>
                </c:pt>
                <c:pt idx="3">
                  <c:v>545</c:v>
                </c:pt>
                <c:pt idx="4">
                  <c:v>749</c:v>
                </c:pt>
                <c:pt idx="5">
                  <c:v>1300</c:v>
                </c:pt>
                <c:pt idx="6">
                  <c:v>929</c:v>
                </c:pt>
                <c:pt idx="7">
                  <c:v>1061</c:v>
                </c:pt>
                <c:pt idx="8">
                  <c:v>1275</c:v>
                </c:pt>
                <c:pt idx="9">
                  <c:v>1190</c:v>
                </c:pt>
                <c:pt idx="10">
                  <c:v>1319</c:v>
                </c:pt>
                <c:pt idx="11">
                  <c:v>1507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48368"/>
        <c:axId val="742858952"/>
        <c:extLst>
          <c:ext xmlns:c15="http://schemas.microsoft.com/office/drawing/2012/chart" uri="{02D57815-91ED-43cb-92C2-25804820EDAC}">
            <c15:filteredLine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28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8952"/>
        <c:crosses val="autoZero"/>
        <c:auto val="1"/>
        <c:lblAlgn val="ctr"/>
        <c:lblOffset val="100"/>
        <c:noMultiLvlLbl val="0"/>
      </c:catAx>
      <c:valAx>
        <c:axId val="74285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Power - North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Data!$B$25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Data!$C$25:$N$25</c:f>
              <c:numCache>
                <c:formatCode>_-* #,##0\ _₫_-;\-* #,##0\ _₫_-;_-* "-"??\ _₫_-;_-@_-</c:formatCode>
                <c:ptCount val="12"/>
                <c:pt idx="0">
                  <c:v>9971.7775109676732</c:v>
                </c:pt>
                <c:pt idx="1">
                  <c:v>9764.5229665469487</c:v>
                </c:pt>
                <c:pt idx="2">
                  <c:v>10074.342287148558</c:v>
                </c:pt>
                <c:pt idx="3">
                  <c:v>10315.069279174604</c:v>
                </c:pt>
                <c:pt idx="4">
                  <c:v>10733.240152274808</c:v>
                </c:pt>
                <c:pt idx="5">
                  <c:v>11536.536904661592</c:v>
                </c:pt>
                <c:pt idx="6">
                  <c:v>11603.932911977012</c:v>
                </c:pt>
                <c:pt idx="7">
                  <c:v>12042.793382315393</c:v>
                </c:pt>
                <c:pt idx="8">
                  <c:v>12856.471758648277</c:v>
                </c:pt>
                <c:pt idx="9">
                  <c:v>13174.629317775247</c:v>
                </c:pt>
                <c:pt idx="10">
                  <c:v>13772.12079595208</c:v>
                </c:pt>
                <c:pt idx="11">
                  <c:v>14741.670769023571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55816"/>
        <c:axId val="742854640"/>
        <c:extLst>
          <c:ext xmlns:c15="http://schemas.microsoft.com/office/drawing/2012/chart" uri="{02D57815-91ED-43cb-92C2-25804820EDAC}">
            <c15:filteredArea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Data!$B$27</c15:sqref>
                        </c15:formulaRef>
                      </c:ext>
                    </c:extLst>
                    <c:strCache>
                      <c:ptCount val="1"/>
                      <c:pt idx="0">
                        <c:v>NewRecruit-2017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Data!$C$27:$N$27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509</c:v>
                      </c:pt>
                      <c:pt idx="1">
                        <c:v>1051</c:v>
                      </c:pt>
                      <c:pt idx="2">
                        <c:v>1209</c:v>
                      </c:pt>
                      <c:pt idx="3">
                        <c:v>962</c:v>
                      </c:pt>
                      <c:pt idx="4">
                        <c:v>953</c:v>
                      </c:pt>
                      <c:pt idx="5">
                        <c:v>1739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Data!$B$28</c15:sqref>
                        </c15:formulaRef>
                      </c:ext>
                    </c:extLst>
                    <c:strCache>
                      <c:ptCount val="1"/>
                      <c:pt idx="0">
                        <c:v>NewRecruit-Target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Data!$C$28:$N$28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423.78313333889719</c:v>
                      </c:pt>
                      <c:pt idx="1">
                        <c:v>441.15685631665389</c:v>
                      </c:pt>
                      <c:pt idx="2">
                        <c:v>1140.7202601023207</c:v>
                      </c:pt>
                      <c:pt idx="3">
                        <c:v>1115.7614684765738</c:v>
                      </c:pt>
                      <c:pt idx="4">
                        <c:v>1355.9996124012082</c:v>
                      </c:pt>
                      <c:pt idx="5">
                        <c:v>1725.6740965621302</c:v>
                      </c:pt>
                      <c:pt idx="6">
                        <c:v>1215.8254547148047</c:v>
                      </c:pt>
                      <c:pt idx="7">
                        <c:v>1468.2698134488169</c:v>
                      </c:pt>
                      <c:pt idx="8">
                        <c:v>1721.9132116041837</c:v>
                      </c:pt>
                      <c:pt idx="9">
                        <c:v>1348.7400579646248</c:v>
                      </c:pt>
                      <c:pt idx="10">
                        <c:v>1584.0841279619865</c:v>
                      </c:pt>
                      <c:pt idx="11">
                        <c:v>1841.0022303166488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Data!$B$29</c15:sqref>
                        </c15:formulaRef>
                      </c:ext>
                    </c:extLst>
                    <c:strCache>
                      <c:ptCount val="1"/>
                      <c:pt idx="0">
                        <c:v>NewRecruit-2016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Data!$C$29:$N$29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206</c:v>
                      </c:pt>
                      <c:pt idx="1">
                        <c:v>198</c:v>
                      </c:pt>
                      <c:pt idx="2">
                        <c:v>685</c:v>
                      </c:pt>
                      <c:pt idx="3">
                        <c:v>545</c:v>
                      </c:pt>
                      <c:pt idx="4">
                        <c:v>749</c:v>
                      </c:pt>
                      <c:pt idx="5">
                        <c:v>1300</c:v>
                      </c:pt>
                      <c:pt idx="6">
                        <c:v>929</c:v>
                      </c:pt>
                      <c:pt idx="7">
                        <c:v>1061</c:v>
                      </c:pt>
                      <c:pt idx="8">
                        <c:v>1275</c:v>
                      </c:pt>
                      <c:pt idx="9">
                        <c:v>1190</c:v>
                      </c:pt>
                      <c:pt idx="10">
                        <c:v>1319</c:v>
                      </c:pt>
                      <c:pt idx="11">
                        <c:v>1507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Data!$B$24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Data!$C$24:$N$24</c:f>
              <c:numCache>
                <c:formatCode>_-* #,##0\ _₫_-;\-* #,##0\ _₫_-;_-* "-"??\ _₫_-;_-@_-</c:formatCode>
                <c:ptCount val="12"/>
                <c:pt idx="0">
                  <c:v>10030</c:v>
                </c:pt>
                <c:pt idx="1">
                  <c:v>10030</c:v>
                </c:pt>
                <c:pt idx="2">
                  <c:v>10388</c:v>
                </c:pt>
                <c:pt idx="3">
                  <c:v>10553</c:v>
                </c:pt>
                <c:pt idx="4">
                  <c:v>11421</c:v>
                </c:pt>
                <c:pt idx="5">
                  <c:v>12864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855816"/>
        <c:axId val="742854640"/>
        <c:extLst>
          <c:ext xmlns:c15="http://schemas.microsoft.com/office/drawing/2012/chart" uri="{02D57815-91ED-43cb-92C2-25804820EDAC}">
            <c15:filteredBa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8"/>
          <c:order val="2"/>
          <c:tx>
            <c:strRef>
              <c:f>Data!$B$26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Data!$C$26:$N$26</c:f>
              <c:numCache>
                <c:formatCode>_-* #,##0\ _₫_-;\-* #,##0\ _₫_-;_-* "-"??\ _₫_-;_-@_-</c:formatCode>
                <c:ptCount val="12"/>
                <c:pt idx="0">
                  <c:v>4156</c:v>
                </c:pt>
                <c:pt idx="1">
                  <c:v>4067</c:v>
                </c:pt>
                <c:pt idx="2">
                  <c:v>4326</c:v>
                </c:pt>
                <c:pt idx="3">
                  <c:v>4505</c:v>
                </c:pt>
                <c:pt idx="4">
                  <c:v>4930</c:v>
                </c:pt>
                <c:pt idx="5">
                  <c:v>5819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55816"/>
        <c:axId val="742854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8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285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4640"/>
        <c:crosses val="autoZero"/>
        <c:auto val="1"/>
        <c:lblAlgn val="ctr"/>
        <c:lblOffset val="100"/>
        <c:noMultiLvlLbl val="0"/>
      </c:catAx>
      <c:valAx>
        <c:axId val="7428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5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Recruit - North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0"/>
          <c:order val="4"/>
          <c:tx>
            <c:strRef>
              <c:f>Data!$B$28</c:f>
              <c:strCache>
                <c:ptCount val="1"/>
                <c:pt idx="0">
                  <c:v>NewRecruit-Target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8575" cap="rnd">
              <a:noFill/>
              <a:round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Data!$C$28:$N$28</c:f>
              <c:numCache>
                <c:formatCode>_-* #,##0\ _₫_-;\-* #,##0\ _₫_-;_-* "-"??\ _₫_-;_-@_-</c:formatCode>
                <c:ptCount val="12"/>
                <c:pt idx="0">
                  <c:v>423.78313333889719</c:v>
                </c:pt>
                <c:pt idx="1">
                  <c:v>441.15685631665389</c:v>
                </c:pt>
                <c:pt idx="2">
                  <c:v>1140.7202601023207</c:v>
                </c:pt>
                <c:pt idx="3">
                  <c:v>1115.7614684765738</c:v>
                </c:pt>
                <c:pt idx="4">
                  <c:v>1355.9996124012082</c:v>
                </c:pt>
                <c:pt idx="5">
                  <c:v>1725.6740965621302</c:v>
                </c:pt>
                <c:pt idx="6">
                  <c:v>1215.8254547148047</c:v>
                </c:pt>
                <c:pt idx="7">
                  <c:v>1468.2698134488169</c:v>
                </c:pt>
                <c:pt idx="8">
                  <c:v>1721.9132116041837</c:v>
                </c:pt>
                <c:pt idx="9">
                  <c:v>1348.7400579646248</c:v>
                </c:pt>
                <c:pt idx="10">
                  <c:v>1584.0841279619865</c:v>
                </c:pt>
                <c:pt idx="11">
                  <c:v>1841.0022303166488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56208"/>
        <c:axId val="742853856"/>
        <c:extLst>
          <c:ext xmlns:c15="http://schemas.microsoft.com/office/drawing/2012/chart" uri="{02D57815-91ED-43cb-92C2-25804820EDAC}">
            <c15:filteredArea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9"/>
          <c:order val="3"/>
          <c:tx>
            <c:strRef>
              <c:f>Data!$B$27</c:f>
              <c:strCache>
                <c:ptCount val="1"/>
                <c:pt idx="0">
                  <c:v>NewRecruit-2017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Data!$C$27:$N$27</c:f>
              <c:numCache>
                <c:formatCode>_-* #,##0\ _₫_-;\-* #,##0\ _₫_-;_-* "-"??\ _₫_-;_-@_-</c:formatCode>
                <c:ptCount val="12"/>
                <c:pt idx="0">
                  <c:v>509</c:v>
                </c:pt>
                <c:pt idx="1">
                  <c:v>1051</c:v>
                </c:pt>
                <c:pt idx="2">
                  <c:v>1209</c:v>
                </c:pt>
                <c:pt idx="3">
                  <c:v>962</c:v>
                </c:pt>
                <c:pt idx="4">
                  <c:v>953</c:v>
                </c:pt>
                <c:pt idx="5">
                  <c:v>1739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856208"/>
        <c:axId val="742853856"/>
        <c:extLst>
          <c:ext xmlns:c15="http://schemas.microsoft.com/office/drawing/2012/chart" uri="{02D57815-91ED-43cb-92C2-25804820EDAC}">
            <c15:filteredBar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5"/>
          <c:tx>
            <c:strRef>
              <c:f>Data!$B$29</c:f>
              <c:strCache>
                <c:ptCount val="1"/>
                <c:pt idx="0">
                  <c:v>NewRecruit-2016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Data!$C$29:$N$29</c:f>
              <c:numCache>
                <c:formatCode>_-* #,##0\ _₫_-;\-* #,##0\ _₫_-;_-* "-"??\ _₫_-;_-@_-</c:formatCode>
                <c:ptCount val="12"/>
                <c:pt idx="0">
                  <c:v>206</c:v>
                </c:pt>
                <c:pt idx="1">
                  <c:v>198</c:v>
                </c:pt>
                <c:pt idx="2">
                  <c:v>685</c:v>
                </c:pt>
                <c:pt idx="3">
                  <c:v>545</c:v>
                </c:pt>
                <c:pt idx="4">
                  <c:v>749</c:v>
                </c:pt>
                <c:pt idx="5">
                  <c:v>1300</c:v>
                </c:pt>
                <c:pt idx="6">
                  <c:v>929</c:v>
                </c:pt>
                <c:pt idx="7">
                  <c:v>1061</c:v>
                </c:pt>
                <c:pt idx="8">
                  <c:v>1275</c:v>
                </c:pt>
                <c:pt idx="9">
                  <c:v>1190</c:v>
                </c:pt>
                <c:pt idx="10">
                  <c:v>1319</c:v>
                </c:pt>
                <c:pt idx="11">
                  <c:v>1507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56208"/>
        <c:axId val="742853856"/>
        <c:extLst>
          <c:ext xmlns:c15="http://schemas.microsoft.com/office/drawing/2012/chart" uri="{02D57815-91ED-43cb-92C2-25804820EDAC}">
            <c15:filteredLine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28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3856"/>
        <c:crosses val="autoZero"/>
        <c:auto val="1"/>
        <c:lblAlgn val="ctr"/>
        <c:lblOffset val="100"/>
        <c:noMultiLvlLbl val="0"/>
      </c:catAx>
      <c:valAx>
        <c:axId val="7428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Power - South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Data!$B$25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Data!$C$25:$N$25</c:f>
              <c:numCache>
                <c:formatCode>_-* #,##0\ _₫_-;\-* #,##0\ _₫_-;_-* "-"??\ _₫_-;_-@_-</c:formatCode>
                <c:ptCount val="12"/>
                <c:pt idx="0">
                  <c:v>9971.7775109676732</c:v>
                </c:pt>
                <c:pt idx="1">
                  <c:v>9764.5229665469487</c:v>
                </c:pt>
                <c:pt idx="2">
                  <c:v>10074.342287148558</c:v>
                </c:pt>
                <c:pt idx="3">
                  <c:v>10315.069279174604</c:v>
                </c:pt>
                <c:pt idx="4">
                  <c:v>10733.240152274808</c:v>
                </c:pt>
                <c:pt idx="5">
                  <c:v>11536.536904661592</c:v>
                </c:pt>
                <c:pt idx="6">
                  <c:v>11603.932911977012</c:v>
                </c:pt>
                <c:pt idx="7">
                  <c:v>12042.793382315393</c:v>
                </c:pt>
                <c:pt idx="8">
                  <c:v>12856.471758648277</c:v>
                </c:pt>
                <c:pt idx="9">
                  <c:v>13174.629317775247</c:v>
                </c:pt>
                <c:pt idx="10">
                  <c:v>13772.12079595208</c:v>
                </c:pt>
                <c:pt idx="11">
                  <c:v>14741.670769023571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47976"/>
        <c:axId val="742846800"/>
        <c:extLst>
          <c:ext xmlns:c15="http://schemas.microsoft.com/office/drawing/2012/chart" uri="{02D57815-91ED-43cb-92C2-25804820EDAC}">
            <c15:filteredArea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Data!$B$27</c15:sqref>
                        </c15:formulaRef>
                      </c:ext>
                    </c:extLst>
                    <c:strCache>
                      <c:ptCount val="1"/>
                      <c:pt idx="0">
                        <c:v>NewRecruit-2017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Data!$C$27:$N$27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509</c:v>
                      </c:pt>
                      <c:pt idx="1">
                        <c:v>1051</c:v>
                      </c:pt>
                      <c:pt idx="2">
                        <c:v>1209</c:v>
                      </c:pt>
                      <c:pt idx="3">
                        <c:v>962</c:v>
                      </c:pt>
                      <c:pt idx="4">
                        <c:v>953</c:v>
                      </c:pt>
                      <c:pt idx="5">
                        <c:v>1739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Data!$B$28</c15:sqref>
                        </c15:formulaRef>
                      </c:ext>
                    </c:extLst>
                    <c:strCache>
                      <c:ptCount val="1"/>
                      <c:pt idx="0">
                        <c:v>NewRecruit-Target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Data!$C$28:$N$28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423.78313333889719</c:v>
                      </c:pt>
                      <c:pt idx="1">
                        <c:v>441.15685631665389</c:v>
                      </c:pt>
                      <c:pt idx="2">
                        <c:v>1140.7202601023207</c:v>
                      </c:pt>
                      <c:pt idx="3">
                        <c:v>1115.7614684765738</c:v>
                      </c:pt>
                      <c:pt idx="4">
                        <c:v>1355.9996124012082</c:v>
                      </c:pt>
                      <c:pt idx="5">
                        <c:v>1725.6740965621302</c:v>
                      </c:pt>
                      <c:pt idx="6">
                        <c:v>1215.8254547148047</c:v>
                      </c:pt>
                      <c:pt idx="7">
                        <c:v>1468.2698134488169</c:v>
                      </c:pt>
                      <c:pt idx="8">
                        <c:v>1721.9132116041837</c:v>
                      </c:pt>
                      <c:pt idx="9">
                        <c:v>1348.7400579646248</c:v>
                      </c:pt>
                      <c:pt idx="10">
                        <c:v>1584.0841279619865</c:v>
                      </c:pt>
                      <c:pt idx="11">
                        <c:v>1841.0022303166488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Data!$B$29</c15:sqref>
                        </c15:formulaRef>
                      </c:ext>
                    </c:extLst>
                    <c:strCache>
                      <c:ptCount val="1"/>
                      <c:pt idx="0">
                        <c:v>NewRecruit-2016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Data!$C$29:$N$29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206</c:v>
                      </c:pt>
                      <c:pt idx="1">
                        <c:v>198</c:v>
                      </c:pt>
                      <c:pt idx="2">
                        <c:v>685</c:v>
                      </c:pt>
                      <c:pt idx="3">
                        <c:v>545</c:v>
                      </c:pt>
                      <c:pt idx="4">
                        <c:v>749</c:v>
                      </c:pt>
                      <c:pt idx="5">
                        <c:v>1300</c:v>
                      </c:pt>
                      <c:pt idx="6">
                        <c:v>929</c:v>
                      </c:pt>
                      <c:pt idx="7">
                        <c:v>1061</c:v>
                      </c:pt>
                      <c:pt idx="8">
                        <c:v>1275</c:v>
                      </c:pt>
                      <c:pt idx="9">
                        <c:v>1190</c:v>
                      </c:pt>
                      <c:pt idx="10">
                        <c:v>1319</c:v>
                      </c:pt>
                      <c:pt idx="11">
                        <c:v>1507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Data!$B$24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Data!$C$24:$N$24</c:f>
              <c:numCache>
                <c:formatCode>_-* #,##0\ _₫_-;\-* #,##0\ _₫_-;_-* "-"??\ _₫_-;_-@_-</c:formatCode>
                <c:ptCount val="12"/>
                <c:pt idx="0">
                  <c:v>10030</c:v>
                </c:pt>
                <c:pt idx="1">
                  <c:v>10030</c:v>
                </c:pt>
                <c:pt idx="2">
                  <c:v>10388</c:v>
                </c:pt>
                <c:pt idx="3">
                  <c:v>10553</c:v>
                </c:pt>
                <c:pt idx="4">
                  <c:v>11421</c:v>
                </c:pt>
                <c:pt idx="5">
                  <c:v>12864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847976"/>
        <c:axId val="742846800"/>
        <c:extLst>
          <c:ext xmlns:c15="http://schemas.microsoft.com/office/drawing/2012/chart" uri="{02D57815-91ED-43cb-92C2-25804820EDAC}">
            <c15:filteredBa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8"/>
          <c:order val="2"/>
          <c:tx>
            <c:strRef>
              <c:f>Data!$B$26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Data!$C$26:$N$26</c:f>
              <c:numCache>
                <c:formatCode>_-* #,##0\ _₫_-;\-* #,##0\ _₫_-;_-* "-"??\ _₫_-;_-@_-</c:formatCode>
                <c:ptCount val="12"/>
                <c:pt idx="0">
                  <c:v>4156</c:v>
                </c:pt>
                <c:pt idx="1">
                  <c:v>4067</c:v>
                </c:pt>
                <c:pt idx="2">
                  <c:v>4326</c:v>
                </c:pt>
                <c:pt idx="3">
                  <c:v>4505</c:v>
                </c:pt>
                <c:pt idx="4">
                  <c:v>4930</c:v>
                </c:pt>
                <c:pt idx="5">
                  <c:v>5819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47976"/>
        <c:axId val="742846800"/>
        <c:extLst>
          <c:ext xmlns:c15="http://schemas.microsoft.com/office/drawing/2012/chart" uri="{02D57815-91ED-43cb-92C2-25804820EDAC}">
            <c15:filteredLineSeries>
              <c15:ser>
                <c:idx val="2"/>
                <c:order val="8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284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6800"/>
        <c:crosses val="autoZero"/>
        <c:auto val="1"/>
        <c:lblAlgn val="ctr"/>
        <c:lblOffset val="100"/>
        <c:noMultiLvlLbl val="0"/>
      </c:catAx>
      <c:valAx>
        <c:axId val="7428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7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Recruit - South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0"/>
          <c:order val="4"/>
          <c:tx>
            <c:strRef>
              <c:f>Data!$B$28</c:f>
              <c:strCache>
                <c:ptCount val="1"/>
                <c:pt idx="0">
                  <c:v>NewRecruit-Target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8575" cap="rnd">
              <a:noFill/>
              <a:round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Data!$C$28:$N$28</c:f>
              <c:numCache>
                <c:formatCode>_-* #,##0\ _₫_-;\-* #,##0\ _₫_-;_-* "-"??\ _₫_-;_-@_-</c:formatCode>
                <c:ptCount val="12"/>
                <c:pt idx="0">
                  <c:v>423.78313333889719</c:v>
                </c:pt>
                <c:pt idx="1">
                  <c:v>441.15685631665389</c:v>
                </c:pt>
                <c:pt idx="2">
                  <c:v>1140.7202601023207</c:v>
                </c:pt>
                <c:pt idx="3">
                  <c:v>1115.7614684765738</c:v>
                </c:pt>
                <c:pt idx="4">
                  <c:v>1355.9996124012082</c:v>
                </c:pt>
                <c:pt idx="5">
                  <c:v>1725.6740965621302</c:v>
                </c:pt>
                <c:pt idx="6">
                  <c:v>1215.8254547148047</c:v>
                </c:pt>
                <c:pt idx="7">
                  <c:v>1468.2698134488169</c:v>
                </c:pt>
                <c:pt idx="8">
                  <c:v>1721.9132116041837</c:v>
                </c:pt>
                <c:pt idx="9">
                  <c:v>1348.7400579646248</c:v>
                </c:pt>
                <c:pt idx="10">
                  <c:v>1584.0841279619865</c:v>
                </c:pt>
                <c:pt idx="11">
                  <c:v>1841.0022303166488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48760"/>
        <c:axId val="586135384"/>
        <c:extLst>
          <c:ext xmlns:c15="http://schemas.microsoft.com/office/drawing/2012/chart" uri="{02D57815-91ED-43cb-92C2-25804820EDAC}">
            <c15:filteredArea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9"/>
          <c:order val="3"/>
          <c:tx>
            <c:strRef>
              <c:f>Data!$B$27</c:f>
              <c:strCache>
                <c:ptCount val="1"/>
                <c:pt idx="0">
                  <c:v>NewRecruit-2017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Data!$C$27:$N$27</c:f>
              <c:numCache>
                <c:formatCode>_-* #,##0\ _₫_-;\-* #,##0\ _₫_-;_-* "-"??\ _₫_-;_-@_-</c:formatCode>
                <c:ptCount val="12"/>
                <c:pt idx="0">
                  <c:v>509</c:v>
                </c:pt>
                <c:pt idx="1">
                  <c:v>1051</c:v>
                </c:pt>
                <c:pt idx="2">
                  <c:v>1209</c:v>
                </c:pt>
                <c:pt idx="3">
                  <c:v>962</c:v>
                </c:pt>
                <c:pt idx="4">
                  <c:v>953</c:v>
                </c:pt>
                <c:pt idx="5">
                  <c:v>1739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848760"/>
        <c:axId val="586135384"/>
        <c:extLst>
          <c:ext xmlns:c15="http://schemas.microsoft.com/office/drawing/2012/chart" uri="{02D57815-91ED-43cb-92C2-25804820EDAC}">
            <c15:filteredBar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5"/>
          <c:tx>
            <c:strRef>
              <c:f>Data!$B$29</c:f>
              <c:strCache>
                <c:ptCount val="1"/>
                <c:pt idx="0">
                  <c:v>NewRecruit-2016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Data!$C$29:$N$29</c:f>
              <c:numCache>
                <c:formatCode>_-* #,##0\ _₫_-;\-* #,##0\ _₫_-;_-* "-"??\ _₫_-;_-@_-</c:formatCode>
                <c:ptCount val="12"/>
                <c:pt idx="0">
                  <c:v>206</c:v>
                </c:pt>
                <c:pt idx="1">
                  <c:v>198</c:v>
                </c:pt>
                <c:pt idx="2">
                  <c:v>685</c:v>
                </c:pt>
                <c:pt idx="3">
                  <c:v>545</c:v>
                </c:pt>
                <c:pt idx="4">
                  <c:v>749</c:v>
                </c:pt>
                <c:pt idx="5">
                  <c:v>1300</c:v>
                </c:pt>
                <c:pt idx="6">
                  <c:v>929</c:v>
                </c:pt>
                <c:pt idx="7">
                  <c:v>1061</c:v>
                </c:pt>
                <c:pt idx="8">
                  <c:v>1275</c:v>
                </c:pt>
                <c:pt idx="9">
                  <c:v>1190</c:v>
                </c:pt>
                <c:pt idx="10">
                  <c:v>1319</c:v>
                </c:pt>
                <c:pt idx="11">
                  <c:v>1507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48760"/>
        <c:axId val="586135384"/>
        <c:extLst>
          <c:ext xmlns:c15="http://schemas.microsoft.com/office/drawing/2012/chart" uri="{02D57815-91ED-43cb-92C2-25804820EDAC}">
            <c15:filteredLine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284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35384"/>
        <c:crosses val="autoZero"/>
        <c:auto val="1"/>
        <c:lblAlgn val="ctr"/>
        <c:lblOffset val="100"/>
        <c:noMultiLvlLbl val="0"/>
      </c:catAx>
      <c:valAx>
        <c:axId val="5861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8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ManPower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Data!$B$41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Data!$C$41:$N$41</c:f>
              <c:numCache>
                <c:formatCode>General</c:formatCode>
                <c:ptCount val="12"/>
                <c:pt idx="0">
                  <c:v>0</c:v>
                </c:pt>
                <c:pt idx="1">
                  <c:v>2354</c:v>
                </c:pt>
                <c:pt idx="2">
                  <c:v>2611</c:v>
                </c:pt>
                <c:pt idx="3">
                  <c:v>3496</c:v>
                </c:pt>
                <c:pt idx="4">
                  <c:v>4041</c:v>
                </c:pt>
                <c:pt idx="5">
                  <c:v>4849</c:v>
                </c:pt>
                <c:pt idx="6">
                  <c:v>5854</c:v>
                </c:pt>
                <c:pt idx="7">
                  <c:v>6820</c:v>
                </c:pt>
              </c:numCache>
            </c:numRef>
          </c:val>
        </c:ser>
        <c:ser>
          <c:idx val="6"/>
          <c:order val="1"/>
          <c:tx>
            <c:strRef>
              <c:f>Data!$B$40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Data!$C$40:$N$40</c:f>
              <c:numCache>
                <c:formatCode>General</c:formatCode>
                <c:ptCount val="12"/>
                <c:pt idx="0">
                  <c:v>1498</c:v>
                </c:pt>
                <c:pt idx="1">
                  <c:v>841</c:v>
                </c:pt>
                <c:pt idx="2">
                  <c:v>797</c:v>
                </c:pt>
                <c:pt idx="3">
                  <c:v>745</c:v>
                </c:pt>
                <c:pt idx="4">
                  <c:v>756</c:v>
                </c:pt>
                <c:pt idx="5">
                  <c:v>792</c:v>
                </c:pt>
                <c:pt idx="6">
                  <c:v>911</c:v>
                </c:pt>
                <c:pt idx="7">
                  <c:v>818</c:v>
                </c:pt>
              </c:numCache>
            </c:numRef>
          </c:val>
        </c:ser>
        <c:ser>
          <c:idx val="5"/>
          <c:order val="2"/>
          <c:tx>
            <c:strRef>
              <c:f>Data!$B$39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Data!$C$39:$N$39</c:f>
              <c:numCache>
                <c:formatCode>General</c:formatCode>
                <c:ptCount val="12"/>
                <c:pt idx="0">
                  <c:v>1657</c:v>
                </c:pt>
                <c:pt idx="1">
                  <c:v>936</c:v>
                </c:pt>
                <c:pt idx="2">
                  <c:v>1044</c:v>
                </c:pt>
                <c:pt idx="3">
                  <c:v>961</c:v>
                </c:pt>
                <c:pt idx="4">
                  <c:v>1122</c:v>
                </c:pt>
                <c:pt idx="5">
                  <c:v>1206</c:v>
                </c:pt>
                <c:pt idx="6">
                  <c:v>1229</c:v>
                </c:pt>
                <c:pt idx="7">
                  <c:v>966</c:v>
                </c:pt>
              </c:numCache>
            </c:numRef>
          </c:val>
        </c:ser>
        <c:ser>
          <c:idx val="4"/>
          <c:order val="3"/>
          <c:tx>
            <c:strRef>
              <c:f>Data!$B$38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Data!$C$38:$N$38</c:f>
              <c:numCache>
                <c:formatCode>General</c:formatCode>
                <c:ptCount val="12"/>
                <c:pt idx="0">
                  <c:v>2341</c:v>
                </c:pt>
                <c:pt idx="1">
                  <c:v>1464</c:v>
                </c:pt>
                <c:pt idx="2">
                  <c:v>1619</c:v>
                </c:pt>
                <c:pt idx="3">
                  <c:v>1247</c:v>
                </c:pt>
                <c:pt idx="4">
                  <c:v>919</c:v>
                </c:pt>
                <c:pt idx="5">
                  <c:v>860</c:v>
                </c:pt>
                <c:pt idx="6">
                  <c:v>682</c:v>
                </c:pt>
                <c:pt idx="7">
                  <c:v>655</c:v>
                </c:pt>
              </c:numCache>
            </c:numRef>
          </c:val>
        </c:ser>
        <c:ser>
          <c:idx val="3"/>
          <c:order val="4"/>
          <c:tx>
            <c:strRef>
              <c:f>Data!$B$37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Data!$C$37:$N$37</c:f>
              <c:numCache>
                <c:formatCode>General</c:formatCode>
                <c:ptCount val="12"/>
                <c:pt idx="0">
                  <c:v>2385</c:v>
                </c:pt>
                <c:pt idx="1">
                  <c:v>2739</c:v>
                </c:pt>
                <c:pt idx="2">
                  <c:v>1933</c:v>
                </c:pt>
                <c:pt idx="3">
                  <c:v>1419</c:v>
                </c:pt>
                <c:pt idx="4">
                  <c:v>2136</c:v>
                </c:pt>
                <c:pt idx="5">
                  <c:v>2003</c:v>
                </c:pt>
                <c:pt idx="6">
                  <c:v>1640</c:v>
                </c:pt>
                <c:pt idx="7">
                  <c:v>2418</c:v>
                </c:pt>
              </c:numCache>
            </c:numRef>
          </c:val>
        </c:ser>
        <c:ser>
          <c:idx val="2"/>
          <c:order val="5"/>
          <c:tx>
            <c:strRef>
              <c:f>Data!$B$36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Data!$C$36:$N$36</c:f>
              <c:numCache>
                <c:formatCode>General</c:formatCode>
                <c:ptCount val="12"/>
                <c:pt idx="0">
                  <c:v>1495</c:v>
                </c:pt>
                <c:pt idx="1">
                  <c:v>508</c:v>
                </c:pt>
                <c:pt idx="2">
                  <c:v>1040</c:v>
                </c:pt>
                <c:pt idx="3">
                  <c:v>1158</c:v>
                </c:pt>
                <c:pt idx="4">
                  <c:v>936</c:v>
                </c:pt>
                <c:pt idx="5">
                  <c:v>887</c:v>
                </c:pt>
                <c:pt idx="6">
                  <c:v>1687</c:v>
                </c:pt>
                <c:pt idx="7">
                  <c:v>1160</c:v>
                </c:pt>
              </c:numCache>
            </c:numRef>
          </c:val>
        </c:ser>
        <c:ser>
          <c:idx val="1"/>
          <c:order val="6"/>
          <c:tx>
            <c:strRef>
              <c:f>Data!$B$35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Data!$C$35:$N$35</c:f>
              <c:numCache>
                <c:formatCode>General</c:formatCode>
                <c:ptCount val="12"/>
                <c:pt idx="0">
                  <c:v>509</c:v>
                </c:pt>
                <c:pt idx="1">
                  <c:v>1045</c:v>
                </c:pt>
                <c:pt idx="2">
                  <c:v>1201</c:v>
                </c:pt>
                <c:pt idx="3">
                  <c:v>939</c:v>
                </c:pt>
                <c:pt idx="4">
                  <c:v>934</c:v>
                </c:pt>
                <c:pt idx="5">
                  <c:v>1717</c:v>
                </c:pt>
                <c:pt idx="6">
                  <c:v>1163</c:v>
                </c:pt>
                <c:pt idx="7">
                  <c:v>1329</c:v>
                </c:pt>
              </c:numCache>
            </c:numRef>
          </c:val>
        </c:ser>
        <c:ser>
          <c:idx val="0"/>
          <c:order val="7"/>
          <c:tx>
            <c:strRef>
              <c:f>Data!$B$34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Data!$C$34:$N$34</c:f>
              <c:numCache>
                <c:formatCode>General</c:formatCode>
                <c:ptCount val="12"/>
                <c:pt idx="0">
                  <c:v>145</c:v>
                </c:pt>
                <c:pt idx="1">
                  <c:v>143</c:v>
                </c:pt>
                <c:pt idx="2">
                  <c:v>143</c:v>
                </c:pt>
                <c:pt idx="3">
                  <c:v>588</c:v>
                </c:pt>
                <c:pt idx="4">
                  <c:v>577</c:v>
                </c:pt>
                <c:pt idx="5">
                  <c:v>550</c:v>
                </c:pt>
                <c:pt idx="6">
                  <c:v>551</c:v>
                </c:pt>
                <c:pt idx="7">
                  <c:v>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96276376"/>
        <c:axId val="496283824"/>
      </c:barChart>
      <c:catAx>
        <c:axId val="49627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3824"/>
        <c:crosses val="autoZero"/>
        <c:auto val="1"/>
        <c:lblAlgn val="ctr"/>
        <c:lblOffset val="100"/>
        <c:noMultiLvlLbl val="0"/>
      </c:catAx>
      <c:valAx>
        <c:axId val="49628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6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APE</a:t>
            </a:r>
          </a:p>
        </c:rich>
      </c:tx>
      <c:layout>
        <c:manualLayout>
          <c:xMode val="edge"/>
          <c:yMode val="edge"/>
          <c:x val="0.46398467447141634"/>
          <c:y val="1.5151660380432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Data!$B$77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Data!$C$77:$N$77</c:f>
              <c:numCache>
                <c:formatCode>#,##0</c:formatCode>
                <c:ptCount val="12"/>
                <c:pt idx="0">
                  <c:v>0</c:v>
                </c:pt>
                <c:pt idx="1">
                  <c:v>1616.0350000000001</c:v>
                </c:pt>
                <c:pt idx="2">
                  <c:v>1409.23</c:v>
                </c:pt>
                <c:pt idx="3">
                  <c:v>3009.74</c:v>
                </c:pt>
                <c:pt idx="4">
                  <c:v>1377.6</c:v>
                </c:pt>
                <c:pt idx="5">
                  <c:v>909.17</c:v>
                </c:pt>
                <c:pt idx="6">
                  <c:v>1140.2179999999998</c:v>
                </c:pt>
                <c:pt idx="7">
                  <c:v>1473.192</c:v>
                </c:pt>
              </c:numCache>
            </c:numRef>
          </c:val>
        </c:ser>
        <c:ser>
          <c:idx val="1"/>
          <c:order val="1"/>
          <c:tx>
            <c:strRef>
              <c:f>Data!$B$76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Data!$C$76:$N$76</c:f>
              <c:numCache>
                <c:formatCode>#,##0</c:formatCode>
                <c:ptCount val="12"/>
                <c:pt idx="0">
                  <c:v>2906.8535000000002</c:v>
                </c:pt>
                <c:pt idx="1">
                  <c:v>2951.9944999999998</c:v>
                </c:pt>
                <c:pt idx="2">
                  <c:v>4007.6600000000003</c:v>
                </c:pt>
                <c:pt idx="3">
                  <c:v>4493.7199999999993</c:v>
                </c:pt>
                <c:pt idx="4">
                  <c:v>4531.3099999999995</c:v>
                </c:pt>
                <c:pt idx="5">
                  <c:v>4248.12</c:v>
                </c:pt>
                <c:pt idx="6">
                  <c:v>4581.1734999999999</c:v>
                </c:pt>
                <c:pt idx="7">
                  <c:v>3279.3960000000002</c:v>
                </c:pt>
              </c:numCache>
            </c:numRef>
          </c:val>
        </c:ser>
        <c:ser>
          <c:idx val="2"/>
          <c:order val="2"/>
          <c:tx>
            <c:strRef>
              <c:f>Data!$B$75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Data!$C$75:$N$75</c:f>
              <c:numCache>
                <c:formatCode>#,##0</c:formatCode>
                <c:ptCount val="12"/>
                <c:pt idx="0">
                  <c:v>992.26800000000003</c:v>
                </c:pt>
                <c:pt idx="1">
                  <c:v>1700.1190000000001</c:v>
                </c:pt>
                <c:pt idx="2">
                  <c:v>3432.09</c:v>
                </c:pt>
                <c:pt idx="3">
                  <c:v>4359.2299999999996</c:v>
                </c:pt>
                <c:pt idx="4">
                  <c:v>9286.26</c:v>
                </c:pt>
                <c:pt idx="5">
                  <c:v>3614</c:v>
                </c:pt>
                <c:pt idx="6">
                  <c:v>2926.0940000000001</c:v>
                </c:pt>
                <c:pt idx="7">
                  <c:v>2514.7110000000002</c:v>
                </c:pt>
              </c:numCache>
            </c:numRef>
          </c:val>
        </c:ser>
        <c:ser>
          <c:idx val="3"/>
          <c:order val="3"/>
          <c:tx>
            <c:strRef>
              <c:f>Data!$B$74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Data!$C$74:$N$74</c:f>
              <c:numCache>
                <c:formatCode>#,##0</c:formatCode>
                <c:ptCount val="12"/>
                <c:pt idx="0">
                  <c:v>2961.2905000000001</c:v>
                </c:pt>
                <c:pt idx="1">
                  <c:v>6837.1260000000002</c:v>
                </c:pt>
                <c:pt idx="2">
                  <c:v>10339.25</c:v>
                </c:pt>
                <c:pt idx="3">
                  <c:v>3249.18</c:v>
                </c:pt>
                <c:pt idx="4">
                  <c:v>2678.03</c:v>
                </c:pt>
                <c:pt idx="5">
                  <c:v>2477.69</c:v>
                </c:pt>
                <c:pt idx="6">
                  <c:v>1818.1385</c:v>
                </c:pt>
                <c:pt idx="7">
                  <c:v>1629.2950000000001</c:v>
                </c:pt>
              </c:numCache>
            </c:numRef>
          </c:val>
        </c:ser>
        <c:ser>
          <c:idx val="4"/>
          <c:order val="4"/>
          <c:tx>
            <c:strRef>
              <c:f>Data!$B$73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Data!$C$73:$N$73</c:f>
              <c:numCache>
                <c:formatCode>#,##0</c:formatCode>
                <c:ptCount val="12"/>
                <c:pt idx="0">
                  <c:v>6171.4570000000003</c:v>
                </c:pt>
                <c:pt idx="1">
                  <c:v>9958.8110000000088</c:v>
                </c:pt>
                <c:pt idx="2">
                  <c:v>6642.41</c:v>
                </c:pt>
                <c:pt idx="3">
                  <c:v>4337.8999999999996</c:v>
                </c:pt>
                <c:pt idx="4">
                  <c:v>4948.32</c:v>
                </c:pt>
                <c:pt idx="5">
                  <c:v>6118.41</c:v>
                </c:pt>
                <c:pt idx="6">
                  <c:v>3937.2584999999999</c:v>
                </c:pt>
                <c:pt idx="7">
                  <c:v>5550.518</c:v>
                </c:pt>
              </c:numCache>
            </c:numRef>
          </c:val>
        </c:ser>
        <c:ser>
          <c:idx val="5"/>
          <c:order val="5"/>
          <c:tx>
            <c:strRef>
              <c:f>Data!$B$72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Data!$C$72:$N$72</c:f>
              <c:numCache>
                <c:formatCode>#,##0</c:formatCode>
                <c:ptCount val="12"/>
                <c:pt idx="0">
                  <c:v>3546.127</c:v>
                </c:pt>
                <c:pt idx="1">
                  <c:v>2647.5230000000001</c:v>
                </c:pt>
                <c:pt idx="2">
                  <c:v>7056.42</c:v>
                </c:pt>
                <c:pt idx="3">
                  <c:v>5407.6</c:v>
                </c:pt>
                <c:pt idx="4">
                  <c:v>5843.96</c:v>
                </c:pt>
                <c:pt idx="5">
                  <c:v>4276.42</c:v>
                </c:pt>
                <c:pt idx="6">
                  <c:v>4196.1270000000004</c:v>
                </c:pt>
                <c:pt idx="7">
                  <c:v>5299.6109999999999</c:v>
                </c:pt>
              </c:numCache>
            </c:numRef>
          </c:val>
        </c:ser>
        <c:ser>
          <c:idx val="6"/>
          <c:order val="6"/>
          <c:tx>
            <c:strRef>
              <c:f>Data!$B$71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Data!$C$71:$N$71</c:f>
              <c:numCache>
                <c:formatCode>#,##0</c:formatCode>
                <c:ptCount val="12"/>
                <c:pt idx="0">
                  <c:v>4021.123</c:v>
                </c:pt>
                <c:pt idx="1">
                  <c:v>5862.4380000000092</c:v>
                </c:pt>
                <c:pt idx="2">
                  <c:v>14371.029999999999</c:v>
                </c:pt>
                <c:pt idx="3">
                  <c:v>10653.189999999999</c:v>
                </c:pt>
                <c:pt idx="4">
                  <c:v>9712.19</c:v>
                </c:pt>
                <c:pt idx="5">
                  <c:v>19164.91</c:v>
                </c:pt>
                <c:pt idx="6">
                  <c:v>11118.031999999999</c:v>
                </c:pt>
                <c:pt idx="7">
                  <c:v>13333.358</c:v>
                </c:pt>
              </c:numCache>
            </c:numRef>
          </c:val>
        </c:ser>
        <c:ser>
          <c:idx val="7"/>
          <c:order val="7"/>
          <c:tx>
            <c:strRef>
              <c:f>Data!$B$70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Data!$C$70:$N$70</c:f>
              <c:numCache>
                <c:formatCode>#,##0</c:formatCode>
                <c:ptCount val="12"/>
                <c:pt idx="0">
                  <c:v>5031.0820000000003</c:v>
                </c:pt>
                <c:pt idx="1">
                  <c:v>9389.4535000000105</c:v>
                </c:pt>
                <c:pt idx="2">
                  <c:v>10085.810000000001</c:v>
                </c:pt>
                <c:pt idx="3">
                  <c:v>15694.68</c:v>
                </c:pt>
                <c:pt idx="4">
                  <c:v>14764.74</c:v>
                </c:pt>
                <c:pt idx="5">
                  <c:v>17314.75</c:v>
                </c:pt>
                <c:pt idx="6">
                  <c:v>15758.122499999999</c:v>
                </c:pt>
                <c:pt idx="7">
                  <c:v>16665.349999999999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96282256"/>
        <c:axId val="496275200"/>
      </c:barChart>
      <c:catAx>
        <c:axId val="4962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5200"/>
        <c:crosses val="autoZero"/>
        <c:auto val="1"/>
        <c:lblAlgn val="ctr"/>
        <c:lblOffset val="100"/>
        <c:noMultiLvlLbl val="0"/>
      </c:catAx>
      <c:valAx>
        <c:axId val="49627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Cases</a:t>
            </a:r>
          </a:p>
        </c:rich>
      </c:tx>
      <c:layout>
        <c:manualLayout>
          <c:xMode val="edge"/>
          <c:yMode val="edge"/>
          <c:x val="0.46398467447141634"/>
          <c:y val="1.5151660380432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Data!$B$105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Data!$C$105:$N$105</c:f>
              <c:numCache>
                <c:formatCode>General</c:formatCode>
                <c:ptCount val="12"/>
                <c:pt idx="0">
                  <c:v>0</c:v>
                </c:pt>
                <c:pt idx="1">
                  <c:v>117.5</c:v>
                </c:pt>
                <c:pt idx="2">
                  <c:v>103.5</c:v>
                </c:pt>
                <c:pt idx="3">
                  <c:v>215.5</c:v>
                </c:pt>
                <c:pt idx="4">
                  <c:v>86</c:v>
                </c:pt>
                <c:pt idx="5">
                  <c:v>62</c:v>
                </c:pt>
                <c:pt idx="6">
                  <c:v>74</c:v>
                </c:pt>
                <c:pt idx="7">
                  <c:v>95.5</c:v>
                </c:pt>
              </c:numCache>
            </c:numRef>
          </c:val>
        </c:ser>
        <c:ser>
          <c:idx val="6"/>
          <c:order val="1"/>
          <c:tx>
            <c:strRef>
              <c:f>Data!$B$104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Data!$C$104:$N$104</c:f>
              <c:numCache>
                <c:formatCode>General</c:formatCode>
                <c:ptCount val="12"/>
                <c:pt idx="0">
                  <c:v>147</c:v>
                </c:pt>
                <c:pt idx="1">
                  <c:v>167.5</c:v>
                </c:pt>
                <c:pt idx="2">
                  <c:v>229.5</c:v>
                </c:pt>
                <c:pt idx="3">
                  <c:v>253</c:v>
                </c:pt>
                <c:pt idx="4">
                  <c:v>228</c:v>
                </c:pt>
                <c:pt idx="5">
                  <c:v>210.5</c:v>
                </c:pt>
                <c:pt idx="6">
                  <c:v>198</c:v>
                </c:pt>
                <c:pt idx="7">
                  <c:v>169</c:v>
                </c:pt>
              </c:numCache>
            </c:numRef>
          </c:val>
        </c:ser>
        <c:ser>
          <c:idx val="5"/>
          <c:order val="2"/>
          <c:tx>
            <c:strRef>
              <c:f>Data!$B$103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Data!$C$103:$N$103</c:f>
              <c:numCache>
                <c:formatCode>General</c:formatCode>
                <c:ptCount val="12"/>
                <c:pt idx="0">
                  <c:v>75</c:v>
                </c:pt>
                <c:pt idx="1">
                  <c:v>125</c:v>
                </c:pt>
                <c:pt idx="2">
                  <c:v>228.5</c:v>
                </c:pt>
                <c:pt idx="3">
                  <c:v>237</c:v>
                </c:pt>
                <c:pt idx="4">
                  <c:v>874</c:v>
                </c:pt>
                <c:pt idx="5">
                  <c:v>222</c:v>
                </c:pt>
                <c:pt idx="6">
                  <c:v>174</c:v>
                </c:pt>
                <c:pt idx="7">
                  <c:v>144.5</c:v>
                </c:pt>
              </c:numCache>
            </c:numRef>
          </c:val>
        </c:ser>
        <c:ser>
          <c:idx val="4"/>
          <c:order val="3"/>
          <c:tx>
            <c:strRef>
              <c:f>Data!$B$102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Data!$C$102:$N$102</c:f>
              <c:numCache>
                <c:formatCode>General</c:formatCode>
                <c:ptCount val="12"/>
                <c:pt idx="0">
                  <c:v>186.5</c:v>
                </c:pt>
                <c:pt idx="1">
                  <c:v>390</c:v>
                </c:pt>
                <c:pt idx="2">
                  <c:v>631.5</c:v>
                </c:pt>
                <c:pt idx="3">
                  <c:v>224.5</c:v>
                </c:pt>
                <c:pt idx="4">
                  <c:v>153</c:v>
                </c:pt>
                <c:pt idx="5">
                  <c:v>157</c:v>
                </c:pt>
                <c:pt idx="6">
                  <c:v>122.5</c:v>
                </c:pt>
                <c:pt idx="7">
                  <c:v>108.5</c:v>
                </c:pt>
              </c:numCache>
            </c:numRef>
          </c:val>
        </c:ser>
        <c:ser>
          <c:idx val="3"/>
          <c:order val="4"/>
          <c:tx>
            <c:strRef>
              <c:f>Data!$B$101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Data!$C$101:$N$101</c:f>
              <c:numCache>
                <c:formatCode>General</c:formatCode>
                <c:ptCount val="12"/>
                <c:pt idx="0">
                  <c:v>412.5</c:v>
                </c:pt>
                <c:pt idx="1">
                  <c:v>625</c:v>
                </c:pt>
                <c:pt idx="2">
                  <c:v>475</c:v>
                </c:pt>
                <c:pt idx="3">
                  <c:v>306</c:v>
                </c:pt>
                <c:pt idx="4">
                  <c:v>352</c:v>
                </c:pt>
                <c:pt idx="5">
                  <c:v>379</c:v>
                </c:pt>
                <c:pt idx="6">
                  <c:v>252.5</c:v>
                </c:pt>
                <c:pt idx="7">
                  <c:v>395.5</c:v>
                </c:pt>
              </c:numCache>
            </c:numRef>
          </c:val>
        </c:ser>
        <c:ser>
          <c:idx val="2"/>
          <c:order val="5"/>
          <c:tx>
            <c:strRef>
              <c:f>Data!$B$100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Data!$C$100:$N$100</c:f>
              <c:numCache>
                <c:formatCode>General</c:formatCode>
                <c:ptCount val="12"/>
                <c:pt idx="0">
                  <c:v>272</c:v>
                </c:pt>
                <c:pt idx="1">
                  <c:v>185</c:v>
                </c:pt>
                <c:pt idx="2">
                  <c:v>482</c:v>
                </c:pt>
                <c:pt idx="3">
                  <c:v>394</c:v>
                </c:pt>
                <c:pt idx="4">
                  <c:v>357</c:v>
                </c:pt>
                <c:pt idx="5">
                  <c:v>303.5</c:v>
                </c:pt>
                <c:pt idx="6">
                  <c:v>293</c:v>
                </c:pt>
                <c:pt idx="7">
                  <c:v>331</c:v>
                </c:pt>
              </c:numCache>
            </c:numRef>
          </c:val>
        </c:ser>
        <c:ser>
          <c:idx val="1"/>
          <c:order val="6"/>
          <c:tx>
            <c:strRef>
              <c:f>Data!$B$99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Data!$C$99:$N$99</c:f>
              <c:numCache>
                <c:formatCode>General</c:formatCode>
                <c:ptCount val="12"/>
                <c:pt idx="0">
                  <c:v>285</c:v>
                </c:pt>
                <c:pt idx="1">
                  <c:v>426</c:v>
                </c:pt>
                <c:pt idx="2">
                  <c:v>986</c:v>
                </c:pt>
                <c:pt idx="3">
                  <c:v>723</c:v>
                </c:pt>
                <c:pt idx="4">
                  <c:v>676.5</c:v>
                </c:pt>
                <c:pt idx="5">
                  <c:v>1390</c:v>
                </c:pt>
                <c:pt idx="6">
                  <c:v>792</c:v>
                </c:pt>
                <c:pt idx="7">
                  <c:v>939.5</c:v>
                </c:pt>
              </c:numCache>
            </c:numRef>
          </c:val>
        </c:ser>
        <c:ser>
          <c:idx val="0"/>
          <c:order val="7"/>
          <c:tx>
            <c:strRef>
              <c:f>Data!$B$98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Data!$C$98:$N$98</c:f>
              <c:numCache>
                <c:formatCode>General</c:formatCode>
                <c:ptCount val="12"/>
                <c:pt idx="0">
                  <c:v>224</c:v>
                </c:pt>
                <c:pt idx="1">
                  <c:v>287</c:v>
                </c:pt>
                <c:pt idx="2">
                  <c:v>387</c:v>
                </c:pt>
                <c:pt idx="3">
                  <c:v>781</c:v>
                </c:pt>
                <c:pt idx="4">
                  <c:v>681.5</c:v>
                </c:pt>
                <c:pt idx="5">
                  <c:v>801</c:v>
                </c:pt>
                <c:pt idx="6">
                  <c:v>762</c:v>
                </c:pt>
                <c:pt idx="7">
                  <c:v>724.5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96272848"/>
        <c:axId val="496279904"/>
      </c:barChart>
      <c:catAx>
        <c:axId val="4962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9904"/>
        <c:crosses val="autoZero"/>
        <c:auto val="1"/>
        <c:lblAlgn val="ctr"/>
        <c:lblOffset val="100"/>
        <c:noMultiLvlLbl val="0"/>
      </c:catAx>
      <c:valAx>
        <c:axId val="496279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2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active ratio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Data!$B$126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Data!$C$125:$N$125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Data!$C$126:$N$126</c:f>
              <c:numCache>
                <c:formatCode>0%</c:formatCode>
                <c:ptCount val="12"/>
                <c:pt idx="0">
                  <c:v>0.71052631578947367</c:v>
                </c:pt>
                <c:pt idx="1">
                  <c:v>0.69444444444444398</c:v>
                </c:pt>
                <c:pt idx="2">
                  <c:v>0.74125874125874103</c:v>
                </c:pt>
                <c:pt idx="3">
                  <c:v>0.83447332421340603</c:v>
                </c:pt>
                <c:pt idx="4">
                  <c:v>0.43090128755364798</c:v>
                </c:pt>
                <c:pt idx="5">
                  <c:v>0.41348713398402798</c:v>
                </c:pt>
                <c:pt idx="6">
                  <c:v>0.48457349999999999</c:v>
                </c:pt>
                <c:pt idx="7">
                  <c:v>0.48161765000000001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Data!$B$127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Data!$C$125:$N$125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Data!$C$127:$N$127</c:f>
              <c:numCache>
                <c:formatCode>0%</c:formatCode>
                <c:ptCount val="12"/>
                <c:pt idx="0">
                  <c:v>0.15952143569292124</c:v>
                </c:pt>
                <c:pt idx="1">
                  <c:v>0.41827541827541798</c:v>
                </c:pt>
                <c:pt idx="2">
                  <c:v>0.52626892252893998</c:v>
                </c:pt>
                <c:pt idx="3">
                  <c:v>0.42990654205607498</c:v>
                </c:pt>
                <c:pt idx="4">
                  <c:v>0.45808862786972798</c:v>
                </c:pt>
                <c:pt idx="5">
                  <c:v>0.68955111278762704</c:v>
                </c:pt>
                <c:pt idx="6">
                  <c:v>0.88487972999999998</c:v>
                </c:pt>
                <c:pt idx="7">
                  <c:v>0.96914973999999998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Data!$B$128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Data!$C$125:$N$125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Data!$C$128:$N$128</c:f>
              <c:numCache>
                <c:formatCode>0%</c:formatCode>
                <c:ptCount val="12"/>
                <c:pt idx="0">
                  <c:v>0.15649676956209618</c:v>
                </c:pt>
                <c:pt idx="1">
                  <c:v>0.116824762855716</c:v>
                </c:pt>
                <c:pt idx="2">
                  <c:v>0.354005167958656</c:v>
                </c:pt>
                <c:pt idx="3">
                  <c:v>0.23839854413102801</c:v>
                </c:pt>
                <c:pt idx="4">
                  <c:v>0.20343839541547301</c:v>
                </c:pt>
                <c:pt idx="5">
                  <c:v>0.215030170049369</c:v>
                </c:pt>
                <c:pt idx="6">
                  <c:v>0.13396562000000001</c:v>
                </c:pt>
                <c:pt idx="7">
                  <c:v>0.18448276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Data!$B$129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Data!$C$125:$N$125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Data!$C$129:$N$129</c:f>
              <c:numCache>
                <c:formatCode>0%</c:formatCode>
                <c:ptCount val="12"/>
                <c:pt idx="0">
                  <c:v>0.10175288584865327</c:v>
                </c:pt>
                <c:pt idx="1">
                  <c:v>0.16510538641686201</c:v>
                </c:pt>
                <c:pt idx="2">
                  <c:v>0.120291095890411</c:v>
                </c:pt>
                <c:pt idx="3">
                  <c:v>0.12291169451073999</c:v>
                </c:pt>
                <c:pt idx="4">
                  <c:v>0.13220815752461301</c:v>
                </c:pt>
                <c:pt idx="5">
                  <c:v>0.107272287992269</c:v>
                </c:pt>
                <c:pt idx="6">
                  <c:v>9.6980789999999997E-2</c:v>
                </c:pt>
                <c:pt idx="7">
                  <c:v>9.8428450000000001E-2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Data!$B$130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Data!$C$125:$N$125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Data!$C$130:$N$130</c:f>
              <c:numCache>
                <c:formatCode>0%</c:formatCode>
                <c:ptCount val="12"/>
                <c:pt idx="0">
                  <c:v>6.5412186379928322E-2</c:v>
                </c:pt>
                <c:pt idx="1">
                  <c:v>0.13403416557161599</c:v>
                </c:pt>
                <c:pt idx="2">
                  <c:v>0.23483619850794701</c:v>
                </c:pt>
                <c:pt idx="3">
                  <c:v>0.12561060711793401</c:v>
                </c:pt>
                <c:pt idx="4">
                  <c:v>0.10064635272391501</c:v>
                </c:pt>
                <c:pt idx="5">
                  <c:v>0.118043844856661</c:v>
                </c:pt>
                <c:pt idx="6">
                  <c:v>0.10557184999999999</c:v>
                </c:pt>
                <c:pt idx="7">
                  <c:v>0.1420932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Data!$B$131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Data!$C$125:$N$125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Data!$C$131:$N$131</c:f>
              <c:numCache>
                <c:formatCode>0%</c:formatCode>
                <c:ptCount val="12"/>
                <c:pt idx="0">
                  <c:v>5.1013277428371771E-2</c:v>
                </c:pt>
                <c:pt idx="1">
                  <c:v>8.25298881604319E-2</c:v>
                </c:pt>
                <c:pt idx="2">
                  <c:v>0.16767676767676801</c:v>
                </c:pt>
                <c:pt idx="3">
                  <c:v>0.13865336658354099</c:v>
                </c:pt>
                <c:pt idx="4">
                  <c:v>0.113298127700432</c:v>
                </c:pt>
                <c:pt idx="5">
                  <c:v>0.100515463917526</c:v>
                </c:pt>
                <c:pt idx="6">
                  <c:v>7.323027E-2</c:v>
                </c:pt>
                <c:pt idx="7">
                  <c:v>8.5106379999999995E-2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Data!$B$132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Data!$C$125:$N$125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Data!$C$132:$N$132</c:f>
              <c:numCache>
                <c:formatCode>0%</c:formatCode>
                <c:ptCount val="12"/>
                <c:pt idx="0">
                  <c:v>7.3658365485794464E-2</c:v>
                </c:pt>
                <c:pt idx="1">
                  <c:v>9.8332620778110294E-2</c:v>
                </c:pt>
                <c:pt idx="2">
                  <c:v>0.164835164835165</c:v>
                </c:pt>
                <c:pt idx="3">
                  <c:v>0.169909208819715</c:v>
                </c:pt>
                <c:pt idx="4">
                  <c:v>0.14923384410393101</c:v>
                </c:pt>
                <c:pt idx="5">
                  <c:v>0.13049095607235101</c:v>
                </c:pt>
                <c:pt idx="6">
                  <c:v>0.11221122</c:v>
                </c:pt>
                <c:pt idx="7">
                  <c:v>0.11042945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Data!$B$133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Data!$C$125:$N$125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Data!$C$133:$N$133</c:f>
              <c:numCache>
                <c:formatCode>0%</c:formatCode>
                <c:ptCount val="12"/>
                <c:pt idx="1">
                  <c:v>8.3262531860662695E-2</c:v>
                </c:pt>
                <c:pt idx="2">
                  <c:v>3.06143001007049E-2</c:v>
                </c:pt>
                <c:pt idx="3">
                  <c:v>4.9123956115932503E-2</c:v>
                </c:pt>
                <c:pt idx="4">
                  <c:v>1.77789571447526E-2</c:v>
                </c:pt>
                <c:pt idx="5">
                  <c:v>1.2823397075365599E-2</c:v>
                </c:pt>
                <c:pt idx="6">
                  <c:v>8.7986460000000002E-2</c:v>
                </c:pt>
                <c:pt idx="7">
                  <c:v>0.13851351000000001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85000"/>
        <c:axId val="496276768"/>
      </c:lineChart>
      <c:catAx>
        <c:axId val="4962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6768"/>
        <c:crosses val="autoZero"/>
        <c:auto val="1"/>
        <c:lblAlgn val="ctr"/>
        <c:lblOffset val="100"/>
        <c:noMultiLvlLbl val="0"/>
      </c:catAx>
      <c:valAx>
        <c:axId val="496276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Active Ratio - Case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Data!$C$12:$N$12</c:f>
              <c:numCache>
                <c:formatCode>0%</c:formatCode>
                <c:ptCount val="12"/>
                <c:pt idx="0">
                  <c:v>0.10274213836477987</c:v>
                </c:pt>
                <c:pt idx="1">
                  <c:v>0.16288263865356375</c:v>
                </c:pt>
                <c:pt idx="2">
                  <c:v>0.24784831424318904</c:v>
                </c:pt>
                <c:pt idx="3">
                  <c:v>0.22691115006067142</c:v>
                </c:pt>
                <c:pt idx="4">
                  <c:v>0.20322781741359008</c:v>
                </c:pt>
                <c:pt idx="5">
                  <c:v>0.24527443975316662</c:v>
                </c:pt>
              </c:numCache>
            </c:numRef>
          </c:val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Data!$C$13:$N$13</c:f>
              <c:numCache>
                <c:formatCode>0%</c:formatCode>
                <c:ptCount val="12"/>
                <c:pt idx="0">
                  <c:v>0.15349286922890984</c:v>
                </c:pt>
                <c:pt idx="1">
                  <c:v>0.15041242115477924</c:v>
                </c:pt>
                <c:pt idx="2">
                  <c:v>0.2659358989634219</c:v>
                </c:pt>
                <c:pt idx="3">
                  <c:v>0.22171894462688257</c:v>
                </c:pt>
                <c:pt idx="4">
                  <c:v>0.23105458399576045</c:v>
                </c:pt>
                <c:pt idx="5">
                  <c:v>0.30644711135919622</c:v>
                </c:pt>
                <c:pt idx="6">
                  <c:v>0.21556689155833469</c:v>
                </c:pt>
                <c:pt idx="7">
                  <c:v>0.21345358887636226</c:v>
                </c:pt>
                <c:pt idx="8">
                  <c:v>0.23630417007358953</c:v>
                </c:pt>
                <c:pt idx="9">
                  <c:v>0.18195358073724713</c:v>
                </c:pt>
                <c:pt idx="10">
                  <c:v>0.17629875708803483</c:v>
                </c:pt>
                <c:pt idx="11">
                  <c:v>0.26672311600338694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742866008"/>
        <c:axId val="742859344"/>
      </c:barChart>
      <c:lineChart>
        <c:grouping val="standard"/>
        <c:varyColors val="0"/>
        <c:ser>
          <c:idx val="2"/>
          <c:order val="2"/>
          <c:tx>
            <c:strRef>
              <c:f>Data!$B$14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Data!$C$14:$N$14</c:f>
              <c:numCache>
                <c:formatCode>_-* #,##0.0\ _₫_-;\-* #,##0.0\ _₫_-;_-* "-"??\ _₫_-;_-@_-</c:formatCode>
                <c:ptCount val="12"/>
                <c:pt idx="0">
                  <c:v>16.659052896379524</c:v>
                </c:pt>
                <c:pt idx="1">
                  <c:v>17.956530047352576</c:v>
                </c:pt>
                <c:pt idx="2">
                  <c:v>16.606547544706217</c:v>
                </c:pt>
                <c:pt idx="3">
                  <c:v>16.419142405871106</c:v>
                </c:pt>
                <c:pt idx="4">
                  <c:v>15.966205399061032</c:v>
                </c:pt>
                <c:pt idx="5">
                  <c:v>16.864276312056738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Data!$B$15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Data!$C$15:$N$15</c:f>
              <c:numCache>
                <c:formatCode>_-* #,##0.0\ _₫_-;\-* #,##0.0\ _₫_-;_-* "-"??\ _₫_-;_-@_-</c:formatCode>
                <c:ptCount val="12"/>
                <c:pt idx="0">
                  <c:v>15.713935128518971</c:v>
                </c:pt>
                <c:pt idx="1">
                  <c:v>16.858400244798041</c:v>
                </c:pt>
                <c:pt idx="2">
                  <c:v>17.586248874104395</c:v>
                </c:pt>
                <c:pt idx="3">
                  <c:v>20.617766910299011</c:v>
                </c:pt>
                <c:pt idx="4">
                  <c:v>17.86276973603438</c:v>
                </c:pt>
                <c:pt idx="5">
                  <c:v>15.285836994261143</c:v>
                </c:pt>
                <c:pt idx="6">
                  <c:v>16.311434310803623</c:v>
                </c:pt>
                <c:pt idx="7">
                  <c:v>15.468998470363303</c:v>
                </c:pt>
                <c:pt idx="8">
                  <c:v>15.74960082618369</c:v>
                </c:pt>
                <c:pt idx="9">
                  <c:v>17.806666949521329</c:v>
                </c:pt>
                <c:pt idx="10">
                  <c:v>18.117523015764252</c:v>
                </c:pt>
                <c:pt idx="11">
                  <c:v>19.012776825396887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60520"/>
        <c:axId val="742859736"/>
      </c:lineChart>
      <c:catAx>
        <c:axId val="74286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9344"/>
        <c:crosses val="autoZero"/>
        <c:auto val="1"/>
        <c:lblAlgn val="ctr"/>
        <c:lblOffset val="100"/>
        <c:noMultiLvlLbl val="0"/>
      </c:catAx>
      <c:valAx>
        <c:axId val="7428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6008"/>
        <c:crosses val="autoZero"/>
        <c:crossBetween val="between"/>
      </c:valAx>
      <c:valAx>
        <c:axId val="742859736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0520"/>
        <c:crosses val="max"/>
        <c:crossBetween val="between"/>
      </c:valAx>
      <c:catAx>
        <c:axId val="7428605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9736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 SIZE</a:t>
            </a:r>
          </a:p>
        </c:rich>
      </c:tx>
      <c:layout>
        <c:manualLayout>
          <c:xMode val="edge"/>
          <c:yMode val="edge"/>
          <c:x val="0.34357397762691538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Data!$B$155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Data!$C$154:$N$154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Data!$C$155:$N$155</c:f>
              <c:numCache>
                <c:formatCode>0.0;\-0.0;"-"</c:formatCode>
                <c:ptCount val="12"/>
                <c:pt idx="0">
                  <c:v>22.4601875</c:v>
                </c:pt>
                <c:pt idx="1">
                  <c:v>32.715865853658599</c:v>
                </c:pt>
                <c:pt idx="2">
                  <c:v>26.0615245478036</c:v>
                </c:pt>
                <c:pt idx="3">
                  <c:v>20.0956209987196</c:v>
                </c:pt>
                <c:pt idx="4">
                  <c:v>21.665062362435801</c:v>
                </c:pt>
                <c:pt idx="5">
                  <c:v>21.616416978776499</c:v>
                </c:pt>
                <c:pt idx="6">
                  <c:v>20.679950000000002</c:v>
                </c:pt>
                <c:pt idx="7">
                  <c:v>23.002549999999999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Data!$B$156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Data!$C$154:$N$154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Data!$C$156:$N$156</c:f>
              <c:numCache>
                <c:formatCode>0.0;\-0.0;"-"</c:formatCode>
                <c:ptCount val="12"/>
                <c:pt idx="0">
                  <c:v>14.10920350877193</c:v>
                </c:pt>
                <c:pt idx="1">
                  <c:v>13.761591549295799</c:v>
                </c:pt>
                <c:pt idx="2">
                  <c:v>14.5750811359026</c:v>
                </c:pt>
                <c:pt idx="3">
                  <c:v>14.7347026279391</c:v>
                </c:pt>
                <c:pt idx="4">
                  <c:v>14.3565262379897</c:v>
                </c:pt>
                <c:pt idx="5">
                  <c:v>13.7877050359712</c:v>
                </c:pt>
                <c:pt idx="6">
                  <c:v>14.03792</c:v>
                </c:pt>
                <c:pt idx="7">
                  <c:v>14.19197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Data!$B$157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Data!$C$154:$N$154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Data!$C$157:$N$157</c:f>
              <c:numCache>
                <c:formatCode>0.0;\-0.0;"-"</c:formatCode>
                <c:ptCount val="12"/>
                <c:pt idx="0">
                  <c:v>13.037231617647059</c:v>
                </c:pt>
                <c:pt idx="1">
                  <c:v>14.3109351351351</c:v>
                </c:pt>
                <c:pt idx="2">
                  <c:v>14.6398755186722</c:v>
                </c:pt>
                <c:pt idx="3">
                  <c:v>13.7248730964467</c:v>
                </c:pt>
                <c:pt idx="4">
                  <c:v>16.369635854341698</c:v>
                </c:pt>
                <c:pt idx="5">
                  <c:v>14.090345963756199</c:v>
                </c:pt>
                <c:pt idx="6">
                  <c:v>14.321249999999999</c:v>
                </c:pt>
                <c:pt idx="7">
                  <c:v>16.010909999999999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Data!$B$158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Data!$C$154:$N$154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Data!$C$158:$N$158</c:f>
              <c:numCache>
                <c:formatCode>0.0;\-0.0;"-"</c:formatCode>
                <c:ptCount val="12"/>
                <c:pt idx="0">
                  <c:v>14.96110787878788</c:v>
                </c:pt>
                <c:pt idx="1">
                  <c:v>15.934097599999999</c:v>
                </c:pt>
                <c:pt idx="2">
                  <c:v>13.984021052631601</c:v>
                </c:pt>
                <c:pt idx="3">
                  <c:v>14.1761437908497</c:v>
                </c:pt>
                <c:pt idx="4">
                  <c:v>14.0577272727273</c:v>
                </c:pt>
                <c:pt idx="5">
                  <c:v>16.143562005277001</c:v>
                </c:pt>
                <c:pt idx="6">
                  <c:v>15.5931</c:v>
                </c:pt>
                <c:pt idx="7">
                  <c:v>14.034179999999999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Data!$B$159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Data!$C$154:$N$154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Data!$C$159:$N$159</c:f>
              <c:numCache>
                <c:formatCode>0.0;\-0.0;"-"</c:formatCode>
                <c:ptCount val="12"/>
                <c:pt idx="0">
                  <c:v>15.878233243967829</c:v>
                </c:pt>
                <c:pt idx="1">
                  <c:v>17.531092307692301</c:v>
                </c:pt>
                <c:pt idx="2">
                  <c:v>16.372525732383199</c:v>
                </c:pt>
                <c:pt idx="3">
                  <c:v>14.472962138084601</c:v>
                </c:pt>
                <c:pt idx="4">
                  <c:v>17.503464052287601</c:v>
                </c:pt>
                <c:pt idx="5">
                  <c:v>15.7814649681529</c:v>
                </c:pt>
                <c:pt idx="6">
                  <c:v>14.841950000000001</c:v>
                </c:pt>
                <c:pt idx="7">
                  <c:v>15.016540000000001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Data!$B$160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Data!$C$154:$N$154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Data!$C$160:$N$160</c:f>
              <c:numCache>
                <c:formatCode>0.0;\-0.0;"-"</c:formatCode>
                <c:ptCount val="12"/>
                <c:pt idx="0">
                  <c:v>13.23024</c:v>
                </c:pt>
                <c:pt idx="1">
                  <c:v>13.600951999999999</c:v>
                </c:pt>
                <c:pt idx="2">
                  <c:v>15.020087527352301</c:v>
                </c:pt>
                <c:pt idx="3">
                  <c:v>18.393375527426201</c:v>
                </c:pt>
                <c:pt idx="4">
                  <c:v>10.625011441647599</c:v>
                </c:pt>
                <c:pt idx="5">
                  <c:v>16.279279279279301</c:v>
                </c:pt>
                <c:pt idx="6">
                  <c:v>16.81663</c:v>
                </c:pt>
                <c:pt idx="7">
                  <c:v>17.402850000000001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Data!$B$161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Data!$C$154:$N$154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Data!$C$161:$N$161</c:f>
              <c:numCache>
                <c:formatCode>0.0;\-0.0;"-"</c:formatCode>
                <c:ptCount val="12"/>
                <c:pt idx="0">
                  <c:v>19.774513605442177</c:v>
                </c:pt>
                <c:pt idx="1">
                  <c:v>17.623847761194</c:v>
                </c:pt>
                <c:pt idx="2">
                  <c:v>17.462570806100199</c:v>
                </c:pt>
                <c:pt idx="3">
                  <c:v>17.761739130434801</c:v>
                </c:pt>
                <c:pt idx="4">
                  <c:v>19.874166666666699</c:v>
                </c:pt>
                <c:pt idx="5">
                  <c:v>20.181092636579599</c:v>
                </c:pt>
                <c:pt idx="6">
                  <c:v>23.137239999999998</c:v>
                </c:pt>
                <c:pt idx="7">
                  <c:v>19.404710000000001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Data!$B$162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Data!$C$154:$N$154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Data!$C$162:$N$162</c:f>
              <c:numCache>
                <c:formatCode>0.0;\-0.0;"-"</c:formatCode>
                <c:ptCount val="12"/>
                <c:pt idx="1">
                  <c:v>13.753489361702099</c:v>
                </c:pt>
                <c:pt idx="2">
                  <c:v>13.6157487922705</c:v>
                </c:pt>
                <c:pt idx="3">
                  <c:v>13.966310904872399</c:v>
                </c:pt>
                <c:pt idx="4">
                  <c:v>16.0186046511628</c:v>
                </c:pt>
                <c:pt idx="5">
                  <c:v>14.6640322580645</c:v>
                </c:pt>
                <c:pt idx="6">
                  <c:v>15.40835</c:v>
                </c:pt>
                <c:pt idx="7">
                  <c:v>15.42609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82648"/>
        <c:axId val="496277552"/>
      </c:lineChart>
      <c:catAx>
        <c:axId val="49628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7552"/>
        <c:crosses val="autoZero"/>
        <c:auto val="1"/>
        <c:lblAlgn val="ctr"/>
        <c:lblOffset val="100"/>
        <c:noMultiLvlLbl val="0"/>
      </c:catAx>
      <c:valAx>
        <c:axId val="496277552"/>
        <c:scaling>
          <c:orientation val="minMax"/>
          <c:max val="36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;\-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2648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CASE/ACTIVE</a:t>
            </a:r>
          </a:p>
        </c:rich>
      </c:tx>
      <c:layout>
        <c:manualLayout>
          <c:xMode val="edge"/>
          <c:yMode val="edge"/>
          <c:x val="0.3208035764232039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Data!$B$188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Data!$C$187:$N$187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Data!$C$188:$N$188</c:f>
              <c:numCache>
                <c:formatCode>0.0;\-0.0;"-"</c:formatCode>
                <c:ptCount val="12"/>
                <c:pt idx="0">
                  <c:v>2.7654320987654319</c:v>
                </c:pt>
                <c:pt idx="1">
                  <c:v>2.87</c:v>
                </c:pt>
                <c:pt idx="2">
                  <c:v>3.6509433962264199</c:v>
                </c:pt>
                <c:pt idx="3">
                  <c:v>2.5606557377049199</c:v>
                </c:pt>
                <c:pt idx="4">
                  <c:v>2.7151394422310799</c:v>
                </c:pt>
                <c:pt idx="5">
                  <c:v>3.4377682403433498</c:v>
                </c:pt>
                <c:pt idx="6">
                  <c:v>2.8539330000000001</c:v>
                </c:pt>
                <c:pt idx="7">
                  <c:v>2.7652670000000001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Data!$B$189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Data!$C$187:$N$187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Data!$C$189:$N$189</c:f>
              <c:numCache>
                <c:formatCode>0.0;\-0.0;"-"</c:formatCode>
                <c:ptCount val="12"/>
                <c:pt idx="0">
                  <c:v>1.78125</c:v>
                </c:pt>
                <c:pt idx="1">
                  <c:v>1.31076923076923</c:v>
                </c:pt>
                <c:pt idx="2">
                  <c:v>1.6683587140439899</c:v>
                </c:pt>
                <c:pt idx="3">
                  <c:v>1.5717391304347801</c:v>
                </c:pt>
                <c:pt idx="4">
                  <c:v>1.57692307692308</c:v>
                </c:pt>
                <c:pt idx="5">
                  <c:v>1.52078774617068</c:v>
                </c:pt>
                <c:pt idx="6">
                  <c:v>1.5378639999999999</c:v>
                </c:pt>
                <c:pt idx="7">
                  <c:v>1.4588509999999999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Data!$B$190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Data!$C$187:$N$187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Data!$C$190:$N$190</c:f>
              <c:numCache>
                <c:formatCode>0.0;\-0.0;"-"</c:formatCode>
                <c:ptCount val="12"/>
                <c:pt idx="0">
                  <c:v>1.2477064220183487</c:v>
                </c:pt>
                <c:pt idx="1">
                  <c:v>1.58119658119658</c:v>
                </c:pt>
                <c:pt idx="2">
                  <c:v>1.7591240875912399</c:v>
                </c:pt>
                <c:pt idx="3">
                  <c:v>1.5038167938931299</c:v>
                </c:pt>
                <c:pt idx="4">
                  <c:v>1.6760563380281699</c:v>
                </c:pt>
                <c:pt idx="5">
                  <c:v>1.5484693877550999</c:v>
                </c:pt>
                <c:pt idx="6">
                  <c:v>1.2964599999999999</c:v>
                </c:pt>
                <c:pt idx="7">
                  <c:v>1.546729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Data!$B$191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Data!$C$187:$N$187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Data!$C$191:$N$191</c:f>
              <c:numCache>
                <c:formatCode>0.0;\-0.0;"-"</c:formatCode>
                <c:ptCount val="12"/>
                <c:pt idx="0">
                  <c:v>1.7331932773109244</c:v>
                </c:pt>
                <c:pt idx="1">
                  <c:v>1.47754137115839</c:v>
                </c:pt>
                <c:pt idx="2">
                  <c:v>1.69039145907473</c:v>
                </c:pt>
                <c:pt idx="3">
                  <c:v>1.4854368932038799</c:v>
                </c:pt>
                <c:pt idx="4">
                  <c:v>1.4978723404255301</c:v>
                </c:pt>
                <c:pt idx="5">
                  <c:v>1.70720720720721</c:v>
                </c:pt>
                <c:pt idx="6">
                  <c:v>1.58805</c:v>
                </c:pt>
                <c:pt idx="7">
                  <c:v>1.6617649999999999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Data!$B$192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Data!$C$187:$N$187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Data!$C$192:$N$192</c:f>
              <c:numCache>
                <c:formatCode>0.0;\-0.0;"-"</c:formatCode>
                <c:ptCount val="12"/>
                <c:pt idx="0">
                  <c:v>1.2773972602739727</c:v>
                </c:pt>
                <c:pt idx="1">
                  <c:v>1.52941176470588</c:v>
                </c:pt>
                <c:pt idx="2">
                  <c:v>1.74447513812155</c:v>
                </c:pt>
                <c:pt idx="3">
                  <c:v>1.24722222222222</c:v>
                </c:pt>
                <c:pt idx="4">
                  <c:v>1.40366972477064</c:v>
                </c:pt>
                <c:pt idx="5">
                  <c:v>1.4952380952380999</c:v>
                </c:pt>
                <c:pt idx="6">
                  <c:v>1.701389</c:v>
                </c:pt>
                <c:pt idx="7">
                  <c:v>1.1666669999999999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Data!$B$193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Data!$C$187:$N$187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Data!$C$193:$N$193</c:f>
              <c:numCache>
                <c:formatCode>0.0;\-0.0;"-"</c:formatCode>
                <c:ptCount val="12"/>
                <c:pt idx="0">
                  <c:v>1.0273972602739727</c:v>
                </c:pt>
                <c:pt idx="1">
                  <c:v>1.1682242990654199</c:v>
                </c:pt>
                <c:pt idx="2">
                  <c:v>1.37650602409639</c:v>
                </c:pt>
                <c:pt idx="3">
                  <c:v>1.7050359712230201</c:v>
                </c:pt>
                <c:pt idx="4">
                  <c:v>7.4067796610169498</c:v>
                </c:pt>
                <c:pt idx="5">
                  <c:v>1.8974358974359</c:v>
                </c:pt>
                <c:pt idx="6">
                  <c:v>1.933333</c:v>
                </c:pt>
                <c:pt idx="7">
                  <c:v>1.762195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Data!$B$194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Data!$C$187:$N$187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Data!$C$194:$N$194</c:f>
              <c:numCache>
                <c:formatCode>0.0;\-0.0;"-"</c:formatCode>
                <c:ptCount val="12"/>
                <c:pt idx="0">
                  <c:v>1.4</c:v>
                </c:pt>
                <c:pt idx="1">
                  <c:v>1.4565217391304299</c:v>
                </c:pt>
                <c:pt idx="2">
                  <c:v>1.7</c:v>
                </c:pt>
                <c:pt idx="3">
                  <c:v>1.9312977099236599</c:v>
                </c:pt>
                <c:pt idx="4">
                  <c:v>2.03571428571429</c:v>
                </c:pt>
                <c:pt idx="5">
                  <c:v>2.0841584158415798</c:v>
                </c:pt>
                <c:pt idx="6">
                  <c:v>1.941176</c:v>
                </c:pt>
                <c:pt idx="7">
                  <c:v>1.8777779999999999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Data!$B$195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Data!$C$187:$N$187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Data!$C$195:$N$195</c:f>
              <c:numCache>
                <c:formatCode>0.0;\-0.0;"-"</c:formatCode>
                <c:ptCount val="12"/>
                <c:pt idx="1">
                  <c:v>1.1989795918367301</c:v>
                </c:pt>
                <c:pt idx="2">
                  <c:v>1.36184210526316</c:v>
                </c:pt>
                <c:pt idx="3">
                  <c:v>1.4366666666666701</c:v>
                </c:pt>
                <c:pt idx="4">
                  <c:v>1.2835820895522401</c:v>
                </c:pt>
                <c:pt idx="5">
                  <c:v>1.0877192982456101</c:v>
                </c:pt>
                <c:pt idx="6">
                  <c:v>1.4230769999999999</c:v>
                </c:pt>
                <c:pt idx="7">
                  <c:v>1.1646339999999999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91664"/>
        <c:axId val="496288136"/>
      </c:lineChart>
      <c:catAx>
        <c:axId val="49629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8136"/>
        <c:crosses val="autoZero"/>
        <c:auto val="1"/>
        <c:lblAlgn val="ctr"/>
        <c:lblOffset val="100"/>
        <c:noMultiLvlLbl val="0"/>
      </c:catAx>
      <c:valAx>
        <c:axId val="496288136"/>
        <c:scaling>
          <c:orientation val="minMax"/>
          <c:max val="8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;\-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916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NORTH - ManPower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Data!$B$50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Data!$C$50:$N$50</c:f>
              <c:numCache>
                <c:formatCode>_(* #,##0_);_(* \(#,##0\);_(* "-"??_);_(@_)</c:formatCode>
                <c:ptCount val="12"/>
                <c:pt idx="1">
                  <c:v>1555</c:v>
                </c:pt>
                <c:pt idx="2">
                  <c:v>1709</c:v>
                </c:pt>
                <c:pt idx="3">
                  <c:v>2366</c:v>
                </c:pt>
                <c:pt idx="4">
                  <c:v>2740</c:v>
                </c:pt>
                <c:pt idx="5">
                  <c:v>3299</c:v>
                </c:pt>
                <c:pt idx="6">
                  <c:v>4093</c:v>
                </c:pt>
                <c:pt idx="7">
                  <c:v>4883</c:v>
                </c:pt>
              </c:numCache>
            </c:numRef>
          </c:val>
        </c:ser>
        <c:ser>
          <c:idx val="6"/>
          <c:order val="1"/>
          <c:tx>
            <c:strRef>
              <c:f>Data!$B$49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Data!$C$49:$N$49</c:f>
              <c:numCache>
                <c:formatCode>General</c:formatCode>
                <c:ptCount val="12"/>
                <c:pt idx="0">
                  <c:v>773</c:v>
                </c:pt>
                <c:pt idx="1">
                  <c:v>461</c:v>
                </c:pt>
                <c:pt idx="2">
                  <c:v>435</c:v>
                </c:pt>
                <c:pt idx="3">
                  <c:v>423</c:v>
                </c:pt>
                <c:pt idx="4">
                  <c:v>438</c:v>
                </c:pt>
                <c:pt idx="5">
                  <c:v>473</c:v>
                </c:pt>
                <c:pt idx="6">
                  <c:v>569</c:v>
                </c:pt>
                <c:pt idx="7">
                  <c:v>520</c:v>
                </c:pt>
              </c:numCache>
            </c:numRef>
          </c:val>
        </c:ser>
        <c:ser>
          <c:idx val="5"/>
          <c:order val="2"/>
          <c:tx>
            <c:strRef>
              <c:f>Data!$B$48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Data!$C$48:$N$48</c:f>
              <c:numCache>
                <c:formatCode>General</c:formatCode>
                <c:ptCount val="12"/>
                <c:pt idx="0">
                  <c:v>1048</c:v>
                </c:pt>
                <c:pt idx="1">
                  <c:v>609</c:v>
                </c:pt>
                <c:pt idx="2">
                  <c:v>734</c:v>
                </c:pt>
                <c:pt idx="3">
                  <c:v>718</c:v>
                </c:pt>
                <c:pt idx="4">
                  <c:v>841</c:v>
                </c:pt>
                <c:pt idx="5">
                  <c:v>867</c:v>
                </c:pt>
                <c:pt idx="6">
                  <c:v>903</c:v>
                </c:pt>
                <c:pt idx="7">
                  <c:v>665</c:v>
                </c:pt>
              </c:numCache>
            </c:numRef>
          </c:val>
        </c:ser>
        <c:ser>
          <c:idx val="4"/>
          <c:order val="3"/>
          <c:tx>
            <c:strRef>
              <c:f>Data!$B$47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Data!$C$47:$N$47</c:f>
              <c:numCache>
                <c:formatCode>General</c:formatCode>
                <c:ptCount val="12"/>
                <c:pt idx="0">
                  <c:v>1778</c:v>
                </c:pt>
                <c:pt idx="1">
                  <c:v>1020</c:v>
                </c:pt>
                <c:pt idx="2">
                  <c:v>1138</c:v>
                </c:pt>
                <c:pt idx="3">
                  <c:v>860</c:v>
                </c:pt>
                <c:pt idx="4">
                  <c:v>626</c:v>
                </c:pt>
                <c:pt idx="5">
                  <c:v>569</c:v>
                </c:pt>
                <c:pt idx="6">
                  <c:v>451</c:v>
                </c:pt>
                <c:pt idx="7">
                  <c:v>423</c:v>
                </c:pt>
              </c:numCache>
            </c:numRef>
          </c:val>
        </c:ser>
        <c:ser>
          <c:idx val="3"/>
          <c:order val="4"/>
          <c:tx>
            <c:strRef>
              <c:f>Data!$B$46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Data!$C$46:$N$46</c:f>
              <c:numCache>
                <c:formatCode>General</c:formatCode>
                <c:ptCount val="12"/>
                <c:pt idx="0">
                  <c:v>1727</c:v>
                </c:pt>
                <c:pt idx="1">
                  <c:v>1989</c:v>
                </c:pt>
                <c:pt idx="2">
                  <c:v>1372</c:v>
                </c:pt>
                <c:pt idx="3">
                  <c:v>903</c:v>
                </c:pt>
                <c:pt idx="4">
                  <c:v>1466</c:v>
                </c:pt>
                <c:pt idx="5">
                  <c:v>1424</c:v>
                </c:pt>
                <c:pt idx="6">
                  <c:v>1105</c:v>
                </c:pt>
                <c:pt idx="7">
                  <c:v>1738</c:v>
                </c:pt>
              </c:numCache>
            </c:numRef>
          </c:val>
        </c:ser>
        <c:ser>
          <c:idx val="2"/>
          <c:order val="5"/>
          <c:tx>
            <c:strRef>
              <c:f>Data!$B$45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Data!$C$45:$N$45</c:f>
              <c:numCache>
                <c:formatCode>General</c:formatCode>
                <c:ptCount val="12"/>
                <c:pt idx="0">
                  <c:v>1116</c:v>
                </c:pt>
                <c:pt idx="1">
                  <c:v>319</c:v>
                </c:pt>
                <c:pt idx="2">
                  <c:v>661</c:v>
                </c:pt>
                <c:pt idx="3">
                  <c:v>837</c:v>
                </c:pt>
                <c:pt idx="4">
                  <c:v>650</c:v>
                </c:pt>
                <c:pt idx="5">
                  <c:v>563</c:v>
                </c:pt>
                <c:pt idx="6">
                  <c:v>1295</c:v>
                </c:pt>
                <c:pt idx="7">
                  <c:v>823</c:v>
                </c:pt>
              </c:numCache>
            </c:numRef>
          </c:val>
        </c:ser>
        <c:ser>
          <c:idx val="1"/>
          <c:order val="6"/>
          <c:tx>
            <c:strRef>
              <c:f>Data!$B$44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Data!$C$44:$N$44</c:f>
              <c:numCache>
                <c:formatCode>General</c:formatCode>
                <c:ptCount val="12"/>
                <c:pt idx="0">
                  <c:v>320</c:v>
                </c:pt>
                <c:pt idx="1">
                  <c:v>666</c:v>
                </c:pt>
                <c:pt idx="2">
                  <c:v>855</c:v>
                </c:pt>
                <c:pt idx="3">
                  <c:v>650</c:v>
                </c:pt>
                <c:pt idx="4">
                  <c:v>587</c:v>
                </c:pt>
                <c:pt idx="5">
                  <c:v>1312</c:v>
                </c:pt>
                <c:pt idx="6">
                  <c:v>825</c:v>
                </c:pt>
                <c:pt idx="7">
                  <c:v>887</c:v>
                </c:pt>
              </c:numCache>
            </c:numRef>
          </c:val>
        </c:ser>
        <c:ser>
          <c:idx val="0"/>
          <c:order val="7"/>
          <c:tx>
            <c:strRef>
              <c:f>Data!$B$43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Data!$C$43:$N$43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339</c:v>
                </c:pt>
                <c:pt idx="4">
                  <c:v>336</c:v>
                </c:pt>
                <c:pt idx="5">
                  <c:v>316</c:v>
                </c:pt>
                <c:pt idx="6">
                  <c:v>305</c:v>
                </c:pt>
                <c:pt idx="7">
                  <c:v>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94674208"/>
        <c:axId val="694674600"/>
      </c:barChart>
      <c:catAx>
        <c:axId val="6946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74600"/>
        <c:crosses val="autoZero"/>
        <c:auto val="1"/>
        <c:lblAlgn val="ctr"/>
        <c:lblOffset val="100"/>
        <c:noMultiLvlLbl val="0"/>
      </c:catAx>
      <c:valAx>
        <c:axId val="694674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74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NORTH - APE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Data!$B$86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Data!$C$86:$N$86</c:f>
              <c:numCache>
                <c:formatCode>#,##0</c:formatCode>
                <c:ptCount val="12"/>
                <c:pt idx="1">
                  <c:v>1074.5830000000001</c:v>
                </c:pt>
                <c:pt idx="2">
                  <c:v>800.98</c:v>
                </c:pt>
                <c:pt idx="3">
                  <c:v>2179.69</c:v>
                </c:pt>
                <c:pt idx="4">
                  <c:v>894.63</c:v>
                </c:pt>
                <c:pt idx="5">
                  <c:v>654.79999999999995</c:v>
                </c:pt>
                <c:pt idx="6">
                  <c:v>752.53</c:v>
                </c:pt>
                <c:pt idx="7">
                  <c:v>964.89800000000002</c:v>
                </c:pt>
              </c:numCache>
            </c:numRef>
          </c:val>
        </c:ser>
        <c:ser>
          <c:idx val="6"/>
          <c:order val="1"/>
          <c:tx>
            <c:strRef>
              <c:f>Data!$B$85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Data!$C$85:$N$85</c:f>
              <c:numCache>
                <c:formatCode>#,##0</c:formatCode>
                <c:ptCount val="12"/>
                <c:pt idx="0">
                  <c:v>1340.424</c:v>
                </c:pt>
                <c:pt idx="1">
                  <c:v>1857.0685000000001</c:v>
                </c:pt>
                <c:pt idx="2">
                  <c:v>1777.13</c:v>
                </c:pt>
                <c:pt idx="3">
                  <c:v>2295.9299999999998</c:v>
                </c:pt>
                <c:pt idx="4">
                  <c:v>2065.11</c:v>
                </c:pt>
                <c:pt idx="5">
                  <c:v>2052.37</c:v>
                </c:pt>
                <c:pt idx="6">
                  <c:v>1834.4894999999999</c:v>
                </c:pt>
                <c:pt idx="7">
                  <c:v>871.29700000000003</c:v>
                </c:pt>
              </c:numCache>
            </c:numRef>
          </c:val>
        </c:ser>
        <c:ser>
          <c:idx val="5"/>
          <c:order val="2"/>
          <c:tx>
            <c:strRef>
              <c:f>Data!$B$84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Data!$C$84:$N$84</c:f>
              <c:numCache>
                <c:formatCode>#,##0</c:formatCode>
                <c:ptCount val="12"/>
                <c:pt idx="0">
                  <c:v>506.363</c:v>
                </c:pt>
                <c:pt idx="1">
                  <c:v>1163.989</c:v>
                </c:pt>
                <c:pt idx="2">
                  <c:v>2121.54</c:v>
                </c:pt>
                <c:pt idx="3">
                  <c:v>1892.71</c:v>
                </c:pt>
                <c:pt idx="4">
                  <c:v>1420.3</c:v>
                </c:pt>
                <c:pt idx="5">
                  <c:v>1019.87</c:v>
                </c:pt>
                <c:pt idx="6">
                  <c:v>1141.1420000000001</c:v>
                </c:pt>
                <c:pt idx="7">
                  <c:v>940.17499999999995</c:v>
                </c:pt>
              </c:numCache>
            </c:numRef>
          </c:val>
        </c:ser>
        <c:ser>
          <c:idx val="4"/>
          <c:order val="3"/>
          <c:tx>
            <c:strRef>
              <c:f>Data!$B$83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Data!$C$83:$N$83</c:f>
              <c:numCache>
                <c:formatCode>#,##0</c:formatCode>
                <c:ptCount val="12"/>
                <c:pt idx="0">
                  <c:v>1720.3544999999999</c:v>
                </c:pt>
                <c:pt idx="1">
                  <c:v>3040.5129999999999</c:v>
                </c:pt>
                <c:pt idx="2">
                  <c:v>4865.8</c:v>
                </c:pt>
                <c:pt idx="3">
                  <c:v>2048.56</c:v>
                </c:pt>
                <c:pt idx="4">
                  <c:v>1657.9</c:v>
                </c:pt>
                <c:pt idx="5">
                  <c:v>1472.99</c:v>
                </c:pt>
                <c:pt idx="6">
                  <c:v>1339.645</c:v>
                </c:pt>
                <c:pt idx="7">
                  <c:v>743.28200000000004</c:v>
                </c:pt>
              </c:numCache>
            </c:numRef>
          </c:val>
        </c:ser>
        <c:ser>
          <c:idx val="3"/>
          <c:order val="4"/>
          <c:tx>
            <c:strRef>
              <c:f>Data!$B$82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Data!$C$82:$N$82</c:f>
              <c:numCache>
                <c:formatCode>#,##0</c:formatCode>
                <c:ptCount val="12"/>
                <c:pt idx="0">
                  <c:v>3159.2165</c:v>
                </c:pt>
                <c:pt idx="1">
                  <c:v>5424.7270000000099</c:v>
                </c:pt>
                <c:pt idx="2">
                  <c:v>4308.79</c:v>
                </c:pt>
                <c:pt idx="3">
                  <c:v>2774.46</c:v>
                </c:pt>
                <c:pt idx="4">
                  <c:v>3083.16</c:v>
                </c:pt>
                <c:pt idx="5">
                  <c:v>2752.66</c:v>
                </c:pt>
                <c:pt idx="6">
                  <c:v>2639.8045000000002</c:v>
                </c:pt>
                <c:pt idx="7">
                  <c:v>3660.1480000000001</c:v>
                </c:pt>
              </c:numCache>
            </c:numRef>
          </c:val>
        </c:ser>
        <c:ser>
          <c:idx val="2"/>
          <c:order val="5"/>
          <c:tx>
            <c:strRef>
              <c:f>Data!$B$81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Data!$C$81:$N$81</c:f>
              <c:numCache>
                <c:formatCode>#,##0</c:formatCode>
                <c:ptCount val="12"/>
                <c:pt idx="0">
                  <c:v>2279.9690000000001</c:v>
                </c:pt>
                <c:pt idx="1">
                  <c:v>1583.258</c:v>
                </c:pt>
                <c:pt idx="2">
                  <c:v>3757.04</c:v>
                </c:pt>
                <c:pt idx="3">
                  <c:v>3820.79</c:v>
                </c:pt>
                <c:pt idx="4">
                  <c:v>2595.56</c:v>
                </c:pt>
                <c:pt idx="5">
                  <c:v>2120.2800000000002</c:v>
                </c:pt>
                <c:pt idx="6">
                  <c:v>2926.4859999999999</c:v>
                </c:pt>
                <c:pt idx="7">
                  <c:v>2377.1729999999998</c:v>
                </c:pt>
              </c:numCache>
            </c:numRef>
          </c:val>
        </c:ser>
        <c:ser>
          <c:idx val="1"/>
          <c:order val="6"/>
          <c:tx>
            <c:strRef>
              <c:f>Data!$B$80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Data!$C$80:$N$80</c:f>
              <c:numCache>
                <c:formatCode>#,##0</c:formatCode>
                <c:ptCount val="12"/>
                <c:pt idx="0">
                  <c:v>2756.6320000000001</c:v>
                </c:pt>
                <c:pt idx="1">
                  <c:v>3733.1240000000098</c:v>
                </c:pt>
                <c:pt idx="2">
                  <c:v>10037.33</c:v>
                </c:pt>
                <c:pt idx="3">
                  <c:v>6735.61</c:v>
                </c:pt>
                <c:pt idx="4">
                  <c:v>6413.6</c:v>
                </c:pt>
                <c:pt idx="5">
                  <c:v>14161.59</c:v>
                </c:pt>
                <c:pt idx="6">
                  <c:v>7721.5929999999998</c:v>
                </c:pt>
                <c:pt idx="7">
                  <c:v>9044.1270000000004</c:v>
                </c:pt>
              </c:numCache>
            </c:numRef>
          </c:val>
        </c:ser>
        <c:ser>
          <c:idx val="0"/>
          <c:order val="7"/>
          <c:tx>
            <c:strRef>
              <c:f>Data!$B$79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Data!$C$79:$N$79</c:f>
              <c:numCache>
                <c:formatCode>#,##0</c:formatCode>
                <c:ptCount val="12"/>
                <c:pt idx="0">
                  <c:v>1097.587</c:v>
                </c:pt>
                <c:pt idx="1">
                  <c:v>2116.5275000000001</c:v>
                </c:pt>
                <c:pt idx="2">
                  <c:v>2115.21</c:v>
                </c:pt>
                <c:pt idx="3">
                  <c:v>4994.8500000000004</c:v>
                </c:pt>
                <c:pt idx="4">
                  <c:v>3824.19</c:v>
                </c:pt>
                <c:pt idx="5">
                  <c:v>3126.56</c:v>
                </c:pt>
                <c:pt idx="6">
                  <c:v>3895.51</c:v>
                </c:pt>
                <c:pt idx="7">
                  <c:v>4065.5059999999999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27358368"/>
        <c:axId val="527347784"/>
      </c:barChart>
      <c:catAx>
        <c:axId val="5273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47784"/>
        <c:crosses val="autoZero"/>
        <c:auto val="1"/>
        <c:lblAlgn val="ctr"/>
        <c:lblOffset val="100"/>
        <c:noMultiLvlLbl val="0"/>
      </c:catAx>
      <c:valAx>
        <c:axId val="527347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5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NORTH - Cases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Data!$B$114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Data!$C$114:$N$114</c:f>
              <c:numCache>
                <c:formatCode>General</c:formatCode>
                <c:ptCount val="12"/>
                <c:pt idx="1">
                  <c:v>81</c:v>
                </c:pt>
                <c:pt idx="2">
                  <c:v>64</c:v>
                </c:pt>
                <c:pt idx="3">
                  <c:v>159</c:v>
                </c:pt>
                <c:pt idx="4">
                  <c:v>57</c:v>
                </c:pt>
                <c:pt idx="5">
                  <c:v>47</c:v>
                </c:pt>
                <c:pt idx="6">
                  <c:v>49</c:v>
                </c:pt>
                <c:pt idx="7">
                  <c:v>56.5</c:v>
                </c:pt>
              </c:numCache>
            </c:numRef>
          </c:val>
        </c:ser>
        <c:ser>
          <c:idx val="6"/>
          <c:order val="1"/>
          <c:tx>
            <c:strRef>
              <c:f>Data!$B$113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Data!$C$113:$N$113</c:f>
              <c:numCache>
                <c:formatCode>General</c:formatCode>
                <c:ptCount val="12"/>
                <c:pt idx="0">
                  <c:v>71.5</c:v>
                </c:pt>
                <c:pt idx="1">
                  <c:v>104.5</c:v>
                </c:pt>
                <c:pt idx="2">
                  <c:v>94.5</c:v>
                </c:pt>
                <c:pt idx="3">
                  <c:v>140</c:v>
                </c:pt>
                <c:pt idx="4">
                  <c:v>115</c:v>
                </c:pt>
                <c:pt idx="5">
                  <c:v>109</c:v>
                </c:pt>
                <c:pt idx="6">
                  <c:v>88.5</c:v>
                </c:pt>
                <c:pt idx="7">
                  <c:v>62</c:v>
                </c:pt>
              </c:numCache>
            </c:numRef>
          </c:val>
        </c:ser>
        <c:ser>
          <c:idx val="5"/>
          <c:order val="2"/>
          <c:tx>
            <c:strRef>
              <c:f>Data!$B$112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Data!$C$112:$N$112</c:f>
              <c:numCache>
                <c:formatCode>General</c:formatCode>
                <c:ptCount val="12"/>
                <c:pt idx="0">
                  <c:v>41</c:v>
                </c:pt>
                <c:pt idx="1">
                  <c:v>88</c:v>
                </c:pt>
                <c:pt idx="2">
                  <c:v>148.5</c:v>
                </c:pt>
                <c:pt idx="3">
                  <c:v>132</c:v>
                </c:pt>
                <c:pt idx="4">
                  <c:v>97</c:v>
                </c:pt>
                <c:pt idx="5">
                  <c:v>76.5</c:v>
                </c:pt>
                <c:pt idx="6">
                  <c:v>80</c:v>
                </c:pt>
                <c:pt idx="7">
                  <c:v>61</c:v>
                </c:pt>
              </c:numCache>
            </c:numRef>
          </c:val>
        </c:ser>
        <c:ser>
          <c:idx val="4"/>
          <c:order val="3"/>
          <c:tx>
            <c:strRef>
              <c:f>Data!$B$111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Data!$C$111:$O$111</c:f>
              <c:numCache>
                <c:formatCode>General</c:formatCode>
                <c:ptCount val="13"/>
                <c:pt idx="0">
                  <c:v>124.5</c:v>
                </c:pt>
                <c:pt idx="1">
                  <c:v>238</c:v>
                </c:pt>
                <c:pt idx="2">
                  <c:v>352.5</c:v>
                </c:pt>
                <c:pt idx="3">
                  <c:v>145</c:v>
                </c:pt>
                <c:pt idx="4">
                  <c:v>100</c:v>
                </c:pt>
                <c:pt idx="5">
                  <c:v>99</c:v>
                </c:pt>
                <c:pt idx="6">
                  <c:v>88</c:v>
                </c:pt>
                <c:pt idx="7">
                  <c:v>58.5</c:v>
                </c:pt>
              </c:numCache>
            </c:numRef>
          </c:val>
        </c:ser>
        <c:ser>
          <c:idx val="3"/>
          <c:order val="4"/>
          <c:tx>
            <c:strRef>
              <c:f>Data!$B$110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Data!$C$110:$N$110</c:f>
              <c:numCache>
                <c:formatCode>General</c:formatCode>
                <c:ptCount val="12"/>
                <c:pt idx="0">
                  <c:v>239.5</c:v>
                </c:pt>
                <c:pt idx="1">
                  <c:v>417</c:v>
                </c:pt>
                <c:pt idx="2">
                  <c:v>326</c:v>
                </c:pt>
                <c:pt idx="3">
                  <c:v>205</c:v>
                </c:pt>
                <c:pt idx="4">
                  <c:v>226</c:v>
                </c:pt>
                <c:pt idx="5">
                  <c:v>203.5</c:v>
                </c:pt>
                <c:pt idx="6">
                  <c:v>166.5</c:v>
                </c:pt>
                <c:pt idx="7">
                  <c:v>274</c:v>
                </c:pt>
              </c:numCache>
            </c:numRef>
          </c:val>
        </c:ser>
        <c:ser>
          <c:idx val="2"/>
          <c:order val="5"/>
          <c:tx>
            <c:strRef>
              <c:f>Data!$B$109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Data!$C$109:$N$109</c:f>
              <c:numCache>
                <c:formatCode>General</c:formatCode>
                <c:ptCount val="12"/>
                <c:pt idx="0">
                  <c:v>189</c:v>
                </c:pt>
                <c:pt idx="1">
                  <c:v>116</c:v>
                </c:pt>
                <c:pt idx="2">
                  <c:v>281</c:v>
                </c:pt>
                <c:pt idx="3">
                  <c:v>292</c:v>
                </c:pt>
                <c:pt idx="4">
                  <c:v>199</c:v>
                </c:pt>
                <c:pt idx="5">
                  <c:v>154.5</c:v>
                </c:pt>
                <c:pt idx="6">
                  <c:v>209</c:v>
                </c:pt>
                <c:pt idx="7">
                  <c:v>167.5</c:v>
                </c:pt>
              </c:numCache>
            </c:numRef>
          </c:val>
        </c:ser>
        <c:ser>
          <c:idx val="1"/>
          <c:order val="6"/>
          <c:tx>
            <c:strRef>
              <c:f>Data!$B$108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Data!$C$108:$N$108</c:f>
              <c:numCache>
                <c:formatCode>General</c:formatCode>
                <c:ptCount val="12"/>
                <c:pt idx="0">
                  <c:v>195</c:v>
                </c:pt>
                <c:pt idx="1">
                  <c:v>268</c:v>
                </c:pt>
                <c:pt idx="2">
                  <c:v>726</c:v>
                </c:pt>
                <c:pt idx="3">
                  <c:v>470</c:v>
                </c:pt>
                <c:pt idx="4">
                  <c:v>458</c:v>
                </c:pt>
                <c:pt idx="5">
                  <c:v>1053</c:v>
                </c:pt>
                <c:pt idx="6">
                  <c:v>568</c:v>
                </c:pt>
                <c:pt idx="7">
                  <c:v>654</c:v>
                </c:pt>
              </c:numCache>
            </c:numRef>
          </c:val>
        </c:ser>
        <c:ser>
          <c:idx val="0"/>
          <c:order val="7"/>
          <c:tx>
            <c:strRef>
              <c:f>Data!$B$107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Data!$C$107:$N$107</c:f>
              <c:numCache>
                <c:formatCode>General</c:formatCode>
                <c:ptCount val="12"/>
                <c:pt idx="0">
                  <c:v>51.5</c:v>
                </c:pt>
                <c:pt idx="1">
                  <c:v>92.5</c:v>
                </c:pt>
                <c:pt idx="2">
                  <c:v>102.5</c:v>
                </c:pt>
                <c:pt idx="3">
                  <c:v>332</c:v>
                </c:pt>
                <c:pt idx="4">
                  <c:v>241</c:v>
                </c:pt>
                <c:pt idx="5">
                  <c:v>156.5</c:v>
                </c:pt>
                <c:pt idx="6">
                  <c:v>248</c:v>
                </c:pt>
                <c:pt idx="7">
                  <c:v>215.5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27352096"/>
        <c:axId val="527352880"/>
      </c:barChart>
      <c:catAx>
        <c:axId val="5273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52880"/>
        <c:crosses val="autoZero"/>
        <c:auto val="1"/>
        <c:lblAlgn val="ctr"/>
        <c:lblOffset val="100"/>
        <c:noMultiLvlLbl val="0"/>
      </c:catAx>
      <c:valAx>
        <c:axId val="527352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52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NORTH - active ratio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Data!$B$135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Data!$C$134:$N$134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Data!$C$135:$N$135</c:f>
              <c:numCache>
                <c:formatCode>0%</c:formatCode>
                <c:ptCount val="12"/>
                <c:pt idx="0">
                  <c:v>0.74285714285714288</c:v>
                </c:pt>
                <c:pt idx="1">
                  <c:v>0.72916666666666696</c:v>
                </c:pt>
                <c:pt idx="2">
                  <c:v>0.6875</c:v>
                </c:pt>
                <c:pt idx="3">
                  <c:v>0.46312680000000001</c:v>
                </c:pt>
                <c:pt idx="4">
                  <c:v>0.30222222222222223</c:v>
                </c:pt>
                <c:pt idx="5">
                  <c:v>0.2822085889570552</c:v>
                </c:pt>
                <c:pt idx="6">
                  <c:v>0.35748792270531399</c:v>
                </c:pt>
                <c:pt idx="7">
                  <c:v>0.35409836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Data!$B$136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Data!$C$134:$N$134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Data!$C$136:$N$136</c:f>
              <c:numCache>
                <c:formatCode>0%</c:formatCode>
                <c:ptCount val="12"/>
                <c:pt idx="0">
                  <c:v>0.1573816155988858</c:v>
                </c:pt>
                <c:pt idx="1">
                  <c:v>0.41176470588235298</c:v>
                </c:pt>
                <c:pt idx="2">
                  <c:v>0.58908612754766598</c:v>
                </c:pt>
                <c:pt idx="3">
                  <c:v>0.97538460000000005</c:v>
                </c:pt>
                <c:pt idx="4">
                  <c:v>0.44462409054163299</c:v>
                </c:pt>
                <c:pt idx="5">
                  <c:v>0.74354923644023174</c:v>
                </c:pt>
                <c:pt idx="6">
                  <c:v>0.87167070000000002</c:v>
                </c:pt>
                <c:pt idx="7">
                  <c:v>0.95828636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Data!$B$137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Data!$C$134:$N$134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Data!$C$137:$N$137</c:f>
              <c:numCache>
                <c:formatCode>0%</c:formatCode>
                <c:ptCount val="12"/>
                <c:pt idx="0">
                  <c:v>0.16059113300492611</c:v>
                </c:pt>
                <c:pt idx="1">
                  <c:v>9.8954703832752594E-2</c:v>
                </c:pt>
                <c:pt idx="2">
                  <c:v>0.36530612244897998</c:v>
                </c:pt>
                <c:pt idx="3">
                  <c:v>0.2246117</c:v>
                </c:pt>
                <c:pt idx="4">
                  <c:v>0.18426361802286484</c:v>
                </c:pt>
                <c:pt idx="5">
                  <c:v>0.17807089859851608</c:v>
                </c:pt>
                <c:pt idx="6">
                  <c:v>0.13127412999999999</c:v>
                </c:pt>
                <c:pt idx="7">
                  <c:v>0.14702309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Data!$B$138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Data!$C$134:$N$134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Data!$C$138:$N$138</c:f>
              <c:numCache>
                <c:formatCode>0%</c:formatCode>
                <c:ptCount val="12"/>
                <c:pt idx="0">
                  <c:v>9.0137547556335962E-2</c:v>
                </c:pt>
                <c:pt idx="1">
                  <c:v>0.160925726587729</c:v>
                </c:pt>
                <c:pt idx="2">
                  <c:v>0.11544183278786101</c:v>
                </c:pt>
                <c:pt idx="3">
                  <c:v>0.15393129999999999</c:v>
                </c:pt>
                <c:pt idx="4">
                  <c:v>0.13001266357112706</c:v>
                </c:pt>
                <c:pt idx="5">
                  <c:v>9.4117647058823528E-2</c:v>
                </c:pt>
                <c:pt idx="6">
                  <c:v>8.9592759999999994E-2</c:v>
                </c:pt>
                <c:pt idx="7">
                  <c:v>9.5512079999999999E-2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Data!$B$139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Data!$C$134:$N$134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Data!$C$139:$N$139</c:f>
              <c:numCache>
                <c:formatCode>0%</c:formatCode>
                <c:ptCount val="12"/>
                <c:pt idx="0">
                  <c:v>6.2481404343945252E-2</c:v>
                </c:pt>
                <c:pt idx="1">
                  <c:v>0.120085775553967</c:v>
                </c:pt>
                <c:pt idx="2">
                  <c:v>0.19833178869323401</c:v>
                </c:pt>
                <c:pt idx="3">
                  <c:v>0.1514269</c:v>
                </c:pt>
                <c:pt idx="4">
                  <c:v>9.4212651413189769E-2</c:v>
                </c:pt>
                <c:pt idx="5">
                  <c:v>0.11380753138075314</c:v>
                </c:pt>
                <c:pt idx="6">
                  <c:v>9.534368E-2</c:v>
                </c:pt>
                <c:pt idx="7">
                  <c:v>0.11820331000000001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Data!$B$140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Data!$C$134:$N$134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Data!$C$140:$N$140</c:f>
              <c:numCache>
                <c:formatCode>0%</c:formatCode>
                <c:ptCount val="12"/>
                <c:pt idx="0">
                  <c:v>5.232558139534884E-2</c:v>
                </c:pt>
                <c:pt idx="1">
                  <c:v>8.8111044055522003E-2</c:v>
                </c:pt>
                <c:pt idx="2">
                  <c:v>0.16530156366344001</c:v>
                </c:pt>
                <c:pt idx="3">
                  <c:v>0.1315605</c:v>
                </c:pt>
                <c:pt idx="4">
                  <c:v>8.3386786401539445E-2</c:v>
                </c:pt>
                <c:pt idx="5">
                  <c:v>7.2599531615925056E-2</c:v>
                </c:pt>
                <c:pt idx="6">
                  <c:v>6.2015500000000001E-2</c:v>
                </c:pt>
                <c:pt idx="7">
                  <c:v>6.6365010000000002E-2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Data!$B$141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Data!$C$134:$N$134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Data!$C$141:$N$141</c:f>
              <c:numCache>
                <c:formatCode>0%</c:formatCode>
                <c:ptCount val="12"/>
                <c:pt idx="0">
                  <c:v>7.4475287745429927E-2</c:v>
                </c:pt>
                <c:pt idx="1">
                  <c:v>0.115072933549433</c:v>
                </c:pt>
                <c:pt idx="2">
                  <c:v>0.14955357142857101</c:v>
                </c:pt>
                <c:pt idx="3">
                  <c:v>0.1740167</c:v>
                </c:pt>
                <c:pt idx="4">
                  <c:v>0.14169570267131243</c:v>
                </c:pt>
                <c:pt idx="5">
                  <c:v>0.11855104281009879</c:v>
                </c:pt>
                <c:pt idx="6">
                  <c:v>9.1710760000000002E-2</c:v>
                </c:pt>
                <c:pt idx="7">
                  <c:v>7.7294689999999999E-2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Data!$B$142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Data!$C$134:$N$134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Data!$C$142:$N$142</c:f>
              <c:numCache>
                <c:formatCode>0%</c:formatCode>
                <c:ptCount val="12"/>
                <c:pt idx="1">
                  <c:v>8.6173633440514499E-2</c:v>
                </c:pt>
                <c:pt idx="2">
                  <c:v>2.7573529411764702E-2</c:v>
                </c:pt>
                <c:pt idx="3">
                  <c:v>0.31377899999999997</c:v>
                </c:pt>
                <c:pt idx="4">
                  <c:v>1.7234625930278104E-2</c:v>
                </c:pt>
                <c:pt idx="5">
                  <c:v>1.3909587680079483E-2</c:v>
                </c:pt>
                <c:pt idx="6">
                  <c:v>7.4853799999999998E-2</c:v>
                </c:pt>
                <c:pt idx="7">
                  <c:v>0.11225659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06064"/>
        <c:axId val="527301752"/>
      </c:lineChart>
      <c:catAx>
        <c:axId val="5273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1752"/>
        <c:crosses val="autoZero"/>
        <c:auto val="1"/>
        <c:lblAlgn val="ctr"/>
        <c:lblOffset val="100"/>
        <c:noMultiLvlLbl val="0"/>
      </c:catAx>
      <c:valAx>
        <c:axId val="527301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NORTH - CASE SIZE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Data!$B$164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Data!$C$163:$N$163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Data!$C$164:$N$164</c:f>
              <c:numCache>
                <c:formatCode>#,##0.0</c:formatCode>
                <c:ptCount val="12"/>
                <c:pt idx="0">
                  <c:v>21.312368932038833</c:v>
                </c:pt>
                <c:pt idx="1">
                  <c:v>22.8813783783784</c:v>
                </c:pt>
                <c:pt idx="2">
                  <c:v>20.6361951219512</c:v>
                </c:pt>
                <c:pt idx="3">
                  <c:v>15.044729999999999</c:v>
                </c:pt>
                <c:pt idx="4">
                  <c:v>15.86801</c:v>
                </c:pt>
                <c:pt idx="5">
                  <c:v>19.978020000000001</c:v>
                </c:pt>
                <c:pt idx="6">
                  <c:v>15.707700000000001</c:v>
                </c:pt>
                <c:pt idx="7">
                  <c:v>18.865459999999999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Data!$B$165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Data!$C$163:$N$163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Data!$C$165:$N$165</c:f>
              <c:numCache>
                <c:formatCode>#,##0.0</c:formatCode>
                <c:ptCount val="12"/>
                <c:pt idx="0">
                  <c:v>14.136574358974359</c:v>
                </c:pt>
                <c:pt idx="1">
                  <c:v>13.929567164179099</c:v>
                </c:pt>
                <c:pt idx="2">
                  <c:v>13.825523415977999</c:v>
                </c:pt>
                <c:pt idx="3">
                  <c:v>14.33109</c:v>
                </c:pt>
                <c:pt idx="4">
                  <c:v>14.003489999999999</c:v>
                </c:pt>
                <c:pt idx="5">
                  <c:v>13.4488</c:v>
                </c:pt>
                <c:pt idx="6">
                  <c:v>13.59435</c:v>
                </c:pt>
                <c:pt idx="7">
                  <c:v>13.828939999999999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Data!$B$166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Data!$C$163:$N$163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Data!$C$166:$N$166</c:f>
              <c:numCache>
                <c:formatCode>#,##0.0</c:formatCode>
                <c:ptCount val="12"/>
                <c:pt idx="0">
                  <c:v>12.063328042328042</c:v>
                </c:pt>
                <c:pt idx="1">
                  <c:v>13.648775862069</c:v>
                </c:pt>
                <c:pt idx="2">
                  <c:v>13.3702491103203</c:v>
                </c:pt>
                <c:pt idx="3">
                  <c:v>13.084899999999999</c:v>
                </c:pt>
                <c:pt idx="4">
                  <c:v>13.04302</c:v>
                </c:pt>
                <c:pt idx="5">
                  <c:v>13.7235</c:v>
                </c:pt>
                <c:pt idx="6">
                  <c:v>14.002330000000001</c:v>
                </c:pt>
                <c:pt idx="7">
                  <c:v>14.192069999999999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Data!$B$167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Data!$C$163:$N$163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Data!$C$167:$N$167</c:f>
              <c:numCache>
                <c:formatCode>#,##0.0</c:formatCode>
                <c:ptCount val="12"/>
                <c:pt idx="0">
                  <c:v>13.190883089770354</c:v>
                </c:pt>
                <c:pt idx="1">
                  <c:v>13.008937649880099</c:v>
                </c:pt>
                <c:pt idx="2">
                  <c:v>13.217147239263801</c:v>
                </c:pt>
                <c:pt idx="3">
                  <c:v>13.533950000000001</c:v>
                </c:pt>
                <c:pt idx="4">
                  <c:v>13.642300000000001</c:v>
                </c:pt>
                <c:pt idx="5">
                  <c:v>13.526579999999999</c:v>
                </c:pt>
                <c:pt idx="6">
                  <c:v>15.85468</c:v>
                </c:pt>
                <c:pt idx="7">
                  <c:v>13.3582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Data!$B$168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Data!$C$163:$N$163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Data!$C$168:$N$168</c:f>
              <c:numCache>
                <c:formatCode>#,##0.0</c:formatCode>
                <c:ptCount val="12"/>
                <c:pt idx="0">
                  <c:v>13.818108433734938</c:v>
                </c:pt>
                <c:pt idx="1">
                  <c:v>12.7752647058824</c:v>
                </c:pt>
                <c:pt idx="2">
                  <c:v>13.8036879432624</c:v>
                </c:pt>
                <c:pt idx="3">
                  <c:v>14.128</c:v>
                </c:pt>
                <c:pt idx="4">
                  <c:v>16.579000000000001</c:v>
                </c:pt>
                <c:pt idx="5">
                  <c:v>14.878690000000001</c:v>
                </c:pt>
                <c:pt idx="6">
                  <c:v>15.223240000000001</c:v>
                </c:pt>
                <c:pt idx="7">
                  <c:v>12.705679999999999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Data!$B$169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Data!$C$163:$N$163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Data!$C$169:$N$169</c:f>
              <c:numCache>
                <c:formatCode>#,##0.0</c:formatCode>
                <c:ptCount val="12"/>
                <c:pt idx="0">
                  <c:v>12.350317073170732</c:v>
                </c:pt>
                <c:pt idx="1">
                  <c:v>13.227147727272699</c:v>
                </c:pt>
                <c:pt idx="2">
                  <c:v>14.2864646464646</c:v>
                </c:pt>
                <c:pt idx="3">
                  <c:v>14.338710000000001</c:v>
                </c:pt>
                <c:pt idx="4">
                  <c:v>14.64227</c:v>
                </c:pt>
                <c:pt idx="5">
                  <c:v>13.331630000000001</c:v>
                </c:pt>
                <c:pt idx="6">
                  <c:v>14.264279999999999</c:v>
                </c:pt>
                <c:pt idx="7">
                  <c:v>15.412699999999999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Data!$B$170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Data!$C$163:$N$163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Data!$C$170:$N$170</c:f>
              <c:numCache>
                <c:formatCode>#,##0.0</c:formatCode>
                <c:ptCount val="12"/>
                <c:pt idx="0">
                  <c:v>18.74718881118881</c:v>
                </c:pt>
                <c:pt idx="1">
                  <c:v>17.770990430622</c:v>
                </c:pt>
                <c:pt idx="2">
                  <c:v>18.805608465608501</c:v>
                </c:pt>
                <c:pt idx="3">
                  <c:v>16.3995</c:v>
                </c:pt>
                <c:pt idx="4">
                  <c:v>17.95748</c:v>
                </c:pt>
                <c:pt idx="5">
                  <c:v>18.829080000000001</c:v>
                </c:pt>
                <c:pt idx="6">
                  <c:v>20.72869</c:v>
                </c:pt>
                <c:pt idx="7">
                  <c:v>14.053179999999999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Data!$B$171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Data!$C$163:$N$163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Data!$C$171:$N$171</c:f>
              <c:numCache>
                <c:formatCode>#,##0.0</c:formatCode>
                <c:ptCount val="12"/>
                <c:pt idx="1">
                  <c:v>13.266456790123501</c:v>
                </c:pt>
                <c:pt idx="2">
                  <c:v>12.5153125</c:v>
                </c:pt>
                <c:pt idx="3">
                  <c:v>13.708740000000001</c:v>
                </c:pt>
                <c:pt idx="4">
                  <c:v>15.695259999999999</c:v>
                </c:pt>
                <c:pt idx="5">
                  <c:v>13.93191</c:v>
                </c:pt>
                <c:pt idx="6">
                  <c:v>15.357760000000001</c:v>
                </c:pt>
                <c:pt idx="7">
                  <c:v>17.077839999999998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319552"/>
        <c:axId val="972316416"/>
      </c:lineChart>
      <c:catAx>
        <c:axId val="9723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16416"/>
        <c:crosses val="autoZero"/>
        <c:auto val="1"/>
        <c:lblAlgn val="ctr"/>
        <c:lblOffset val="100"/>
        <c:noMultiLvlLbl val="0"/>
      </c:catAx>
      <c:valAx>
        <c:axId val="9723164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NORTH - CASE/ACTIVE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Data!$B$197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Data!$C$196:$N$196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Data!$C$197:$N$197</c:f>
              <c:numCache>
                <c:formatCode>0.0;\-0.0;"-"</c:formatCode>
                <c:ptCount val="12"/>
                <c:pt idx="0">
                  <c:v>1.9807692307692308</c:v>
                </c:pt>
                <c:pt idx="1">
                  <c:v>2.6428571428571401</c:v>
                </c:pt>
                <c:pt idx="2">
                  <c:v>3.10606060606061</c:v>
                </c:pt>
                <c:pt idx="3">
                  <c:v>2.1146500000000001</c:v>
                </c:pt>
                <c:pt idx="4">
                  <c:v>2.3627449999999999</c:v>
                </c:pt>
                <c:pt idx="5">
                  <c:v>1.701087</c:v>
                </c:pt>
                <c:pt idx="6">
                  <c:v>2.2342339999999998</c:v>
                </c:pt>
                <c:pt idx="7">
                  <c:v>1.9953700000000001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Data!$B$198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Data!$C$196:$N$196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Data!$C$198:$N$198</c:f>
              <c:numCache>
                <c:formatCode>0.0;\-0.0;"-"</c:formatCode>
                <c:ptCount val="12"/>
                <c:pt idx="0">
                  <c:v>1.7256637168141593</c:v>
                </c:pt>
                <c:pt idx="1">
                  <c:v>1.32019704433498</c:v>
                </c:pt>
                <c:pt idx="2">
                  <c:v>1.62053571428571</c:v>
                </c:pt>
                <c:pt idx="3">
                  <c:v>1.48265</c:v>
                </c:pt>
                <c:pt idx="4">
                  <c:v>1.6654549999999999</c:v>
                </c:pt>
                <c:pt idx="5">
                  <c:v>1.491501</c:v>
                </c:pt>
                <c:pt idx="6">
                  <c:v>1.5777779999999999</c:v>
                </c:pt>
                <c:pt idx="7">
                  <c:v>1.538824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Data!$B$199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Data!$C$196:$N$196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Data!$C$199:$N$199</c:f>
              <c:numCache>
                <c:formatCode>0.0;\-0.0;"-"</c:formatCode>
                <c:ptCount val="12"/>
                <c:pt idx="0">
                  <c:v>1.1595092024539877</c:v>
                </c:pt>
                <c:pt idx="1">
                  <c:v>1.63380281690141</c:v>
                </c:pt>
                <c:pt idx="2">
                  <c:v>1.5698324022346399</c:v>
                </c:pt>
                <c:pt idx="3">
                  <c:v>1.553191</c:v>
                </c:pt>
                <c:pt idx="4">
                  <c:v>1.452555</c:v>
                </c:pt>
                <c:pt idx="5">
                  <c:v>1.4305559999999999</c:v>
                </c:pt>
                <c:pt idx="6">
                  <c:v>1.2294119999999999</c:v>
                </c:pt>
                <c:pt idx="7">
                  <c:v>1.384298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Data!$B$200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Data!$C$196:$N$196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Data!$C$200:$N$200</c:f>
              <c:numCache>
                <c:formatCode>0.0;\-0.0;"-"</c:formatCode>
                <c:ptCount val="12"/>
                <c:pt idx="0">
                  <c:v>1.5551948051948052</c:v>
                </c:pt>
                <c:pt idx="1">
                  <c:v>1.3946488294314401</c:v>
                </c:pt>
                <c:pt idx="2">
                  <c:v>1.68041237113402</c:v>
                </c:pt>
                <c:pt idx="3">
                  <c:v>1.47482</c:v>
                </c:pt>
                <c:pt idx="4">
                  <c:v>1.4675320000000001</c:v>
                </c:pt>
                <c:pt idx="5">
                  <c:v>1.496324</c:v>
                </c:pt>
                <c:pt idx="6">
                  <c:v>1.681818</c:v>
                </c:pt>
                <c:pt idx="7">
                  <c:v>1.6506019999999999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Data!$B$201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Data!$C$196:$N$196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Data!$C$201:$N$201</c:f>
              <c:numCache>
                <c:formatCode>0.0;\-0.0;"-"</c:formatCode>
                <c:ptCount val="12"/>
                <c:pt idx="0">
                  <c:v>1.1857142857142857</c:v>
                </c:pt>
                <c:pt idx="1">
                  <c:v>1.4166666666666701</c:v>
                </c:pt>
                <c:pt idx="2">
                  <c:v>1.64719626168224</c:v>
                </c:pt>
                <c:pt idx="3">
                  <c:v>1.1153850000000001</c:v>
                </c:pt>
                <c:pt idx="4">
                  <c:v>1.428571</c:v>
                </c:pt>
                <c:pt idx="5">
                  <c:v>1.4558819999999999</c:v>
                </c:pt>
                <c:pt idx="6">
                  <c:v>2.0465119999999999</c:v>
                </c:pt>
                <c:pt idx="7">
                  <c:v>1.17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Data!$B$202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Data!$C$196:$N$196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Data!$C$202:$N$202</c:f>
              <c:numCache>
                <c:formatCode>0.0;\-0.0;"-"</c:formatCode>
                <c:ptCount val="12"/>
                <c:pt idx="0">
                  <c:v>0.91111111111111109</c:v>
                </c:pt>
                <c:pt idx="1">
                  <c:v>1.20547945205479</c:v>
                </c:pt>
                <c:pt idx="2">
                  <c:v>1.3378378378378399</c:v>
                </c:pt>
                <c:pt idx="3">
                  <c:v>1.404255</c:v>
                </c:pt>
                <c:pt idx="4">
                  <c:v>1.492308</c:v>
                </c:pt>
                <c:pt idx="5">
                  <c:v>1.2338709999999999</c:v>
                </c:pt>
                <c:pt idx="6">
                  <c:v>1.428571</c:v>
                </c:pt>
                <c:pt idx="7">
                  <c:v>1.3863639999999999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Data!$B$203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Data!$C$196:$N$196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Data!$C$203:$N$203</c:f>
              <c:numCache>
                <c:formatCode>0.0;\-0.0;"-"</c:formatCode>
                <c:ptCount val="12"/>
                <c:pt idx="0">
                  <c:v>1.3</c:v>
                </c:pt>
                <c:pt idx="1">
                  <c:v>1.4718309859154901</c:v>
                </c:pt>
                <c:pt idx="2">
                  <c:v>1.41044776119403</c:v>
                </c:pt>
                <c:pt idx="3">
                  <c:v>1.917808</c:v>
                </c:pt>
                <c:pt idx="4">
                  <c:v>1.885246</c:v>
                </c:pt>
                <c:pt idx="5">
                  <c:v>2.018519</c:v>
                </c:pt>
                <c:pt idx="6">
                  <c:v>1.7019230000000001</c:v>
                </c:pt>
                <c:pt idx="7">
                  <c:v>1.55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Data!$B$204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Data!$C$196:$N$196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Data!$C$204:$N$204</c:f>
              <c:numCache>
                <c:formatCode>0.0;\-0.0;"-"</c:formatCode>
                <c:ptCount val="12"/>
                <c:pt idx="1">
                  <c:v>1.2089552238806001</c:v>
                </c:pt>
                <c:pt idx="2">
                  <c:v>1.4222222222222201</c:v>
                </c:pt>
                <c:pt idx="3">
                  <c:v>1.382609</c:v>
                </c:pt>
                <c:pt idx="4">
                  <c:v>1.295455</c:v>
                </c:pt>
                <c:pt idx="5">
                  <c:v>1.119048</c:v>
                </c:pt>
                <c:pt idx="6">
                  <c:v>1.53125</c:v>
                </c:pt>
                <c:pt idx="7">
                  <c:v>1.1530609999999999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34736"/>
        <c:axId val="583141008"/>
      </c:lineChart>
      <c:catAx>
        <c:axId val="5831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41008"/>
        <c:crosses val="autoZero"/>
        <c:auto val="1"/>
        <c:lblAlgn val="ctr"/>
        <c:lblOffset val="100"/>
        <c:noMultiLvlLbl val="0"/>
      </c:catAx>
      <c:valAx>
        <c:axId val="583141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;\-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souTH - ManPower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Data!$B$59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Data!$C$59:$N$59</c:f>
              <c:numCache>
                <c:formatCode>_(* #,##0_);_(* \(#,##0\);_(* "-"??_);_(@_)</c:formatCode>
                <c:ptCount val="12"/>
                <c:pt idx="1">
                  <c:v>799</c:v>
                </c:pt>
                <c:pt idx="2">
                  <c:v>902</c:v>
                </c:pt>
                <c:pt idx="3">
                  <c:v>1130</c:v>
                </c:pt>
                <c:pt idx="4">
                  <c:v>1301</c:v>
                </c:pt>
                <c:pt idx="5">
                  <c:v>1550</c:v>
                </c:pt>
                <c:pt idx="6">
                  <c:v>1761</c:v>
                </c:pt>
                <c:pt idx="7">
                  <c:v>1937</c:v>
                </c:pt>
              </c:numCache>
            </c:numRef>
          </c:val>
        </c:ser>
        <c:ser>
          <c:idx val="6"/>
          <c:order val="1"/>
          <c:tx>
            <c:strRef>
              <c:f>Data!$B$58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Data!$C$58:$N$58</c:f>
              <c:numCache>
                <c:formatCode>General</c:formatCode>
                <c:ptCount val="12"/>
                <c:pt idx="0">
                  <c:v>725</c:v>
                </c:pt>
                <c:pt idx="1">
                  <c:v>380</c:v>
                </c:pt>
                <c:pt idx="2">
                  <c:v>362</c:v>
                </c:pt>
                <c:pt idx="3">
                  <c:v>322</c:v>
                </c:pt>
                <c:pt idx="4">
                  <c:v>318</c:v>
                </c:pt>
                <c:pt idx="5">
                  <c:v>319</c:v>
                </c:pt>
                <c:pt idx="6">
                  <c:v>342</c:v>
                </c:pt>
                <c:pt idx="7">
                  <c:v>298</c:v>
                </c:pt>
              </c:numCache>
            </c:numRef>
          </c:val>
        </c:ser>
        <c:ser>
          <c:idx val="5"/>
          <c:order val="2"/>
          <c:tx>
            <c:strRef>
              <c:f>Data!$B$57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Data!$C$57:$N$57</c:f>
              <c:numCache>
                <c:formatCode>General</c:formatCode>
                <c:ptCount val="12"/>
                <c:pt idx="0">
                  <c:v>609</c:v>
                </c:pt>
                <c:pt idx="1">
                  <c:v>327</c:v>
                </c:pt>
                <c:pt idx="2">
                  <c:v>310</c:v>
                </c:pt>
                <c:pt idx="3">
                  <c:v>243</c:v>
                </c:pt>
                <c:pt idx="4">
                  <c:v>281</c:v>
                </c:pt>
                <c:pt idx="5">
                  <c:v>339</c:v>
                </c:pt>
                <c:pt idx="6">
                  <c:v>326</c:v>
                </c:pt>
                <c:pt idx="7">
                  <c:v>301</c:v>
                </c:pt>
              </c:numCache>
            </c:numRef>
          </c:val>
        </c:ser>
        <c:ser>
          <c:idx val="4"/>
          <c:order val="3"/>
          <c:tx>
            <c:strRef>
              <c:f>Data!$B$56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Data!$C$56:$N$56</c:f>
              <c:numCache>
                <c:formatCode>General</c:formatCode>
                <c:ptCount val="12"/>
                <c:pt idx="0">
                  <c:v>563</c:v>
                </c:pt>
                <c:pt idx="1">
                  <c:v>444</c:v>
                </c:pt>
                <c:pt idx="2">
                  <c:v>481</c:v>
                </c:pt>
                <c:pt idx="3">
                  <c:v>387</c:v>
                </c:pt>
                <c:pt idx="4">
                  <c:v>293</c:v>
                </c:pt>
                <c:pt idx="5">
                  <c:v>291</c:v>
                </c:pt>
                <c:pt idx="6">
                  <c:v>231</c:v>
                </c:pt>
                <c:pt idx="7">
                  <c:v>232</c:v>
                </c:pt>
              </c:numCache>
            </c:numRef>
          </c:val>
        </c:ser>
        <c:ser>
          <c:idx val="3"/>
          <c:order val="4"/>
          <c:tx>
            <c:strRef>
              <c:f>Data!$B$55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Data!$C$55:$N$55</c:f>
              <c:numCache>
                <c:formatCode>General</c:formatCode>
                <c:ptCount val="12"/>
                <c:pt idx="0">
                  <c:v>658</c:v>
                </c:pt>
                <c:pt idx="1">
                  <c:v>750</c:v>
                </c:pt>
                <c:pt idx="2">
                  <c:v>561</c:v>
                </c:pt>
                <c:pt idx="3">
                  <c:v>516</c:v>
                </c:pt>
                <c:pt idx="4">
                  <c:v>670</c:v>
                </c:pt>
                <c:pt idx="5">
                  <c:v>579</c:v>
                </c:pt>
                <c:pt idx="6">
                  <c:v>535</c:v>
                </c:pt>
                <c:pt idx="7">
                  <c:v>680</c:v>
                </c:pt>
              </c:numCache>
            </c:numRef>
          </c:val>
        </c:ser>
        <c:ser>
          <c:idx val="2"/>
          <c:order val="5"/>
          <c:tx>
            <c:strRef>
              <c:f>Data!$B$54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Data!$C$54:$N$54</c:f>
              <c:numCache>
                <c:formatCode>General</c:formatCode>
                <c:ptCount val="12"/>
                <c:pt idx="0">
                  <c:v>379</c:v>
                </c:pt>
                <c:pt idx="1">
                  <c:v>189</c:v>
                </c:pt>
                <c:pt idx="2">
                  <c:v>379</c:v>
                </c:pt>
                <c:pt idx="3">
                  <c:v>321</c:v>
                </c:pt>
                <c:pt idx="4">
                  <c:v>286</c:v>
                </c:pt>
                <c:pt idx="5">
                  <c:v>324</c:v>
                </c:pt>
                <c:pt idx="6">
                  <c:v>392</c:v>
                </c:pt>
                <c:pt idx="7">
                  <c:v>337</c:v>
                </c:pt>
              </c:numCache>
            </c:numRef>
          </c:val>
        </c:ser>
        <c:ser>
          <c:idx val="1"/>
          <c:order val="6"/>
          <c:tx>
            <c:strRef>
              <c:f>Data!$B$53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Data!$C$53:$N$53</c:f>
              <c:numCache>
                <c:formatCode>General</c:formatCode>
                <c:ptCount val="12"/>
                <c:pt idx="0">
                  <c:v>189</c:v>
                </c:pt>
                <c:pt idx="1">
                  <c:v>379</c:v>
                </c:pt>
                <c:pt idx="2">
                  <c:v>346</c:v>
                </c:pt>
                <c:pt idx="3">
                  <c:v>289</c:v>
                </c:pt>
                <c:pt idx="4">
                  <c:v>347</c:v>
                </c:pt>
                <c:pt idx="5">
                  <c:v>405</c:v>
                </c:pt>
                <c:pt idx="6">
                  <c:v>338</c:v>
                </c:pt>
                <c:pt idx="7">
                  <c:v>442</c:v>
                </c:pt>
              </c:numCache>
            </c:numRef>
          </c:val>
        </c:ser>
        <c:ser>
          <c:idx val="0"/>
          <c:order val="7"/>
          <c:tx>
            <c:strRef>
              <c:f>Data!$B$52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Data!$C$52:$N$52</c:f>
              <c:numCache>
                <c:formatCode>General</c:formatCode>
                <c:ptCount val="12"/>
                <c:pt idx="0">
                  <c:v>97</c:v>
                </c:pt>
                <c:pt idx="1">
                  <c:v>95</c:v>
                </c:pt>
                <c:pt idx="2">
                  <c:v>95</c:v>
                </c:pt>
                <c:pt idx="3">
                  <c:v>249</c:v>
                </c:pt>
                <c:pt idx="4">
                  <c:v>241</c:v>
                </c:pt>
                <c:pt idx="5">
                  <c:v>234</c:v>
                </c:pt>
                <c:pt idx="6">
                  <c:v>246</c:v>
                </c:pt>
                <c:pt idx="7">
                  <c:v>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27378752"/>
        <c:axId val="527379144"/>
      </c:barChart>
      <c:catAx>
        <c:axId val="5273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79144"/>
        <c:crosses val="autoZero"/>
        <c:auto val="1"/>
        <c:lblAlgn val="ctr"/>
        <c:lblOffset val="100"/>
        <c:noMultiLvlLbl val="0"/>
      </c:catAx>
      <c:valAx>
        <c:axId val="527379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78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souTH - APE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Data!$B$95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Data!$C$95:$N$95</c:f>
              <c:numCache>
                <c:formatCode>#,##0</c:formatCode>
                <c:ptCount val="12"/>
                <c:pt idx="1">
                  <c:v>541.452</c:v>
                </c:pt>
                <c:pt idx="2">
                  <c:v>608.25</c:v>
                </c:pt>
                <c:pt idx="3">
                  <c:v>830.05</c:v>
                </c:pt>
                <c:pt idx="4">
                  <c:v>482.97</c:v>
                </c:pt>
                <c:pt idx="5">
                  <c:v>254.37</c:v>
                </c:pt>
                <c:pt idx="6">
                  <c:v>387.68799999999999</c:v>
                </c:pt>
                <c:pt idx="7">
                  <c:v>508.29399999999998</c:v>
                </c:pt>
              </c:numCache>
            </c:numRef>
          </c:val>
        </c:ser>
        <c:ser>
          <c:idx val="6"/>
          <c:order val="1"/>
          <c:tx>
            <c:strRef>
              <c:f>Data!$B$94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Data!$C$94:$N$94</c:f>
              <c:numCache>
                <c:formatCode>#,##0</c:formatCode>
                <c:ptCount val="12"/>
                <c:pt idx="0">
                  <c:v>1566.4295</c:v>
                </c:pt>
                <c:pt idx="1">
                  <c:v>1094.9259999999999</c:v>
                </c:pt>
                <c:pt idx="2">
                  <c:v>2230.5300000000002</c:v>
                </c:pt>
                <c:pt idx="3">
                  <c:v>2197.79</c:v>
                </c:pt>
                <c:pt idx="4">
                  <c:v>2466.1999999999998</c:v>
                </c:pt>
                <c:pt idx="5">
                  <c:v>2195.75</c:v>
                </c:pt>
                <c:pt idx="6">
                  <c:v>2746.6840000000002</c:v>
                </c:pt>
                <c:pt idx="7">
                  <c:v>2408.0990000000002</c:v>
                </c:pt>
              </c:numCache>
            </c:numRef>
          </c:val>
        </c:ser>
        <c:ser>
          <c:idx val="5"/>
          <c:order val="2"/>
          <c:tx>
            <c:strRef>
              <c:f>Data!$B$93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Data!$C$93:$N$93</c:f>
              <c:numCache>
                <c:formatCode>#,##0</c:formatCode>
                <c:ptCount val="12"/>
                <c:pt idx="0">
                  <c:v>485.90499999999997</c:v>
                </c:pt>
                <c:pt idx="1">
                  <c:v>536.13</c:v>
                </c:pt>
                <c:pt idx="2">
                  <c:v>1310.55</c:v>
                </c:pt>
                <c:pt idx="3">
                  <c:v>2466.52</c:v>
                </c:pt>
                <c:pt idx="4">
                  <c:v>7865.96</c:v>
                </c:pt>
                <c:pt idx="5">
                  <c:v>2594.13</c:v>
                </c:pt>
                <c:pt idx="6">
                  <c:v>1784.952</c:v>
                </c:pt>
                <c:pt idx="7">
                  <c:v>1574.5360000000001</c:v>
                </c:pt>
              </c:numCache>
            </c:numRef>
          </c:val>
        </c:ser>
        <c:ser>
          <c:idx val="4"/>
          <c:order val="3"/>
          <c:tx>
            <c:strRef>
              <c:f>Data!$B$92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Data!$C$92:$N$92</c:f>
              <c:numCache>
                <c:formatCode>#,##0</c:formatCode>
                <c:ptCount val="12"/>
                <c:pt idx="0">
                  <c:v>1240.9359999999999</c:v>
                </c:pt>
                <c:pt idx="1">
                  <c:v>3796.6129999999998</c:v>
                </c:pt>
                <c:pt idx="2">
                  <c:v>5473.45</c:v>
                </c:pt>
                <c:pt idx="3">
                  <c:v>1200.6199999999999</c:v>
                </c:pt>
                <c:pt idx="4">
                  <c:v>1020.13</c:v>
                </c:pt>
                <c:pt idx="5">
                  <c:v>1004.7</c:v>
                </c:pt>
                <c:pt idx="6">
                  <c:v>478.49349999999998</c:v>
                </c:pt>
                <c:pt idx="7">
                  <c:v>886.01300000000003</c:v>
                </c:pt>
              </c:numCache>
            </c:numRef>
          </c:val>
        </c:ser>
        <c:ser>
          <c:idx val="3"/>
          <c:order val="4"/>
          <c:tx>
            <c:strRef>
              <c:f>Data!$B$91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Data!$C$91:$N$91</c:f>
              <c:numCache>
                <c:formatCode>#,##0</c:formatCode>
                <c:ptCount val="12"/>
                <c:pt idx="0">
                  <c:v>3012.2404999999999</c:v>
                </c:pt>
                <c:pt idx="1">
                  <c:v>4534.0839999999998</c:v>
                </c:pt>
                <c:pt idx="2">
                  <c:v>2333.62</c:v>
                </c:pt>
                <c:pt idx="3">
                  <c:v>1563.44</c:v>
                </c:pt>
                <c:pt idx="4">
                  <c:v>1865.16</c:v>
                </c:pt>
                <c:pt idx="5">
                  <c:v>3365.75</c:v>
                </c:pt>
                <c:pt idx="6">
                  <c:v>1297.454</c:v>
                </c:pt>
                <c:pt idx="7">
                  <c:v>1890.37</c:v>
                </c:pt>
              </c:numCache>
            </c:numRef>
          </c:val>
        </c:ser>
        <c:ser>
          <c:idx val="2"/>
          <c:order val="5"/>
          <c:tx>
            <c:strRef>
              <c:f>Data!$B$90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Data!$C$90:$N$90</c:f>
              <c:numCache>
                <c:formatCode>#,##0</c:formatCode>
                <c:ptCount val="12"/>
                <c:pt idx="0">
                  <c:v>1266.1579999999999</c:v>
                </c:pt>
                <c:pt idx="1">
                  <c:v>1064.2650000000001</c:v>
                </c:pt>
                <c:pt idx="2">
                  <c:v>3299.38</c:v>
                </c:pt>
                <c:pt idx="3">
                  <c:v>1586.81</c:v>
                </c:pt>
                <c:pt idx="4">
                  <c:v>3248.4</c:v>
                </c:pt>
                <c:pt idx="5">
                  <c:v>2156.14</c:v>
                </c:pt>
                <c:pt idx="6">
                  <c:v>1269.6410000000001</c:v>
                </c:pt>
                <c:pt idx="7">
                  <c:v>2922.4380000000001</c:v>
                </c:pt>
              </c:numCache>
            </c:numRef>
          </c:val>
        </c:ser>
        <c:ser>
          <c:idx val="1"/>
          <c:order val="6"/>
          <c:tx>
            <c:strRef>
              <c:f>Data!$B$89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Data!$C$89:$N$89</c:f>
              <c:numCache>
                <c:formatCode>#,##0</c:formatCode>
                <c:ptCount val="12"/>
                <c:pt idx="0">
                  <c:v>1264.491</c:v>
                </c:pt>
                <c:pt idx="1">
                  <c:v>2129.3139999999999</c:v>
                </c:pt>
                <c:pt idx="2">
                  <c:v>4333.7</c:v>
                </c:pt>
                <c:pt idx="3">
                  <c:v>3917.58</c:v>
                </c:pt>
                <c:pt idx="4">
                  <c:v>3298.59</c:v>
                </c:pt>
                <c:pt idx="5">
                  <c:v>5003.32</c:v>
                </c:pt>
                <c:pt idx="6">
                  <c:v>3396.4389999999999</c:v>
                </c:pt>
                <c:pt idx="7">
                  <c:v>4289.2309999999998</c:v>
                </c:pt>
              </c:numCache>
            </c:numRef>
          </c:val>
        </c:ser>
        <c:ser>
          <c:idx val="0"/>
          <c:order val="7"/>
          <c:tx>
            <c:strRef>
              <c:f>Data!$B$88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Data!$C$69:$N$69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Data!$C$88:$N$88</c:f>
              <c:numCache>
                <c:formatCode>#,##0</c:formatCode>
                <c:ptCount val="12"/>
                <c:pt idx="0">
                  <c:v>3933.4949999999999</c:v>
                </c:pt>
                <c:pt idx="1">
                  <c:v>7272.9260000000104</c:v>
                </c:pt>
                <c:pt idx="2">
                  <c:v>7970.6</c:v>
                </c:pt>
                <c:pt idx="3">
                  <c:v>10699.83</c:v>
                </c:pt>
                <c:pt idx="4">
                  <c:v>10940.55</c:v>
                </c:pt>
                <c:pt idx="5">
                  <c:v>14188.19</c:v>
                </c:pt>
                <c:pt idx="6">
                  <c:v>11862.612499999999</c:v>
                </c:pt>
                <c:pt idx="7">
                  <c:v>12599.843999999999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21557192"/>
        <c:axId val="921555624"/>
      </c:barChart>
      <c:catAx>
        <c:axId val="92155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55624"/>
        <c:crosses val="autoZero"/>
        <c:auto val="1"/>
        <c:lblAlgn val="ctr"/>
        <c:lblOffset val="100"/>
        <c:noMultiLvlLbl val="0"/>
      </c:catAx>
      <c:valAx>
        <c:axId val="921555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57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Case/Active - APE/Active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Data!$B$18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Data!$C$18:$N$18</c:f>
              <c:numCache>
                <c:formatCode>_-* #,##0.0\ _₫_-;\-* #,##0.0\ _₫_-;_-* "-"??\ _₫_-;_-@_-</c:formatCode>
                <c:ptCount val="12"/>
                <c:pt idx="0">
                  <c:v>20.217771653543306</c:v>
                </c:pt>
                <c:pt idx="1">
                  <c:v>22.215020967741935</c:v>
                </c:pt>
                <c:pt idx="2">
                  <c:v>30.791693817204294</c:v>
                </c:pt>
                <c:pt idx="3">
                  <c:v>31.695341368743627</c:v>
                </c:pt>
                <c:pt idx="4">
                  <c:v>26.695827431192665</c:v>
                </c:pt>
                <c:pt idx="5">
                  <c:v>25.875478773527668</c:v>
                </c:pt>
                <c:pt idx="6">
                  <c:v>23.396324480916039</c:v>
                </c:pt>
                <c:pt idx="7">
                  <c:v>22.789538591549316</c:v>
                </c:pt>
                <c:pt idx="8">
                  <c:v>28.583618108419877</c:v>
                </c:pt>
                <c:pt idx="9">
                  <c:v>27.912497032742166</c:v>
                </c:pt>
                <c:pt idx="10">
                  <c:v>34.351482884990311</c:v>
                </c:pt>
                <c:pt idx="11">
                  <c:v>38.5008730714287</c:v>
                </c:pt>
              </c:numCache>
            </c:numRef>
          </c:val>
        </c:ser>
        <c:ser>
          <c:idx val="7"/>
          <c:order val="7"/>
          <c:tx>
            <c:strRef>
              <c:f>Data!$B$19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Data!$C$19:$N$19</c:f>
              <c:numCache>
                <c:formatCode>_-* #,##0.0\ _₫_-;\-* #,##0.0\ _₫_-;_-* "-"??\ _₫_-;_-@_-</c:formatCode>
                <c:ptCount val="12"/>
                <c:pt idx="0">
                  <c:v>26.138886131243879</c:v>
                </c:pt>
                <c:pt idx="1">
                  <c:v>28.927197850208071</c:v>
                </c:pt>
                <c:pt idx="2">
                  <c:v>30.55084438642298</c:v>
                </c:pt>
                <c:pt idx="3">
                  <c:v>30.574921152703535</c:v>
                </c:pt>
                <c:pt idx="4">
                  <c:v>37.09122563053851</c:v>
                </c:pt>
                <c:pt idx="5">
                  <c:v>31.486532838983052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863264"/>
        <c:axId val="742864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Data!$B$12</c15:sqref>
                        </c15:formulaRef>
                      </c:ext>
                    </c:extLst>
                    <c:strCache>
                      <c:ptCount val="1"/>
                      <c:pt idx="0">
                        <c:v>AR-2017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Data!$C$12:$N$12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0.10274213836477987</c:v>
                      </c:pt>
                      <c:pt idx="1">
                        <c:v>0.16288263865356375</c:v>
                      </c:pt>
                      <c:pt idx="2">
                        <c:v>0.24784831424318904</c:v>
                      </c:pt>
                      <c:pt idx="3">
                        <c:v>0.22691115006067142</c:v>
                      </c:pt>
                      <c:pt idx="4">
                        <c:v>0.20322781741359008</c:v>
                      </c:pt>
                      <c:pt idx="5">
                        <c:v>0.24527443975316662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</c15:sqref>
                        </c15:formulaRef>
                      </c:ext>
                    </c:extLst>
                    <c:strCache>
                      <c:ptCount val="1"/>
                      <c:pt idx="0">
                        <c:v>AR-2016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Data!$C$13:$N$13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0.15349286922890984</c:v>
                      </c:pt>
                      <c:pt idx="1">
                        <c:v>0.15041242115477924</c:v>
                      </c:pt>
                      <c:pt idx="2">
                        <c:v>0.2659358989634219</c:v>
                      </c:pt>
                      <c:pt idx="3">
                        <c:v>0.22171894462688257</c:v>
                      </c:pt>
                      <c:pt idx="4">
                        <c:v>0.23105458399576045</c:v>
                      </c:pt>
                      <c:pt idx="5">
                        <c:v>0.30644711135919622</c:v>
                      </c:pt>
                      <c:pt idx="6">
                        <c:v>0.21556689155833469</c:v>
                      </c:pt>
                      <c:pt idx="7">
                        <c:v>0.21345358887636226</c:v>
                      </c:pt>
                      <c:pt idx="8">
                        <c:v>0.23630417007358953</c:v>
                      </c:pt>
                      <c:pt idx="9">
                        <c:v>0.18195358073724713</c:v>
                      </c:pt>
                      <c:pt idx="10">
                        <c:v>0.17629875708803483</c:v>
                      </c:pt>
                      <c:pt idx="11">
                        <c:v>0.26672311600338694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Data!$B$17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Data!$C$17:$N$17</c:f>
              <c:numCache>
                <c:formatCode>_-* #,##0.0\ _₫_-;\-* #,##0.0\ _₫_-;_-* "-"??\ _₫_-;_-@_-</c:formatCode>
                <c:ptCount val="12"/>
                <c:pt idx="0">
                  <c:v>1.5690499510284035</c:v>
                </c:pt>
                <c:pt idx="1">
                  <c:v>1.6109570041608876</c:v>
                </c:pt>
                <c:pt idx="2">
                  <c:v>1.839686684073107</c:v>
                </c:pt>
                <c:pt idx="3">
                  <c:v>1.8621509209744505</c:v>
                </c:pt>
                <c:pt idx="4">
                  <c:v>2.3231083844580778</c:v>
                </c:pt>
                <c:pt idx="5">
                  <c:v>1.8670550847457628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Data!$B$16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Data!$C$16:$N$16</c:f>
              <c:numCache>
                <c:formatCode>_-* #,##0.0\ _₫_-;\-* #,##0.0\ _₫_-;_-* "-"??\ _₫_-;_-@_-</c:formatCode>
                <c:ptCount val="12"/>
                <c:pt idx="0">
                  <c:v>1.2866141732283465</c:v>
                </c:pt>
                <c:pt idx="1">
                  <c:v>1.3177419354838709</c:v>
                </c:pt>
                <c:pt idx="2">
                  <c:v>1.7508960573476702</c:v>
                </c:pt>
                <c:pt idx="3">
                  <c:v>1.5372829417773237</c:v>
                </c:pt>
                <c:pt idx="4">
                  <c:v>1.4944954128440366</c:v>
                </c:pt>
                <c:pt idx="5">
                  <c:v>1.6927747419550698</c:v>
                </c:pt>
                <c:pt idx="6">
                  <c:v>1.4343511450381679</c:v>
                </c:pt>
                <c:pt idx="7">
                  <c:v>1.4732394366197183</c:v>
                </c:pt>
                <c:pt idx="8">
                  <c:v>1.814878892733564</c:v>
                </c:pt>
                <c:pt idx="9">
                  <c:v>1.5675306957708048</c:v>
                </c:pt>
                <c:pt idx="10">
                  <c:v>1.8960363872644574</c:v>
                </c:pt>
                <c:pt idx="11">
                  <c:v>2.0249999999999999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65616"/>
        <c:axId val="742865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Data!$B$14</c15:sqref>
                        </c15:formulaRef>
                      </c:ext>
                    </c:extLst>
                    <c:strCache>
                      <c:ptCount val="1"/>
                      <c:pt idx="0">
                        <c:v>CaseSize-2017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Data!$C$14:$N$14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16.659052896379524</c:v>
                      </c:pt>
                      <c:pt idx="1">
                        <c:v>17.956530047352576</c:v>
                      </c:pt>
                      <c:pt idx="2">
                        <c:v>16.606547544706217</c:v>
                      </c:pt>
                      <c:pt idx="3">
                        <c:v>16.419142405871106</c:v>
                      </c:pt>
                      <c:pt idx="4">
                        <c:v>15.966205399061032</c:v>
                      </c:pt>
                      <c:pt idx="5">
                        <c:v>16.864276312056738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Data!$B$15</c15:sqref>
                        </c15:formulaRef>
                      </c:ext>
                    </c:extLst>
                    <c:strCache>
                      <c:ptCount val="1"/>
                      <c:pt idx="0">
                        <c:v>CaseSize-2016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Data!$C$15:$N$15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15.713935128518971</c:v>
                      </c:pt>
                      <c:pt idx="1">
                        <c:v>16.858400244798041</c:v>
                      </c:pt>
                      <c:pt idx="2">
                        <c:v>17.586248874104395</c:v>
                      </c:pt>
                      <c:pt idx="3">
                        <c:v>20.617766910299011</c:v>
                      </c:pt>
                      <c:pt idx="4">
                        <c:v>17.86276973603438</c:v>
                      </c:pt>
                      <c:pt idx="5">
                        <c:v>15.285836994261143</c:v>
                      </c:pt>
                      <c:pt idx="6">
                        <c:v>16.311434310803623</c:v>
                      </c:pt>
                      <c:pt idx="7">
                        <c:v>15.468998470363303</c:v>
                      </c:pt>
                      <c:pt idx="8">
                        <c:v>15.74960082618369</c:v>
                      </c:pt>
                      <c:pt idx="9">
                        <c:v>17.806666949521329</c:v>
                      </c:pt>
                      <c:pt idx="10">
                        <c:v>18.117523015764252</c:v>
                      </c:pt>
                      <c:pt idx="11">
                        <c:v>19.012776825396887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28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4832"/>
        <c:crosses val="autoZero"/>
        <c:auto val="1"/>
        <c:lblAlgn val="ctr"/>
        <c:lblOffset val="100"/>
        <c:noMultiLvlLbl val="0"/>
      </c:catAx>
      <c:valAx>
        <c:axId val="7428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3264"/>
        <c:crosses val="autoZero"/>
        <c:crossBetween val="between"/>
      </c:valAx>
      <c:valAx>
        <c:axId val="742865224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5616"/>
        <c:crosses val="max"/>
        <c:crossBetween val="between"/>
      </c:valAx>
      <c:catAx>
        <c:axId val="7428656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5224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souTH - Cases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Data!$B$123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Data!$C$123:$N$123</c:f>
              <c:numCache>
                <c:formatCode>General</c:formatCode>
                <c:ptCount val="12"/>
                <c:pt idx="1">
                  <c:v>36.5</c:v>
                </c:pt>
                <c:pt idx="2">
                  <c:v>39.5</c:v>
                </c:pt>
                <c:pt idx="3">
                  <c:v>56.5</c:v>
                </c:pt>
                <c:pt idx="4">
                  <c:v>29</c:v>
                </c:pt>
                <c:pt idx="5">
                  <c:v>15</c:v>
                </c:pt>
                <c:pt idx="6">
                  <c:v>25</c:v>
                </c:pt>
                <c:pt idx="7">
                  <c:v>39</c:v>
                </c:pt>
              </c:numCache>
            </c:numRef>
          </c:val>
        </c:ser>
        <c:ser>
          <c:idx val="6"/>
          <c:order val="1"/>
          <c:tx>
            <c:strRef>
              <c:f>Data!$B$122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Data!$C$122:$N$122</c:f>
              <c:numCache>
                <c:formatCode>General</c:formatCode>
                <c:ptCount val="12"/>
                <c:pt idx="0">
                  <c:v>75.5</c:v>
                </c:pt>
                <c:pt idx="1">
                  <c:v>63</c:v>
                </c:pt>
                <c:pt idx="2">
                  <c:v>135</c:v>
                </c:pt>
                <c:pt idx="3">
                  <c:v>113</c:v>
                </c:pt>
                <c:pt idx="4">
                  <c:v>113</c:v>
                </c:pt>
                <c:pt idx="5">
                  <c:v>101.5</c:v>
                </c:pt>
                <c:pt idx="6">
                  <c:v>109.5</c:v>
                </c:pt>
                <c:pt idx="7">
                  <c:v>107</c:v>
                </c:pt>
              </c:numCache>
            </c:numRef>
          </c:val>
        </c:ser>
        <c:ser>
          <c:idx val="5"/>
          <c:order val="2"/>
          <c:tx>
            <c:strRef>
              <c:f>Data!$B$121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Data!$C$121:$N$121</c:f>
              <c:numCache>
                <c:formatCode>General</c:formatCode>
                <c:ptCount val="12"/>
                <c:pt idx="0">
                  <c:v>34</c:v>
                </c:pt>
                <c:pt idx="1">
                  <c:v>37</c:v>
                </c:pt>
                <c:pt idx="2">
                  <c:v>80</c:v>
                </c:pt>
                <c:pt idx="3">
                  <c:v>105</c:v>
                </c:pt>
                <c:pt idx="4">
                  <c:v>777</c:v>
                </c:pt>
                <c:pt idx="5">
                  <c:v>145.5</c:v>
                </c:pt>
                <c:pt idx="6">
                  <c:v>94</c:v>
                </c:pt>
                <c:pt idx="7">
                  <c:v>83.5</c:v>
                </c:pt>
              </c:numCache>
            </c:numRef>
          </c:val>
        </c:ser>
        <c:ser>
          <c:idx val="4"/>
          <c:order val="3"/>
          <c:tx>
            <c:strRef>
              <c:f>Data!$B$120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Data!$C$120:$N$120</c:f>
              <c:numCache>
                <c:formatCode>General</c:formatCode>
                <c:ptCount val="12"/>
                <c:pt idx="0">
                  <c:v>62</c:v>
                </c:pt>
                <c:pt idx="1">
                  <c:v>152</c:v>
                </c:pt>
                <c:pt idx="2">
                  <c:v>279</c:v>
                </c:pt>
                <c:pt idx="3">
                  <c:v>79.5</c:v>
                </c:pt>
                <c:pt idx="4">
                  <c:v>53</c:v>
                </c:pt>
                <c:pt idx="5">
                  <c:v>58</c:v>
                </c:pt>
                <c:pt idx="6">
                  <c:v>34.5</c:v>
                </c:pt>
                <c:pt idx="7">
                  <c:v>50</c:v>
                </c:pt>
              </c:numCache>
            </c:numRef>
          </c:val>
        </c:ser>
        <c:ser>
          <c:idx val="3"/>
          <c:order val="4"/>
          <c:tx>
            <c:strRef>
              <c:f>Data!$B$119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Data!$C$119:$N$119</c:f>
              <c:numCache>
                <c:formatCode>General</c:formatCode>
                <c:ptCount val="12"/>
                <c:pt idx="0">
                  <c:v>173</c:v>
                </c:pt>
                <c:pt idx="1">
                  <c:v>208</c:v>
                </c:pt>
                <c:pt idx="2">
                  <c:v>149</c:v>
                </c:pt>
                <c:pt idx="3">
                  <c:v>101</c:v>
                </c:pt>
                <c:pt idx="4">
                  <c:v>126</c:v>
                </c:pt>
                <c:pt idx="5">
                  <c:v>175.5</c:v>
                </c:pt>
                <c:pt idx="6">
                  <c:v>86</c:v>
                </c:pt>
                <c:pt idx="7">
                  <c:v>121.5</c:v>
                </c:pt>
              </c:numCache>
            </c:numRef>
          </c:val>
        </c:ser>
        <c:ser>
          <c:idx val="2"/>
          <c:order val="5"/>
          <c:tx>
            <c:strRef>
              <c:f>Data!$B$118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Data!$C$118:$N$118</c:f>
              <c:numCache>
                <c:formatCode>General</c:formatCode>
                <c:ptCount val="12"/>
                <c:pt idx="0">
                  <c:v>83</c:v>
                </c:pt>
                <c:pt idx="1">
                  <c:v>69</c:v>
                </c:pt>
                <c:pt idx="2">
                  <c:v>201</c:v>
                </c:pt>
                <c:pt idx="3">
                  <c:v>102</c:v>
                </c:pt>
                <c:pt idx="4">
                  <c:v>158</c:v>
                </c:pt>
                <c:pt idx="5">
                  <c:v>149</c:v>
                </c:pt>
                <c:pt idx="6">
                  <c:v>84</c:v>
                </c:pt>
                <c:pt idx="7">
                  <c:v>163.5</c:v>
                </c:pt>
              </c:numCache>
            </c:numRef>
          </c:val>
        </c:ser>
        <c:ser>
          <c:idx val="1"/>
          <c:order val="6"/>
          <c:tx>
            <c:strRef>
              <c:f>Data!$B$117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Data!$C$117:$N$117</c:f>
              <c:numCache>
                <c:formatCode>General</c:formatCode>
                <c:ptCount val="12"/>
                <c:pt idx="0">
                  <c:v>90</c:v>
                </c:pt>
                <c:pt idx="1">
                  <c:v>158</c:v>
                </c:pt>
                <c:pt idx="2">
                  <c:v>260</c:v>
                </c:pt>
                <c:pt idx="3">
                  <c:v>253</c:v>
                </c:pt>
                <c:pt idx="4">
                  <c:v>218.5</c:v>
                </c:pt>
                <c:pt idx="5">
                  <c:v>337</c:v>
                </c:pt>
                <c:pt idx="6">
                  <c:v>224</c:v>
                </c:pt>
                <c:pt idx="7">
                  <c:v>285.5</c:v>
                </c:pt>
              </c:numCache>
            </c:numRef>
          </c:val>
        </c:ser>
        <c:ser>
          <c:idx val="0"/>
          <c:order val="7"/>
          <c:tx>
            <c:strRef>
              <c:f>Data!$B$116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Data!$C$97:$N$97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Data!$C$116:$N$116</c:f>
              <c:numCache>
                <c:formatCode>General</c:formatCode>
                <c:ptCount val="12"/>
                <c:pt idx="0">
                  <c:v>172.5</c:v>
                </c:pt>
                <c:pt idx="1">
                  <c:v>194.5</c:v>
                </c:pt>
                <c:pt idx="2">
                  <c:v>284.5</c:v>
                </c:pt>
                <c:pt idx="3">
                  <c:v>449</c:v>
                </c:pt>
                <c:pt idx="4">
                  <c:v>440.5</c:v>
                </c:pt>
                <c:pt idx="5">
                  <c:v>644.5</c:v>
                </c:pt>
                <c:pt idx="6">
                  <c:v>514</c:v>
                </c:pt>
                <c:pt idx="7">
                  <c:v>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85203480"/>
        <c:axId val="685203872"/>
      </c:barChart>
      <c:catAx>
        <c:axId val="68520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03872"/>
        <c:crosses val="autoZero"/>
        <c:auto val="1"/>
        <c:lblAlgn val="ctr"/>
        <c:lblOffset val="100"/>
        <c:noMultiLvlLbl val="0"/>
      </c:catAx>
      <c:valAx>
        <c:axId val="685203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03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souTH - active ratio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Data!$B$144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Data!$C$143:$N$143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Data!$C$144:$N$144</c:f>
              <c:numCache>
                <c:formatCode>0%</c:formatCode>
                <c:ptCount val="12"/>
                <c:pt idx="0">
                  <c:v>0.69620253164556967</c:v>
                </c:pt>
                <c:pt idx="1">
                  <c:v>0.67708333333333304</c:v>
                </c:pt>
                <c:pt idx="2">
                  <c:v>0.768421052631579</c:v>
                </c:pt>
                <c:pt idx="3">
                  <c:v>0.5943775</c:v>
                </c:pt>
                <c:pt idx="4">
                  <c:v>0.60816326530612241</c:v>
                </c:pt>
                <c:pt idx="5">
                  <c:v>0.59368421052631581</c:v>
                </c:pt>
                <c:pt idx="6">
                  <c:v>0.65</c:v>
                </c:pt>
                <c:pt idx="7">
                  <c:v>0.64435145999999999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Data!$B$145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Data!$C$143:$N$143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Data!$C$145:$N$145</c:f>
              <c:numCache>
                <c:formatCode>0%</c:formatCode>
                <c:ptCount val="12"/>
                <c:pt idx="0">
                  <c:v>0.1649122807017544</c:v>
                </c:pt>
                <c:pt idx="1">
                  <c:v>0.42957746478873199</c:v>
                </c:pt>
                <c:pt idx="2">
                  <c:v>0.39448275862068999</c:v>
                </c:pt>
                <c:pt idx="3">
                  <c:v>0.98961940000000004</c:v>
                </c:pt>
                <c:pt idx="4">
                  <c:v>0.48427672955974843</c:v>
                </c:pt>
                <c:pt idx="5">
                  <c:v>0.55319148936170215</c:v>
                </c:pt>
                <c:pt idx="6">
                  <c:v>0.91715975999999999</c:v>
                </c:pt>
                <c:pt idx="7">
                  <c:v>0.99095023000000004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Data!$B$146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Data!$C$143:$N$143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Data!$C$146:$N$146</c:f>
              <c:numCache>
                <c:formatCode>0%</c:formatCode>
                <c:ptCount val="12"/>
                <c:pt idx="0">
                  <c:v>0.14550264550264549</c:v>
                </c:pt>
                <c:pt idx="1">
                  <c:v>0.161971830985915</c:v>
                </c:pt>
                <c:pt idx="2">
                  <c:v>0.33450704225352101</c:v>
                </c:pt>
                <c:pt idx="3">
                  <c:v>0.2305296</c:v>
                </c:pt>
                <c:pt idx="4">
                  <c:v>0.25041186161449752</c:v>
                </c:pt>
                <c:pt idx="5">
                  <c:v>0.28852459016393445</c:v>
                </c:pt>
                <c:pt idx="6">
                  <c:v>0.14285713999999999</c:v>
                </c:pt>
                <c:pt idx="7">
                  <c:v>0.27596439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Data!$B$147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Data!$C$143:$N$143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Data!$C$147:$N$147</c:f>
              <c:numCache>
                <c:formatCode>0%</c:formatCode>
                <c:ptCount val="12"/>
                <c:pt idx="0">
                  <c:v>0.13322759714512292</c:v>
                </c:pt>
                <c:pt idx="1">
                  <c:v>0.17613636363636401</c:v>
                </c:pt>
                <c:pt idx="2">
                  <c:v>0.132723112128146</c:v>
                </c:pt>
                <c:pt idx="3">
                  <c:v>0.12984499999999999</c:v>
                </c:pt>
                <c:pt idx="4">
                  <c:v>0.13659359190556492</c:v>
                </c:pt>
                <c:pt idx="5">
                  <c:v>0.13771016813450759</c:v>
                </c:pt>
                <c:pt idx="6">
                  <c:v>0.11225444</c:v>
                </c:pt>
                <c:pt idx="7">
                  <c:v>0.10588235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Data!$B$148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Data!$C$143:$N$143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Data!$C$148:$N$148</c:f>
              <c:numCache>
                <c:formatCode>0%</c:formatCode>
                <c:ptCount val="12"/>
                <c:pt idx="0">
                  <c:v>7.4342701722574803E-2</c:v>
                </c:pt>
                <c:pt idx="1">
                  <c:v>0.17279046673286999</c:v>
                </c:pt>
                <c:pt idx="2">
                  <c:v>0.32</c:v>
                </c:pt>
                <c:pt idx="3">
                  <c:v>0.12936610000000001</c:v>
                </c:pt>
                <c:pt idx="4">
                  <c:v>0.11470588235294117</c:v>
                </c:pt>
                <c:pt idx="5">
                  <c:v>0.12671232876712329</c:v>
                </c:pt>
                <c:pt idx="6">
                  <c:v>0.12554113</c:v>
                </c:pt>
                <c:pt idx="7">
                  <c:v>0.18574514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Data!$B$149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Data!$C$143:$N$143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Data!$C$149:$N$149</c:f>
              <c:numCache>
                <c:formatCode>0%</c:formatCode>
                <c:ptCount val="12"/>
                <c:pt idx="0">
                  <c:v>4.9036777583187391E-2</c:v>
                </c:pt>
                <c:pt idx="1">
                  <c:v>7.2649572649572697E-2</c:v>
                </c:pt>
                <c:pt idx="2">
                  <c:v>0.172684458398744</c:v>
                </c:pt>
                <c:pt idx="3">
                  <c:v>0.18556700000000001</c:v>
                </c:pt>
                <c:pt idx="4">
                  <c:v>0.20229007633587787</c:v>
                </c:pt>
                <c:pt idx="5">
                  <c:v>0.17741935483870969</c:v>
                </c:pt>
                <c:pt idx="6">
                  <c:v>0.10429447999999999</c:v>
                </c:pt>
                <c:pt idx="7">
                  <c:v>0.12645591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Data!$B$150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Data!$C$143:$N$143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Data!$C$150:$N$150</c:f>
              <c:numCache>
                <c:formatCode>0%</c:formatCode>
                <c:ptCount val="12"/>
                <c:pt idx="0">
                  <c:v>7.2780203784570591E-2</c:v>
                </c:pt>
                <c:pt idx="1">
                  <c:v>7.9638009049773806E-2</c:v>
                </c:pt>
                <c:pt idx="2">
                  <c:v>0.18328840970350399</c:v>
                </c:pt>
                <c:pt idx="3">
                  <c:v>0.1806854</c:v>
                </c:pt>
                <c:pt idx="4">
                  <c:v>0.15937499999999999</c:v>
                </c:pt>
                <c:pt idx="5">
                  <c:v>0.14756671899529042</c:v>
                </c:pt>
                <c:pt idx="6">
                  <c:v>0.14619883</c:v>
                </c:pt>
                <c:pt idx="7">
                  <c:v>0.16806723000000001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Data!$B$151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Data!$C$143:$N$143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Data!$C$151:$N$151</c:f>
              <c:numCache>
                <c:formatCode>0%</c:formatCode>
                <c:ptCount val="12"/>
                <c:pt idx="1">
                  <c:v>7.7596996245306596E-2</c:v>
                </c:pt>
                <c:pt idx="2">
                  <c:v>3.6449147560258702E-2</c:v>
                </c:pt>
                <c:pt idx="3">
                  <c:v>0.24054980000000001</c:v>
                </c:pt>
                <c:pt idx="4">
                  <c:v>1.8922254216371864E-2</c:v>
                </c:pt>
                <c:pt idx="5">
                  <c:v>1.052262364082778E-2</c:v>
                </c:pt>
                <c:pt idx="6">
                  <c:v>0.12232416</c:v>
                </c:pt>
                <c:pt idx="7">
                  <c:v>0.21221865000000001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3264"/>
        <c:axId val="527374440"/>
      </c:lineChart>
      <c:catAx>
        <c:axId val="5273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74440"/>
        <c:crosses val="autoZero"/>
        <c:auto val="1"/>
        <c:lblAlgn val="ctr"/>
        <c:lblOffset val="100"/>
        <c:noMultiLvlLbl val="0"/>
      </c:catAx>
      <c:valAx>
        <c:axId val="527374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souTH - CASE SIZE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Data!$B$173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Data!$C$172:$N$172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Data!$C$173:$N$173</c:f>
              <c:numCache>
                <c:formatCode>0.0;\-0.0;"-"</c:formatCode>
                <c:ptCount val="12"/>
                <c:pt idx="0">
                  <c:v>22.802869565217392</c:v>
                </c:pt>
                <c:pt idx="1">
                  <c:v>37.392935732647899</c:v>
                </c:pt>
                <c:pt idx="2">
                  <c:v>28.016168717047499</c:v>
                </c:pt>
                <c:pt idx="3">
                  <c:v>23.830359999999999</c:v>
                </c:pt>
                <c:pt idx="4">
                  <c:v>24.836659999999998</c:v>
                </c:pt>
                <c:pt idx="5">
                  <c:v>22.01426</c:v>
                </c:pt>
                <c:pt idx="6">
                  <c:v>23.07901</c:v>
                </c:pt>
                <c:pt idx="7">
                  <c:v>24.754110000000001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Data!$B$174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Data!$C$172:$N$172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Data!$C$174:$N$174</c:f>
              <c:numCache>
                <c:formatCode>0.0;\-0.0;"-"</c:formatCode>
                <c:ptCount val="12"/>
                <c:pt idx="0">
                  <c:v>14.049899999999999</c:v>
                </c:pt>
                <c:pt idx="1">
                  <c:v>13.476670886075899</c:v>
                </c:pt>
                <c:pt idx="2">
                  <c:v>16.668076923076899</c:v>
                </c:pt>
                <c:pt idx="3">
                  <c:v>15.48451</c:v>
                </c:pt>
                <c:pt idx="4">
                  <c:v>15.09652</c:v>
                </c:pt>
                <c:pt idx="5">
                  <c:v>14.84665</c:v>
                </c:pt>
                <c:pt idx="6">
                  <c:v>15.16267</c:v>
                </c:pt>
                <c:pt idx="7">
                  <c:v>15.023580000000001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Data!$B$175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Data!$C$172:$N$172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Data!$C$175:$N$175</c:f>
              <c:numCache>
                <c:formatCode>0.0;\-0.0;"-"</c:formatCode>
                <c:ptCount val="12"/>
                <c:pt idx="0">
                  <c:v>15.254915662650602</c:v>
                </c:pt>
                <c:pt idx="1">
                  <c:v>15.424130434782599</c:v>
                </c:pt>
                <c:pt idx="2">
                  <c:v>16.414825870646801</c:v>
                </c:pt>
                <c:pt idx="3">
                  <c:v>15.55696</c:v>
                </c:pt>
                <c:pt idx="4">
                  <c:v>20.55949</c:v>
                </c:pt>
                <c:pt idx="5">
                  <c:v>14.470739999999999</c:v>
                </c:pt>
                <c:pt idx="6">
                  <c:v>15.11477</c:v>
                </c:pt>
                <c:pt idx="7">
                  <c:v>17.87424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Data!$B$176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Data!$C$172:$N$172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Data!$C$176:$N$176</c:f>
              <c:numCache>
                <c:formatCode>0.0;\-0.0;"-"</c:formatCode>
                <c:ptCount val="12"/>
                <c:pt idx="0">
                  <c:v>17.411794797687861</c:v>
                </c:pt>
                <c:pt idx="1">
                  <c:v>21.7984807692308</c:v>
                </c:pt>
                <c:pt idx="2">
                  <c:v>15.661879194630901</c:v>
                </c:pt>
                <c:pt idx="3">
                  <c:v>15.4796</c:v>
                </c:pt>
                <c:pt idx="4">
                  <c:v>14.802860000000001</c:v>
                </c:pt>
                <c:pt idx="5">
                  <c:v>19.178059999999999</c:v>
                </c:pt>
                <c:pt idx="6">
                  <c:v>15.08667</c:v>
                </c:pt>
                <c:pt idx="7">
                  <c:v>15.5586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Data!$B$177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Data!$C$172:$N$172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Data!$C$177:$N$177</c:f>
              <c:numCache>
                <c:formatCode>0.0;\-0.0;"-"</c:formatCode>
                <c:ptCount val="12"/>
                <c:pt idx="0">
                  <c:v>20.015096774193548</c:v>
                </c:pt>
                <c:pt idx="1">
                  <c:v>24.977717105263199</c:v>
                </c:pt>
                <c:pt idx="2">
                  <c:v>19.6181003584229</c:v>
                </c:pt>
                <c:pt idx="3">
                  <c:v>15.10214</c:v>
                </c:pt>
                <c:pt idx="4">
                  <c:v>19.24774</c:v>
                </c:pt>
                <c:pt idx="5">
                  <c:v>17.322410000000001</c:v>
                </c:pt>
                <c:pt idx="6">
                  <c:v>13.86938</c:v>
                </c:pt>
                <c:pt idx="7">
                  <c:v>17.72026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Data!$B$178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Data!$C$172:$N$172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Data!$C$178:$N$178</c:f>
              <c:numCache>
                <c:formatCode>0.0;\-0.0;"-"</c:formatCode>
                <c:ptCount val="12"/>
                <c:pt idx="0">
                  <c:v>14.291323529411764</c:v>
                </c:pt>
                <c:pt idx="1">
                  <c:v>14.49</c:v>
                </c:pt>
                <c:pt idx="2">
                  <c:v>16.381875000000001</c:v>
                </c:pt>
                <c:pt idx="3">
                  <c:v>23.490670000000001</c:v>
                </c:pt>
                <c:pt idx="4">
                  <c:v>10.1235</c:v>
                </c:pt>
                <c:pt idx="5">
                  <c:v>17.829070000000002</c:v>
                </c:pt>
                <c:pt idx="6">
                  <c:v>18.988849999999999</c:v>
                </c:pt>
                <c:pt idx="7">
                  <c:v>18.856719999999999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Data!$B$179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Data!$C$172:$N$172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Data!$C$179:$N$179</c:f>
              <c:numCache>
                <c:formatCode>0.0;\-0.0;"-"</c:formatCode>
                <c:ptCount val="12"/>
                <c:pt idx="0">
                  <c:v>20.747410596026491</c:v>
                </c:pt>
                <c:pt idx="1">
                  <c:v>17.3797777777778</c:v>
                </c:pt>
                <c:pt idx="2">
                  <c:v>16.5224444444444</c:v>
                </c:pt>
                <c:pt idx="3">
                  <c:v>19.449470000000002</c:v>
                </c:pt>
                <c:pt idx="4">
                  <c:v>21.824780000000001</c:v>
                </c:pt>
                <c:pt idx="5">
                  <c:v>21.632999999999999</c:v>
                </c:pt>
                <c:pt idx="6">
                  <c:v>25.083870000000001</c:v>
                </c:pt>
                <c:pt idx="7">
                  <c:v>22.505600000000001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Data!$B$180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Data!$C$172:$N$172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Data!$C$180:$N$180</c:f>
              <c:numCache>
                <c:formatCode>0.0;\-0.0;"-"</c:formatCode>
                <c:ptCount val="12"/>
                <c:pt idx="1">
                  <c:v>14.834301369863001</c:v>
                </c:pt>
                <c:pt idx="2">
                  <c:v>15.3987341772152</c:v>
                </c:pt>
                <c:pt idx="3">
                  <c:v>14.69115</c:v>
                </c:pt>
                <c:pt idx="4">
                  <c:v>16.654140000000002</c:v>
                </c:pt>
                <c:pt idx="5">
                  <c:v>16.957999999999998</c:v>
                </c:pt>
                <c:pt idx="6">
                  <c:v>15.50752</c:v>
                </c:pt>
                <c:pt idx="7">
                  <c:v>13.03318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91848"/>
        <c:axId val="694681264"/>
      </c:lineChart>
      <c:catAx>
        <c:axId val="69469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81264"/>
        <c:crosses val="autoZero"/>
        <c:auto val="1"/>
        <c:lblAlgn val="ctr"/>
        <c:lblOffset val="100"/>
        <c:noMultiLvlLbl val="0"/>
      </c:catAx>
      <c:valAx>
        <c:axId val="6946812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;\-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9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souTH - CASE/ACTIVE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Data!$B$206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Data!$C$205:$N$205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Data!$C$206:$N$206</c:f>
              <c:numCache>
                <c:formatCode>0.0;\-0.0;"-"</c:formatCode>
                <c:ptCount val="12"/>
                <c:pt idx="0">
                  <c:v>3.1363636363636362</c:v>
                </c:pt>
                <c:pt idx="1">
                  <c:v>2.9923076923076901</c:v>
                </c:pt>
                <c:pt idx="2">
                  <c:v>3.8972602739725999</c:v>
                </c:pt>
                <c:pt idx="3">
                  <c:v>3.0337839999999998</c:v>
                </c:pt>
                <c:pt idx="4">
                  <c:v>2.9563760000000001</c:v>
                </c:pt>
                <c:pt idx="5">
                  <c:v>4.5709220000000004</c:v>
                </c:pt>
                <c:pt idx="6">
                  <c:v>3.2948719999999998</c:v>
                </c:pt>
                <c:pt idx="7">
                  <c:v>3.3051949999999999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Data!$B$207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Data!$C$205:$N$205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Data!$C$207:$N$207</c:f>
              <c:numCache>
                <c:formatCode>0.0;\-0.0;"-"</c:formatCode>
                <c:ptCount val="12"/>
                <c:pt idx="0">
                  <c:v>1.9148936170212767</c:v>
                </c:pt>
                <c:pt idx="1">
                  <c:v>1.29508196721311</c:v>
                </c:pt>
                <c:pt idx="2">
                  <c:v>1.8181818181818199</c:v>
                </c:pt>
                <c:pt idx="3">
                  <c:v>1.769231</c:v>
                </c:pt>
                <c:pt idx="4">
                  <c:v>1.418831</c:v>
                </c:pt>
                <c:pt idx="5">
                  <c:v>1.6201920000000001</c:v>
                </c:pt>
                <c:pt idx="6">
                  <c:v>1.4451609999999999</c:v>
                </c:pt>
                <c:pt idx="7">
                  <c:v>1.303653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Data!$B$208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Data!$C$205:$N$205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Data!$C$208:$N$208</c:f>
              <c:numCache>
                <c:formatCode>0.0;\-0.0;"-"</c:formatCode>
                <c:ptCount val="12"/>
                <c:pt idx="0">
                  <c:v>1.509090909090909</c:v>
                </c:pt>
                <c:pt idx="1">
                  <c:v>1.5</c:v>
                </c:pt>
                <c:pt idx="2">
                  <c:v>2.11578947368421</c:v>
                </c:pt>
                <c:pt idx="3">
                  <c:v>1.3783780000000001</c:v>
                </c:pt>
                <c:pt idx="4">
                  <c:v>2.0789469999999999</c:v>
                </c:pt>
                <c:pt idx="5">
                  <c:v>1.693182</c:v>
                </c:pt>
                <c:pt idx="6">
                  <c:v>1.5</c:v>
                </c:pt>
                <c:pt idx="7">
                  <c:v>1.758065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Data!$B$209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Data!$C$205:$N$205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Data!$C$209:$N$209</c:f>
              <c:numCache>
                <c:formatCode>0.0;\-0.0;"-"</c:formatCode>
                <c:ptCount val="12"/>
                <c:pt idx="0">
                  <c:v>2.0595238095238093</c:v>
                </c:pt>
                <c:pt idx="1">
                  <c:v>1.67741935483871</c:v>
                </c:pt>
                <c:pt idx="2">
                  <c:v>1.71264367816092</c:v>
                </c:pt>
                <c:pt idx="3">
                  <c:v>1.507463</c:v>
                </c:pt>
                <c:pt idx="4">
                  <c:v>1.5555559999999999</c:v>
                </c:pt>
                <c:pt idx="5">
                  <c:v>2.0406979999999999</c:v>
                </c:pt>
                <c:pt idx="6">
                  <c:v>1.433333</c:v>
                </c:pt>
                <c:pt idx="7">
                  <c:v>1.6875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Data!$B$210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Data!$C$205:$N$205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Data!$C$210:$N$210</c:f>
              <c:numCache>
                <c:formatCode>0.0;\-0.0;"-"</c:formatCode>
                <c:ptCount val="12"/>
                <c:pt idx="0">
                  <c:v>1.5121951219512195</c:v>
                </c:pt>
                <c:pt idx="1">
                  <c:v>1.7471264367816099</c:v>
                </c:pt>
                <c:pt idx="2">
                  <c:v>1.88513513513514</c:v>
                </c:pt>
                <c:pt idx="3">
                  <c:v>1.59</c:v>
                </c:pt>
                <c:pt idx="4">
                  <c:v>1.3589739999999999</c:v>
                </c:pt>
                <c:pt idx="5">
                  <c:v>1.5675680000000001</c:v>
                </c:pt>
                <c:pt idx="6">
                  <c:v>1.1896549999999999</c:v>
                </c:pt>
                <c:pt idx="7">
                  <c:v>1.1627909999999999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Data!$B$211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Data!$C$205:$N$205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Data!$C$211:$N$211</c:f>
              <c:numCache>
                <c:formatCode>0.0;\-0.0;"-"</c:formatCode>
                <c:ptCount val="12"/>
                <c:pt idx="0">
                  <c:v>1.2142857142857142</c:v>
                </c:pt>
                <c:pt idx="1">
                  <c:v>1.0882352941176501</c:v>
                </c:pt>
                <c:pt idx="2">
                  <c:v>1.4545454545454499</c:v>
                </c:pt>
                <c:pt idx="3">
                  <c:v>2.3333330000000001</c:v>
                </c:pt>
                <c:pt idx="4">
                  <c:v>14.66038</c:v>
                </c:pt>
                <c:pt idx="5">
                  <c:v>2.6454550000000001</c:v>
                </c:pt>
                <c:pt idx="6">
                  <c:v>2.7647059999999999</c:v>
                </c:pt>
                <c:pt idx="7">
                  <c:v>2.197368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Data!$B$212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Data!$C$205:$N$205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Data!$C$212:$N$212</c:f>
              <c:numCache>
                <c:formatCode>0.0;\-0.0;"-"</c:formatCode>
                <c:ptCount val="12"/>
                <c:pt idx="0">
                  <c:v>1.51</c:v>
                </c:pt>
                <c:pt idx="1">
                  <c:v>1.4318181818181801</c:v>
                </c:pt>
                <c:pt idx="2">
                  <c:v>1.98529411764706</c:v>
                </c:pt>
                <c:pt idx="3">
                  <c:v>1.9482759999999999</c:v>
                </c:pt>
                <c:pt idx="4">
                  <c:v>2.2156859999999998</c:v>
                </c:pt>
                <c:pt idx="5">
                  <c:v>2.1595740000000001</c:v>
                </c:pt>
                <c:pt idx="6">
                  <c:v>2.19</c:v>
                </c:pt>
                <c:pt idx="7">
                  <c:v>2.14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Data!$B$213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Data!$C$205:$N$205</c:f>
              <c:strCache>
                <c:ptCount val="12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</c:strCache>
            </c:strRef>
          </c:cat>
          <c:val>
            <c:numRef>
              <c:f>Data!$C$213:$N$213</c:f>
              <c:numCache>
                <c:formatCode>0.0;\-0.0;"-"</c:formatCode>
                <c:ptCount val="12"/>
                <c:pt idx="1">
                  <c:v>1.17741935483871</c:v>
                </c:pt>
                <c:pt idx="2">
                  <c:v>1.2741935483871001</c:v>
                </c:pt>
                <c:pt idx="3">
                  <c:v>1.6142860000000001</c:v>
                </c:pt>
                <c:pt idx="4">
                  <c:v>1.2608699999999999</c:v>
                </c:pt>
                <c:pt idx="5">
                  <c:v>1</c:v>
                </c:pt>
                <c:pt idx="6">
                  <c:v>1.25</c:v>
                </c:pt>
                <c:pt idx="7">
                  <c:v>1.181818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44144"/>
        <c:axId val="583144928"/>
      </c:lineChart>
      <c:catAx>
        <c:axId val="5831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44928"/>
        <c:crosses val="autoZero"/>
        <c:auto val="1"/>
        <c:lblAlgn val="ctr"/>
        <c:lblOffset val="100"/>
        <c:noMultiLvlLbl val="0"/>
      </c:catAx>
      <c:valAx>
        <c:axId val="58314492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;\-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NORTH - OPENNING FROM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Data!$Q$220</c:f>
              <c:strCache>
                <c:ptCount val="1"/>
                <c:pt idx="0">
                  <c:v> BẮC NINH 1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Data!$Q$221:$Q$238</c:f>
              <c:numCache>
                <c:formatCode>_-* #,##0\ _₫_-;\-* #,##0\ _₫_-;_-* "-"??\ _₫_-;_-@_-</c:formatCode>
                <c:ptCount val="18"/>
                <c:pt idx="2">
                  <c:v>1835.7619999999999</c:v>
                </c:pt>
                <c:pt idx="3">
                  <c:v>1107.1579999999999</c:v>
                </c:pt>
                <c:pt idx="4">
                  <c:v>1442.3889999999999</c:v>
                </c:pt>
                <c:pt idx="5">
                  <c:v>4086.0079999999998</c:v>
                </c:pt>
                <c:pt idx="6">
                  <c:v>1306.336</c:v>
                </c:pt>
                <c:pt idx="7">
                  <c:v>1399.374</c:v>
                </c:pt>
                <c:pt idx="8">
                  <c:v>2186.5079999999998</c:v>
                </c:pt>
                <c:pt idx="9">
                  <c:v>1390.0429999999999</c:v>
                </c:pt>
                <c:pt idx="10">
                  <c:v>1150.8630000000001</c:v>
                </c:pt>
                <c:pt idx="11">
                  <c:v>1124.864</c:v>
                </c:pt>
                <c:pt idx="12">
                  <c:v>1358.4269999999999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Data!$R$220</c:f>
              <c:strCache>
                <c:ptCount val="1"/>
                <c:pt idx="0">
                  <c:v> THÁI BÌNH 1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Data!$R$221:$R$238</c:f>
              <c:numCache>
                <c:formatCode>_-* #,##0\ _₫_-;\-* #,##0\ _₫_-;_-* "-"??\ _₫_-;_-@_-</c:formatCode>
                <c:ptCount val="18"/>
                <c:pt idx="2">
                  <c:v>533.38</c:v>
                </c:pt>
                <c:pt idx="3">
                  <c:v>690.67700000000002</c:v>
                </c:pt>
                <c:pt idx="4">
                  <c:v>1023.956</c:v>
                </c:pt>
                <c:pt idx="5">
                  <c:v>1128.3530000000001</c:v>
                </c:pt>
                <c:pt idx="6">
                  <c:v>643.30899999999997</c:v>
                </c:pt>
                <c:pt idx="7">
                  <c:v>769.31399999999996</c:v>
                </c:pt>
                <c:pt idx="8">
                  <c:v>1080.951</c:v>
                </c:pt>
                <c:pt idx="9">
                  <c:v>1172.83</c:v>
                </c:pt>
                <c:pt idx="10">
                  <c:v>1116.145</c:v>
                </c:pt>
                <c:pt idx="11">
                  <c:v>907.3</c:v>
                </c:pt>
                <c:pt idx="12">
                  <c:v>1071.6199999999999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Data!$S$220</c:f>
              <c:strCache>
                <c:ptCount val="1"/>
                <c:pt idx="0">
                  <c:v> HƯNG YÊN 1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Data!$S$221:$S$238</c:f>
              <c:numCache>
                <c:formatCode>_-* #,##0\ _₫_-;\-* #,##0\ _₫_-;_-* "-"??\ _₫_-;_-@_-</c:formatCode>
                <c:ptCount val="18"/>
                <c:pt idx="2">
                  <c:v>295.387</c:v>
                </c:pt>
                <c:pt idx="3">
                  <c:v>672.40499999999997</c:v>
                </c:pt>
                <c:pt idx="4">
                  <c:v>273.36</c:v>
                </c:pt>
                <c:pt idx="5">
                  <c:v>1311.4159999999999</c:v>
                </c:pt>
                <c:pt idx="6">
                  <c:v>191.654</c:v>
                </c:pt>
                <c:pt idx="7">
                  <c:v>552.74400000000003</c:v>
                </c:pt>
                <c:pt idx="8">
                  <c:v>1072.693</c:v>
                </c:pt>
                <c:pt idx="9">
                  <c:v>379.166</c:v>
                </c:pt>
                <c:pt idx="10">
                  <c:v>592.47500000000002</c:v>
                </c:pt>
                <c:pt idx="11">
                  <c:v>686.62800000000004</c:v>
                </c:pt>
                <c:pt idx="12">
                  <c:v>684.27499999999998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Data!$T$220</c:f>
              <c:strCache>
                <c:ptCount val="1"/>
                <c:pt idx="0">
                  <c:v> NGHỆ AN 1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Data!$T$221:$T$238</c:f>
              <c:numCache>
                <c:formatCode>_-* #,##0\ _₫_-;\-* #,##0\ _₫_-;_-* "-"??\ _₫_-;_-@_-</c:formatCode>
                <c:ptCount val="18"/>
                <c:pt idx="3">
                  <c:v>760.04700000000003</c:v>
                </c:pt>
                <c:pt idx="4">
                  <c:v>944.11</c:v>
                </c:pt>
                <c:pt idx="5">
                  <c:v>1869.933</c:v>
                </c:pt>
                <c:pt idx="6">
                  <c:v>759.18700000000001</c:v>
                </c:pt>
                <c:pt idx="7">
                  <c:v>1038.06</c:v>
                </c:pt>
                <c:pt idx="8">
                  <c:v>994.91800000000001</c:v>
                </c:pt>
                <c:pt idx="9">
                  <c:v>966.44200000000001</c:v>
                </c:pt>
                <c:pt idx="10">
                  <c:v>930.93600000000004</c:v>
                </c:pt>
                <c:pt idx="11">
                  <c:v>1055.1179999999999</c:v>
                </c:pt>
                <c:pt idx="12">
                  <c:v>813.774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Data!$U$220</c:f>
              <c:strCache>
                <c:ptCount val="1"/>
                <c:pt idx="0">
                  <c:v> HÀ NỘI 1</c:v>
                </c:pt>
              </c:strCache>
            </c:strRef>
          </c:tx>
          <c:spPr>
            <a:ln w="28575" cap="rnd" cmpd="sng" algn="ctr">
              <a:solidFill>
                <a:srgbClr val="15FF7F"/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Data!$U$221:$U$238</c:f>
              <c:numCache>
                <c:formatCode>_-* #,##0\ _₫_-;\-* #,##0\ _₫_-;_-* "-"??\ _₫_-;_-@_-</c:formatCode>
                <c:ptCount val="18"/>
                <c:pt idx="3">
                  <c:v>135.49199999999999</c:v>
                </c:pt>
                <c:pt idx="4">
                  <c:v>862.654</c:v>
                </c:pt>
                <c:pt idx="5">
                  <c:v>1996.5440000000001</c:v>
                </c:pt>
                <c:pt idx="6">
                  <c:v>392.34199999999998</c:v>
                </c:pt>
                <c:pt idx="7">
                  <c:v>660.54899999999998</c:v>
                </c:pt>
                <c:pt idx="8">
                  <c:v>1003.804</c:v>
                </c:pt>
                <c:pt idx="9">
                  <c:v>851.447</c:v>
                </c:pt>
                <c:pt idx="10">
                  <c:v>538.11599999999999</c:v>
                </c:pt>
                <c:pt idx="11">
                  <c:v>856.44899999999996</c:v>
                </c:pt>
                <c:pt idx="12">
                  <c:v>769.36699999999996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Data!$V$220</c:f>
              <c:strCache>
                <c:ptCount val="1"/>
                <c:pt idx="0">
                  <c:v> HÀ NỘI 2</c:v>
                </c:pt>
              </c:strCache>
            </c:strRef>
          </c:tx>
          <c:spPr>
            <a:ln w="28575" cap="rnd" cmpd="sng" algn="ctr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Data!$V$221:$V$238</c:f>
              <c:numCache>
                <c:formatCode>_-* #,##0\ _₫_-;\-* #,##0\ _₫_-;_-* "-"??\ _₫_-;_-@_-</c:formatCode>
                <c:ptCount val="18"/>
                <c:pt idx="4">
                  <c:v>278.68599999999998</c:v>
                </c:pt>
                <c:pt idx="5">
                  <c:v>459.375</c:v>
                </c:pt>
                <c:pt idx="6">
                  <c:v>74.915000000000006</c:v>
                </c:pt>
                <c:pt idx="7">
                  <c:v>273.142</c:v>
                </c:pt>
                <c:pt idx="8">
                  <c:v>877.74900000000002</c:v>
                </c:pt>
                <c:pt idx="9">
                  <c:v>427.43</c:v>
                </c:pt>
                <c:pt idx="10">
                  <c:v>843.87300000000005</c:v>
                </c:pt>
                <c:pt idx="11">
                  <c:v>388.63400000000001</c:v>
                </c:pt>
                <c:pt idx="12">
                  <c:v>389.29199999999997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Data!$W$220</c:f>
              <c:strCache>
                <c:ptCount val="1"/>
                <c:pt idx="0">
                  <c:v> NGHỆ AN 2</c:v>
                </c:pt>
              </c:strCache>
            </c:strRef>
          </c:tx>
          <c:spPr>
            <a:ln w="28575" cap="rnd" cmpd="sng" algn="ctr">
              <a:solidFill>
                <a:srgbClr val="F11BD8"/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Data!$W$221:$W$238</c:f>
              <c:numCache>
                <c:formatCode>_-* #,##0\ _₫_-;\-* #,##0\ _₫_-;_-* "-"??\ _₫_-;_-@_-</c:formatCode>
                <c:ptCount val="18"/>
                <c:pt idx="4">
                  <c:v>1289.6559999999999</c:v>
                </c:pt>
                <c:pt idx="5">
                  <c:v>2380.1869999999999</c:v>
                </c:pt>
                <c:pt idx="6">
                  <c:v>765.41</c:v>
                </c:pt>
                <c:pt idx="7">
                  <c:v>1180.972</c:v>
                </c:pt>
                <c:pt idx="8">
                  <c:v>1563.673</c:v>
                </c:pt>
                <c:pt idx="9">
                  <c:v>1637.6659999999999</c:v>
                </c:pt>
                <c:pt idx="10">
                  <c:v>1204.4280000000001</c:v>
                </c:pt>
                <c:pt idx="11">
                  <c:v>1867.7809999999999</c:v>
                </c:pt>
                <c:pt idx="12">
                  <c:v>1863.5920000000001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Data!$X$220</c:f>
              <c:strCache>
                <c:ptCount val="1"/>
                <c:pt idx="0">
                  <c:v> NAM ĐỊNH 1</c:v>
                </c:pt>
              </c:strCache>
            </c:strRef>
          </c:tx>
          <c:spPr>
            <a:ln w="2857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Data!$X$221:$X$238</c:f>
              <c:numCache>
                <c:formatCode>_-* #,##0\ _₫_-;\-* #,##0\ _₫_-;_-* "-"??\ _₫_-;_-@_-</c:formatCode>
                <c:ptCount val="18"/>
                <c:pt idx="4">
                  <c:v>617.05399999999997</c:v>
                </c:pt>
                <c:pt idx="5">
                  <c:v>1846.7560000000001</c:v>
                </c:pt>
                <c:pt idx="6">
                  <c:v>512.09199999999998</c:v>
                </c:pt>
                <c:pt idx="7">
                  <c:v>813.197</c:v>
                </c:pt>
                <c:pt idx="8">
                  <c:v>1464.654</c:v>
                </c:pt>
                <c:pt idx="9">
                  <c:v>1108.2750000000001</c:v>
                </c:pt>
                <c:pt idx="10">
                  <c:v>634.60799999999995</c:v>
                </c:pt>
                <c:pt idx="11">
                  <c:v>1553.7190000000001</c:v>
                </c:pt>
                <c:pt idx="12">
                  <c:v>693.10900000000004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Data!$Y$220</c:f>
              <c:strCache>
                <c:ptCount val="1"/>
                <c:pt idx="0">
                  <c:v> YÊN BÁI 1</c:v>
                </c:pt>
              </c:strCache>
            </c:strRef>
          </c:tx>
          <c:spPr>
            <a:ln w="28575" cap="rnd" cmpd="sng" algn="ctr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Data!$Y$221:$Y$238</c:f>
              <c:numCache>
                <c:formatCode>_-* #,##0\ _₫_-;\-* #,##0\ _₫_-;_-* "-"??\ _₫_-;_-@_-</c:formatCode>
                <c:ptCount val="18"/>
                <c:pt idx="4">
                  <c:v>341.35300000000001</c:v>
                </c:pt>
                <c:pt idx="5">
                  <c:v>1258.846</c:v>
                </c:pt>
                <c:pt idx="6">
                  <c:v>431.81099999999998</c:v>
                </c:pt>
                <c:pt idx="7">
                  <c:v>838.86199999999997</c:v>
                </c:pt>
                <c:pt idx="8">
                  <c:v>1100.729</c:v>
                </c:pt>
                <c:pt idx="9">
                  <c:v>866.48400000000004</c:v>
                </c:pt>
                <c:pt idx="10">
                  <c:v>599.27499999999998</c:v>
                </c:pt>
                <c:pt idx="11">
                  <c:v>816.89099999999996</c:v>
                </c:pt>
                <c:pt idx="12">
                  <c:v>773.25199999999995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Data!$Z$220</c:f>
              <c:strCache>
                <c:ptCount val="1"/>
                <c:pt idx="0">
                  <c:v> THANH HÓA 1</c:v>
                </c:pt>
              </c:strCache>
            </c:strRef>
          </c:tx>
          <c:spPr>
            <a:ln w="2857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Data!$Z$221:$Z$238</c:f>
              <c:numCache>
                <c:formatCode>_-* #,##0\ _₫_-;\-* #,##0\ _₫_-;_-* "-"??\ _₫_-;_-@_-</c:formatCode>
                <c:ptCount val="18"/>
                <c:pt idx="5">
                  <c:v>3190.2660000000001</c:v>
                </c:pt>
                <c:pt idx="6">
                  <c:v>901.29399999999998</c:v>
                </c:pt>
                <c:pt idx="7">
                  <c:v>1371.9459999999999</c:v>
                </c:pt>
                <c:pt idx="8">
                  <c:v>2876.96</c:v>
                </c:pt>
                <c:pt idx="9">
                  <c:v>2433.9949999999999</c:v>
                </c:pt>
                <c:pt idx="10">
                  <c:v>1437.1189999999999</c:v>
                </c:pt>
                <c:pt idx="11">
                  <c:v>2019.4960000000001</c:v>
                </c:pt>
                <c:pt idx="12">
                  <c:v>1552.143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Data!$AA$220</c:f>
              <c:strCache>
                <c:ptCount val="1"/>
                <c:pt idx="0">
                  <c:v> HÀ NỘI 3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Data!$AA$221:$AA$238</c:f>
              <c:numCache>
                <c:formatCode>_-* #,##0\ _₫_-;\-* #,##0\ _₫_-;_-* "-"??\ _₫_-;_-@_-</c:formatCode>
                <c:ptCount val="18"/>
                <c:pt idx="5">
                  <c:v>1828.6469999999999</c:v>
                </c:pt>
                <c:pt idx="6">
                  <c:v>-22.446999999999999</c:v>
                </c:pt>
                <c:pt idx="7">
                  <c:v>576.36400000000003</c:v>
                </c:pt>
                <c:pt idx="8">
                  <c:v>568.69000000000005</c:v>
                </c:pt>
                <c:pt idx="9">
                  <c:v>224.518</c:v>
                </c:pt>
                <c:pt idx="10">
                  <c:v>623.16600000000005</c:v>
                </c:pt>
                <c:pt idx="11">
                  <c:v>871.25699999999995</c:v>
                </c:pt>
                <c:pt idx="12">
                  <c:v>887.45699999999999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Data!$AB$220</c:f>
              <c:strCache>
                <c:ptCount val="1"/>
                <c:pt idx="0">
                  <c:v> THANH HÓA 2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Data!$P$221:$P$238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Data!$AB$221:$AB$238</c:f>
              <c:numCache>
                <c:formatCode>_-* #,##0\ _₫_-;\-* #,##0\ _₫_-;_-* "-"??\ _₫_-;_-@_-</c:formatCode>
                <c:ptCount val="18"/>
                <c:pt idx="5">
                  <c:v>732.11300000000006</c:v>
                </c:pt>
                <c:pt idx="6">
                  <c:v>362.863</c:v>
                </c:pt>
                <c:pt idx="7">
                  <c:v>667.52099999999996</c:v>
                </c:pt>
                <c:pt idx="8">
                  <c:v>1282.866</c:v>
                </c:pt>
                <c:pt idx="9">
                  <c:v>1087.7729999999999</c:v>
                </c:pt>
                <c:pt idx="10">
                  <c:v>664.81</c:v>
                </c:pt>
                <c:pt idx="11">
                  <c:v>991.96699999999998</c:v>
                </c:pt>
                <c:pt idx="12">
                  <c:v>372.82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20958792"/>
        <c:axId val="620959968"/>
      </c:lineChart>
      <c:catAx>
        <c:axId val="6209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9968"/>
        <c:crosses val="autoZero"/>
        <c:auto val="1"/>
        <c:lblAlgn val="ctr"/>
        <c:lblOffset val="100"/>
        <c:noMultiLvlLbl val="0"/>
      </c:catAx>
      <c:valAx>
        <c:axId val="620959968"/>
        <c:scaling>
          <c:orientation val="minMax"/>
        </c:scaling>
        <c:delete val="0"/>
        <c:axPos val="l"/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8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NORTH - OPENNING FROM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Data!$AC$220</c:f>
              <c:strCache>
                <c:ptCount val="1"/>
                <c:pt idx="0">
                  <c:v> HÀ NỘI 4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Data!$P$221:$P$238</c15:sqref>
                  </c15:fullRef>
                </c:ext>
              </c:extLst>
              <c:f>Data!$P$227:$P$238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Data!$AC$221:$AC$238</c15:sqref>
                  </c15:fullRef>
                </c:ext>
              </c:extLst>
              <c:f>Data!$AC$227:$AC$238</c:f>
              <c:numCache>
                <c:formatCode>General</c:formatCode>
                <c:ptCount val="12"/>
                <c:pt idx="2">
                  <c:v>206.93299999999999</c:v>
                </c:pt>
                <c:pt idx="3">
                  <c:v>1083.2809999999999</c:v>
                </c:pt>
                <c:pt idx="4">
                  <c:v>1647.462</c:v>
                </c:pt>
                <c:pt idx="5">
                  <c:v>1064.3209999999999</c:v>
                </c:pt>
                <c:pt idx="6">
                  <c:v>615.70100000000002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Data!$AD$220</c:f>
              <c:strCache>
                <c:ptCount val="1"/>
                <c:pt idx="0">
                  <c:v> LẠNG SƠN 1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Data!$P$221:$P$238</c15:sqref>
                  </c15:fullRef>
                </c:ext>
              </c:extLst>
              <c:f>Data!$P$227:$P$238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Data!$AD$221:$AD$238</c15:sqref>
                  </c15:fullRef>
                </c:ext>
              </c:extLst>
              <c:f>Data!$AD$227:$AD$238</c:f>
              <c:numCache>
                <c:formatCode>General</c:formatCode>
                <c:ptCount val="12"/>
                <c:pt idx="3">
                  <c:v>663.53599999999994</c:v>
                </c:pt>
                <c:pt idx="4">
                  <c:v>836.49300000000005</c:v>
                </c:pt>
                <c:pt idx="5">
                  <c:v>1361.953</c:v>
                </c:pt>
                <c:pt idx="6">
                  <c:v>1085.549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Data!$AE$220</c:f>
              <c:strCache>
                <c:ptCount val="1"/>
                <c:pt idx="0">
                  <c:v> QUẢNG NINH 1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Data!$P$221:$P$238</c15:sqref>
                  </c15:fullRef>
                </c:ext>
              </c:extLst>
              <c:f>Data!$P$227:$P$238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Data!$AE$221:$AE$238</c15:sqref>
                  </c15:fullRef>
                </c:ext>
              </c:extLst>
              <c:f>Data!$AE$227:$AE$238</c:f>
              <c:numCache>
                <c:formatCode>General</c:formatCode>
                <c:ptCount val="12"/>
                <c:pt idx="3">
                  <c:v>1002.527</c:v>
                </c:pt>
                <c:pt idx="4">
                  <c:v>948.428</c:v>
                </c:pt>
                <c:pt idx="5">
                  <c:v>974.83</c:v>
                </c:pt>
                <c:pt idx="6">
                  <c:v>1079.211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Data!$AF$220</c:f>
              <c:strCache>
                <c:ptCount val="1"/>
                <c:pt idx="0">
                  <c:v> HẢI DƯƠNG 1</c:v>
                </c:pt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Data!$P$221:$P$238</c15:sqref>
                  </c15:fullRef>
                </c:ext>
              </c:extLst>
              <c:f>Data!$P$227:$P$238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Data!$AF$221:$AF$238</c15:sqref>
                  </c15:fullRef>
                </c:ext>
              </c:extLst>
              <c:f>Data!$AF$227:$AF$238</c:f>
              <c:numCache>
                <c:formatCode>General</c:formatCode>
                <c:ptCount val="12"/>
                <c:pt idx="4">
                  <c:v>768.92600000000004</c:v>
                </c:pt>
                <c:pt idx="5">
                  <c:v>629.59299999999996</c:v>
                </c:pt>
                <c:pt idx="6">
                  <c:v>598.625</c:v>
                </c:pt>
              </c:numCache>
            </c:numRef>
          </c:val>
          <c:smooth val="1"/>
        </c:ser>
        <c:ser>
          <c:idx val="16"/>
          <c:order val="16"/>
          <c:tx>
            <c:strRef>
              <c:f>Data!$AG$220</c:f>
              <c:strCache>
                <c:ptCount val="1"/>
                <c:pt idx="0">
                  <c:v> HÀ TĨNH 1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Data!$P$221:$P$238</c15:sqref>
                  </c15:fullRef>
                </c:ext>
              </c:extLst>
              <c:f>Data!$P$227:$P$238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Data!$AG$221:$AG$238</c15:sqref>
                  </c15:fullRef>
                </c:ext>
              </c:extLst>
              <c:f>Data!$AG$227:$AG$238</c:f>
              <c:numCache>
                <c:formatCode>General</c:formatCode>
                <c:ptCount val="12"/>
                <c:pt idx="5">
                  <c:v>729.92</c:v>
                </c:pt>
                <c:pt idx="6">
                  <c:v>753.34299999999996</c:v>
                </c:pt>
              </c:numCache>
            </c:numRef>
          </c:val>
          <c:smooth val="1"/>
        </c:ser>
        <c:ser>
          <c:idx val="17"/>
          <c:order val="17"/>
          <c:tx>
            <c:strRef>
              <c:f>Data!$AH$220</c:f>
              <c:strCache>
                <c:ptCount val="1"/>
                <c:pt idx="0">
                  <c:v> THANH HÓA 3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Data!$P$221:$P$238</c15:sqref>
                  </c15:fullRef>
                </c:ext>
              </c:extLst>
              <c:f>Data!$P$227:$P$238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Data!$AH$221:$AH$238</c15:sqref>
                  </c15:fullRef>
                </c:ext>
              </c:extLst>
              <c:f>Data!$AH$227:$AH$238</c:f>
              <c:numCache>
                <c:formatCode>General</c:formatCode>
                <c:ptCount val="12"/>
                <c:pt idx="5">
                  <c:v>281.25799999999998</c:v>
                </c:pt>
                <c:pt idx="6">
                  <c:v>978.59500000000003</c:v>
                </c:pt>
              </c:numCache>
            </c:numRef>
          </c:val>
          <c:smooth val="1"/>
        </c:ser>
        <c:ser>
          <c:idx val="18"/>
          <c:order val="18"/>
          <c:tx>
            <c:strRef>
              <c:f>Data!$AI$220</c:f>
              <c:strCache>
                <c:ptCount val="1"/>
                <c:pt idx="0">
                  <c:v> HÀ NỘI 5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Data!$P$221:$P$238</c15:sqref>
                  </c15:fullRef>
                </c:ext>
              </c:extLst>
              <c:f>Data!$P$227:$P$238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Data!$AI$221:$AI$238</c15:sqref>
                  </c15:fullRef>
                </c:ext>
              </c:extLst>
              <c:f>Data!$AI$227:$AI$238</c:f>
              <c:numCache>
                <c:formatCode>General</c:formatCode>
                <c:ptCount val="12"/>
                <c:pt idx="6">
                  <c:v>543.29999999999995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20959184"/>
        <c:axId val="620959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Data!$Q$220</c15:sqref>
                        </c15:formulaRef>
                      </c:ext>
                    </c:extLst>
                    <c:strCache>
                      <c:ptCount val="1"/>
                      <c:pt idx="0">
                        <c:v> BẮC NINH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Data!$Q$221:$Q$238</c15:sqref>
                        </c15:fullRef>
                        <c15:formulaRef>
                          <c15:sqref>Data!$Q$227:$Q$238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1306.336</c:v>
                      </c:pt>
                      <c:pt idx="1">
                        <c:v>1399.374</c:v>
                      </c:pt>
                      <c:pt idx="2">
                        <c:v>2186.5079999999998</c:v>
                      </c:pt>
                      <c:pt idx="3">
                        <c:v>1390.0429999999999</c:v>
                      </c:pt>
                      <c:pt idx="4">
                        <c:v>1150.8630000000001</c:v>
                      </c:pt>
                      <c:pt idx="5">
                        <c:v>1124.864</c:v>
                      </c:pt>
                      <c:pt idx="6">
                        <c:v>1358.4269999999999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Data!$R$220</c15:sqref>
                        </c15:formulaRef>
                      </c:ext>
                    </c:extLst>
                    <c:strCache>
                      <c:ptCount val="1"/>
                      <c:pt idx="0">
                        <c:v> THÁI BÌNH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Data!$R$221:$R$238</c15:sqref>
                        </c15:fullRef>
                        <c15:formulaRef>
                          <c15:sqref>Data!$R$227:$R$238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643.30899999999997</c:v>
                      </c:pt>
                      <c:pt idx="1">
                        <c:v>769.31399999999996</c:v>
                      </c:pt>
                      <c:pt idx="2">
                        <c:v>1080.951</c:v>
                      </c:pt>
                      <c:pt idx="3">
                        <c:v>1172.83</c:v>
                      </c:pt>
                      <c:pt idx="4">
                        <c:v>1116.145</c:v>
                      </c:pt>
                      <c:pt idx="5">
                        <c:v>907.3</c:v>
                      </c:pt>
                      <c:pt idx="6">
                        <c:v>1071.6199999999999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Data!$S$220</c15:sqref>
                        </c15:formulaRef>
                      </c:ext>
                    </c:extLst>
                    <c:strCache>
                      <c:ptCount val="1"/>
                      <c:pt idx="0">
                        <c:v> HƯNG YÊN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Data!$S$221:$S$238</c15:sqref>
                        </c15:fullRef>
                        <c15:formulaRef>
                          <c15:sqref>Data!$S$227:$S$238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191.654</c:v>
                      </c:pt>
                      <c:pt idx="1">
                        <c:v>552.74400000000003</c:v>
                      </c:pt>
                      <c:pt idx="2">
                        <c:v>1072.693</c:v>
                      </c:pt>
                      <c:pt idx="3">
                        <c:v>379.166</c:v>
                      </c:pt>
                      <c:pt idx="4">
                        <c:v>592.47500000000002</c:v>
                      </c:pt>
                      <c:pt idx="5">
                        <c:v>686.62800000000004</c:v>
                      </c:pt>
                      <c:pt idx="6">
                        <c:v>684.27499999999998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Data!$T$220</c15:sqref>
                        </c15:formulaRef>
                      </c:ext>
                    </c:extLst>
                    <c:strCache>
                      <c:ptCount val="1"/>
                      <c:pt idx="0">
                        <c:v> NGHỆ AN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Data!$T$221:$T$238</c15:sqref>
                        </c15:fullRef>
                        <c15:formulaRef>
                          <c15:sqref>Data!$T$227:$T$238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759.18700000000001</c:v>
                      </c:pt>
                      <c:pt idx="1">
                        <c:v>1038.06</c:v>
                      </c:pt>
                      <c:pt idx="2">
                        <c:v>994.91800000000001</c:v>
                      </c:pt>
                      <c:pt idx="3">
                        <c:v>966.44200000000001</c:v>
                      </c:pt>
                      <c:pt idx="4">
                        <c:v>930.93600000000004</c:v>
                      </c:pt>
                      <c:pt idx="5">
                        <c:v>1055.1179999999999</c:v>
                      </c:pt>
                      <c:pt idx="6">
                        <c:v>813.774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Data!$U$220</c15:sqref>
                        </c15:formulaRef>
                      </c:ext>
                    </c:extLst>
                    <c:strCache>
                      <c:ptCount val="1"/>
                      <c:pt idx="0">
                        <c:v> HÀ NỘI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15FF7F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Data!$U$221:$U$238</c15:sqref>
                        </c15:fullRef>
                        <c15:formulaRef>
                          <c15:sqref>Data!$U$227:$U$238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392.34199999999998</c:v>
                      </c:pt>
                      <c:pt idx="1">
                        <c:v>660.54899999999998</c:v>
                      </c:pt>
                      <c:pt idx="2">
                        <c:v>1003.804</c:v>
                      </c:pt>
                      <c:pt idx="3">
                        <c:v>851.447</c:v>
                      </c:pt>
                      <c:pt idx="4">
                        <c:v>538.11599999999999</c:v>
                      </c:pt>
                      <c:pt idx="5">
                        <c:v>856.44899999999996</c:v>
                      </c:pt>
                      <c:pt idx="6">
                        <c:v>769.36699999999996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Data!$V$220</c15:sqref>
                        </c15:formulaRef>
                      </c:ext>
                    </c:extLst>
                    <c:strCache>
                      <c:ptCount val="1"/>
                      <c:pt idx="0">
                        <c:v> HÀ NỘI 2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Data!$V$221:$V$238</c15:sqref>
                        </c15:fullRef>
                        <c15:formulaRef>
                          <c15:sqref>Data!$V$227:$V$238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74.915000000000006</c:v>
                      </c:pt>
                      <c:pt idx="1">
                        <c:v>273.142</c:v>
                      </c:pt>
                      <c:pt idx="2">
                        <c:v>877.74900000000002</c:v>
                      </c:pt>
                      <c:pt idx="3">
                        <c:v>427.43</c:v>
                      </c:pt>
                      <c:pt idx="4">
                        <c:v>843.87300000000005</c:v>
                      </c:pt>
                      <c:pt idx="5">
                        <c:v>388.63400000000001</c:v>
                      </c:pt>
                      <c:pt idx="6">
                        <c:v>389.29199999999997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Data!$W$220</c15:sqref>
                        </c15:formulaRef>
                      </c:ext>
                    </c:extLst>
                    <c:strCache>
                      <c:ptCount val="1"/>
                      <c:pt idx="0">
                        <c:v> NGHỆ AN 2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11BD8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Data!$W$221:$W$238</c15:sqref>
                        </c15:fullRef>
                        <c15:formulaRef>
                          <c15:sqref>Data!$W$227:$W$238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765.41</c:v>
                      </c:pt>
                      <c:pt idx="1">
                        <c:v>1180.972</c:v>
                      </c:pt>
                      <c:pt idx="2">
                        <c:v>1563.673</c:v>
                      </c:pt>
                      <c:pt idx="3">
                        <c:v>1637.6659999999999</c:v>
                      </c:pt>
                      <c:pt idx="4">
                        <c:v>1204.4280000000001</c:v>
                      </c:pt>
                      <c:pt idx="5">
                        <c:v>1867.7809999999999</c:v>
                      </c:pt>
                      <c:pt idx="6">
                        <c:v>1863.5920000000001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Data!$X$220</c15:sqref>
                        </c15:formulaRef>
                      </c:ext>
                    </c:extLst>
                    <c:strCache>
                      <c:ptCount val="1"/>
                      <c:pt idx="0">
                        <c:v> NAM ĐỊNH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Data!$X$221:$X$238</c15:sqref>
                        </c15:fullRef>
                        <c15:formulaRef>
                          <c15:sqref>Data!$X$227:$X$238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512.09199999999998</c:v>
                      </c:pt>
                      <c:pt idx="1">
                        <c:v>813.197</c:v>
                      </c:pt>
                      <c:pt idx="2">
                        <c:v>1464.654</c:v>
                      </c:pt>
                      <c:pt idx="3">
                        <c:v>1108.2750000000001</c:v>
                      </c:pt>
                      <c:pt idx="4">
                        <c:v>634.60799999999995</c:v>
                      </c:pt>
                      <c:pt idx="5">
                        <c:v>1553.7190000000001</c:v>
                      </c:pt>
                      <c:pt idx="6">
                        <c:v>693.10900000000004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Data!$Y$220</c15:sqref>
                        </c15:formulaRef>
                      </c:ext>
                    </c:extLst>
                    <c:strCache>
                      <c:ptCount val="1"/>
                      <c:pt idx="0">
                        <c:v> YÊN BÁI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Data!$Y$221:$Y$238</c15:sqref>
                        </c15:fullRef>
                        <c15:formulaRef>
                          <c15:sqref>Data!$Y$227:$Y$238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431.81099999999998</c:v>
                      </c:pt>
                      <c:pt idx="1">
                        <c:v>838.86199999999997</c:v>
                      </c:pt>
                      <c:pt idx="2">
                        <c:v>1100.729</c:v>
                      </c:pt>
                      <c:pt idx="3">
                        <c:v>866.48400000000004</c:v>
                      </c:pt>
                      <c:pt idx="4">
                        <c:v>599.27499999999998</c:v>
                      </c:pt>
                      <c:pt idx="5">
                        <c:v>816.89099999999996</c:v>
                      </c:pt>
                      <c:pt idx="6">
                        <c:v>773.25199999999995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Data!$Z$220</c15:sqref>
                        </c15:formulaRef>
                      </c:ext>
                    </c:extLst>
                    <c:strCache>
                      <c:ptCount val="1"/>
                      <c:pt idx="0">
                        <c:v> THANH HÓA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Data!$Z$221:$Z$238</c15:sqref>
                        </c15:fullRef>
                        <c15:formulaRef>
                          <c15:sqref>Data!$Z$227:$Z$238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901.29399999999998</c:v>
                      </c:pt>
                      <c:pt idx="1">
                        <c:v>1371.9459999999999</c:v>
                      </c:pt>
                      <c:pt idx="2">
                        <c:v>2876.96</c:v>
                      </c:pt>
                      <c:pt idx="3">
                        <c:v>2433.9949999999999</c:v>
                      </c:pt>
                      <c:pt idx="4">
                        <c:v>1437.1189999999999</c:v>
                      </c:pt>
                      <c:pt idx="5">
                        <c:v>2019.4960000000001</c:v>
                      </c:pt>
                      <c:pt idx="6">
                        <c:v>1552.143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Data!$AA$220</c15:sqref>
                        </c15:formulaRef>
                      </c:ext>
                    </c:extLst>
                    <c:strCache>
                      <c:ptCount val="1"/>
                      <c:pt idx="0">
                        <c:v> HÀ NỘI 3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Data!$AA$221:$AA$238</c15:sqref>
                        </c15:fullRef>
                        <c15:formulaRef>
                          <c15:sqref>Data!$AA$227:$AA$238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-22.446999999999999</c:v>
                      </c:pt>
                      <c:pt idx="1">
                        <c:v>576.36400000000003</c:v>
                      </c:pt>
                      <c:pt idx="2">
                        <c:v>568.69000000000005</c:v>
                      </c:pt>
                      <c:pt idx="3">
                        <c:v>224.518</c:v>
                      </c:pt>
                      <c:pt idx="4">
                        <c:v>623.16600000000005</c:v>
                      </c:pt>
                      <c:pt idx="5">
                        <c:v>871.25699999999995</c:v>
                      </c:pt>
                      <c:pt idx="6">
                        <c:v>887.45699999999999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Data!$AB$220</c15:sqref>
                        </c15:formulaRef>
                      </c:ext>
                    </c:extLst>
                    <c:strCache>
                      <c:ptCount val="1"/>
                      <c:pt idx="0">
                        <c:v> THANH HÓA 2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Data!$P$221:$P$238</c15:sqref>
                        </c15:fullRef>
                        <c15:formulaRef>
                          <c15:sqref>Data!$P$227:$P$238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Data!$AB$221:$AB$238</c15:sqref>
                        </c15:fullRef>
                        <c15:formulaRef>
                          <c15:sqref>Data!$AB$227:$AB$238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362.863</c:v>
                      </c:pt>
                      <c:pt idx="1">
                        <c:v>667.52099999999996</c:v>
                      </c:pt>
                      <c:pt idx="2">
                        <c:v>1282.866</c:v>
                      </c:pt>
                      <c:pt idx="3">
                        <c:v>1087.7729999999999</c:v>
                      </c:pt>
                      <c:pt idx="4">
                        <c:v>664.81</c:v>
                      </c:pt>
                      <c:pt idx="5">
                        <c:v>991.96699999999998</c:v>
                      </c:pt>
                      <c:pt idx="6">
                        <c:v>372.82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6209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9576"/>
        <c:crosses val="autoZero"/>
        <c:auto val="1"/>
        <c:lblAlgn val="ctr"/>
        <c:lblOffset val="100"/>
        <c:noMultiLvlLbl val="0"/>
      </c:catAx>
      <c:valAx>
        <c:axId val="620959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91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SOUTH - OPENNING FROM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Data!$Q$241</c:f>
              <c:strCache>
                <c:ptCount val="1"/>
                <c:pt idx="0">
                  <c:v> HCM 1</c:v>
                </c:pt>
              </c:strCache>
            </c:strRef>
          </c:tx>
          <c:spPr>
            <a:ln w="28575" cap="rnd" cmpd="sng" algn="ctr">
              <a:solidFill>
                <a:srgbClr val="15FF7F"/>
              </a:solidFill>
              <a:round/>
            </a:ln>
            <a:effectLst/>
          </c:spPr>
          <c:marker>
            <c:symbol val="none"/>
          </c:marker>
          <c:cat>
            <c:strRef>
              <c:f>Data!$P$242:$P$259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Data!$Q$242:$Q$259</c:f>
              <c:numCache>
                <c:formatCode>_-* #,##0\ _₫_-;\-* #,##0\ _₫_-;_-* "-"??\ _₫_-;_-@_-</c:formatCode>
                <c:ptCount val="18"/>
                <c:pt idx="0">
                  <c:v>1069.7360000000001</c:v>
                </c:pt>
                <c:pt idx="1">
                  <c:v>836.10500000000002</c:v>
                </c:pt>
                <c:pt idx="2">
                  <c:v>1043.807</c:v>
                </c:pt>
                <c:pt idx="3">
                  <c:v>1046.8499999999999</c:v>
                </c:pt>
                <c:pt idx="4">
                  <c:v>1786.1130000000001</c:v>
                </c:pt>
                <c:pt idx="5">
                  <c:v>2327.924</c:v>
                </c:pt>
                <c:pt idx="6">
                  <c:v>258.12900000000002</c:v>
                </c:pt>
                <c:pt idx="7">
                  <c:v>332.62099999999998</c:v>
                </c:pt>
                <c:pt idx="8">
                  <c:v>372.82100000000003</c:v>
                </c:pt>
                <c:pt idx="9">
                  <c:v>715.87099999999998</c:v>
                </c:pt>
                <c:pt idx="10">
                  <c:v>5712.03</c:v>
                </c:pt>
                <c:pt idx="11">
                  <c:v>491.82400000000001</c:v>
                </c:pt>
                <c:pt idx="12">
                  <c:v>383.24099999999999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Data!$R$241</c:f>
              <c:strCache>
                <c:ptCount val="1"/>
                <c:pt idx="0">
                  <c:v> HCM 2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Data!$P$242:$P$259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Data!$R$242:$R$259</c:f>
              <c:numCache>
                <c:formatCode>_-* #,##0\ _₫_-;\-* #,##0\ _₫_-;_-* "-"??\ _₫_-;_-@_-</c:formatCode>
                <c:ptCount val="18"/>
                <c:pt idx="2">
                  <c:v>2241.9969999999998</c:v>
                </c:pt>
                <c:pt idx="3">
                  <c:v>2916.5390000000002</c:v>
                </c:pt>
                <c:pt idx="4">
                  <c:v>3667.8380000000002</c:v>
                </c:pt>
                <c:pt idx="5">
                  <c:v>5048.4870000000001</c:v>
                </c:pt>
                <c:pt idx="6">
                  <c:v>2662.625</c:v>
                </c:pt>
                <c:pt idx="7">
                  <c:v>3746.09</c:v>
                </c:pt>
                <c:pt idx="8">
                  <c:v>4580.857</c:v>
                </c:pt>
                <c:pt idx="9">
                  <c:v>4420.7299999999996</c:v>
                </c:pt>
                <c:pt idx="10">
                  <c:v>4465.8209999999999</c:v>
                </c:pt>
                <c:pt idx="11">
                  <c:v>5760.1279999999997</c:v>
                </c:pt>
                <c:pt idx="12">
                  <c:v>4361.7740000000003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Data!$S$241</c:f>
              <c:strCache>
                <c:ptCount val="1"/>
                <c:pt idx="0">
                  <c:v> TIỀN GIANG 1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Data!$P$242:$P$259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Data!$S$242:$S$259</c:f>
              <c:numCache>
                <c:formatCode>_-* #,##0\ _₫_-;\-* #,##0\ _₫_-;_-* "-"??\ _₫_-;_-@_-</c:formatCode>
                <c:ptCount val="18"/>
                <c:pt idx="4">
                  <c:v>5954.9290000000001</c:v>
                </c:pt>
                <c:pt idx="5">
                  <c:v>12258.708000000001</c:v>
                </c:pt>
                <c:pt idx="6">
                  <c:v>3292.7759999999998</c:v>
                </c:pt>
                <c:pt idx="7">
                  <c:v>6609.683</c:v>
                </c:pt>
                <c:pt idx="8">
                  <c:v>6829.5559999999996</c:v>
                </c:pt>
                <c:pt idx="9">
                  <c:v>5643.7719999999999</c:v>
                </c:pt>
                <c:pt idx="10">
                  <c:v>6019.0079999999998</c:v>
                </c:pt>
                <c:pt idx="11">
                  <c:v>10661.888999999999</c:v>
                </c:pt>
                <c:pt idx="12">
                  <c:v>5299.9870000000001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Data!$T$241</c:f>
              <c:strCache>
                <c:ptCount val="1"/>
                <c:pt idx="0">
                  <c:v> BÀ RỊA - VŨNG TÀU 1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Data!$P$242:$P$259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Data!$T$242:$T$259</c:f>
              <c:numCache>
                <c:formatCode>_-* #,##0\ _₫_-;\-* #,##0\ _₫_-;_-* "-"??\ _₫_-;_-@_-</c:formatCode>
                <c:ptCount val="18"/>
                <c:pt idx="4">
                  <c:v>681.77599999999995</c:v>
                </c:pt>
                <c:pt idx="5">
                  <c:v>1055.461</c:v>
                </c:pt>
                <c:pt idx="6">
                  <c:v>215.79300000000001</c:v>
                </c:pt>
                <c:pt idx="7">
                  <c:v>448.596</c:v>
                </c:pt>
                <c:pt idx="8">
                  <c:v>1633.075</c:v>
                </c:pt>
                <c:pt idx="9">
                  <c:v>758.20299999999997</c:v>
                </c:pt>
                <c:pt idx="10">
                  <c:v>1319.096</c:v>
                </c:pt>
                <c:pt idx="11">
                  <c:v>2480.1889999999999</c:v>
                </c:pt>
                <c:pt idx="12">
                  <c:v>1941.327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Data!$U$241</c:f>
              <c:strCache>
                <c:ptCount val="1"/>
                <c:pt idx="0">
                  <c:v> ĐÀ NẴNG 1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Data!$P$242:$P$259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Data!$U$242:$U$259</c:f>
              <c:numCache>
                <c:formatCode>_-* #,##0\ _₫_-;\-* #,##0\ _₫_-;_-* "-"??\ _₫_-;_-@_-</c:formatCode>
                <c:ptCount val="18"/>
                <c:pt idx="5">
                  <c:v>1486.758</c:v>
                </c:pt>
                <c:pt idx="6">
                  <c:v>767.95100000000002</c:v>
                </c:pt>
                <c:pt idx="7">
                  <c:v>1067.277</c:v>
                </c:pt>
                <c:pt idx="8">
                  <c:v>1114.2270000000001</c:v>
                </c:pt>
                <c:pt idx="9">
                  <c:v>557.13699999999994</c:v>
                </c:pt>
                <c:pt idx="10">
                  <c:v>1265.165</c:v>
                </c:pt>
                <c:pt idx="11">
                  <c:v>1167.67</c:v>
                </c:pt>
                <c:pt idx="12">
                  <c:v>1107.269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Data!$V$241</c:f>
              <c:strCache>
                <c:ptCount val="1"/>
                <c:pt idx="0">
                  <c:v> HCM 3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Data!$P$242:$P$259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Data!$V$242:$V$259</c:f>
              <c:numCache>
                <c:formatCode>_-* #,##0\ _₫_-;\-* #,##0\ _₫_-;_-* "-"??\ _₫_-;_-@_-</c:formatCode>
                <c:ptCount val="18"/>
                <c:pt idx="5">
                  <c:v>1044.2180000000001</c:v>
                </c:pt>
                <c:pt idx="6">
                  <c:v>227.63800000000001</c:v>
                </c:pt>
                <c:pt idx="7">
                  <c:v>376.09</c:v>
                </c:pt>
                <c:pt idx="8">
                  <c:v>612.21600000000001</c:v>
                </c:pt>
                <c:pt idx="9">
                  <c:v>653.36199999999997</c:v>
                </c:pt>
                <c:pt idx="10">
                  <c:v>1117.9159999999999</c:v>
                </c:pt>
                <c:pt idx="11">
                  <c:v>484.07</c:v>
                </c:pt>
                <c:pt idx="12">
                  <c:v>465.279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Data!$W$241</c:f>
              <c:strCache>
                <c:ptCount val="1"/>
                <c:pt idx="0">
                  <c:v> HUẾ 1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Data!$P$242:$P$259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Data!$W$242:$W$259</c:f>
              <c:numCache>
                <c:formatCode>_-* #,##0\ _₫_-;\-* #,##0\ _₫_-;_-* "-"??\ _₫_-;_-@_-</c:formatCode>
                <c:ptCount val="18"/>
                <c:pt idx="5">
                  <c:v>657.048</c:v>
                </c:pt>
                <c:pt idx="6">
                  <c:v>942.95799999999997</c:v>
                </c:pt>
                <c:pt idx="7">
                  <c:v>1082.45</c:v>
                </c:pt>
                <c:pt idx="8">
                  <c:v>1587.011</c:v>
                </c:pt>
                <c:pt idx="9">
                  <c:v>1911.2339999999999</c:v>
                </c:pt>
                <c:pt idx="10">
                  <c:v>2048.7750000000001</c:v>
                </c:pt>
                <c:pt idx="11">
                  <c:v>2095.1570000000002</c:v>
                </c:pt>
                <c:pt idx="12">
                  <c:v>1257.0340000000001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Data!$X$241</c:f>
              <c:strCache>
                <c:ptCount val="1"/>
                <c:pt idx="0">
                  <c:v> BẾN TRE 1</c:v>
                </c:pt>
              </c:strCache>
            </c:strRef>
          </c:tx>
          <c:spPr>
            <a:ln w="28575" cap="rnd" cmpd="sng" algn="ctr">
              <a:solidFill>
                <a:srgbClr val="F11BD8"/>
              </a:solidFill>
              <a:round/>
            </a:ln>
            <a:effectLst/>
          </c:spPr>
          <c:marker>
            <c:symbol val="none"/>
          </c:marker>
          <c:cat>
            <c:strRef>
              <c:f>Data!$P$242:$P$259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Data!$X$242:$X$259</c:f>
              <c:numCache>
                <c:formatCode>_-* #,##0\ _₫_-;\-* #,##0\ _₫_-;_-* "-"??\ _₫_-;_-@_-</c:formatCode>
                <c:ptCount val="18"/>
                <c:pt idx="5">
                  <c:v>104.369</c:v>
                </c:pt>
                <c:pt idx="6">
                  <c:v>12.092000000000001</c:v>
                </c:pt>
                <c:pt idx="7">
                  <c:v>298.19900000000001</c:v>
                </c:pt>
                <c:pt idx="8">
                  <c:v>319.46300000000002</c:v>
                </c:pt>
                <c:pt idx="9">
                  <c:v>359.45800000000003</c:v>
                </c:pt>
                <c:pt idx="10">
                  <c:v>76.040000000000006</c:v>
                </c:pt>
                <c:pt idx="11">
                  <c:v>333.88</c:v>
                </c:pt>
                <c:pt idx="12">
                  <c:v>884.55600000000004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20958400"/>
        <c:axId val="527353664"/>
      </c:lineChart>
      <c:catAx>
        <c:axId val="6209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53664"/>
        <c:crosses val="autoZero"/>
        <c:auto val="1"/>
        <c:lblAlgn val="ctr"/>
        <c:lblOffset val="100"/>
        <c:noMultiLvlLbl val="0"/>
      </c:catAx>
      <c:valAx>
        <c:axId val="527353664"/>
        <c:scaling>
          <c:orientation val="minMax"/>
        </c:scaling>
        <c:delete val="0"/>
        <c:axPos val="l"/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8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SOUTH - OPENNING FROM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Data!$Y$241</c:f>
              <c:strCache>
                <c:ptCount val="1"/>
                <c:pt idx="0">
                  <c:v> HCM 4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Data!$P$242:$P$259</c15:sqref>
                  </c15:fullRef>
                </c:ext>
              </c:extLst>
              <c:f>Data!$P$248:$P$259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Data!$Y$242:$Y$259</c15:sqref>
                  </c15:fullRef>
                </c:ext>
              </c:extLst>
              <c:f>Data!$Y$248:$Y$259</c:f>
              <c:numCache>
                <c:formatCode>_-* #,##0\ _₫_-;\-* #,##0\ _₫_-;_-* "-"??\ _₫_-;_-@_-</c:formatCode>
                <c:ptCount val="12"/>
                <c:pt idx="5">
                  <c:v>683.22799999999995</c:v>
                </c:pt>
                <c:pt idx="6">
                  <c:v>819.02599999999995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Data!$Z$241</c:f>
              <c:strCache>
                <c:ptCount val="1"/>
                <c:pt idx="0">
                  <c:v> BÀ RỊA - VŨNG TÀU 2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Data!$P$242:$P$259</c15:sqref>
                  </c15:fullRef>
                </c:ext>
              </c:extLst>
              <c:f>Data!$P$248:$P$259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Data!$Z$242:$Z$259</c15:sqref>
                  </c15:fullRef>
                </c:ext>
              </c:extLst>
              <c:f>Data!$Z$248:$Z$259</c:f>
              <c:numCache>
                <c:formatCode>_-* #,##0\ _₫_-;\-* #,##0\ _₫_-;_-* "-"??\ _₫_-;_-@_-</c:formatCode>
                <c:ptCount val="12"/>
                <c:pt idx="6">
                  <c:v>782.69600000000003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Data!$AA$241</c:f>
              <c:strCache>
                <c:ptCount val="1"/>
                <c:pt idx="0">
                  <c:v> AN GIANG 1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Data!$P$242:$P$259</c15:sqref>
                  </c15:fullRef>
                </c:ext>
              </c:extLst>
              <c:f>Data!$P$248:$P$259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Data!$AA$242:$AA$259</c15:sqref>
                  </c15:fullRef>
                </c:ext>
              </c:extLst>
              <c:f>Data!$AA$248:$AA$259</c:f>
              <c:numCache>
                <c:formatCode>_-* #,##0\ _₫_-;\-* #,##0\ _₫_-;_-* "-"??\ _₫_-;_-@_-</c:formatCode>
                <c:ptCount val="12"/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27350136"/>
        <c:axId val="527351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Data!$Q$241</c15:sqref>
                        </c15:formulaRef>
                      </c:ext>
                    </c:extLst>
                    <c:strCache>
                      <c:ptCount val="1"/>
                      <c:pt idx="0">
                        <c:v> HCM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15FF7F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Data!$P$242:$P$259</c15:sqref>
                        </c15:fullRef>
                        <c15:formulaRef>
                          <c15:sqref>Data!$P$248:$P$259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Data!$Q$242:$Q$259</c15:sqref>
                        </c15:fullRef>
                        <c15:formulaRef>
                          <c15:sqref>Data!$Q$248:$Q$259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258.12900000000002</c:v>
                      </c:pt>
                      <c:pt idx="1">
                        <c:v>332.62099999999998</c:v>
                      </c:pt>
                      <c:pt idx="2">
                        <c:v>372.82100000000003</c:v>
                      </c:pt>
                      <c:pt idx="3">
                        <c:v>715.87099999999998</c:v>
                      </c:pt>
                      <c:pt idx="4">
                        <c:v>5712.03</c:v>
                      </c:pt>
                      <c:pt idx="5">
                        <c:v>491.82400000000001</c:v>
                      </c:pt>
                      <c:pt idx="6">
                        <c:v>383.24099999999999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Data!$R$241</c15:sqref>
                        </c15:formulaRef>
                      </c:ext>
                    </c:extLst>
                    <c:strCache>
                      <c:ptCount val="1"/>
                      <c:pt idx="0">
                        <c:v> HCM 2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Data!$P$242:$P$259</c15:sqref>
                        </c15:fullRef>
                        <c15:formulaRef>
                          <c15:sqref>Data!$P$248:$P$259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Data!$R$242:$R$259</c15:sqref>
                        </c15:fullRef>
                        <c15:formulaRef>
                          <c15:sqref>Data!$R$248:$R$259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2662.625</c:v>
                      </c:pt>
                      <c:pt idx="1">
                        <c:v>3746.09</c:v>
                      </c:pt>
                      <c:pt idx="2">
                        <c:v>4580.857</c:v>
                      </c:pt>
                      <c:pt idx="3">
                        <c:v>4420.7299999999996</c:v>
                      </c:pt>
                      <c:pt idx="4">
                        <c:v>4465.8209999999999</c:v>
                      </c:pt>
                      <c:pt idx="5">
                        <c:v>5760.1279999999997</c:v>
                      </c:pt>
                      <c:pt idx="6">
                        <c:v>4361.7740000000003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Data!$S$241</c15:sqref>
                        </c15:formulaRef>
                      </c:ext>
                    </c:extLst>
                    <c:strCache>
                      <c:ptCount val="1"/>
                      <c:pt idx="0">
                        <c:v> TIỀN GIANG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Data!$P$242:$P$259</c15:sqref>
                        </c15:fullRef>
                        <c15:formulaRef>
                          <c15:sqref>Data!$P$248:$P$259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Data!$S$242:$S$259</c15:sqref>
                        </c15:fullRef>
                        <c15:formulaRef>
                          <c15:sqref>Data!$S$248:$S$259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3292.7759999999998</c:v>
                      </c:pt>
                      <c:pt idx="1">
                        <c:v>6609.683</c:v>
                      </c:pt>
                      <c:pt idx="2">
                        <c:v>6829.5559999999996</c:v>
                      </c:pt>
                      <c:pt idx="3">
                        <c:v>5643.7719999999999</c:v>
                      </c:pt>
                      <c:pt idx="4">
                        <c:v>6019.0079999999998</c:v>
                      </c:pt>
                      <c:pt idx="5">
                        <c:v>10661.888999999999</c:v>
                      </c:pt>
                      <c:pt idx="6">
                        <c:v>5299.9870000000001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Data!$T$241</c15:sqref>
                        </c15:formulaRef>
                      </c:ext>
                    </c:extLst>
                    <c:strCache>
                      <c:ptCount val="1"/>
                      <c:pt idx="0">
                        <c:v> BÀ RỊA - VŨNG TÀU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Data!$P$242:$P$259</c15:sqref>
                        </c15:fullRef>
                        <c15:formulaRef>
                          <c15:sqref>Data!$P$248:$P$259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Data!$T$242:$T$259</c15:sqref>
                        </c15:fullRef>
                        <c15:formulaRef>
                          <c15:sqref>Data!$T$248:$T$259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215.79300000000001</c:v>
                      </c:pt>
                      <c:pt idx="1">
                        <c:v>448.596</c:v>
                      </c:pt>
                      <c:pt idx="2">
                        <c:v>1633.075</c:v>
                      </c:pt>
                      <c:pt idx="3">
                        <c:v>758.20299999999997</c:v>
                      </c:pt>
                      <c:pt idx="4">
                        <c:v>1319.096</c:v>
                      </c:pt>
                      <c:pt idx="5">
                        <c:v>2480.1889999999999</c:v>
                      </c:pt>
                      <c:pt idx="6">
                        <c:v>1941.327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Data!$U$241</c15:sqref>
                        </c15:formulaRef>
                      </c:ext>
                    </c:extLst>
                    <c:strCache>
                      <c:ptCount val="1"/>
                      <c:pt idx="0">
                        <c:v> ĐÀ NẴNG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Data!$P$242:$P$259</c15:sqref>
                        </c15:fullRef>
                        <c15:formulaRef>
                          <c15:sqref>Data!$P$248:$P$259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Data!$U$242:$U$259</c15:sqref>
                        </c15:fullRef>
                        <c15:formulaRef>
                          <c15:sqref>Data!$U$248:$U$259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767.95100000000002</c:v>
                      </c:pt>
                      <c:pt idx="1">
                        <c:v>1067.277</c:v>
                      </c:pt>
                      <c:pt idx="2">
                        <c:v>1114.2270000000001</c:v>
                      </c:pt>
                      <c:pt idx="3">
                        <c:v>557.13699999999994</c:v>
                      </c:pt>
                      <c:pt idx="4">
                        <c:v>1265.165</c:v>
                      </c:pt>
                      <c:pt idx="5">
                        <c:v>1167.67</c:v>
                      </c:pt>
                      <c:pt idx="6">
                        <c:v>1107.269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Data!$V$241</c15:sqref>
                        </c15:formulaRef>
                      </c:ext>
                    </c:extLst>
                    <c:strCache>
                      <c:ptCount val="1"/>
                      <c:pt idx="0">
                        <c:v> HCM 3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Data!$P$242:$P$259</c15:sqref>
                        </c15:fullRef>
                        <c15:formulaRef>
                          <c15:sqref>Data!$P$248:$P$259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Data!$V$242:$V$259</c15:sqref>
                        </c15:fullRef>
                        <c15:formulaRef>
                          <c15:sqref>Data!$V$248:$V$259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227.63800000000001</c:v>
                      </c:pt>
                      <c:pt idx="1">
                        <c:v>376.09</c:v>
                      </c:pt>
                      <c:pt idx="2">
                        <c:v>612.21600000000001</c:v>
                      </c:pt>
                      <c:pt idx="3">
                        <c:v>653.36199999999997</c:v>
                      </c:pt>
                      <c:pt idx="4">
                        <c:v>1117.9159999999999</c:v>
                      </c:pt>
                      <c:pt idx="5">
                        <c:v>484.07</c:v>
                      </c:pt>
                      <c:pt idx="6">
                        <c:v>465.279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Data!$W$241</c15:sqref>
                        </c15:formulaRef>
                      </c:ext>
                    </c:extLst>
                    <c:strCache>
                      <c:ptCount val="1"/>
                      <c:pt idx="0">
                        <c:v> HUẾ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Data!$P$242:$P$259</c15:sqref>
                        </c15:fullRef>
                        <c15:formulaRef>
                          <c15:sqref>Data!$P$248:$P$259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Data!$W$242:$W$259</c15:sqref>
                        </c15:fullRef>
                        <c15:formulaRef>
                          <c15:sqref>Data!$W$248:$W$259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942.95799999999997</c:v>
                      </c:pt>
                      <c:pt idx="1">
                        <c:v>1082.45</c:v>
                      </c:pt>
                      <c:pt idx="2">
                        <c:v>1587.011</c:v>
                      </c:pt>
                      <c:pt idx="3">
                        <c:v>1911.2339999999999</c:v>
                      </c:pt>
                      <c:pt idx="4">
                        <c:v>2048.7750000000001</c:v>
                      </c:pt>
                      <c:pt idx="5">
                        <c:v>2095.1570000000002</c:v>
                      </c:pt>
                      <c:pt idx="6">
                        <c:v>1257.0340000000001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Data!$X$241</c15:sqref>
                        </c15:formulaRef>
                      </c:ext>
                    </c:extLst>
                    <c:strCache>
                      <c:ptCount val="1"/>
                      <c:pt idx="0">
                        <c:v> BẾN TRE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11BD8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Data!$P$242:$P$259</c15:sqref>
                        </c15:fullRef>
                        <c15:formulaRef>
                          <c15:sqref>Data!$P$248:$P$259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Data!$X$242:$X$259</c15:sqref>
                        </c15:fullRef>
                        <c15:formulaRef>
                          <c15:sqref>Data!$X$248:$X$259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12.092000000000001</c:v>
                      </c:pt>
                      <c:pt idx="1">
                        <c:v>298.19900000000001</c:v>
                      </c:pt>
                      <c:pt idx="2">
                        <c:v>319.46300000000002</c:v>
                      </c:pt>
                      <c:pt idx="3">
                        <c:v>359.45800000000003</c:v>
                      </c:pt>
                      <c:pt idx="4">
                        <c:v>76.040000000000006</c:v>
                      </c:pt>
                      <c:pt idx="5">
                        <c:v>333.88</c:v>
                      </c:pt>
                      <c:pt idx="6">
                        <c:v>884.55600000000004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5273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51704"/>
        <c:crosses val="autoZero"/>
        <c:auto val="1"/>
        <c:lblAlgn val="ctr"/>
        <c:lblOffset val="100"/>
        <c:noMultiLvlLbl val="0"/>
      </c:catAx>
      <c:valAx>
        <c:axId val="527351704"/>
        <c:scaling>
          <c:orientation val="minMax"/>
        </c:scaling>
        <c:delete val="0"/>
        <c:axPos val="l"/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50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Data!$B$7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Data!$C$7:$N$7</c:f>
              <c:numCache>
                <c:formatCode>_-* #,##0\ _₫_-;\-* #,##0\ _₫_-;_-* "-"??\ _₫_-;_-@_-</c:formatCode>
                <c:ptCount val="12"/>
                <c:pt idx="0">
                  <c:v>21159.465884169887</c:v>
                </c:pt>
                <c:pt idx="1">
                  <c:v>20867.642534235856</c:v>
                </c:pt>
                <c:pt idx="2">
                  <c:v>49678.550803872859</c:v>
                </c:pt>
                <c:pt idx="3">
                  <c:v>49306.357366960248</c:v>
                </c:pt>
                <c:pt idx="4">
                  <c:v>57719.167284380776</c:v>
                </c:pt>
                <c:pt idx="5">
                  <c:v>64986.347978287136</c:v>
                </c:pt>
                <c:pt idx="6">
                  <c:v>59891.902241751806</c:v>
                </c:pt>
                <c:pt idx="7">
                  <c:v>66554.351797741721</c:v>
                </c:pt>
                <c:pt idx="8">
                  <c:v>74354.220299720429</c:v>
                </c:pt>
                <c:pt idx="9">
                  <c:v>70348.989256097513</c:v>
                </c:pt>
                <c:pt idx="10">
                  <c:v>77982.43853511526</c:v>
                </c:pt>
                <c:pt idx="11">
                  <c:v>87307.252311144912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45232"/>
        <c:axId val="742841704"/>
      </c:areaChart>
      <c:barChart>
        <c:barDir val="col"/>
        <c:grouping val="clustere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Data!$C$6:$N$6</c:f>
              <c:numCache>
                <c:formatCode>_-* #,##0\ _₫_-;\-* #,##0\ _₫_-;_-* "-"??\ _₫_-;_-@_-</c:formatCode>
                <c:ptCount val="12"/>
                <c:pt idx="0">
                  <c:v>26687.802739999999</c:v>
                </c:pt>
                <c:pt idx="1">
                  <c:v>41713.019300000036</c:v>
                </c:pt>
                <c:pt idx="2">
                  <c:v>58504.867000000006</c:v>
                </c:pt>
                <c:pt idx="3">
                  <c:v>51457.592300000048</c:v>
                </c:pt>
                <c:pt idx="4">
                  <c:v>54412.827999999994</c:v>
                </c:pt>
                <c:pt idx="5">
                  <c:v>59446.574000000001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845232"/>
        <c:axId val="742841704"/>
      </c:barChart>
      <c:lineChart>
        <c:grouping val="standard"/>
        <c:varyColors val="0"/>
        <c:ser>
          <c:idx val="2"/>
          <c:order val="2"/>
          <c:tx>
            <c:strRef>
              <c:f>Data!$B$8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Data!$C$8:$N$8</c:f>
              <c:numCache>
                <c:formatCode>_-* #,##0\ _₫_-;\-* #,##0\ _₫_-;_-* "-"??\ _₫_-;_-@_-</c:formatCode>
                <c:ptCount val="12"/>
                <c:pt idx="0">
                  <c:v>13422.264399999998</c:v>
                </c:pt>
                <c:pt idx="1">
                  <c:v>13983.777799999969</c:v>
                </c:pt>
                <c:pt idx="2">
                  <c:v>34363.530299999991</c:v>
                </c:pt>
                <c:pt idx="3">
                  <c:v>31029.739200000011</c:v>
                </c:pt>
                <c:pt idx="4">
                  <c:v>29098.451900000004</c:v>
                </c:pt>
                <c:pt idx="5">
                  <c:v>42616.913540000067</c:v>
                </c:pt>
                <c:pt idx="6">
                  <c:v>30649.18507000001</c:v>
                </c:pt>
                <c:pt idx="7">
                  <c:v>32361.144800000031</c:v>
                </c:pt>
                <c:pt idx="8">
                  <c:v>49563.993800000069</c:v>
                </c:pt>
                <c:pt idx="9">
                  <c:v>40919.720650000017</c:v>
                </c:pt>
                <c:pt idx="10">
                  <c:v>52866.932160000091</c:v>
                </c:pt>
                <c:pt idx="11">
                  <c:v>97022.200140000321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45232"/>
        <c:axId val="742841704"/>
      </c:lineChart>
      <c:catAx>
        <c:axId val="7428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1704"/>
        <c:crosses val="autoZero"/>
        <c:auto val="1"/>
        <c:lblAlgn val="ctr"/>
        <c:lblOffset val="100"/>
        <c:noMultiLvlLbl val="0"/>
      </c:catAx>
      <c:valAx>
        <c:axId val="74284170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5232"/>
        <c:crosses val="autoZero"/>
        <c:crossBetween val="between"/>
        <c:majorUnit val="1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Data!$B$7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Data!$C$7:$N$7</c:f>
              <c:numCache>
                <c:formatCode>_-* #,##0\ _₫_-;\-* #,##0\ _₫_-;_-* "-"??\ _₫_-;_-@_-</c:formatCode>
                <c:ptCount val="12"/>
                <c:pt idx="0">
                  <c:v>21159.465884169887</c:v>
                </c:pt>
                <c:pt idx="1">
                  <c:v>20867.642534235856</c:v>
                </c:pt>
                <c:pt idx="2">
                  <c:v>49678.550803872859</c:v>
                </c:pt>
                <c:pt idx="3">
                  <c:v>49306.357366960248</c:v>
                </c:pt>
                <c:pt idx="4">
                  <c:v>57719.167284380776</c:v>
                </c:pt>
                <c:pt idx="5">
                  <c:v>64986.347978287136</c:v>
                </c:pt>
                <c:pt idx="6">
                  <c:v>59891.902241751806</c:v>
                </c:pt>
                <c:pt idx="7">
                  <c:v>66554.351797741721</c:v>
                </c:pt>
                <c:pt idx="8">
                  <c:v>74354.220299720429</c:v>
                </c:pt>
                <c:pt idx="9">
                  <c:v>70348.989256097513</c:v>
                </c:pt>
                <c:pt idx="10">
                  <c:v>77982.43853511526</c:v>
                </c:pt>
                <c:pt idx="11">
                  <c:v>87307.252311144912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42096"/>
        <c:axId val="742842488"/>
      </c:areaChart>
      <c:barChart>
        <c:barDir val="col"/>
        <c:grouping val="clustere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Data!$C$6:$N$6</c:f>
              <c:numCache>
                <c:formatCode>_-* #,##0\ _₫_-;\-* #,##0\ _₫_-;_-* "-"??\ _₫_-;_-@_-</c:formatCode>
                <c:ptCount val="12"/>
                <c:pt idx="0">
                  <c:v>26687.802739999999</c:v>
                </c:pt>
                <c:pt idx="1">
                  <c:v>41713.019300000036</c:v>
                </c:pt>
                <c:pt idx="2">
                  <c:v>58504.867000000006</c:v>
                </c:pt>
                <c:pt idx="3">
                  <c:v>51457.592300000048</c:v>
                </c:pt>
                <c:pt idx="4">
                  <c:v>54412.827999999994</c:v>
                </c:pt>
                <c:pt idx="5">
                  <c:v>59446.574000000001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842096"/>
        <c:axId val="742842488"/>
      </c:barChart>
      <c:lineChart>
        <c:grouping val="standard"/>
        <c:varyColors val="0"/>
        <c:ser>
          <c:idx val="2"/>
          <c:order val="2"/>
          <c:tx>
            <c:strRef>
              <c:f>Data!$B$8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Data!$C$8:$N$8</c:f>
              <c:numCache>
                <c:formatCode>_-* #,##0\ _₫_-;\-* #,##0\ _₫_-;_-* "-"??\ _₫_-;_-@_-</c:formatCode>
                <c:ptCount val="12"/>
                <c:pt idx="0">
                  <c:v>13422.264399999998</c:v>
                </c:pt>
                <c:pt idx="1">
                  <c:v>13983.777799999969</c:v>
                </c:pt>
                <c:pt idx="2">
                  <c:v>34363.530299999991</c:v>
                </c:pt>
                <c:pt idx="3">
                  <c:v>31029.739200000011</c:v>
                </c:pt>
                <c:pt idx="4">
                  <c:v>29098.451900000004</c:v>
                </c:pt>
                <c:pt idx="5">
                  <c:v>42616.913540000067</c:v>
                </c:pt>
                <c:pt idx="6">
                  <c:v>30649.18507000001</c:v>
                </c:pt>
                <c:pt idx="7">
                  <c:v>32361.144800000031</c:v>
                </c:pt>
                <c:pt idx="8">
                  <c:v>49563.993800000069</c:v>
                </c:pt>
                <c:pt idx="9">
                  <c:v>40919.720650000017</c:v>
                </c:pt>
                <c:pt idx="10">
                  <c:v>52866.932160000091</c:v>
                </c:pt>
                <c:pt idx="11">
                  <c:v>97022.200140000321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42096"/>
        <c:axId val="742842488"/>
      </c:lineChart>
      <c:catAx>
        <c:axId val="7428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2488"/>
        <c:crosses val="autoZero"/>
        <c:auto val="1"/>
        <c:lblAlgn val="ctr"/>
        <c:lblOffset val="100"/>
        <c:noMultiLvlLbl val="0"/>
      </c:catAx>
      <c:valAx>
        <c:axId val="7428424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2096"/>
        <c:crosses val="autoZero"/>
        <c:crossBetween val="between"/>
        <c:majorUnit val="1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Active Ratio - Case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Data!$C$12:$N$12</c:f>
              <c:numCache>
                <c:formatCode>0%</c:formatCode>
                <c:ptCount val="12"/>
                <c:pt idx="0">
                  <c:v>0.10274213836477987</c:v>
                </c:pt>
                <c:pt idx="1">
                  <c:v>0.16288263865356375</c:v>
                </c:pt>
                <c:pt idx="2">
                  <c:v>0.24784831424318904</c:v>
                </c:pt>
                <c:pt idx="3">
                  <c:v>0.22691115006067142</c:v>
                </c:pt>
                <c:pt idx="4">
                  <c:v>0.20322781741359008</c:v>
                </c:pt>
                <c:pt idx="5">
                  <c:v>0.24527443975316662</c:v>
                </c:pt>
              </c:numCache>
            </c:numRef>
          </c:val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Data!$C$13:$N$13</c:f>
              <c:numCache>
                <c:formatCode>0%</c:formatCode>
                <c:ptCount val="12"/>
                <c:pt idx="0">
                  <c:v>0.15349286922890984</c:v>
                </c:pt>
                <c:pt idx="1">
                  <c:v>0.15041242115477924</c:v>
                </c:pt>
                <c:pt idx="2">
                  <c:v>0.2659358989634219</c:v>
                </c:pt>
                <c:pt idx="3">
                  <c:v>0.22171894462688257</c:v>
                </c:pt>
                <c:pt idx="4">
                  <c:v>0.23105458399576045</c:v>
                </c:pt>
                <c:pt idx="5">
                  <c:v>0.30644711135919622</c:v>
                </c:pt>
                <c:pt idx="6">
                  <c:v>0.21556689155833469</c:v>
                </c:pt>
                <c:pt idx="7">
                  <c:v>0.21345358887636226</c:v>
                </c:pt>
                <c:pt idx="8">
                  <c:v>0.23630417007358953</c:v>
                </c:pt>
                <c:pt idx="9">
                  <c:v>0.18195358073724713</c:v>
                </c:pt>
                <c:pt idx="10">
                  <c:v>0.17629875708803483</c:v>
                </c:pt>
                <c:pt idx="11">
                  <c:v>0.26672311600338694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742839352"/>
        <c:axId val="742843272"/>
      </c:barChart>
      <c:lineChart>
        <c:grouping val="standard"/>
        <c:varyColors val="0"/>
        <c:ser>
          <c:idx val="2"/>
          <c:order val="2"/>
          <c:tx>
            <c:strRef>
              <c:f>Data!$B$14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Data!$C$14:$N$14</c:f>
              <c:numCache>
                <c:formatCode>_-* #,##0.0\ _₫_-;\-* #,##0.0\ _₫_-;_-* "-"??\ _₫_-;_-@_-</c:formatCode>
                <c:ptCount val="12"/>
                <c:pt idx="0">
                  <c:v>16.659052896379524</c:v>
                </c:pt>
                <c:pt idx="1">
                  <c:v>17.956530047352576</c:v>
                </c:pt>
                <c:pt idx="2">
                  <c:v>16.606547544706217</c:v>
                </c:pt>
                <c:pt idx="3">
                  <c:v>16.419142405871106</c:v>
                </c:pt>
                <c:pt idx="4">
                  <c:v>15.966205399061032</c:v>
                </c:pt>
                <c:pt idx="5">
                  <c:v>16.864276312056738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Data!$B$15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Data!$C$15:$N$15</c:f>
              <c:numCache>
                <c:formatCode>_-* #,##0.0\ _₫_-;\-* #,##0.0\ _₫_-;_-* "-"??\ _₫_-;_-@_-</c:formatCode>
                <c:ptCount val="12"/>
                <c:pt idx="0">
                  <c:v>15.713935128518971</c:v>
                </c:pt>
                <c:pt idx="1">
                  <c:v>16.858400244798041</c:v>
                </c:pt>
                <c:pt idx="2">
                  <c:v>17.586248874104395</c:v>
                </c:pt>
                <c:pt idx="3">
                  <c:v>20.617766910299011</c:v>
                </c:pt>
                <c:pt idx="4">
                  <c:v>17.86276973603438</c:v>
                </c:pt>
                <c:pt idx="5">
                  <c:v>15.285836994261143</c:v>
                </c:pt>
                <c:pt idx="6">
                  <c:v>16.311434310803623</c:v>
                </c:pt>
                <c:pt idx="7">
                  <c:v>15.468998470363303</c:v>
                </c:pt>
                <c:pt idx="8">
                  <c:v>15.74960082618369</c:v>
                </c:pt>
                <c:pt idx="9">
                  <c:v>17.806666949521329</c:v>
                </c:pt>
                <c:pt idx="10">
                  <c:v>18.117523015764252</c:v>
                </c:pt>
                <c:pt idx="11">
                  <c:v>19.012776825396887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39744"/>
        <c:axId val="742836608"/>
      </c:lineChart>
      <c:catAx>
        <c:axId val="74283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3272"/>
        <c:crosses val="autoZero"/>
        <c:auto val="1"/>
        <c:lblAlgn val="ctr"/>
        <c:lblOffset val="100"/>
        <c:noMultiLvlLbl val="0"/>
      </c:catAx>
      <c:valAx>
        <c:axId val="7428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9352"/>
        <c:crosses val="autoZero"/>
        <c:crossBetween val="between"/>
      </c:valAx>
      <c:valAx>
        <c:axId val="742836608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9744"/>
        <c:crosses val="max"/>
        <c:crossBetween val="between"/>
      </c:valAx>
      <c:catAx>
        <c:axId val="742839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6608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Case/Active - APE/Active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Data!$B$18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Data!$C$18:$N$18</c:f>
              <c:numCache>
                <c:formatCode>_-* #,##0.0\ _₫_-;\-* #,##0.0\ _₫_-;_-* "-"??\ _₫_-;_-@_-</c:formatCode>
                <c:ptCount val="12"/>
                <c:pt idx="0">
                  <c:v>20.217771653543306</c:v>
                </c:pt>
                <c:pt idx="1">
                  <c:v>22.215020967741935</c:v>
                </c:pt>
                <c:pt idx="2">
                  <c:v>30.791693817204294</c:v>
                </c:pt>
                <c:pt idx="3">
                  <c:v>31.695341368743627</c:v>
                </c:pt>
                <c:pt idx="4">
                  <c:v>26.695827431192665</c:v>
                </c:pt>
                <c:pt idx="5">
                  <c:v>25.875478773527668</c:v>
                </c:pt>
                <c:pt idx="6">
                  <c:v>23.396324480916039</c:v>
                </c:pt>
                <c:pt idx="7">
                  <c:v>22.789538591549316</c:v>
                </c:pt>
                <c:pt idx="8">
                  <c:v>28.583618108419877</c:v>
                </c:pt>
                <c:pt idx="9">
                  <c:v>27.912497032742166</c:v>
                </c:pt>
                <c:pt idx="10">
                  <c:v>34.351482884990311</c:v>
                </c:pt>
                <c:pt idx="11">
                  <c:v>38.5008730714287</c:v>
                </c:pt>
              </c:numCache>
            </c:numRef>
          </c:val>
        </c:ser>
        <c:ser>
          <c:idx val="7"/>
          <c:order val="7"/>
          <c:tx>
            <c:strRef>
              <c:f>Data!$B$19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Data!$C$19:$N$19</c:f>
              <c:numCache>
                <c:formatCode>_-* #,##0.0\ _₫_-;\-* #,##0.0\ _₫_-;_-* "-"??\ _₫_-;_-@_-</c:formatCode>
                <c:ptCount val="12"/>
                <c:pt idx="0">
                  <c:v>26.138886131243879</c:v>
                </c:pt>
                <c:pt idx="1">
                  <c:v>28.927197850208071</c:v>
                </c:pt>
                <c:pt idx="2">
                  <c:v>30.55084438642298</c:v>
                </c:pt>
                <c:pt idx="3">
                  <c:v>30.574921152703535</c:v>
                </c:pt>
                <c:pt idx="4">
                  <c:v>37.09122563053851</c:v>
                </c:pt>
                <c:pt idx="5">
                  <c:v>31.486532838983052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842880"/>
        <c:axId val="742840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Data!$B$12</c15:sqref>
                        </c15:formulaRef>
                      </c:ext>
                    </c:extLst>
                    <c:strCache>
                      <c:ptCount val="1"/>
                      <c:pt idx="0">
                        <c:v>AR-2017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Data!$C$12:$N$12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0.10274213836477987</c:v>
                      </c:pt>
                      <c:pt idx="1">
                        <c:v>0.16288263865356375</c:v>
                      </c:pt>
                      <c:pt idx="2">
                        <c:v>0.24784831424318904</c:v>
                      </c:pt>
                      <c:pt idx="3">
                        <c:v>0.22691115006067142</c:v>
                      </c:pt>
                      <c:pt idx="4">
                        <c:v>0.20322781741359008</c:v>
                      </c:pt>
                      <c:pt idx="5">
                        <c:v>0.24527443975316662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</c15:sqref>
                        </c15:formulaRef>
                      </c:ext>
                    </c:extLst>
                    <c:strCache>
                      <c:ptCount val="1"/>
                      <c:pt idx="0">
                        <c:v>AR-2016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Data!$C$13:$N$13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0.15349286922890984</c:v>
                      </c:pt>
                      <c:pt idx="1">
                        <c:v>0.15041242115477924</c:v>
                      </c:pt>
                      <c:pt idx="2">
                        <c:v>0.2659358989634219</c:v>
                      </c:pt>
                      <c:pt idx="3">
                        <c:v>0.22171894462688257</c:v>
                      </c:pt>
                      <c:pt idx="4">
                        <c:v>0.23105458399576045</c:v>
                      </c:pt>
                      <c:pt idx="5">
                        <c:v>0.30644711135919622</c:v>
                      </c:pt>
                      <c:pt idx="6">
                        <c:v>0.21556689155833469</c:v>
                      </c:pt>
                      <c:pt idx="7">
                        <c:v>0.21345358887636226</c:v>
                      </c:pt>
                      <c:pt idx="8">
                        <c:v>0.23630417007358953</c:v>
                      </c:pt>
                      <c:pt idx="9">
                        <c:v>0.18195358073724713</c:v>
                      </c:pt>
                      <c:pt idx="10">
                        <c:v>0.17629875708803483</c:v>
                      </c:pt>
                      <c:pt idx="11">
                        <c:v>0.26672311600338694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Data!$B$17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Data!$C$17:$N$17</c:f>
              <c:numCache>
                <c:formatCode>_-* #,##0.0\ _₫_-;\-* #,##0.0\ _₫_-;_-* "-"??\ _₫_-;_-@_-</c:formatCode>
                <c:ptCount val="12"/>
                <c:pt idx="0">
                  <c:v>1.5690499510284035</c:v>
                </c:pt>
                <c:pt idx="1">
                  <c:v>1.6109570041608876</c:v>
                </c:pt>
                <c:pt idx="2">
                  <c:v>1.839686684073107</c:v>
                </c:pt>
                <c:pt idx="3">
                  <c:v>1.8621509209744505</c:v>
                </c:pt>
                <c:pt idx="4">
                  <c:v>2.3231083844580778</c:v>
                </c:pt>
                <c:pt idx="5">
                  <c:v>1.8670550847457628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Data!$B$16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Data!$C$16:$N$16</c:f>
              <c:numCache>
                <c:formatCode>_-* #,##0.0\ _₫_-;\-* #,##0.0\ _₫_-;_-* "-"??\ _₫_-;_-@_-</c:formatCode>
                <c:ptCount val="12"/>
                <c:pt idx="0">
                  <c:v>1.2866141732283465</c:v>
                </c:pt>
                <c:pt idx="1">
                  <c:v>1.3177419354838709</c:v>
                </c:pt>
                <c:pt idx="2">
                  <c:v>1.7508960573476702</c:v>
                </c:pt>
                <c:pt idx="3">
                  <c:v>1.5372829417773237</c:v>
                </c:pt>
                <c:pt idx="4">
                  <c:v>1.4944954128440366</c:v>
                </c:pt>
                <c:pt idx="5">
                  <c:v>1.6927747419550698</c:v>
                </c:pt>
                <c:pt idx="6">
                  <c:v>1.4343511450381679</c:v>
                </c:pt>
                <c:pt idx="7">
                  <c:v>1.4732394366197183</c:v>
                </c:pt>
                <c:pt idx="8">
                  <c:v>1.814878892733564</c:v>
                </c:pt>
                <c:pt idx="9">
                  <c:v>1.5675306957708048</c:v>
                </c:pt>
                <c:pt idx="10">
                  <c:v>1.8960363872644574</c:v>
                </c:pt>
                <c:pt idx="11">
                  <c:v>2.0249999999999999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43664"/>
        <c:axId val="742837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Data!$B$14</c15:sqref>
                        </c15:formulaRef>
                      </c:ext>
                    </c:extLst>
                    <c:strCache>
                      <c:ptCount val="1"/>
                      <c:pt idx="0">
                        <c:v>CaseSize-2017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Data!$C$14:$N$14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16.659052896379524</c:v>
                      </c:pt>
                      <c:pt idx="1">
                        <c:v>17.956530047352576</c:v>
                      </c:pt>
                      <c:pt idx="2">
                        <c:v>16.606547544706217</c:v>
                      </c:pt>
                      <c:pt idx="3">
                        <c:v>16.419142405871106</c:v>
                      </c:pt>
                      <c:pt idx="4">
                        <c:v>15.966205399061032</c:v>
                      </c:pt>
                      <c:pt idx="5">
                        <c:v>16.864276312056738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Data!$B$15</c15:sqref>
                        </c15:formulaRef>
                      </c:ext>
                    </c:extLst>
                    <c:strCache>
                      <c:ptCount val="1"/>
                      <c:pt idx="0">
                        <c:v>CaseSize-2016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Data!$C$15:$N$15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15.713935128518971</c:v>
                      </c:pt>
                      <c:pt idx="1">
                        <c:v>16.858400244798041</c:v>
                      </c:pt>
                      <c:pt idx="2">
                        <c:v>17.586248874104395</c:v>
                      </c:pt>
                      <c:pt idx="3">
                        <c:v>20.617766910299011</c:v>
                      </c:pt>
                      <c:pt idx="4">
                        <c:v>17.86276973603438</c:v>
                      </c:pt>
                      <c:pt idx="5">
                        <c:v>15.285836994261143</c:v>
                      </c:pt>
                      <c:pt idx="6">
                        <c:v>16.311434310803623</c:v>
                      </c:pt>
                      <c:pt idx="7">
                        <c:v>15.468998470363303</c:v>
                      </c:pt>
                      <c:pt idx="8">
                        <c:v>15.74960082618369</c:v>
                      </c:pt>
                      <c:pt idx="9">
                        <c:v>17.806666949521329</c:v>
                      </c:pt>
                      <c:pt idx="10">
                        <c:v>18.117523015764252</c:v>
                      </c:pt>
                      <c:pt idx="11">
                        <c:v>19.012776825396887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28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0528"/>
        <c:crosses val="autoZero"/>
        <c:auto val="1"/>
        <c:lblAlgn val="ctr"/>
        <c:lblOffset val="100"/>
        <c:noMultiLvlLbl val="0"/>
      </c:catAx>
      <c:valAx>
        <c:axId val="7428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2880"/>
        <c:crosses val="autoZero"/>
        <c:crossBetween val="between"/>
      </c:valAx>
      <c:valAx>
        <c:axId val="742837392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3664"/>
        <c:crosses val="max"/>
        <c:crossBetween val="between"/>
      </c:valAx>
      <c:catAx>
        <c:axId val="742843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7392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Active Ratio - Case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Data!$C$12:$N$12</c:f>
              <c:numCache>
                <c:formatCode>0%</c:formatCode>
                <c:ptCount val="12"/>
                <c:pt idx="0">
                  <c:v>0.10274213836477987</c:v>
                </c:pt>
                <c:pt idx="1">
                  <c:v>0.16288263865356375</c:v>
                </c:pt>
                <c:pt idx="2">
                  <c:v>0.24784831424318904</c:v>
                </c:pt>
                <c:pt idx="3">
                  <c:v>0.22691115006067142</c:v>
                </c:pt>
                <c:pt idx="4">
                  <c:v>0.20322781741359008</c:v>
                </c:pt>
                <c:pt idx="5">
                  <c:v>0.24527443975316662</c:v>
                </c:pt>
              </c:numCache>
            </c:numRef>
          </c:val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Data!$C$13:$N$13</c:f>
              <c:numCache>
                <c:formatCode>0%</c:formatCode>
                <c:ptCount val="12"/>
                <c:pt idx="0">
                  <c:v>0.15349286922890984</c:v>
                </c:pt>
                <c:pt idx="1">
                  <c:v>0.15041242115477924</c:v>
                </c:pt>
                <c:pt idx="2">
                  <c:v>0.2659358989634219</c:v>
                </c:pt>
                <c:pt idx="3">
                  <c:v>0.22171894462688257</c:v>
                </c:pt>
                <c:pt idx="4">
                  <c:v>0.23105458399576045</c:v>
                </c:pt>
                <c:pt idx="5">
                  <c:v>0.30644711135919622</c:v>
                </c:pt>
                <c:pt idx="6">
                  <c:v>0.21556689155833469</c:v>
                </c:pt>
                <c:pt idx="7">
                  <c:v>0.21345358887636226</c:v>
                </c:pt>
                <c:pt idx="8">
                  <c:v>0.23630417007358953</c:v>
                </c:pt>
                <c:pt idx="9">
                  <c:v>0.18195358073724713</c:v>
                </c:pt>
                <c:pt idx="10">
                  <c:v>0.17629875708803483</c:v>
                </c:pt>
                <c:pt idx="11">
                  <c:v>0.26672311600338694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742844448"/>
        <c:axId val="742837784"/>
      </c:barChart>
      <c:lineChart>
        <c:grouping val="standard"/>
        <c:varyColors val="0"/>
        <c:ser>
          <c:idx val="2"/>
          <c:order val="2"/>
          <c:tx>
            <c:strRef>
              <c:f>Data!$B$14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Data!$C$14:$N$14</c:f>
              <c:numCache>
                <c:formatCode>_-* #,##0.0\ _₫_-;\-* #,##0.0\ _₫_-;_-* "-"??\ _₫_-;_-@_-</c:formatCode>
                <c:ptCount val="12"/>
                <c:pt idx="0">
                  <c:v>16.659052896379524</c:v>
                </c:pt>
                <c:pt idx="1">
                  <c:v>17.956530047352576</c:v>
                </c:pt>
                <c:pt idx="2">
                  <c:v>16.606547544706217</c:v>
                </c:pt>
                <c:pt idx="3">
                  <c:v>16.419142405871106</c:v>
                </c:pt>
                <c:pt idx="4">
                  <c:v>15.966205399061032</c:v>
                </c:pt>
                <c:pt idx="5">
                  <c:v>16.864276312056738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Data!$B$15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Data!$C$15:$N$15</c:f>
              <c:numCache>
                <c:formatCode>_-* #,##0.0\ _₫_-;\-* #,##0.0\ _₫_-;_-* "-"??\ _₫_-;_-@_-</c:formatCode>
                <c:ptCount val="12"/>
                <c:pt idx="0">
                  <c:v>15.713935128518971</c:v>
                </c:pt>
                <c:pt idx="1">
                  <c:v>16.858400244798041</c:v>
                </c:pt>
                <c:pt idx="2">
                  <c:v>17.586248874104395</c:v>
                </c:pt>
                <c:pt idx="3">
                  <c:v>20.617766910299011</c:v>
                </c:pt>
                <c:pt idx="4">
                  <c:v>17.86276973603438</c:v>
                </c:pt>
                <c:pt idx="5">
                  <c:v>15.285836994261143</c:v>
                </c:pt>
                <c:pt idx="6">
                  <c:v>16.311434310803623</c:v>
                </c:pt>
                <c:pt idx="7">
                  <c:v>15.468998470363303</c:v>
                </c:pt>
                <c:pt idx="8">
                  <c:v>15.74960082618369</c:v>
                </c:pt>
                <c:pt idx="9">
                  <c:v>17.806666949521329</c:v>
                </c:pt>
                <c:pt idx="10">
                  <c:v>18.117523015764252</c:v>
                </c:pt>
                <c:pt idx="11">
                  <c:v>19.012776825396887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46016"/>
        <c:axId val="742845624"/>
      </c:lineChart>
      <c:catAx>
        <c:axId val="7428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7784"/>
        <c:crosses val="autoZero"/>
        <c:auto val="1"/>
        <c:lblAlgn val="ctr"/>
        <c:lblOffset val="100"/>
        <c:noMultiLvlLbl val="0"/>
      </c:catAx>
      <c:valAx>
        <c:axId val="7428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4448"/>
        <c:crosses val="autoZero"/>
        <c:crossBetween val="between"/>
      </c:valAx>
      <c:valAx>
        <c:axId val="742845624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6016"/>
        <c:crosses val="max"/>
        <c:crossBetween val="between"/>
      </c:valAx>
      <c:catAx>
        <c:axId val="7428460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5624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Case/Active - APE/Active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Data!$B$18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Data!$C$18:$N$18</c:f>
              <c:numCache>
                <c:formatCode>_-* #,##0.0\ _₫_-;\-* #,##0.0\ _₫_-;_-* "-"??\ _₫_-;_-@_-</c:formatCode>
                <c:ptCount val="12"/>
                <c:pt idx="0">
                  <c:v>20.217771653543306</c:v>
                </c:pt>
                <c:pt idx="1">
                  <c:v>22.215020967741935</c:v>
                </c:pt>
                <c:pt idx="2">
                  <c:v>30.791693817204294</c:v>
                </c:pt>
                <c:pt idx="3">
                  <c:v>31.695341368743627</c:v>
                </c:pt>
                <c:pt idx="4">
                  <c:v>26.695827431192665</c:v>
                </c:pt>
                <c:pt idx="5">
                  <c:v>25.875478773527668</c:v>
                </c:pt>
                <c:pt idx="6">
                  <c:v>23.396324480916039</c:v>
                </c:pt>
                <c:pt idx="7">
                  <c:v>22.789538591549316</c:v>
                </c:pt>
                <c:pt idx="8">
                  <c:v>28.583618108419877</c:v>
                </c:pt>
                <c:pt idx="9">
                  <c:v>27.912497032742166</c:v>
                </c:pt>
                <c:pt idx="10">
                  <c:v>34.351482884990311</c:v>
                </c:pt>
                <c:pt idx="11">
                  <c:v>38.5008730714287</c:v>
                </c:pt>
              </c:numCache>
            </c:numRef>
          </c:val>
        </c:ser>
        <c:ser>
          <c:idx val="7"/>
          <c:order val="7"/>
          <c:tx>
            <c:strRef>
              <c:f>Data!$B$19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Data!$C$19:$N$19</c:f>
              <c:numCache>
                <c:formatCode>_-* #,##0.0\ _₫_-;\-* #,##0.0\ _₫_-;_-* "-"??\ _₫_-;_-@_-</c:formatCode>
                <c:ptCount val="12"/>
                <c:pt idx="0">
                  <c:v>26.138886131243879</c:v>
                </c:pt>
                <c:pt idx="1">
                  <c:v>28.927197850208071</c:v>
                </c:pt>
                <c:pt idx="2">
                  <c:v>30.55084438642298</c:v>
                </c:pt>
                <c:pt idx="3">
                  <c:v>30.574921152703535</c:v>
                </c:pt>
                <c:pt idx="4">
                  <c:v>37.09122563053851</c:v>
                </c:pt>
                <c:pt idx="5">
                  <c:v>31.486532838983052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834648"/>
        <c:axId val="74283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Data!$B$12</c15:sqref>
                        </c15:formulaRef>
                      </c:ext>
                    </c:extLst>
                    <c:strCache>
                      <c:ptCount val="1"/>
                      <c:pt idx="0">
                        <c:v>AR-2017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Data!$C$12:$N$12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0.10274213836477987</c:v>
                      </c:pt>
                      <c:pt idx="1">
                        <c:v>0.16288263865356375</c:v>
                      </c:pt>
                      <c:pt idx="2">
                        <c:v>0.24784831424318904</c:v>
                      </c:pt>
                      <c:pt idx="3">
                        <c:v>0.22691115006067142</c:v>
                      </c:pt>
                      <c:pt idx="4">
                        <c:v>0.20322781741359008</c:v>
                      </c:pt>
                      <c:pt idx="5">
                        <c:v>0.24527443975316662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</c15:sqref>
                        </c15:formulaRef>
                      </c:ext>
                    </c:extLst>
                    <c:strCache>
                      <c:ptCount val="1"/>
                      <c:pt idx="0">
                        <c:v>AR-2016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Data!$C$13:$N$13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0.15349286922890984</c:v>
                      </c:pt>
                      <c:pt idx="1">
                        <c:v>0.15041242115477924</c:v>
                      </c:pt>
                      <c:pt idx="2">
                        <c:v>0.2659358989634219</c:v>
                      </c:pt>
                      <c:pt idx="3">
                        <c:v>0.22171894462688257</c:v>
                      </c:pt>
                      <c:pt idx="4">
                        <c:v>0.23105458399576045</c:v>
                      </c:pt>
                      <c:pt idx="5">
                        <c:v>0.30644711135919622</c:v>
                      </c:pt>
                      <c:pt idx="6">
                        <c:v>0.21556689155833469</c:v>
                      </c:pt>
                      <c:pt idx="7">
                        <c:v>0.21345358887636226</c:v>
                      </c:pt>
                      <c:pt idx="8">
                        <c:v>0.23630417007358953</c:v>
                      </c:pt>
                      <c:pt idx="9">
                        <c:v>0.18195358073724713</c:v>
                      </c:pt>
                      <c:pt idx="10">
                        <c:v>0.17629875708803483</c:v>
                      </c:pt>
                      <c:pt idx="11">
                        <c:v>0.26672311600338694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Data!$B$17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Data!$C$17:$N$17</c:f>
              <c:numCache>
                <c:formatCode>_-* #,##0.0\ _₫_-;\-* #,##0.0\ _₫_-;_-* "-"??\ _₫_-;_-@_-</c:formatCode>
                <c:ptCount val="12"/>
                <c:pt idx="0">
                  <c:v>1.5690499510284035</c:v>
                </c:pt>
                <c:pt idx="1">
                  <c:v>1.6109570041608876</c:v>
                </c:pt>
                <c:pt idx="2">
                  <c:v>1.839686684073107</c:v>
                </c:pt>
                <c:pt idx="3">
                  <c:v>1.8621509209744505</c:v>
                </c:pt>
                <c:pt idx="4">
                  <c:v>2.3231083844580778</c:v>
                </c:pt>
                <c:pt idx="5">
                  <c:v>1.8670550847457628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Data!$B$16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Data!$C$16:$N$16</c:f>
              <c:numCache>
                <c:formatCode>_-* #,##0.0\ _₫_-;\-* #,##0.0\ _₫_-;_-* "-"??\ _₫_-;_-@_-</c:formatCode>
                <c:ptCount val="12"/>
                <c:pt idx="0">
                  <c:v>1.2866141732283465</c:v>
                </c:pt>
                <c:pt idx="1">
                  <c:v>1.3177419354838709</c:v>
                </c:pt>
                <c:pt idx="2">
                  <c:v>1.7508960573476702</c:v>
                </c:pt>
                <c:pt idx="3">
                  <c:v>1.5372829417773237</c:v>
                </c:pt>
                <c:pt idx="4">
                  <c:v>1.4944954128440366</c:v>
                </c:pt>
                <c:pt idx="5">
                  <c:v>1.6927747419550698</c:v>
                </c:pt>
                <c:pt idx="6">
                  <c:v>1.4343511450381679</c:v>
                </c:pt>
                <c:pt idx="7">
                  <c:v>1.4732394366197183</c:v>
                </c:pt>
                <c:pt idx="8">
                  <c:v>1.814878892733564</c:v>
                </c:pt>
                <c:pt idx="9">
                  <c:v>1.5675306957708048</c:v>
                </c:pt>
                <c:pt idx="10">
                  <c:v>1.8960363872644574</c:v>
                </c:pt>
                <c:pt idx="11">
                  <c:v>2.0249999999999999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47192"/>
        <c:axId val="7428370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Data!$B$14</c15:sqref>
                        </c15:formulaRef>
                      </c:ext>
                    </c:extLst>
                    <c:strCache>
                      <c:ptCount val="1"/>
                      <c:pt idx="0">
                        <c:v>CaseSize-2017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Data!$C$14:$N$14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16.659052896379524</c:v>
                      </c:pt>
                      <c:pt idx="1">
                        <c:v>17.956530047352576</c:v>
                      </c:pt>
                      <c:pt idx="2">
                        <c:v>16.606547544706217</c:v>
                      </c:pt>
                      <c:pt idx="3">
                        <c:v>16.419142405871106</c:v>
                      </c:pt>
                      <c:pt idx="4">
                        <c:v>15.966205399061032</c:v>
                      </c:pt>
                      <c:pt idx="5">
                        <c:v>16.864276312056738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Data!$B$15</c15:sqref>
                        </c15:formulaRef>
                      </c:ext>
                    </c:extLst>
                    <c:strCache>
                      <c:ptCount val="1"/>
                      <c:pt idx="0">
                        <c:v>CaseSize-2016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Data!$C$15:$N$15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15.713935128518971</c:v>
                      </c:pt>
                      <c:pt idx="1">
                        <c:v>16.858400244798041</c:v>
                      </c:pt>
                      <c:pt idx="2">
                        <c:v>17.586248874104395</c:v>
                      </c:pt>
                      <c:pt idx="3">
                        <c:v>20.617766910299011</c:v>
                      </c:pt>
                      <c:pt idx="4">
                        <c:v>17.86276973603438</c:v>
                      </c:pt>
                      <c:pt idx="5">
                        <c:v>15.285836994261143</c:v>
                      </c:pt>
                      <c:pt idx="6">
                        <c:v>16.311434310803623</c:v>
                      </c:pt>
                      <c:pt idx="7">
                        <c:v>15.468998470363303</c:v>
                      </c:pt>
                      <c:pt idx="8">
                        <c:v>15.74960082618369</c:v>
                      </c:pt>
                      <c:pt idx="9">
                        <c:v>17.806666949521329</c:v>
                      </c:pt>
                      <c:pt idx="10">
                        <c:v>18.117523015764252</c:v>
                      </c:pt>
                      <c:pt idx="11">
                        <c:v>19.012776825396887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283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5824"/>
        <c:crosses val="autoZero"/>
        <c:auto val="1"/>
        <c:lblAlgn val="ctr"/>
        <c:lblOffset val="100"/>
        <c:noMultiLvlLbl val="0"/>
      </c:catAx>
      <c:valAx>
        <c:axId val="7428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4648"/>
        <c:crosses val="autoZero"/>
        <c:crossBetween val="between"/>
      </c:valAx>
      <c:valAx>
        <c:axId val="742837000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7192"/>
        <c:crosses val="max"/>
        <c:crossBetween val="between"/>
      </c:valAx>
      <c:catAx>
        <c:axId val="7428471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7000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12</xdr:row>
      <xdr:rowOff>238131</xdr:rowOff>
    </xdr:from>
    <xdr:to>
      <xdr:col>10</xdr:col>
      <xdr:colOff>200025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333373</xdr:colOff>
      <xdr:row>12</xdr:row>
      <xdr:rowOff>228599</xdr:rowOff>
    </xdr:from>
    <xdr:to>
      <xdr:col>21</xdr:col>
      <xdr:colOff>276225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21167</xdr:colOff>
      <xdr:row>28</xdr:row>
      <xdr:rowOff>211667</xdr:rowOff>
    </xdr:from>
    <xdr:to>
      <xdr:col>21</xdr:col>
      <xdr:colOff>302685</xdr:colOff>
      <xdr:row>50</xdr:row>
      <xdr:rowOff>62443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328083</xdr:colOff>
      <xdr:row>28</xdr:row>
      <xdr:rowOff>222250</xdr:rowOff>
    </xdr:from>
    <xdr:to>
      <xdr:col>11</xdr:col>
      <xdr:colOff>26878</xdr:colOff>
      <xdr:row>50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083" y="6953250"/>
          <a:ext cx="6800212" cy="365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23</xdr:row>
      <xdr:rowOff>6</xdr:rowOff>
    </xdr:from>
    <xdr:to>
      <xdr:col>10</xdr:col>
      <xdr:colOff>0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23</xdr:row>
      <xdr:rowOff>0</xdr:rowOff>
    </xdr:from>
    <xdr:to>
      <xdr:col>22</xdr:col>
      <xdr:colOff>28576</xdr:colOff>
      <xdr:row>37</xdr:row>
      <xdr:rowOff>161919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10</xdr:col>
      <xdr:colOff>10583</xdr:colOff>
      <xdr:row>62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10</xdr:col>
      <xdr:colOff>0</xdr:colOff>
      <xdr:row>85</xdr:row>
      <xdr:rowOff>10584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52917</xdr:colOff>
      <xdr:row>61</xdr:row>
      <xdr:rowOff>148167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95250</xdr:colOff>
      <xdr:row>84</xdr:row>
      <xdr:rowOff>21167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306917</xdr:colOff>
      <xdr:row>86</xdr:row>
      <xdr:rowOff>148167</xdr:rowOff>
    </xdr:from>
    <xdr:to>
      <xdr:col>10</xdr:col>
      <xdr:colOff>79011</xdr:colOff>
      <xdr:row>109</xdr:row>
      <xdr:rowOff>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6917" y="16192500"/>
          <a:ext cx="6524261" cy="3503083"/>
        </a:xfrm>
        <a:prstGeom prst="rect">
          <a:avLst/>
        </a:prstGeom>
      </xdr:spPr>
    </xdr:pic>
    <xdr:clientData/>
  </xdr:twoCellAnchor>
  <xdr:twoCellAnchor editAs="oneCell">
    <xdr:from>
      <xdr:col>12</xdr:col>
      <xdr:colOff>169334</xdr:colOff>
      <xdr:row>87</xdr:row>
      <xdr:rowOff>0</xdr:rowOff>
    </xdr:from>
    <xdr:to>
      <xdr:col>22</xdr:col>
      <xdr:colOff>158528</xdr:colOff>
      <xdr:row>108</xdr:row>
      <xdr:rowOff>52916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81334" y="16203083"/>
          <a:ext cx="6307444" cy="338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243416</xdr:colOff>
      <xdr:row>4</xdr:row>
      <xdr:rowOff>21165</xdr:rowOff>
    </xdr:from>
    <xdr:to>
      <xdr:col>28</xdr:col>
      <xdr:colOff>31750</xdr:colOff>
      <xdr:row>20</xdr:row>
      <xdr:rowOff>42334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222250</xdr:colOff>
      <xdr:row>20</xdr:row>
      <xdr:rowOff>137583</xdr:rowOff>
    </xdr:from>
    <xdr:to>
      <xdr:col>28</xdr:col>
      <xdr:colOff>105834</xdr:colOff>
      <xdr:row>36</xdr:row>
      <xdr:rowOff>137584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243416</xdr:colOff>
      <xdr:row>38</xdr:row>
      <xdr:rowOff>21165</xdr:rowOff>
    </xdr:from>
    <xdr:to>
      <xdr:col>28</xdr:col>
      <xdr:colOff>31750</xdr:colOff>
      <xdr:row>54</xdr:row>
      <xdr:rowOff>42334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222250</xdr:colOff>
      <xdr:row>54</xdr:row>
      <xdr:rowOff>137583</xdr:rowOff>
    </xdr:from>
    <xdr:to>
      <xdr:col>28</xdr:col>
      <xdr:colOff>105834</xdr:colOff>
      <xdr:row>70</xdr:row>
      <xdr:rowOff>137584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243416</xdr:colOff>
      <xdr:row>72</xdr:row>
      <xdr:rowOff>21165</xdr:rowOff>
    </xdr:from>
    <xdr:to>
      <xdr:col>28</xdr:col>
      <xdr:colOff>31750</xdr:colOff>
      <xdr:row>88</xdr:row>
      <xdr:rowOff>42334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222250</xdr:colOff>
      <xdr:row>88</xdr:row>
      <xdr:rowOff>137583</xdr:rowOff>
    </xdr:from>
    <xdr:to>
      <xdr:col>28</xdr:col>
      <xdr:colOff>105834</xdr:colOff>
      <xdr:row>104</xdr:row>
      <xdr:rowOff>137584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252940</xdr:colOff>
      <xdr:row>2</xdr:row>
      <xdr:rowOff>14289</xdr:rowOff>
    </xdr:from>
    <xdr:to>
      <xdr:col>73</xdr:col>
      <xdr:colOff>90109</xdr:colOff>
      <xdr:row>16</xdr:row>
      <xdr:rowOff>100015</xdr:rowOff>
    </xdr:to>
    <xdr:grpSp>
      <xdr:nvGrpSpPr>
        <xdr:cNvPr id="2" name="Group 1"/>
        <xdr:cNvGrpSpPr/>
      </xdr:nvGrpSpPr>
      <xdr:grpSpPr>
        <a:xfrm>
          <a:off x="9296087" y="428907"/>
          <a:ext cx="39337904" cy="3559549"/>
          <a:chOff x="9254065" y="442914"/>
          <a:chExt cx="39151607" cy="3657601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9254065" y="442914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Chart 14"/>
          <xdr:cNvGraphicFramePr>
            <a:graphicFrameLocks/>
          </xdr:cNvGraphicFramePr>
        </xdr:nvGraphicFramePr>
        <xdr:xfrm>
          <a:off x="15763876" y="442914"/>
          <a:ext cx="6363381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22359938" y="442915"/>
          <a:ext cx="6370184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28903082" y="442915"/>
          <a:ext cx="6366782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35552063" y="442915"/>
          <a:ext cx="6370184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42042291" y="442915"/>
          <a:ext cx="6363381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14</xdr:col>
      <xdr:colOff>252940</xdr:colOff>
      <xdr:row>16</xdr:row>
      <xdr:rowOff>285748</xdr:rowOff>
    </xdr:from>
    <xdr:to>
      <xdr:col>73</xdr:col>
      <xdr:colOff>127528</xdr:colOff>
      <xdr:row>28</xdr:row>
      <xdr:rowOff>466724</xdr:rowOff>
    </xdr:to>
    <xdr:grpSp>
      <xdr:nvGrpSpPr>
        <xdr:cNvPr id="8" name="Group 7"/>
        <xdr:cNvGrpSpPr/>
      </xdr:nvGrpSpPr>
      <xdr:grpSpPr>
        <a:xfrm>
          <a:off x="9296087" y="4174189"/>
          <a:ext cx="39375323" cy="3576359"/>
          <a:chOff x="9254065" y="4286248"/>
          <a:chExt cx="39189026" cy="3657601"/>
        </a:xfrm>
      </xdr:grpSpPr>
      <xdr:graphicFrame macro="">
        <xdr:nvGraphicFramePr>
          <xdr:cNvPr id="14" name="Chart 13"/>
          <xdr:cNvGraphicFramePr>
            <a:graphicFrameLocks/>
          </xdr:cNvGraphicFramePr>
        </xdr:nvGraphicFramePr>
        <xdr:xfrm>
          <a:off x="9254065" y="4286249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6" name="Chart 15"/>
          <xdr:cNvGraphicFramePr>
            <a:graphicFrameLocks/>
          </xdr:cNvGraphicFramePr>
        </xdr:nvGraphicFramePr>
        <xdr:xfrm>
          <a:off x="15763876" y="4286249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7" name="Chart 16"/>
          <xdr:cNvGraphicFramePr>
            <a:graphicFrameLocks/>
          </xdr:cNvGraphicFramePr>
        </xdr:nvGraphicFramePr>
        <xdr:xfrm>
          <a:off x="22359938" y="4286248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8" name="Chart 17"/>
          <xdr:cNvGraphicFramePr>
            <a:graphicFrameLocks/>
          </xdr:cNvGraphicFramePr>
        </xdr:nvGraphicFramePr>
        <xdr:xfrm>
          <a:off x="28903083" y="4286248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9" name="Chart 18"/>
          <xdr:cNvGraphicFramePr>
            <a:graphicFrameLocks/>
          </xdr:cNvGraphicFramePr>
        </xdr:nvGraphicFramePr>
        <xdr:xfrm>
          <a:off x="35552063" y="4286248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0" name="Chart 19"/>
          <xdr:cNvGraphicFramePr>
            <a:graphicFrameLocks/>
          </xdr:cNvGraphicFramePr>
        </xdr:nvGraphicFramePr>
        <xdr:xfrm>
          <a:off x="42042291" y="4286248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14</xdr:col>
      <xdr:colOff>252940</xdr:colOff>
      <xdr:row>29</xdr:row>
      <xdr:rowOff>166678</xdr:rowOff>
    </xdr:from>
    <xdr:to>
      <xdr:col>73</xdr:col>
      <xdr:colOff>127528</xdr:colOff>
      <xdr:row>44</xdr:row>
      <xdr:rowOff>85716</xdr:rowOff>
    </xdr:to>
    <xdr:grpSp>
      <xdr:nvGrpSpPr>
        <xdr:cNvPr id="9" name="Group 8"/>
        <xdr:cNvGrpSpPr/>
      </xdr:nvGrpSpPr>
      <xdr:grpSpPr>
        <a:xfrm>
          <a:off x="9296087" y="7932354"/>
          <a:ext cx="39375323" cy="3549744"/>
          <a:chOff x="9254065" y="7762873"/>
          <a:chExt cx="39189026" cy="3657601"/>
        </a:xfrm>
      </xdr:grpSpPr>
      <xdr:graphicFrame macro="">
        <xdr:nvGraphicFramePr>
          <xdr:cNvPr id="21" name="Chart 20"/>
          <xdr:cNvGraphicFramePr>
            <a:graphicFrameLocks/>
          </xdr:cNvGraphicFramePr>
        </xdr:nvGraphicFramePr>
        <xdr:xfrm>
          <a:off x="9254065" y="7762874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2" name="Chart 21"/>
          <xdr:cNvGraphicFramePr>
            <a:graphicFrameLocks/>
          </xdr:cNvGraphicFramePr>
        </xdr:nvGraphicFramePr>
        <xdr:xfrm>
          <a:off x="15763876" y="7762874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3" name="Chart 22"/>
          <xdr:cNvGraphicFramePr>
            <a:graphicFrameLocks/>
          </xdr:cNvGraphicFramePr>
        </xdr:nvGraphicFramePr>
        <xdr:xfrm>
          <a:off x="22359938" y="7762873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4" name="Chart 23"/>
          <xdr:cNvGraphicFramePr>
            <a:graphicFrameLocks/>
          </xdr:cNvGraphicFramePr>
        </xdr:nvGraphicFramePr>
        <xdr:xfrm>
          <a:off x="28903083" y="7762873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5" name="Chart 24"/>
          <xdr:cNvGraphicFramePr>
            <a:graphicFrameLocks/>
          </xdr:cNvGraphicFramePr>
        </xdr:nvGraphicFramePr>
        <xdr:xfrm>
          <a:off x="35552063" y="7762873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6" name="Chart 25"/>
          <xdr:cNvGraphicFramePr>
            <a:graphicFrameLocks/>
          </xdr:cNvGraphicFramePr>
        </xdr:nvGraphicFramePr>
        <xdr:xfrm>
          <a:off x="42042291" y="7762873"/>
          <a:ext cx="64008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286831</xdr:colOff>
      <xdr:row>53</xdr:row>
      <xdr:rowOff>139842</xdr:rowOff>
    </xdr:from>
    <xdr:to>
      <xdr:col>19</xdr:col>
      <xdr:colOff>206673</xdr:colOff>
      <xdr:row>79</xdr:row>
      <xdr:rowOff>106505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715242</xdr:colOff>
      <xdr:row>53</xdr:row>
      <xdr:rowOff>138545</xdr:rowOff>
    </xdr:from>
    <xdr:to>
      <xdr:col>30</xdr:col>
      <xdr:colOff>334736</xdr:colOff>
      <xdr:row>79</xdr:row>
      <xdr:rowOff>111269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286831</xdr:colOff>
      <xdr:row>81</xdr:row>
      <xdr:rowOff>30308</xdr:rowOff>
    </xdr:from>
    <xdr:to>
      <xdr:col>19</xdr:col>
      <xdr:colOff>206673</xdr:colOff>
      <xdr:row>105</xdr:row>
      <xdr:rowOff>143308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715242</xdr:colOff>
      <xdr:row>81</xdr:row>
      <xdr:rowOff>30307</xdr:rowOff>
    </xdr:from>
    <xdr:to>
      <xdr:col>30</xdr:col>
      <xdr:colOff>334736</xdr:colOff>
      <xdr:row>105</xdr:row>
      <xdr:rowOff>143307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MONTHLY_AGENCY_PERFORMANCE_REPORT%20-%20Cop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0 Overrall (Tied Agency)"/>
      <sheetName val="1.1 Overrall (Territory)"/>
      <sheetName val="2.0 Manpower"/>
      <sheetName val="3.0 Rookies"/>
      <sheetName val="4.0 Segmentation"/>
      <sheetName val="5.0 Product MIx"/>
      <sheetName val="6.0 GA Performance"/>
      <sheetName val="Data"/>
    </sheetNames>
    <sheetDataSet>
      <sheetData sheetId="0">
        <row r="4">
          <cell r="E4">
            <v>42978</v>
          </cell>
        </row>
        <row r="13">
          <cell r="E13" t="str">
            <v>GA Perfomance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showGridLines="0" workbookViewId="0"/>
  </sheetViews>
  <sheetFormatPr defaultColWidth="9.125" defaultRowHeight="14.25" x14ac:dyDescent="0.2"/>
  <cols>
    <col min="1" max="1" width="4.125" style="1" customWidth="1" collapsed="1"/>
    <col min="2" max="2" width="6.375" style="1" customWidth="1" collapsed="1"/>
    <col min="3" max="3" width="9.125" style="1" collapsed="1"/>
    <col min="4" max="4" width="5.75" style="1" customWidth="1" collapsed="1"/>
    <col min="5" max="5" width="11.625" style="1" customWidth="1" collapsed="1"/>
    <col min="6" max="9" width="9.125" style="1" collapsed="1"/>
    <col min="10" max="10" width="9.75" style="1" customWidth="1" collapsed="1"/>
    <col min="11" max="16384" width="9.125" style="1" collapsed="1"/>
  </cols>
  <sheetData>
    <row r="2" spans="2:10" ht="25.5" customHeight="1" x14ac:dyDescent="0.25">
      <c r="B2" s="80" t="s">
        <v>0</v>
      </c>
      <c r="C2" s="81"/>
      <c r="D2" s="81"/>
      <c r="E2" s="81"/>
      <c r="F2" s="81"/>
      <c r="G2" s="81"/>
      <c r="H2" s="81"/>
      <c r="I2" s="81"/>
      <c r="J2" s="81"/>
    </row>
    <row r="3" spans="2:10" ht="25.5" customHeight="1" x14ac:dyDescent="0.35">
      <c r="B3" s="82" t="s">
        <v>1</v>
      </c>
      <c r="C3" s="81"/>
      <c r="D3" s="81"/>
      <c r="E3" s="81"/>
      <c r="F3" s="81"/>
      <c r="G3" s="81"/>
      <c r="H3" s="81"/>
      <c r="I3" s="81"/>
      <c r="J3" s="81"/>
    </row>
    <row r="4" spans="2:10" ht="25.5" customHeight="1" x14ac:dyDescent="0.25">
      <c r="B4" s="87" t="s">
        <v>2</v>
      </c>
      <c r="C4" s="81"/>
      <c r="D4" s="81"/>
      <c r="E4" s="83">
        <v>42978</v>
      </c>
      <c r="F4" s="81"/>
      <c r="G4" s="81"/>
      <c r="H4" s="81"/>
      <c r="I4" s="81"/>
      <c r="J4" s="81"/>
    </row>
    <row r="5" spans="2:10" ht="25.5" customHeight="1" x14ac:dyDescent="0.2">
      <c r="B5" s="81"/>
      <c r="C5" s="81"/>
      <c r="D5" s="81"/>
      <c r="E5" s="81"/>
      <c r="F5" s="81"/>
      <c r="G5" s="81"/>
      <c r="H5" s="81"/>
      <c r="I5" s="81"/>
      <c r="J5" s="81"/>
    </row>
    <row r="6" spans="2:10" ht="25.5" customHeight="1" x14ac:dyDescent="0.25">
      <c r="B6" s="81"/>
      <c r="C6" s="86" t="s">
        <v>3</v>
      </c>
      <c r="D6" s="81"/>
      <c r="E6" s="169" t="s">
        <v>182</v>
      </c>
      <c r="F6" s="168"/>
      <c r="G6" s="81"/>
      <c r="H6" s="81"/>
      <c r="I6" s="81"/>
      <c r="J6" s="81"/>
    </row>
    <row r="7" spans="2:10" ht="25.5" customHeight="1" x14ac:dyDescent="0.25">
      <c r="B7" s="81"/>
      <c r="C7" s="81"/>
      <c r="D7" s="172" t="s">
        <v>4</v>
      </c>
      <c r="E7" s="170" t="s">
        <v>101</v>
      </c>
      <c r="F7" s="168"/>
      <c r="G7" s="81"/>
      <c r="H7" s="81"/>
      <c r="I7" s="81"/>
      <c r="J7" s="81"/>
    </row>
    <row r="8" spans="2:10" ht="25.5" customHeight="1" x14ac:dyDescent="0.25">
      <c r="B8" s="81"/>
      <c r="C8" s="81"/>
      <c r="D8" s="172" t="s">
        <v>5</v>
      </c>
      <c r="E8" s="170" t="s">
        <v>102</v>
      </c>
      <c r="F8" s="168"/>
      <c r="G8" s="81"/>
      <c r="H8" s="81"/>
      <c r="I8" s="81"/>
      <c r="J8" s="81"/>
    </row>
    <row r="9" spans="2:10" ht="25.5" customHeight="1" x14ac:dyDescent="0.25">
      <c r="B9" s="81"/>
      <c r="C9" s="81"/>
      <c r="D9" s="172" t="s">
        <v>6</v>
      </c>
      <c r="E9" s="170" t="s">
        <v>60</v>
      </c>
      <c r="F9" s="168"/>
      <c r="G9" s="81"/>
      <c r="H9" s="81"/>
      <c r="I9" s="81"/>
      <c r="J9" s="81"/>
    </row>
    <row r="10" spans="2:10" ht="25.5" customHeight="1" x14ac:dyDescent="0.25">
      <c r="B10" s="81"/>
      <c r="C10" s="81"/>
      <c r="D10" s="172" t="s">
        <v>7</v>
      </c>
      <c r="E10" s="170" t="s">
        <v>77</v>
      </c>
      <c r="F10" s="168"/>
      <c r="G10" s="81"/>
      <c r="H10" s="81"/>
      <c r="I10" s="81"/>
      <c r="J10" s="81"/>
    </row>
    <row r="11" spans="2:10" ht="25.5" customHeight="1" x14ac:dyDescent="0.25">
      <c r="B11" s="81"/>
      <c r="C11" s="81"/>
      <c r="D11" s="172" t="s">
        <v>8</v>
      </c>
      <c r="E11" s="170" t="s">
        <v>87</v>
      </c>
      <c r="F11" s="168"/>
      <c r="G11" s="81"/>
      <c r="H11" s="81"/>
      <c r="I11" s="81"/>
      <c r="J11" s="81"/>
    </row>
    <row r="12" spans="2:10" ht="25.5" customHeight="1" x14ac:dyDescent="0.25">
      <c r="B12" s="81"/>
      <c r="C12" s="81"/>
      <c r="D12" s="173" t="s">
        <v>9</v>
      </c>
      <c r="E12" s="171" t="s">
        <v>11</v>
      </c>
      <c r="F12" s="168"/>
      <c r="G12" s="81"/>
      <c r="H12" s="81"/>
      <c r="I12" s="81"/>
      <c r="J12" s="81"/>
    </row>
    <row r="13" spans="2:10" ht="25.5" customHeight="1" x14ac:dyDescent="0.25">
      <c r="B13" s="81"/>
      <c r="C13" s="81"/>
      <c r="D13" s="173" t="s">
        <v>10</v>
      </c>
      <c r="E13" s="171" t="s">
        <v>99</v>
      </c>
      <c r="F13" s="168"/>
      <c r="G13" s="81"/>
      <c r="H13" s="81"/>
      <c r="I13" s="81"/>
      <c r="J13" s="81"/>
    </row>
    <row r="14" spans="2:10" ht="25.5" customHeight="1" x14ac:dyDescent="0.2">
      <c r="B14" s="81"/>
      <c r="C14" s="81"/>
      <c r="D14" s="84"/>
      <c r="E14" s="85"/>
      <c r="F14" s="81"/>
      <c r="G14" s="81"/>
      <c r="H14" s="81"/>
      <c r="I14" s="81"/>
      <c r="J14" s="81"/>
    </row>
  </sheetData>
  <hyperlinks>
    <hyperlink ref="E7" location="'1.0 Overrall (Tied Agency)'!A1" display="Overral Perfomance (Tied Agency)"/>
    <hyperlink ref="E8" location="'1.1 Overrall (Territory)'!A1" display="Overral Perfomance (by Territory)"/>
    <hyperlink ref="E9" location="'2.0 Manpower'!A1" display="Agency Manpower"/>
    <hyperlink ref="E10" location="'3.0 Rookies'!A1" display="Rookies performance"/>
    <hyperlink ref="E11" location="'4.0 Segmentation'!A1" display="Segmentation"/>
    <hyperlink ref="E12" location="'5.0 Product MIx'!A1" display="Agency Product mix"/>
    <hyperlink ref="E13" location="'6.0 GA Performance'!A1" display="GA Perfomanc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showGridLines="0" zoomScale="85" zoomScaleNormal="85" workbookViewId="0">
      <selection activeCell="D1" sqref="D1"/>
    </sheetView>
  </sheetViews>
  <sheetFormatPr defaultColWidth="9.125" defaultRowHeight="12.75" x14ac:dyDescent="0.2"/>
  <cols>
    <col min="1" max="1" width="5.75" style="2" customWidth="1" collapsed="1"/>
    <col min="2" max="2" width="16.75" style="2" customWidth="1" collapsed="1"/>
    <col min="3" max="3" width="11.75" style="2" customWidth="1" collapsed="1"/>
    <col min="4" max="4" width="10.875" style="2" bestFit="1" customWidth="1" collapsed="1"/>
    <col min="5" max="6" width="9.125" style="2" collapsed="1"/>
    <col min="7" max="7" width="10.75" style="2" customWidth="1" collapsed="1"/>
    <col min="8" max="8" width="10.625" style="2" customWidth="1" collapsed="1"/>
    <col min="9" max="10" width="9.125" style="2" collapsed="1"/>
    <col min="11" max="11" width="3.25" style="2" customWidth="1" collapsed="1"/>
    <col min="12" max="12" width="5.125" style="2" customWidth="1" collapsed="1"/>
    <col min="13" max="13" width="16.125" style="2" customWidth="1" collapsed="1"/>
    <col min="14" max="21" width="10.375" style="2" customWidth="1" collapsed="1"/>
    <col min="22" max="22" width="4.625" style="2" customWidth="1" collapsed="1"/>
    <col min="23" max="16384" width="9.125" style="2" collapsed="1"/>
  </cols>
  <sheetData>
    <row r="1" spans="1:22" ht="24.75" customHeight="1" x14ac:dyDescent="0.3">
      <c r="B1" s="3" t="str">
        <f>Cover!E7</f>
        <v>Overral Perfomance (Tied Agency)</v>
      </c>
    </row>
    <row r="2" spans="1:22" ht="15" customHeight="1" x14ac:dyDescent="0.2">
      <c r="B2" s="4" t="s">
        <v>12</v>
      </c>
      <c r="C2" s="5">
        <f>Cover!E4</f>
        <v>42978</v>
      </c>
    </row>
    <row r="3" spans="1:22" ht="14.25" x14ac:dyDescent="0.2">
      <c r="B3" s="175" t="s">
        <v>183</v>
      </c>
    </row>
    <row r="5" spans="1:22" s="6" customFormat="1" x14ac:dyDescent="0.2">
      <c r="B5" s="47"/>
      <c r="C5" s="697" t="str">
        <f>"Current month ( " &amp; MONTH(C2) &amp;"/" &amp; YEAR(C2) &amp; " )"</f>
        <v>Current month ( 8/2017 )</v>
      </c>
      <c r="D5" s="697"/>
      <c r="E5" s="697"/>
      <c r="F5" s="697"/>
      <c r="G5" s="698" t="str">
        <f>"YTD ( " &amp; MONTH(C2) &amp;"/" &amp; YEAR(C2) &amp; " )"</f>
        <v>YTD ( 8/2017 )</v>
      </c>
      <c r="H5" s="697"/>
      <c r="I5" s="697"/>
      <c r="J5" s="697"/>
      <c r="K5" s="60"/>
      <c r="L5" s="2"/>
      <c r="M5" s="47"/>
      <c r="N5" s="697" t="str">
        <f>"Current month ( " &amp; MONTH(C2) &amp;"/" &amp; YEAR(C2) &amp; " )"</f>
        <v>Current month ( 8/2017 )</v>
      </c>
      <c r="O5" s="697"/>
      <c r="P5" s="697"/>
      <c r="Q5" s="697"/>
      <c r="R5" s="698" t="str">
        <f>"YTD ( " &amp; MONTH(C2) &amp;"/" &amp; YEAR(C2) &amp; " )"</f>
        <v>YTD ( 8/2017 )</v>
      </c>
      <c r="S5" s="697"/>
      <c r="T5" s="697"/>
      <c r="U5" s="697"/>
      <c r="V5" s="60"/>
    </row>
    <row r="6" spans="1:22" s="6" customFormat="1" ht="30" customHeight="1" x14ac:dyDescent="0.2">
      <c r="B6" s="49" t="s">
        <v>17</v>
      </c>
      <c r="C6" s="56" t="s">
        <v>13</v>
      </c>
      <c r="D6" s="56" t="s">
        <v>14</v>
      </c>
      <c r="E6" s="56" t="s">
        <v>15</v>
      </c>
      <c r="F6" s="56" t="s">
        <v>16</v>
      </c>
      <c r="G6" s="93" t="s">
        <v>13</v>
      </c>
      <c r="H6" s="94" t="s">
        <v>14</v>
      </c>
      <c r="I6" s="94" t="s">
        <v>15</v>
      </c>
      <c r="J6" s="94" t="s">
        <v>16</v>
      </c>
      <c r="K6" s="57"/>
      <c r="L6" s="2"/>
      <c r="M6" s="49" t="s">
        <v>19</v>
      </c>
      <c r="N6" s="56" t="s">
        <v>13</v>
      </c>
      <c r="O6" s="56" t="s">
        <v>14</v>
      </c>
      <c r="P6" s="56" t="s">
        <v>15</v>
      </c>
      <c r="Q6" s="56" t="s">
        <v>16</v>
      </c>
      <c r="R6" s="96" t="s">
        <v>13</v>
      </c>
      <c r="S6" s="56" t="s">
        <v>14</v>
      </c>
      <c r="T6" s="56" t="s">
        <v>15</v>
      </c>
      <c r="U6" s="56" t="s">
        <v>16</v>
      </c>
      <c r="V6" s="57"/>
    </row>
    <row r="7" spans="1:22" ht="18" customHeight="1" x14ac:dyDescent="0.2">
      <c r="A7" s="14"/>
      <c r="B7" s="50" t="s">
        <v>33</v>
      </c>
      <c r="C7" s="63">
        <v>59446.574000000001</v>
      </c>
      <c r="D7" s="63">
        <v>64986.347978287136</v>
      </c>
      <c r="E7" s="64">
        <v>0.91475480388376262</v>
      </c>
      <c r="F7" s="91">
        <v>1.3949056621428879</v>
      </c>
      <c r="G7" s="92">
        <v>292222.68334000011</v>
      </c>
      <c r="H7" s="63">
        <v>263717.5318519068</v>
      </c>
      <c r="I7" s="64">
        <v>1.1080897098039757</v>
      </c>
      <c r="J7" s="64">
        <v>1.6030030659664869</v>
      </c>
      <c r="K7" s="58"/>
      <c r="L7" s="14"/>
      <c r="M7" s="50" t="s">
        <v>20</v>
      </c>
      <c r="N7" s="66">
        <v>0.24527443975316662</v>
      </c>
      <c r="O7" s="66">
        <v>0.22474807097317945</v>
      </c>
      <c r="P7" s="64"/>
      <c r="Q7" s="91"/>
      <c r="R7" s="97">
        <v>0.1981477497481601</v>
      </c>
      <c r="S7" s="63"/>
      <c r="T7" s="64"/>
      <c r="U7" s="64"/>
      <c r="V7" s="58"/>
    </row>
    <row r="8" spans="1:22" ht="18" customHeight="1" x14ac:dyDescent="0.2">
      <c r="A8" s="14"/>
      <c r="B8" s="59" t="s">
        <v>54</v>
      </c>
      <c r="C8" s="63">
        <v>58133.58</v>
      </c>
      <c r="D8" s="63">
        <v>64986.347978287136</v>
      </c>
      <c r="E8" s="64">
        <v>0.89455065269128919</v>
      </c>
      <c r="F8" s="91">
        <v>1.4018856156091868</v>
      </c>
      <c r="G8" s="92">
        <v>284857.28330000007</v>
      </c>
      <c r="H8" s="63">
        <v>263717.5318519068</v>
      </c>
      <c r="I8" s="64">
        <v>1.0801605843177864</v>
      </c>
      <c r="J8" s="64">
        <v>1.6457448449863485</v>
      </c>
      <c r="K8" s="58"/>
      <c r="L8" s="14"/>
      <c r="M8" s="50" t="s">
        <v>32</v>
      </c>
      <c r="N8" s="67">
        <v>16.864276312056738</v>
      </c>
      <c r="O8" s="67">
        <v>16.114414828249785</v>
      </c>
      <c r="P8" s="64"/>
      <c r="Q8" s="91"/>
      <c r="R8" s="98">
        <v>16.745292434237868</v>
      </c>
      <c r="S8" s="63"/>
      <c r="T8" s="64"/>
      <c r="U8" s="64"/>
      <c r="V8" s="58"/>
    </row>
    <row r="9" spans="1:22" ht="18" customHeight="1" x14ac:dyDescent="0.2">
      <c r="A9" s="14"/>
      <c r="B9" s="50" t="s">
        <v>31</v>
      </c>
      <c r="C9" s="63">
        <v>3463</v>
      </c>
      <c r="D9" s="65">
        <v>4032.8084308938833</v>
      </c>
      <c r="E9" s="64">
        <v>0.85870679436970343</v>
      </c>
      <c r="F9" s="91">
        <v>1.2421090387374463</v>
      </c>
      <c r="G9" s="92">
        <v>17367</v>
      </c>
      <c r="H9" s="63">
        <v>4032.8084308938833</v>
      </c>
      <c r="I9" s="64">
        <v>4.3064282119025812</v>
      </c>
      <c r="J9" s="64">
        <v>0.42405977191313177</v>
      </c>
      <c r="K9" s="58"/>
      <c r="L9" s="14"/>
      <c r="M9" s="50" t="s">
        <v>21</v>
      </c>
      <c r="N9" s="67">
        <v>1.8670550847457628</v>
      </c>
      <c r="O9" s="68">
        <v>1.555378745008112</v>
      </c>
      <c r="P9" s="64"/>
      <c r="Q9" s="91"/>
      <c r="R9" s="98">
        <v>1.845334671573448</v>
      </c>
      <c r="S9" s="63"/>
      <c r="T9" s="64"/>
      <c r="U9" s="64"/>
      <c r="V9" s="58"/>
    </row>
    <row r="10" spans="1:22" ht="18" customHeight="1" x14ac:dyDescent="0.2">
      <c r="A10" s="6"/>
      <c r="B10" s="50" t="s">
        <v>98</v>
      </c>
      <c r="C10" s="63"/>
      <c r="D10" s="65"/>
      <c r="E10" s="64"/>
      <c r="F10" s="91"/>
      <c r="G10" s="92"/>
      <c r="H10" s="63"/>
      <c r="I10" s="64"/>
      <c r="J10" s="64"/>
      <c r="K10" s="52"/>
      <c r="L10" s="14"/>
      <c r="M10" s="50" t="s">
        <v>22</v>
      </c>
      <c r="N10" s="69">
        <v>31.486532838983052</v>
      </c>
      <c r="O10" s="70">
        <v>25.064018312103258</v>
      </c>
      <c r="P10" s="71"/>
      <c r="Q10" s="95"/>
      <c r="R10" s="99">
        <v>30.794934665016672</v>
      </c>
      <c r="S10" s="71"/>
      <c r="T10" s="71"/>
      <c r="U10" s="71"/>
      <c r="V10" s="52"/>
    </row>
    <row r="11" spans="1:22" ht="18" customHeight="1" x14ac:dyDescent="0.2">
      <c r="A11" s="6"/>
      <c r="B11" s="50" t="s">
        <v>100</v>
      </c>
      <c r="C11" s="63"/>
      <c r="D11" s="65"/>
      <c r="E11" s="64"/>
      <c r="F11" s="91"/>
      <c r="G11" s="92"/>
      <c r="H11" s="63"/>
      <c r="I11" s="64"/>
      <c r="J11" s="64"/>
      <c r="K11" s="52"/>
      <c r="L11" s="14"/>
      <c r="M11" s="50"/>
      <c r="N11" s="89"/>
      <c r="O11" s="90"/>
      <c r="P11" s="51"/>
      <c r="Q11" s="51"/>
      <c r="R11" s="89"/>
      <c r="S11" s="51"/>
      <c r="T11" s="51"/>
      <c r="U11" s="51"/>
      <c r="V11" s="52"/>
    </row>
    <row r="12" spans="1:22" ht="18" customHeight="1" x14ac:dyDescent="0.2">
      <c r="A12" s="6"/>
      <c r="B12" s="88"/>
      <c r="C12" s="54"/>
      <c r="D12" s="54"/>
      <c r="E12" s="54"/>
      <c r="F12" s="54"/>
      <c r="G12" s="54"/>
      <c r="H12" s="54"/>
      <c r="I12" s="54"/>
      <c r="J12" s="54"/>
      <c r="K12" s="55"/>
      <c r="L12" s="14"/>
      <c r="M12" s="53"/>
      <c r="N12" s="61"/>
      <c r="O12" s="62"/>
      <c r="P12" s="54"/>
      <c r="Q12" s="54"/>
      <c r="R12" s="61"/>
      <c r="S12" s="54"/>
      <c r="T12" s="54"/>
      <c r="U12" s="54"/>
      <c r="V12" s="55"/>
    </row>
    <row r="13" spans="1:22" ht="20.25" customHeight="1" x14ac:dyDescent="0.2"/>
    <row r="14" spans="1:22" ht="20.25" customHeight="1" x14ac:dyDescent="0.2">
      <c r="L14" s="8"/>
      <c r="M14" s="8"/>
      <c r="N14" s="8"/>
      <c r="O14" s="8"/>
      <c r="P14" s="8"/>
      <c r="Q14" s="8"/>
      <c r="R14" s="8"/>
      <c r="S14" s="8"/>
    </row>
    <row r="15" spans="1:22" ht="20.25" customHeight="1" x14ac:dyDescent="0.2">
      <c r="L15" s="8"/>
      <c r="M15" s="8"/>
      <c r="N15" s="8"/>
      <c r="O15" s="8"/>
      <c r="P15" s="8"/>
      <c r="Q15" s="8"/>
      <c r="R15" s="8"/>
      <c r="S15" s="8"/>
    </row>
    <row r="16" spans="1:22" ht="20.25" customHeight="1" x14ac:dyDescent="0.2">
      <c r="L16" s="8"/>
      <c r="M16" s="8"/>
      <c r="N16" s="8"/>
      <c r="O16" s="8"/>
      <c r="P16" s="8"/>
      <c r="Q16" s="8"/>
      <c r="R16" s="8"/>
      <c r="S16" s="8"/>
    </row>
    <row r="17" spans="1:19" ht="20.25" customHeight="1" x14ac:dyDescent="0.2">
      <c r="A17" s="6"/>
      <c r="C17" s="7"/>
      <c r="L17" s="8"/>
      <c r="M17" s="8"/>
      <c r="N17" s="8"/>
      <c r="O17" s="8"/>
      <c r="P17" s="8"/>
      <c r="Q17" s="8"/>
      <c r="R17" s="8"/>
      <c r="S17" s="8"/>
    </row>
    <row r="18" spans="1:19" ht="20.25" customHeight="1" x14ac:dyDescent="0.2">
      <c r="L18" s="8"/>
      <c r="M18" s="8"/>
      <c r="N18" s="8"/>
      <c r="O18" s="8"/>
      <c r="P18" s="8"/>
      <c r="Q18" s="8"/>
      <c r="R18" s="8"/>
      <c r="S18" s="8"/>
    </row>
    <row r="19" spans="1:19" ht="20.25" customHeight="1" x14ac:dyDescent="0.2"/>
    <row r="20" spans="1:19" ht="20.25" customHeight="1" x14ac:dyDescent="0.2">
      <c r="L20" s="8"/>
      <c r="M20" s="8"/>
      <c r="N20" s="8"/>
      <c r="O20" s="8"/>
      <c r="P20" s="8"/>
      <c r="Q20" s="8"/>
      <c r="R20" s="8"/>
      <c r="S20" s="8"/>
    </row>
    <row r="21" spans="1:19" ht="20.25" customHeight="1" x14ac:dyDescent="0.2">
      <c r="L21" s="8"/>
      <c r="M21" s="8"/>
      <c r="N21" s="8"/>
      <c r="O21" s="8"/>
      <c r="P21" s="8"/>
      <c r="Q21" s="8"/>
      <c r="R21" s="8"/>
      <c r="S21" s="8"/>
    </row>
    <row r="22" spans="1:19" ht="20.25" customHeight="1" x14ac:dyDescent="0.2">
      <c r="L22" s="8"/>
      <c r="M22" s="8"/>
      <c r="N22" s="8"/>
      <c r="O22" s="8"/>
      <c r="P22" s="8"/>
      <c r="Q22" s="8"/>
      <c r="R22" s="8"/>
      <c r="S22" s="8"/>
    </row>
    <row r="23" spans="1:19" ht="20.25" customHeight="1" x14ac:dyDescent="0.2">
      <c r="L23" s="8"/>
      <c r="M23" s="8"/>
      <c r="N23" s="8"/>
      <c r="O23" s="8"/>
      <c r="P23" s="8"/>
      <c r="Q23" s="8"/>
      <c r="R23" s="8"/>
      <c r="S23" s="8"/>
    </row>
    <row r="24" spans="1:19" ht="20.25" customHeight="1" x14ac:dyDescent="0.2">
      <c r="L24" s="8"/>
      <c r="M24" s="8"/>
      <c r="N24" s="8"/>
      <c r="O24" s="8"/>
      <c r="P24" s="8"/>
      <c r="Q24" s="8"/>
      <c r="R24" s="8"/>
      <c r="S24" s="8"/>
    </row>
    <row r="25" spans="1:19" ht="20.25" customHeight="1" x14ac:dyDescent="0.2">
      <c r="L25" s="8"/>
      <c r="M25" s="8"/>
      <c r="N25" s="8"/>
      <c r="O25" s="8"/>
      <c r="P25" s="8"/>
      <c r="Q25" s="8"/>
      <c r="R25" s="8"/>
      <c r="S25" s="8"/>
    </row>
    <row r="26" spans="1:19" ht="20.25" customHeight="1" x14ac:dyDescent="0.2">
      <c r="L26" s="8"/>
      <c r="M26" s="8"/>
      <c r="N26" s="8"/>
      <c r="O26" s="8"/>
      <c r="P26" s="8"/>
      <c r="Q26" s="8"/>
      <c r="R26" s="8"/>
      <c r="S26" s="8"/>
    </row>
    <row r="27" spans="1:19" ht="20.25" customHeight="1" x14ac:dyDescent="0.2">
      <c r="L27" s="8"/>
      <c r="M27" s="8"/>
      <c r="N27" s="8"/>
      <c r="O27" s="8"/>
      <c r="P27" s="8"/>
      <c r="Q27" s="8"/>
      <c r="R27" s="8"/>
      <c r="S27" s="8"/>
    </row>
    <row r="28" spans="1:19" ht="20.25" customHeight="1" x14ac:dyDescent="0.2"/>
    <row r="29" spans="1:19" ht="20.25" customHeight="1" x14ac:dyDescent="0.2">
      <c r="L29" s="8"/>
      <c r="M29" s="8"/>
      <c r="N29" s="8"/>
      <c r="O29" s="8"/>
      <c r="P29" s="8"/>
      <c r="Q29" s="8"/>
      <c r="R29" s="8"/>
      <c r="S29" s="8"/>
    </row>
    <row r="30" spans="1:19" ht="20.25" customHeight="1" x14ac:dyDescent="0.2">
      <c r="L30" s="8"/>
      <c r="M30" s="8"/>
      <c r="N30" s="8"/>
      <c r="O30" s="8"/>
      <c r="P30" s="8"/>
      <c r="Q30" s="8"/>
      <c r="R30" s="8"/>
      <c r="S30" s="8"/>
    </row>
    <row r="31" spans="1:19" ht="20.25" customHeight="1" x14ac:dyDescent="0.2">
      <c r="L31" s="8"/>
      <c r="M31" s="8"/>
      <c r="N31" s="8"/>
      <c r="O31" s="8"/>
      <c r="P31" s="8"/>
      <c r="Q31" s="8"/>
      <c r="R31" s="8"/>
      <c r="S31" s="8"/>
    </row>
  </sheetData>
  <mergeCells count="4">
    <mergeCell ref="C5:F5"/>
    <mergeCell ref="G5:J5"/>
    <mergeCell ref="N5:Q5"/>
    <mergeCell ref="R5:U5"/>
  </mergeCells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showGridLines="0" zoomScale="70" zoomScaleNormal="70" workbookViewId="0">
      <selection activeCell="F1" sqref="F1"/>
    </sheetView>
  </sheetViews>
  <sheetFormatPr defaultColWidth="9.125" defaultRowHeight="12.75" x14ac:dyDescent="0.2"/>
  <cols>
    <col min="1" max="1" width="4.75" style="2" customWidth="1" collapsed="1"/>
    <col min="2" max="2" width="16.125" style="2" customWidth="1" collapsed="1"/>
    <col min="3" max="3" width="11.25" style="2" customWidth="1" collapsed="1"/>
    <col min="4" max="4" width="10.875" style="2" bestFit="1" customWidth="1" collapsed="1"/>
    <col min="5" max="6" width="9.125" style="2" collapsed="1"/>
    <col min="7" max="7" width="10.75" style="2" customWidth="1" collapsed="1"/>
    <col min="8" max="8" width="10.625" style="2" customWidth="1" collapsed="1"/>
    <col min="9" max="10" width="9.125" style="2" collapsed="1"/>
    <col min="11" max="12" width="2.75" style="2" customWidth="1" collapsed="1"/>
    <col min="13" max="13" width="3" style="2" customWidth="1" collapsed="1"/>
    <col min="14" max="14" width="16.25" style="2" customWidth="1" collapsed="1"/>
    <col min="15" max="18" width="9.125" style="2" collapsed="1"/>
    <col min="19" max="19" width="10" style="2" customWidth="1" collapsed="1"/>
    <col min="20" max="20" width="10.125" style="2" customWidth="1" collapsed="1"/>
    <col min="21" max="22" width="9.125" style="2" collapsed="1"/>
    <col min="23" max="23" width="3" style="2" customWidth="1" collapsed="1"/>
    <col min="24" max="16384" width="9.125" style="2" collapsed="1"/>
  </cols>
  <sheetData>
    <row r="1" spans="1:23" x14ac:dyDescent="0.2">
      <c r="C1" s="2" t="str">
        <f>TEXT(Cover!E4,"yyyymm")</f>
        <v>201708</v>
      </c>
      <c r="O1" s="2" t="str">
        <f>TEXT(Cover!E4,"yyyymm")</f>
        <v>201708</v>
      </c>
    </row>
    <row r="2" spans="1:23" ht="24.75" customHeight="1" x14ac:dyDescent="0.3">
      <c r="B2" s="3" t="str">
        <f>Cover!E8</f>
        <v>Overral Perfomance (by Territory)</v>
      </c>
    </row>
    <row r="3" spans="1:23" ht="14.25" customHeight="1" x14ac:dyDescent="0.2">
      <c r="B3" s="4" t="s">
        <v>12</v>
      </c>
      <c r="C3" s="5">
        <f>Cover!E4</f>
        <v>42978</v>
      </c>
    </row>
    <row r="4" spans="1:23" ht="14.25" x14ac:dyDescent="0.2">
      <c r="B4" s="175" t="s">
        <v>183</v>
      </c>
    </row>
    <row r="5" spans="1:23" ht="14.25" x14ac:dyDescent="0.2">
      <c r="B5" s="174"/>
    </row>
    <row r="6" spans="1:23" s="15" customFormat="1" ht="15.75" x14ac:dyDescent="0.25">
      <c r="C6" s="44" t="s">
        <v>55</v>
      </c>
      <c r="O6" s="44" t="s">
        <v>56</v>
      </c>
    </row>
    <row r="8" spans="1:23" s="6" customFormat="1" x14ac:dyDescent="0.2">
      <c r="B8" s="47"/>
      <c r="C8" s="697" t="str">
        <f>"Current month ( " &amp; MONTH(C3) &amp;"/" &amp; YEAR(C3) &amp; " )"</f>
        <v>Current month ( 8/2017 )</v>
      </c>
      <c r="D8" s="697"/>
      <c r="E8" s="697"/>
      <c r="F8" s="697"/>
      <c r="G8" s="698" t="str">
        <f>"YTD ( " &amp; MONTH(C3) &amp;"/" &amp; YEAR(C3) &amp; " )"</f>
        <v>YTD ( 8/2017 )</v>
      </c>
      <c r="H8" s="697"/>
      <c r="I8" s="697"/>
      <c r="J8" s="697"/>
      <c r="K8" s="60"/>
      <c r="L8" s="17"/>
      <c r="M8" s="2"/>
      <c r="N8" s="47"/>
      <c r="O8" s="697" t="str">
        <f>"Current month ( " &amp; MONTH(C3) &amp;"/" &amp; YEAR(C3) &amp; " )"</f>
        <v>Current month ( 8/2017 )</v>
      </c>
      <c r="P8" s="697"/>
      <c r="Q8" s="697"/>
      <c r="R8" s="697"/>
      <c r="S8" s="698" t="str">
        <f>"YTD ( " &amp; MONTH(C3) &amp;"/" &amp; YEAR(C3) &amp; " )"</f>
        <v>YTD ( 8/2017 )</v>
      </c>
      <c r="T8" s="697"/>
      <c r="U8" s="697"/>
      <c r="V8" s="697"/>
      <c r="W8" s="60"/>
    </row>
    <row r="9" spans="1:23" s="6" customFormat="1" ht="38.25" customHeight="1" x14ac:dyDescent="0.2">
      <c r="B9" s="48"/>
      <c r="C9" s="56" t="s">
        <v>13</v>
      </c>
      <c r="D9" s="56" t="s">
        <v>14</v>
      </c>
      <c r="E9" s="56" t="s">
        <v>15</v>
      </c>
      <c r="F9" s="56" t="s">
        <v>16</v>
      </c>
      <c r="G9" s="96" t="s">
        <v>13</v>
      </c>
      <c r="H9" s="56" t="s">
        <v>14</v>
      </c>
      <c r="I9" s="56" t="s">
        <v>15</v>
      </c>
      <c r="J9" s="56" t="s">
        <v>16</v>
      </c>
      <c r="K9" s="57"/>
      <c r="L9" s="18"/>
      <c r="M9" s="2"/>
      <c r="N9" s="48"/>
      <c r="O9" s="56" t="s">
        <v>13</v>
      </c>
      <c r="P9" s="56" t="s">
        <v>14</v>
      </c>
      <c r="Q9" s="56" t="s">
        <v>15</v>
      </c>
      <c r="R9" s="56" t="s">
        <v>16</v>
      </c>
      <c r="S9" s="96" t="s">
        <v>13</v>
      </c>
      <c r="T9" s="56" t="s">
        <v>14</v>
      </c>
      <c r="U9" s="56" t="s">
        <v>15</v>
      </c>
      <c r="V9" s="56" t="s">
        <v>16</v>
      </c>
      <c r="W9" s="57"/>
    </row>
    <row r="10" spans="1:23" x14ac:dyDescent="0.2">
      <c r="B10" s="72" t="s">
        <v>17</v>
      </c>
      <c r="C10" s="51"/>
      <c r="D10" s="51"/>
      <c r="E10" s="51"/>
      <c r="F10" s="51"/>
      <c r="G10" s="50"/>
      <c r="H10" s="51"/>
      <c r="I10" s="51"/>
      <c r="J10" s="51"/>
      <c r="K10" s="52"/>
      <c r="N10" s="72" t="s">
        <v>17</v>
      </c>
      <c r="O10" s="51"/>
      <c r="P10" s="51"/>
      <c r="Q10" s="51"/>
      <c r="R10" s="51"/>
      <c r="S10" s="50"/>
      <c r="T10" s="51"/>
      <c r="U10" s="51"/>
      <c r="V10" s="51"/>
      <c r="W10" s="52"/>
    </row>
    <row r="11" spans="1:23" ht="20.25" customHeight="1" x14ac:dyDescent="0.2">
      <c r="A11" s="14" t="s">
        <v>184</v>
      </c>
      <c r="B11" s="50" t="s">
        <v>33</v>
      </c>
      <c r="C11" s="73"/>
      <c r="D11" s="73"/>
      <c r="E11" s="74"/>
      <c r="F11" s="100"/>
      <c r="G11" s="101"/>
      <c r="H11" s="73"/>
      <c r="I11" s="74"/>
      <c r="J11" s="74"/>
      <c r="K11" s="58"/>
      <c r="L11" s="16"/>
      <c r="M11" s="14"/>
      <c r="N11" s="50" t="s">
        <v>33</v>
      </c>
      <c r="O11" s="73"/>
      <c r="P11" s="73"/>
      <c r="Q11" s="74"/>
      <c r="R11" s="100"/>
      <c r="S11" s="101"/>
      <c r="T11" s="73"/>
      <c r="U11" s="74"/>
      <c r="V11" s="74"/>
      <c r="W11" s="58"/>
    </row>
    <row r="12" spans="1:23" ht="20.25" customHeight="1" x14ac:dyDescent="0.25">
      <c r="A12" s="176" t="s">
        <v>185</v>
      </c>
      <c r="B12" s="59" t="s">
        <v>54</v>
      </c>
      <c r="C12" s="73"/>
      <c r="D12" s="73"/>
      <c r="E12" s="74"/>
      <c r="F12" s="100"/>
      <c r="G12" s="101"/>
      <c r="H12" s="73"/>
      <c r="I12" s="74"/>
      <c r="J12" s="74"/>
      <c r="K12" s="58"/>
      <c r="L12" s="16"/>
      <c r="M12" s="14"/>
      <c r="N12" s="59" t="s">
        <v>54</v>
      </c>
      <c r="O12" s="73"/>
      <c r="P12" s="73"/>
      <c r="Q12" s="74"/>
      <c r="R12" s="100"/>
      <c r="S12" s="101"/>
      <c r="T12" s="73"/>
      <c r="U12" s="74"/>
      <c r="V12" s="74"/>
      <c r="W12" s="58"/>
    </row>
    <row r="13" spans="1:23" ht="20.25" customHeight="1" x14ac:dyDescent="0.2">
      <c r="A13" s="14" t="s">
        <v>186</v>
      </c>
      <c r="B13" s="50" t="s">
        <v>31</v>
      </c>
      <c r="C13" s="73"/>
      <c r="D13" s="75"/>
      <c r="E13" s="74"/>
      <c r="F13" s="100"/>
      <c r="G13" s="101"/>
      <c r="H13" s="73"/>
      <c r="I13" s="74"/>
      <c r="J13" s="74"/>
      <c r="K13" s="58"/>
      <c r="L13" s="16"/>
      <c r="M13" s="14"/>
      <c r="N13" s="50" t="s">
        <v>31</v>
      </c>
      <c r="O13" s="73"/>
      <c r="P13" s="75"/>
      <c r="Q13" s="74"/>
      <c r="R13" s="100"/>
      <c r="S13" s="101"/>
      <c r="T13" s="73"/>
      <c r="U13" s="74"/>
      <c r="V13" s="74"/>
      <c r="W13" s="58"/>
    </row>
    <row r="14" spans="1:23" ht="20.25" customHeight="1" x14ac:dyDescent="0.2">
      <c r="A14" s="14"/>
      <c r="B14" s="50" t="s">
        <v>98</v>
      </c>
      <c r="C14" s="73"/>
      <c r="D14" s="75"/>
      <c r="E14" s="74"/>
      <c r="F14" s="100"/>
      <c r="G14" s="101"/>
      <c r="H14" s="73"/>
      <c r="I14" s="74"/>
      <c r="J14" s="74"/>
      <c r="K14" s="58"/>
      <c r="L14" s="16"/>
      <c r="M14" s="14"/>
      <c r="N14" s="50" t="s">
        <v>98</v>
      </c>
      <c r="O14" s="73"/>
      <c r="P14" s="75"/>
      <c r="Q14" s="74"/>
      <c r="R14" s="100"/>
      <c r="S14" s="101"/>
      <c r="T14" s="73"/>
      <c r="U14" s="74"/>
      <c r="V14" s="74"/>
      <c r="W14" s="58"/>
    </row>
    <row r="15" spans="1:23" ht="20.25" customHeight="1" x14ac:dyDescent="0.2">
      <c r="A15" s="14"/>
      <c r="B15" s="50" t="s">
        <v>100</v>
      </c>
      <c r="C15" s="73"/>
      <c r="D15" s="75"/>
      <c r="E15" s="74"/>
      <c r="F15" s="100"/>
      <c r="G15" s="101"/>
      <c r="H15" s="73"/>
      <c r="I15" s="74"/>
      <c r="J15" s="74"/>
      <c r="K15" s="58"/>
      <c r="L15" s="16"/>
      <c r="M15" s="14"/>
      <c r="N15" s="50" t="s">
        <v>100</v>
      </c>
      <c r="O15" s="73"/>
      <c r="P15" s="75"/>
      <c r="Q15" s="74"/>
      <c r="R15" s="100"/>
      <c r="S15" s="101"/>
      <c r="T15" s="73"/>
      <c r="U15" s="74"/>
      <c r="V15" s="74"/>
      <c r="W15" s="58"/>
    </row>
    <row r="16" spans="1:23" ht="10.5" customHeight="1" x14ac:dyDescent="0.2">
      <c r="A16" s="6"/>
      <c r="B16" s="50"/>
      <c r="C16" s="51"/>
      <c r="D16" s="51"/>
      <c r="E16" s="51"/>
      <c r="F16" s="51"/>
      <c r="G16" s="51"/>
      <c r="H16" s="51"/>
      <c r="I16" s="51"/>
      <c r="J16" s="51"/>
      <c r="K16" s="52"/>
      <c r="M16" s="14"/>
      <c r="N16" s="50"/>
      <c r="O16" s="51"/>
      <c r="P16" s="51"/>
      <c r="Q16" s="51"/>
      <c r="R16" s="51"/>
      <c r="S16" s="51"/>
      <c r="T16" s="51"/>
      <c r="U16" s="51"/>
      <c r="V16" s="51"/>
      <c r="W16" s="52"/>
    </row>
    <row r="17" spans="1:23" ht="16.5" customHeight="1" x14ac:dyDescent="0.2">
      <c r="B17" s="72" t="s">
        <v>19</v>
      </c>
      <c r="C17" s="51"/>
      <c r="D17" s="51"/>
      <c r="E17" s="51"/>
      <c r="F17" s="51"/>
      <c r="G17" s="51"/>
      <c r="H17" s="51"/>
      <c r="I17" s="51"/>
      <c r="J17" s="51"/>
      <c r="K17" s="52"/>
      <c r="M17" s="14"/>
      <c r="N17" s="72" t="s">
        <v>19</v>
      </c>
      <c r="O17" s="51"/>
      <c r="P17" s="51"/>
      <c r="Q17" s="51"/>
      <c r="R17" s="51"/>
      <c r="S17" s="51"/>
      <c r="T17" s="51"/>
      <c r="U17" s="51"/>
      <c r="V17" s="51"/>
      <c r="W17" s="52"/>
    </row>
    <row r="18" spans="1:23" ht="20.25" customHeight="1" x14ac:dyDescent="0.2">
      <c r="B18" s="50" t="s">
        <v>20</v>
      </c>
      <c r="C18" s="76"/>
      <c r="D18" s="76"/>
      <c r="E18" s="77"/>
      <c r="F18" s="102"/>
      <c r="G18" s="103"/>
      <c r="H18" s="77"/>
      <c r="I18" s="77"/>
      <c r="J18" s="77"/>
      <c r="K18" s="52"/>
      <c r="L18" s="8"/>
      <c r="N18" s="50" t="s">
        <v>20</v>
      </c>
      <c r="O18" s="76"/>
      <c r="P18" s="76"/>
      <c r="Q18" s="77"/>
      <c r="R18" s="102"/>
      <c r="S18" s="103"/>
      <c r="T18" s="77"/>
      <c r="U18" s="77"/>
      <c r="V18" s="77"/>
      <c r="W18" s="52"/>
    </row>
    <row r="19" spans="1:23" ht="20.25" customHeight="1" x14ac:dyDescent="0.2">
      <c r="B19" s="50" t="s">
        <v>32</v>
      </c>
      <c r="C19" s="78"/>
      <c r="D19" s="79"/>
      <c r="E19" s="77"/>
      <c r="F19" s="102"/>
      <c r="G19" s="104"/>
      <c r="H19" s="77"/>
      <c r="I19" s="77"/>
      <c r="J19" s="77"/>
      <c r="K19" s="52"/>
      <c r="L19" s="8"/>
      <c r="M19" s="8"/>
      <c r="N19" s="50" t="s">
        <v>32</v>
      </c>
      <c r="O19" s="78"/>
      <c r="P19" s="79"/>
      <c r="Q19" s="77"/>
      <c r="R19" s="102"/>
      <c r="S19" s="104"/>
      <c r="T19" s="77"/>
      <c r="U19" s="77"/>
      <c r="V19" s="77"/>
      <c r="W19" s="52"/>
    </row>
    <row r="20" spans="1:23" ht="20.25" customHeight="1" x14ac:dyDescent="0.2">
      <c r="B20" s="50" t="s">
        <v>21</v>
      </c>
      <c r="C20" s="78"/>
      <c r="D20" s="79"/>
      <c r="E20" s="77"/>
      <c r="F20" s="102"/>
      <c r="G20" s="104"/>
      <c r="H20" s="77"/>
      <c r="I20" s="77"/>
      <c r="J20" s="77"/>
      <c r="K20" s="52"/>
      <c r="L20" s="8"/>
      <c r="M20" s="8"/>
      <c r="N20" s="50" t="s">
        <v>21</v>
      </c>
      <c r="O20" s="78"/>
      <c r="P20" s="79"/>
      <c r="Q20" s="77"/>
      <c r="R20" s="102"/>
      <c r="S20" s="104"/>
      <c r="T20" s="77"/>
      <c r="U20" s="77"/>
      <c r="V20" s="77"/>
      <c r="W20" s="52"/>
    </row>
    <row r="21" spans="1:23" ht="20.25" customHeight="1" x14ac:dyDescent="0.2">
      <c r="B21" s="50" t="s">
        <v>22</v>
      </c>
      <c r="C21" s="78"/>
      <c r="D21" s="79"/>
      <c r="E21" s="77"/>
      <c r="F21" s="102"/>
      <c r="G21" s="104"/>
      <c r="H21" s="77"/>
      <c r="I21" s="77"/>
      <c r="J21" s="77"/>
      <c r="K21" s="52"/>
      <c r="L21" s="8"/>
      <c r="M21" s="8"/>
      <c r="N21" s="50" t="s">
        <v>22</v>
      </c>
      <c r="O21" s="78"/>
      <c r="P21" s="79"/>
      <c r="Q21" s="77"/>
      <c r="R21" s="102"/>
      <c r="S21" s="104"/>
      <c r="T21" s="77"/>
      <c r="U21" s="77"/>
      <c r="V21" s="77"/>
      <c r="W21" s="52"/>
    </row>
    <row r="22" spans="1:23" ht="14.25" customHeight="1" x14ac:dyDescent="0.2">
      <c r="A22" s="6"/>
      <c r="B22" s="53"/>
      <c r="C22" s="54"/>
      <c r="D22" s="54"/>
      <c r="E22" s="54"/>
      <c r="F22" s="54"/>
      <c r="G22" s="54"/>
      <c r="H22" s="54"/>
      <c r="I22" s="54"/>
      <c r="J22" s="54"/>
      <c r="K22" s="55"/>
      <c r="L22" s="8"/>
      <c r="M22" s="8"/>
      <c r="N22" s="53"/>
      <c r="O22" s="54"/>
      <c r="P22" s="54"/>
      <c r="Q22" s="54"/>
      <c r="R22" s="54"/>
      <c r="S22" s="54"/>
      <c r="T22" s="54"/>
      <c r="U22" s="54"/>
      <c r="V22" s="54"/>
      <c r="W22" s="55"/>
    </row>
    <row r="23" spans="1:23" ht="20.25" customHeight="1" x14ac:dyDescent="0.2">
      <c r="M23" s="8"/>
      <c r="N23" s="8"/>
      <c r="O23" s="8"/>
      <c r="P23" s="8"/>
      <c r="Q23" s="8"/>
      <c r="R23" s="8"/>
      <c r="S23" s="8"/>
      <c r="T23" s="8"/>
    </row>
    <row r="24" spans="1:23" ht="20.25" customHeight="1" x14ac:dyDescent="0.2"/>
    <row r="25" spans="1:23" ht="20.25" customHeight="1" x14ac:dyDescent="0.2">
      <c r="M25" s="8"/>
      <c r="N25" s="8"/>
      <c r="O25" s="8"/>
      <c r="P25" s="8"/>
      <c r="Q25" s="8"/>
      <c r="R25" s="8"/>
      <c r="S25" s="8"/>
      <c r="T25" s="8"/>
    </row>
    <row r="26" spans="1:23" ht="20.25" customHeight="1" x14ac:dyDescent="0.2">
      <c r="M26" s="8"/>
      <c r="N26" s="8"/>
      <c r="O26" s="8"/>
      <c r="P26" s="8"/>
      <c r="Q26" s="8"/>
      <c r="R26" s="8"/>
      <c r="S26" s="8"/>
      <c r="T26" s="8"/>
    </row>
    <row r="27" spans="1:23" ht="20.25" customHeight="1" x14ac:dyDescent="0.2">
      <c r="M27" s="8"/>
      <c r="N27" s="8"/>
      <c r="O27" s="8"/>
      <c r="P27" s="8"/>
      <c r="Q27" s="8"/>
      <c r="R27" s="8"/>
      <c r="S27" s="8"/>
      <c r="T27" s="8"/>
    </row>
    <row r="28" spans="1:23" ht="20.25" customHeight="1" x14ac:dyDescent="0.2">
      <c r="M28" s="8"/>
      <c r="N28" s="8"/>
      <c r="O28" s="8"/>
      <c r="P28" s="8"/>
      <c r="Q28" s="8"/>
      <c r="R28" s="8"/>
      <c r="S28" s="8"/>
      <c r="T28" s="8"/>
    </row>
    <row r="29" spans="1:23" ht="20.25" customHeight="1" x14ac:dyDescent="0.2">
      <c r="M29" s="8"/>
      <c r="N29" s="8"/>
      <c r="O29" s="8"/>
      <c r="P29" s="8"/>
      <c r="Q29" s="8"/>
      <c r="R29" s="8"/>
      <c r="S29" s="8"/>
      <c r="T29" s="8"/>
    </row>
    <row r="30" spans="1:23" ht="20.25" customHeight="1" x14ac:dyDescent="0.2">
      <c r="M30" s="8"/>
      <c r="N30" s="8"/>
      <c r="O30" s="8"/>
      <c r="P30" s="8"/>
      <c r="Q30" s="8"/>
      <c r="R30" s="8"/>
      <c r="S30" s="8"/>
      <c r="T30" s="8"/>
    </row>
    <row r="31" spans="1:23" ht="20.25" customHeight="1" x14ac:dyDescent="0.2">
      <c r="M31" s="8"/>
      <c r="N31" s="8"/>
      <c r="O31" s="8"/>
      <c r="P31" s="8"/>
      <c r="Q31" s="8"/>
      <c r="R31" s="8"/>
      <c r="S31" s="8"/>
      <c r="T31" s="8"/>
    </row>
    <row r="32" spans="1:23" ht="20.25" customHeight="1" x14ac:dyDescent="0.2">
      <c r="M32" s="8"/>
      <c r="N32" s="8"/>
      <c r="O32" s="8"/>
      <c r="P32" s="8"/>
      <c r="Q32" s="8"/>
      <c r="R32" s="8"/>
      <c r="S32" s="8"/>
      <c r="T32" s="8"/>
    </row>
    <row r="33" spans="13:20" ht="20.25" customHeight="1" x14ac:dyDescent="0.2"/>
    <row r="34" spans="13:20" ht="20.25" customHeight="1" x14ac:dyDescent="0.2">
      <c r="M34" s="8"/>
      <c r="N34" s="8"/>
      <c r="O34" s="8"/>
      <c r="P34" s="8"/>
      <c r="Q34" s="8"/>
      <c r="R34" s="8"/>
      <c r="S34" s="8"/>
      <c r="T34" s="8"/>
    </row>
    <row r="35" spans="13:20" ht="20.25" customHeight="1" x14ac:dyDescent="0.2">
      <c r="M35" s="8"/>
      <c r="N35" s="8"/>
      <c r="O35" s="8"/>
      <c r="P35" s="8"/>
      <c r="Q35" s="8"/>
      <c r="R35" s="8"/>
      <c r="S35" s="8"/>
      <c r="T35" s="8"/>
    </row>
    <row r="36" spans="13:20" ht="20.25" customHeight="1" x14ac:dyDescent="0.2">
      <c r="M36" s="8"/>
      <c r="N36" s="8"/>
      <c r="O36" s="8"/>
      <c r="P36" s="8"/>
      <c r="Q36" s="8"/>
      <c r="R36" s="8"/>
      <c r="S36" s="8"/>
      <c r="T36" s="8"/>
    </row>
  </sheetData>
  <mergeCells count="4">
    <mergeCell ref="C8:F8"/>
    <mergeCell ref="G8:J8"/>
    <mergeCell ref="O8:R8"/>
    <mergeCell ref="S8:V8"/>
  </mergeCells>
  <hyperlinks>
    <hyperlink ref="B4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05"/>
  <sheetViews>
    <sheetView showGridLines="0" tabSelected="1" zoomScale="80" zoomScaleNormal="80" workbookViewId="0">
      <selection activeCell="D18" sqref="D18"/>
    </sheetView>
  </sheetViews>
  <sheetFormatPr defaultColWidth="9.125" defaultRowHeight="12.75" x14ac:dyDescent="0.2"/>
  <cols>
    <col min="1" max="1" width="4.375" style="2" customWidth="1" collapsed="1"/>
    <col min="2" max="2" width="11.75" style="2" customWidth="1" collapsed="1"/>
    <col min="3" max="3" width="15.25" style="2" customWidth="1" collapsed="1"/>
    <col min="4" max="4" width="9.125" style="2" collapsed="1"/>
    <col min="5" max="5" width="2.75" style="2" customWidth="1" collapsed="1"/>
    <col min="6" max="17" width="9.125" style="2" collapsed="1"/>
    <col min="18" max="18" width="4" style="2" customWidth="1" collapsed="1"/>
    <col min="19" max="16384" width="9.125" style="2" collapsed="1"/>
  </cols>
  <sheetData>
    <row r="1" spans="2:18" ht="20.25" x14ac:dyDescent="0.3">
      <c r="B1" s="3" t="str">
        <f>Cover!E9</f>
        <v>Agency Manpower</v>
      </c>
    </row>
    <row r="2" spans="2:18" x14ac:dyDescent="0.2">
      <c r="B2" s="4" t="s">
        <v>12</v>
      </c>
      <c r="C2" s="5">
        <f>Cover!E4</f>
        <v>42978</v>
      </c>
    </row>
    <row r="3" spans="2:18" ht="14.25" x14ac:dyDescent="0.2">
      <c r="B3" s="175" t="s">
        <v>183</v>
      </c>
    </row>
    <row r="5" spans="2:18" x14ac:dyDescent="0.2">
      <c r="B5" s="19" t="s">
        <v>71</v>
      </c>
      <c r="C5" s="105"/>
      <c r="D5" s="106"/>
      <c r="E5" s="106"/>
      <c r="F5" s="106"/>
      <c r="G5" s="106"/>
      <c r="H5" s="106"/>
      <c r="I5" s="106"/>
      <c r="J5" s="106"/>
      <c r="K5" s="20"/>
      <c r="L5" s="20"/>
      <c r="M5" s="106"/>
      <c r="N5" s="106"/>
      <c r="O5" s="106"/>
      <c r="P5" s="106"/>
      <c r="Q5" s="106"/>
      <c r="R5" s="107"/>
    </row>
    <row r="6" spans="2:18" x14ac:dyDescent="0.2">
      <c r="B6" s="108"/>
      <c r="C6" s="109" t="s">
        <v>61</v>
      </c>
      <c r="D6" s="110" t="s">
        <v>62</v>
      </c>
      <c r="E6" s="111"/>
      <c r="F6" s="112" t="s">
        <v>37</v>
      </c>
      <c r="G6" s="112" t="s">
        <v>38</v>
      </c>
      <c r="H6" s="112" t="s">
        <v>39</v>
      </c>
      <c r="I6" s="112" t="s">
        <v>40</v>
      </c>
      <c r="J6" s="112" t="s">
        <v>41</v>
      </c>
      <c r="K6" s="113" t="s">
        <v>63</v>
      </c>
      <c r="L6" s="113" t="s">
        <v>64</v>
      </c>
      <c r="M6" s="112" t="s">
        <v>44</v>
      </c>
      <c r="N6" s="112" t="s">
        <v>45</v>
      </c>
      <c r="O6" s="113" t="s">
        <v>46</v>
      </c>
      <c r="P6" s="113" t="s">
        <v>47</v>
      </c>
      <c r="Q6" s="113" t="s">
        <v>48</v>
      </c>
      <c r="R6" s="114"/>
    </row>
    <row r="7" spans="2:18" x14ac:dyDescent="0.2">
      <c r="B7" s="108"/>
      <c r="C7" s="115"/>
      <c r="D7" s="116"/>
      <c r="E7" s="111"/>
      <c r="F7" s="117"/>
      <c r="G7" s="117"/>
      <c r="H7" s="117"/>
      <c r="I7" s="117"/>
      <c r="J7" s="117"/>
      <c r="K7" s="118"/>
      <c r="L7" s="118"/>
      <c r="M7" s="117"/>
      <c r="N7" s="117"/>
      <c r="O7" s="118"/>
      <c r="P7" s="118"/>
      <c r="Q7" s="118"/>
      <c r="R7" s="114"/>
    </row>
    <row r="8" spans="2:18" x14ac:dyDescent="0.2">
      <c r="B8" s="119"/>
      <c r="C8" s="120" t="s">
        <v>24</v>
      </c>
      <c r="D8" s="121">
        <v>64</v>
      </c>
      <c r="E8" s="122"/>
      <c r="F8" s="123">
        <v>69</v>
      </c>
      <c r="G8" s="123">
        <v>74</v>
      </c>
      <c r="H8" s="123">
        <v>73</v>
      </c>
      <c r="I8" s="123">
        <v>74</v>
      </c>
      <c r="J8" s="123">
        <v>76</v>
      </c>
      <c r="K8" s="43">
        <v>74</v>
      </c>
      <c r="L8" s="43">
        <v>64</v>
      </c>
      <c r="M8" s="123">
        <v>64</v>
      </c>
      <c r="N8" s="123"/>
      <c r="O8" s="43"/>
      <c r="P8" s="43"/>
      <c r="Q8" s="43"/>
      <c r="R8" s="34"/>
    </row>
    <row r="9" spans="2:18" x14ac:dyDescent="0.2">
      <c r="B9" s="119"/>
      <c r="C9" s="120" t="s">
        <v>25</v>
      </c>
      <c r="D9" s="121">
        <v>120</v>
      </c>
      <c r="E9" s="122"/>
      <c r="F9" s="123">
        <v>111</v>
      </c>
      <c r="G9" s="123">
        <v>123</v>
      </c>
      <c r="H9" s="123">
        <v>122</v>
      </c>
      <c r="I9" s="123">
        <v>124</v>
      </c>
      <c r="J9" s="123">
        <v>124</v>
      </c>
      <c r="K9" s="43">
        <v>122</v>
      </c>
      <c r="L9" s="43">
        <v>114</v>
      </c>
      <c r="M9" s="123">
        <v>120</v>
      </c>
      <c r="N9" s="123"/>
      <c r="O9" s="43"/>
      <c r="P9" s="43"/>
      <c r="Q9" s="43"/>
      <c r="R9" s="34"/>
    </row>
    <row r="10" spans="2:18" x14ac:dyDescent="0.2">
      <c r="B10" s="119"/>
      <c r="C10" s="120" t="s">
        <v>26</v>
      </c>
      <c r="D10" s="121">
        <v>332</v>
      </c>
      <c r="E10" s="122"/>
      <c r="F10" s="123">
        <v>398</v>
      </c>
      <c r="G10" s="123">
        <v>410</v>
      </c>
      <c r="H10" s="123">
        <v>393</v>
      </c>
      <c r="I10" s="123">
        <v>385</v>
      </c>
      <c r="J10" s="123">
        <v>385</v>
      </c>
      <c r="K10" s="43">
        <v>359</v>
      </c>
      <c r="L10" s="43">
        <v>333</v>
      </c>
      <c r="M10" s="123">
        <v>332</v>
      </c>
      <c r="N10" s="123"/>
      <c r="O10" s="43"/>
      <c r="P10" s="43"/>
      <c r="Q10" s="43"/>
      <c r="R10" s="34"/>
    </row>
    <row r="11" spans="2:18" x14ac:dyDescent="0.2">
      <c r="B11" s="119"/>
      <c r="C11" s="120" t="s">
        <v>27</v>
      </c>
      <c r="D11" s="121">
        <v>887</v>
      </c>
      <c r="E11" s="122"/>
      <c r="F11" s="123">
        <v>1078</v>
      </c>
      <c r="G11" s="123">
        <v>1137</v>
      </c>
      <c r="H11" s="123">
        <v>1116</v>
      </c>
      <c r="I11" s="123">
        <v>938</v>
      </c>
      <c r="J11" s="123">
        <v>955</v>
      </c>
      <c r="K11" s="43">
        <v>950</v>
      </c>
      <c r="L11" s="43">
        <v>861</v>
      </c>
      <c r="M11" s="123">
        <v>887</v>
      </c>
      <c r="N11" s="123"/>
      <c r="O11" s="43"/>
      <c r="P11" s="43"/>
      <c r="Q11" s="43"/>
      <c r="R11" s="34"/>
    </row>
    <row r="12" spans="2:18" x14ac:dyDescent="0.2">
      <c r="B12" s="119"/>
      <c r="C12" s="120" t="s">
        <v>29</v>
      </c>
      <c r="D12" s="121">
        <v>6080</v>
      </c>
      <c r="E12" s="122"/>
      <c r="F12" s="123">
        <v>8036</v>
      </c>
      <c r="G12" s="123">
        <v>5563</v>
      </c>
      <c r="H12" s="123">
        <v>5661</v>
      </c>
      <c r="I12" s="123">
        <v>5110</v>
      </c>
      <c r="J12" s="123">
        <v>5381</v>
      </c>
      <c r="K12" s="43">
        <v>6043</v>
      </c>
      <c r="L12" s="43">
        <v>6062</v>
      </c>
      <c r="M12" s="43">
        <v>6080</v>
      </c>
      <c r="N12" s="123"/>
      <c r="O12" s="43"/>
      <c r="P12" s="43"/>
      <c r="Q12" s="43"/>
      <c r="R12" s="34"/>
    </row>
    <row r="13" spans="2:18" x14ac:dyDescent="0.2">
      <c r="B13" s="119"/>
      <c r="C13" s="120" t="s">
        <v>30</v>
      </c>
      <c r="D13" s="121">
        <v>6820</v>
      </c>
      <c r="E13" s="122"/>
      <c r="F13" s="123">
        <v>0</v>
      </c>
      <c r="G13" s="123">
        <v>2354</v>
      </c>
      <c r="H13" s="123">
        <v>2611</v>
      </c>
      <c r="I13" s="123">
        <v>3496</v>
      </c>
      <c r="J13" s="123">
        <v>4041</v>
      </c>
      <c r="K13" s="43">
        <v>4849</v>
      </c>
      <c r="L13" s="43">
        <v>5854</v>
      </c>
      <c r="M13" s="43">
        <v>6820</v>
      </c>
      <c r="N13" s="123"/>
      <c r="O13" s="43"/>
      <c r="P13" s="43"/>
      <c r="Q13" s="43"/>
      <c r="R13" s="34"/>
    </row>
    <row r="14" spans="2:18" x14ac:dyDescent="0.2">
      <c r="B14" s="119"/>
      <c r="C14" s="120"/>
      <c r="D14" s="122"/>
      <c r="E14" s="122"/>
      <c r="F14" s="122"/>
      <c r="G14" s="122"/>
      <c r="H14" s="122"/>
      <c r="I14" s="122"/>
      <c r="J14" s="122"/>
      <c r="K14" s="21"/>
      <c r="L14" s="21"/>
      <c r="M14" s="21"/>
      <c r="N14" s="122"/>
      <c r="O14" s="21"/>
      <c r="P14" s="21"/>
      <c r="Q14" s="21"/>
      <c r="R14" s="34"/>
    </row>
    <row r="15" spans="2:18" x14ac:dyDescent="0.2">
      <c r="B15" s="119"/>
      <c r="C15" s="124" t="s">
        <v>72</v>
      </c>
      <c r="D15" s="121">
        <v>7890</v>
      </c>
      <c r="E15" s="122"/>
      <c r="F15" s="123">
        <v>10030</v>
      </c>
      <c r="G15" s="123">
        <v>7676</v>
      </c>
      <c r="H15" s="123">
        <v>7777</v>
      </c>
      <c r="I15" s="123">
        <v>7057</v>
      </c>
      <c r="J15" s="123">
        <v>7380</v>
      </c>
      <c r="K15" s="123">
        <v>8015</v>
      </c>
      <c r="L15" s="123">
        <v>7863</v>
      </c>
      <c r="M15" s="123">
        <v>7890</v>
      </c>
      <c r="N15" s="123"/>
      <c r="O15" s="123"/>
      <c r="P15" s="123"/>
      <c r="Q15" s="123"/>
      <c r="R15" s="34"/>
    </row>
    <row r="16" spans="2:18" x14ac:dyDescent="0.2">
      <c r="B16" s="22"/>
      <c r="C16" s="124" t="s">
        <v>73</v>
      </c>
      <c r="D16" s="121">
        <v>14710</v>
      </c>
      <c r="E16" s="23"/>
      <c r="F16" s="123">
        <v>10030</v>
      </c>
      <c r="G16" s="123">
        <v>10030</v>
      </c>
      <c r="H16" s="123">
        <v>10388</v>
      </c>
      <c r="I16" s="123">
        <v>10553</v>
      </c>
      <c r="J16" s="123">
        <v>11421</v>
      </c>
      <c r="K16" s="123">
        <v>12864</v>
      </c>
      <c r="L16" s="123">
        <v>13717</v>
      </c>
      <c r="M16" s="123">
        <v>14710</v>
      </c>
      <c r="N16" s="123"/>
      <c r="O16" s="123"/>
      <c r="P16" s="123"/>
      <c r="Q16" s="123"/>
      <c r="R16" s="35"/>
    </row>
    <row r="17" spans="2:18" s="4" customFormat="1" x14ac:dyDescent="0.2">
      <c r="B17" s="25"/>
      <c r="C17" s="125" t="s">
        <v>65</v>
      </c>
      <c r="D17" s="26">
        <f>D16/12043</f>
        <v>1.2214564477289711</v>
      </c>
      <c r="E17" s="27"/>
      <c r="F17" s="26"/>
      <c r="G17" s="26"/>
      <c r="H17" s="28"/>
      <c r="I17" s="28"/>
      <c r="J17" s="28"/>
      <c r="K17" s="28"/>
      <c r="L17" s="28"/>
      <c r="M17" s="29"/>
      <c r="N17" s="29"/>
      <c r="O17" s="29"/>
      <c r="P17" s="29"/>
      <c r="Q17" s="29"/>
      <c r="R17" s="36"/>
    </row>
    <row r="18" spans="2:18" x14ac:dyDescent="0.2">
      <c r="B18" s="119"/>
      <c r="C18" s="126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7"/>
    </row>
    <row r="19" spans="2:18" x14ac:dyDescent="0.2">
      <c r="B19" s="119"/>
      <c r="C19" s="127" t="s">
        <v>74</v>
      </c>
      <c r="D19" s="128" t="str">
        <f>D6</f>
        <v>YTD'17</v>
      </c>
      <c r="E19" s="111"/>
      <c r="F19" s="129" t="s">
        <v>37</v>
      </c>
      <c r="G19" s="129" t="s">
        <v>38</v>
      </c>
      <c r="H19" s="129" t="s">
        <v>39</v>
      </c>
      <c r="I19" s="129" t="s">
        <v>40</v>
      </c>
      <c r="J19" s="129" t="s">
        <v>41</v>
      </c>
      <c r="K19" s="130" t="s">
        <v>63</v>
      </c>
      <c r="L19" s="130" t="s">
        <v>64</v>
      </c>
      <c r="M19" s="130" t="s">
        <v>44</v>
      </c>
      <c r="N19" s="130" t="s">
        <v>45</v>
      </c>
      <c r="O19" s="130" t="s">
        <v>46</v>
      </c>
      <c r="P19" s="130" t="str">
        <f>P6</f>
        <v>Nov</v>
      </c>
      <c r="Q19" s="130" t="str">
        <f>Q6</f>
        <v>Dec</v>
      </c>
      <c r="R19" s="131"/>
    </row>
    <row r="20" spans="2:18" x14ac:dyDescent="0.2">
      <c r="B20" s="119"/>
      <c r="C20" s="132"/>
      <c r="D20" s="116"/>
      <c r="E20" s="111"/>
      <c r="F20" s="111"/>
      <c r="G20" s="111"/>
      <c r="H20" s="111"/>
      <c r="I20" s="111"/>
      <c r="J20" s="111"/>
      <c r="K20" s="133"/>
      <c r="L20" s="133"/>
      <c r="M20" s="133"/>
      <c r="N20" s="133"/>
      <c r="O20" s="133"/>
      <c r="P20" s="133"/>
      <c r="Q20" s="133"/>
      <c r="R20" s="131"/>
    </row>
    <row r="21" spans="2:18" x14ac:dyDescent="0.2">
      <c r="B21" s="119"/>
      <c r="C21" s="120" t="s">
        <v>24</v>
      </c>
      <c r="D21" s="122"/>
      <c r="E21" s="122"/>
      <c r="F21" s="123"/>
      <c r="G21" s="123"/>
      <c r="H21" s="123"/>
      <c r="I21" s="123"/>
      <c r="J21" s="123"/>
      <c r="K21" s="43"/>
      <c r="L21" s="43"/>
      <c r="M21" s="123"/>
      <c r="N21" s="123"/>
      <c r="O21" s="43"/>
      <c r="P21" s="43"/>
      <c r="Q21" s="43"/>
      <c r="R21" s="34"/>
    </row>
    <row r="22" spans="2:18" x14ac:dyDescent="0.2">
      <c r="B22" s="119"/>
      <c r="C22" s="120" t="s">
        <v>25</v>
      </c>
      <c r="D22" s="122"/>
      <c r="E22" s="122"/>
      <c r="F22" s="123"/>
      <c r="G22" s="123"/>
      <c r="H22" s="123"/>
      <c r="I22" s="123"/>
      <c r="J22" s="123"/>
      <c r="K22" s="43"/>
      <c r="L22" s="43"/>
      <c r="M22" s="123"/>
      <c r="N22" s="123"/>
      <c r="O22" s="43"/>
      <c r="P22" s="43"/>
      <c r="Q22" s="43"/>
      <c r="R22" s="34"/>
    </row>
    <row r="23" spans="2:18" x14ac:dyDescent="0.2">
      <c r="B23" s="119"/>
      <c r="C23" s="120" t="s">
        <v>26</v>
      </c>
      <c r="D23" s="122"/>
      <c r="E23" s="122"/>
      <c r="F23" s="123"/>
      <c r="G23" s="123"/>
      <c r="H23" s="123"/>
      <c r="I23" s="123"/>
      <c r="J23" s="123"/>
      <c r="K23" s="43"/>
      <c r="L23" s="43"/>
      <c r="M23" s="123"/>
      <c r="N23" s="123"/>
      <c r="O23" s="43"/>
      <c r="P23" s="43"/>
      <c r="Q23" s="43"/>
      <c r="R23" s="34"/>
    </row>
    <row r="24" spans="2:18" x14ac:dyDescent="0.2">
      <c r="B24" s="119"/>
      <c r="C24" s="120" t="s">
        <v>27</v>
      </c>
      <c r="D24" s="122"/>
      <c r="E24" s="122"/>
      <c r="F24" s="123"/>
      <c r="G24" s="123"/>
      <c r="H24" s="123"/>
      <c r="I24" s="123"/>
      <c r="J24" s="123"/>
      <c r="K24" s="43"/>
      <c r="L24" s="43"/>
      <c r="M24" s="43"/>
      <c r="N24" s="123"/>
      <c r="O24" s="43"/>
      <c r="P24" s="43"/>
      <c r="Q24" s="43"/>
      <c r="R24" s="34"/>
    </row>
    <row r="25" spans="2:18" x14ac:dyDescent="0.2">
      <c r="B25" s="119"/>
      <c r="C25" s="120" t="s">
        <v>28</v>
      </c>
      <c r="D25" s="122"/>
      <c r="E25" s="122"/>
      <c r="F25" s="123"/>
      <c r="G25" s="123"/>
      <c r="H25" s="123"/>
      <c r="I25" s="123"/>
      <c r="J25" s="123"/>
      <c r="K25" s="43"/>
      <c r="L25" s="43"/>
      <c r="M25" s="43"/>
      <c r="N25" s="123"/>
      <c r="O25" s="43"/>
      <c r="P25" s="43"/>
      <c r="Q25" s="43"/>
      <c r="R25" s="34"/>
    </row>
    <row r="26" spans="2:18" x14ac:dyDescent="0.2">
      <c r="B26" s="119"/>
      <c r="C26" s="120" t="s">
        <v>29</v>
      </c>
      <c r="D26" s="122"/>
      <c r="E26" s="122"/>
      <c r="F26" s="123"/>
      <c r="G26" s="123"/>
      <c r="H26" s="123"/>
      <c r="I26" s="123"/>
      <c r="J26" s="123"/>
      <c r="K26" s="43"/>
      <c r="L26" s="43"/>
      <c r="M26" s="43"/>
      <c r="N26" s="123"/>
      <c r="O26" s="43"/>
      <c r="P26" s="43"/>
      <c r="Q26" s="43"/>
      <c r="R26" s="34"/>
    </row>
    <row r="27" spans="2:18" x14ac:dyDescent="0.2">
      <c r="B27" s="22"/>
      <c r="C27" s="124"/>
      <c r="D27" s="122"/>
      <c r="E27" s="23"/>
      <c r="F27" s="23"/>
      <c r="G27" s="23"/>
      <c r="H27" s="23"/>
      <c r="I27" s="23"/>
      <c r="J27" s="23"/>
      <c r="K27" s="24"/>
      <c r="L27" s="24"/>
      <c r="M27" s="24"/>
      <c r="N27" s="23"/>
      <c r="O27" s="24"/>
      <c r="P27" s="24"/>
      <c r="Q27" s="24"/>
      <c r="R27" s="35"/>
    </row>
    <row r="28" spans="2:18" x14ac:dyDescent="0.2">
      <c r="B28" s="22"/>
      <c r="C28" s="124" t="s">
        <v>76</v>
      </c>
      <c r="D28" s="122"/>
      <c r="E28" s="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35"/>
    </row>
    <row r="29" spans="2:18" x14ac:dyDescent="0.2">
      <c r="B29" s="31"/>
      <c r="C29" s="125" t="s">
        <v>75</v>
      </c>
      <c r="D29" s="26"/>
      <c r="E29" s="26"/>
      <c r="F29" s="26"/>
      <c r="G29" s="26"/>
      <c r="H29" s="28"/>
      <c r="I29" s="28"/>
      <c r="J29" s="28"/>
      <c r="K29" s="28"/>
      <c r="L29" s="28"/>
      <c r="M29" s="29"/>
      <c r="N29" s="29"/>
      <c r="O29" s="29"/>
      <c r="P29" s="29"/>
      <c r="Q29" s="29"/>
      <c r="R29" s="36"/>
    </row>
    <row r="30" spans="2:18" x14ac:dyDescent="0.2">
      <c r="B30" s="119"/>
      <c r="C30" s="134"/>
      <c r="D30" s="135"/>
      <c r="E30" s="135"/>
      <c r="F30" s="135"/>
      <c r="G30" s="135"/>
      <c r="H30" s="135"/>
      <c r="I30" s="135"/>
      <c r="J30" s="135"/>
      <c r="K30" s="32"/>
      <c r="L30" s="32"/>
      <c r="M30" s="32"/>
      <c r="N30" s="32"/>
      <c r="O30" s="32"/>
      <c r="P30" s="32"/>
      <c r="Q30" s="32"/>
      <c r="R30" s="38"/>
    </row>
    <row r="31" spans="2:18" x14ac:dyDescent="0.2">
      <c r="B31" s="119"/>
      <c r="C31" s="136" t="s">
        <v>66</v>
      </c>
      <c r="D31" s="137" t="str">
        <f>D6</f>
        <v>YTD'17</v>
      </c>
      <c r="E31" s="111"/>
      <c r="F31" s="129" t="s">
        <v>37</v>
      </c>
      <c r="G31" s="129" t="s">
        <v>38</v>
      </c>
      <c r="H31" s="129" t="s">
        <v>39</v>
      </c>
      <c r="I31" s="129" t="s">
        <v>40</v>
      </c>
      <c r="J31" s="129" t="s">
        <v>41</v>
      </c>
      <c r="K31" s="130" t="s">
        <v>63</v>
      </c>
      <c r="L31" s="130" t="s">
        <v>64</v>
      </c>
      <c r="M31" s="130" t="s">
        <v>44</v>
      </c>
      <c r="N31" s="130" t="s">
        <v>45</v>
      </c>
      <c r="O31" s="130" t="s">
        <v>46</v>
      </c>
      <c r="P31" s="130" t="str">
        <f>P6</f>
        <v>Nov</v>
      </c>
      <c r="Q31" s="130" t="str">
        <f>Q6</f>
        <v>Dec</v>
      </c>
      <c r="R31" s="131"/>
    </row>
    <row r="32" spans="2:18" x14ac:dyDescent="0.2">
      <c r="B32" s="119"/>
      <c r="C32" s="138"/>
      <c r="D32" s="139"/>
      <c r="E32" s="111"/>
      <c r="F32" s="111"/>
      <c r="G32" s="111"/>
      <c r="H32" s="111"/>
      <c r="I32" s="111"/>
      <c r="J32" s="111"/>
      <c r="K32" s="133"/>
      <c r="L32" s="133"/>
      <c r="M32" s="133"/>
      <c r="N32" s="133"/>
      <c r="O32" s="133"/>
      <c r="P32" s="133"/>
      <c r="Q32" s="133"/>
      <c r="R32" s="131"/>
    </row>
    <row r="33" spans="2:18" x14ac:dyDescent="0.2">
      <c r="B33" s="119"/>
      <c r="C33" s="140" t="s">
        <v>67</v>
      </c>
      <c r="D33" s="141"/>
      <c r="E33" s="141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39"/>
    </row>
    <row r="34" spans="2:18" x14ac:dyDescent="0.2">
      <c r="B34" s="119"/>
      <c r="C34" s="140" t="s">
        <v>68</v>
      </c>
      <c r="D34" s="141"/>
      <c r="E34" s="141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39"/>
    </row>
    <row r="35" spans="2:18" x14ac:dyDescent="0.2">
      <c r="B35" s="119"/>
      <c r="C35" s="140" t="s">
        <v>69</v>
      </c>
      <c r="D35" s="142"/>
      <c r="E35" s="14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40"/>
    </row>
    <row r="36" spans="2:18" x14ac:dyDescent="0.2">
      <c r="B36" s="119"/>
      <c r="C36" s="143" t="s">
        <v>70</v>
      </c>
      <c r="D36" s="144"/>
      <c r="E36" s="144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41"/>
    </row>
    <row r="37" spans="2:18" x14ac:dyDescent="0.2">
      <c r="B37" s="145"/>
      <c r="C37" s="146"/>
      <c r="D37" s="147"/>
      <c r="E37" s="147"/>
      <c r="F37" s="147"/>
      <c r="G37" s="147"/>
      <c r="H37" s="147"/>
      <c r="I37" s="147"/>
      <c r="J37" s="147"/>
      <c r="K37" s="33"/>
      <c r="L37" s="33"/>
      <c r="M37" s="147"/>
      <c r="N37" s="33"/>
      <c r="O37" s="33"/>
      <c r="P37" s="33"/>
      <c r="Q37" s="33"/>
      <c r="R37" s="42"/>
    </row>
    <row r="39" spans="2:18" x14ac:dyDescent="0.2">
      <c r="B39" s="19" t="s">
        <v>55</v>
      </c>
      <c r="C39" s="105"/>
      <c r="D39" s="106"/>
      <c r="E39" s="106"/>
      <c r="F39" s="106"/>
      <c r="G39" s="106"/>
      <c r="H39" s="106"/>
      <c r="I39" s="106"/>
      <c r="J39" s="106"/>
      <c r="K39" s="20"/>
      <c r="L39" s="20"/>
      <c r="M39" s="106"/>
      <c r="N39" s="106"/>
      <c r="O39" s="106"/>
      <c r="P39" s="106"/>
      <c r="Q39" s="106"/>
      <c r="R39" s="107"/>
    </row>
    <row r="40" spans="2:18" x14ac:dyDescent="0.2">
      <c r="B40" s="108"/>
      <c r="C40" s="109" t="s">
        <v>61</v>
      </c>
      <c r="D40" s="110" t="s">
        <v>62</v>
      </c>
      <c r="E40" s="111"/>
      <c r="F40" s="112" t="s">
        <v>37</v>
      </c>
      <c r="G40" s="112" t="s">
        <v>38</v>
      </c>
      <c r="H40" s="112" t="s">
        <v>39</v>
      </c>
      <c r="I40" s="112" t="s">
        <v>40</v>
      </c>
      <c r="J40" s="112" t="s">
        <v>41</v>
      </c>
      <c r="K40" s="113" t="s">
        <v>63</v>
      </c>
      <c r="L40" s="113" t="s">
        <v>64</v>
      </c>
      <c r="M40" s="112" t="s">
        <v>44</v>
      </c>
      <c r="N40" s="112" t="s">
        <v>45</v>
      </c>
      <c r="O40" s="113" t="s">
        <v>46</v>
      </c>
      <c r="P40" s="113" t="s">
        <v>47</v>
      </c>
      <c r="Q40" s="113" t="s">
        <v>48</v>
      </c>
      <c r="R40" s="114"/>
    </row>
    <row r="41" spans="2:18" x14ac:dyDescent="0.2">
      <c r="B41" s="108"/>
      <c r="C41" s="115"/>
      <c r="D41" s="116"/>
      <c r="E41" s="111"/>
      <c r="F41" s="117"/>
      <c r="G41" s="117"/>
      <c r="H41" s="117"/>
      <c r="I41" s="117"/>
      <c r="J41" s="117"/>
      <c r="K41" s="118"/>
      <c r="L41" s="118"/>
      <c r="M41" s="117"/>
      <c r="N41" s="117"/>
      <c r="O41" s="118"/>
      <c r="P41" s="118"/>
      <c r="Q41" s="118"/>
      <c r="R41" s="114"/>
    </row>
    <row r="42" spans="2:18" x14ac:dyDescent="0.2">
      <c r="B42" s="119"/>
      <c r="C42" s="120" t="s">
        <v>24</v>
      </c>
      <c r="D42" s="121"/>
      <c r="E42" s="122"/>
      <c r="F42" s="123"/>
      <c r="G42" s="123"/>
      <c r="H42" s="123"/>
      <c r="I42" s="123"/>
      <c r="J42" s="123"/>
      <c r="K42" s="43"/>
      <c r="L42" s="43"/>
      <c r="M42" s="123"/>
      <c r="N42" s="123"/>
      <c r="O42" s="43"/>
      <c r="P42" s="43"/>
      <c r="Q42" s="43"/>
      <c r="R42" s="34"/>
    </row>
    <row r="43" spans="2:18" x14ac:dyDescent="0.2">
      <c r="B43" s="119"/>
      <c r="C43" s="120" t="s">
        <v>25</v>
      </c>
      <c r="D43" s="121"/>
      <c r="E43" s="122"/>
      <c r="F43" s="123"/>
      <c r="G43" s="123"/>
      <c r="H43" s="123"/>
      <c r="I43" s="123"/>
      <c r="J43" s="123"/>
      <c r="K43" s="43"/>
      <c r="L43" s="43"/>
      <c r="M43" s="123"/>
      <c r="N43" s="123"/>
      <c r="O43" s="43"/>
      <c r="P43" s="43"/>
      <c r="Q43" s="43"/>
      <c r="R43" s="34"/>
    </row>
    <row r="44" spans="2:18" x14ac:dyDescent="0.2">
      <c r="B44" s="119"/>
      <c r="C44" s="120" t="s">
        <v>26</v>
      </c>
      <c r="D44" s="121"/>
      <c r="E44" s="122"/>
      <c r="F44" s="123"/>
      <c r="G44" s="123"/>
      <c r="H44" s="123"/>
      <c r="I44" s="123"/>
      <c r="J44" s="123"/>
      <c r="K44" s="43"/>
      <c r="L44" s="43"/>
      <c r="M44" s="123"/>
      <c r="N44" s="123"/>
      <c r="O44" s="43"/>
      <c r="P44" s="43"/>
      <c r="Q44" s="43"/>
      <c r="R44" s="34"/>
    </row>
    <row r="45" spans="2:18" x14ac:dyDescent="0.2">
      <c r="B45" s="119"/>
      <c r="C45" s="120" t="s">
        <v>27</v>
      </c>
      <c r="D45" s="121"/>
      <c r="E45" s="122"/>
      <c r="F45" s="123"/>
      <c r="G45" s="123"/>
      <c r="H45" s="123"/>
      <c r="I45" s="123"/>
      <c r="J45" s="123"/>
      <c r="K45" s="43"/>
      <c r="L45" s="43"/>
      <c r="M45" s="123"/>
      <c r="N45" s="123"/>
      <c r="O45" s="43"/>
      <c r="P45" s="43"/>
      <c r="Q45" s="43"/>
      <c r="R45" s="34"/>
    </row>
    <row r="46" spans="2:18" x14ac:dyDescent="0.2">
      <c r="B46" s="119"/>
      <c r="C46" s="120" t="s">
        <v>29</v>
      </c>
      <c r="D46" s="121"/>
      <c r="E46" s="122"/>
      <c r="F46" s="123"/>
      <c r="G46" s="123"/>
      <c r="H46" s="123"/>
      <c r="I46" s="123"/>
      <c r="J46" s="123"/>
      <c r="K46" s="43"/>
      <c r="L46" s="43"/>
      <c r="M46" s="43"/>
      <c r="N46" s="123"/>
      <c r="O46" s="43"/>
      <c r="P46" s="43"/>
      <c r="Q46" s="43"/>
      <c r="R46" s="34"/>
    </row>
    <row r="47" spans="2:18" x14ac:dyDescent="0.2">
      <c r="B47" s="119"/>
      <c r="C47" s="120" t="s">
        <v>30</v>
      </c>
      <c r="D47" s="121"/>
      <c r="E47" s="122"/>
      <c r="F47" s="123"/>
      <c r="G47" s="123"/>
      <c r="H47" s="123"/>
      <c r="I47" s="123"/>
      <c r="J47" s="123"/>
      <c r="K47" s="43"/>
      <c r="L47" s="43"/>
      <c r="M47" s="43"/>
      <c r="N47" s="123"/>
      <c r="O47" s="43"/>
      <c r="P47" s="43"/>
      <c r="Q47" s="43"/>
      <c r="R47" s="34"/>
    </row>
    <row r="48" spans="2:18" x14ac:dyDescent="0.2">
      <c r="B48" s="119"/>
      <c r="C48" s="120"/>
      <c r="D48" s="122"/>
      <c r="E48" s="122"/>
      <c r="F48" s="122"/>
      <c r="G48" s="122"/>
      <c r="H48" s="122"/>
      <c r="I48" s="122"/>
      <c r="J48" s="122"/>
      <c r="K48" s="21"/>
      <c r="L48" s="21"/>
      <c r="M48" s="21"/>
      <c r="N48" s="122"/>
      <c r="O48" s="21"/>
      <c r="P48" s="21"/>
      <c r="Q48" s="21"/>
      <c r="R48" s="34"/>
    </row>
    <row r="49" spans="2:29" x14ac:dyDescent="0.2">
      <c r="B49" s="119"/>
      <c r="C49" s="124" t="s">
        <v>72</v>
      </c>
      <c r="D49" s="121"/>
      <c r="E49" s="122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34"/>
    </row>
    <row r="50" spans="2:29" x14ac:dyDescent="0.2">
      <c r="B50" s="22"/>
      <c r="C50" s="124" t="s">
        <v>73</v>
      </c>
      <c r="D50" s="121"/>
      <c r="E50" s="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35"/>
    </row>
    <row r="51" spans="2:29" x14ac:dyDescent="0.2">
      <c r="B51" s="25"/>
      <c r="C51" s="125" t="s">
        <v>65</v>
      </c>
      <c r="D51" s="26"/>
      <c r="E51" s="27"/>
      <c r="F51" s="26"/>
      <c r="G51" s="26"/>
      <c r="H51" s="28"/>
      <c r="I51" s="28"/>
      <c r="J51" s="28"/>
      <c r="K51" s="28"/>
      <c r="L51" s="28"/>
      <c r="M51" s="29"/>
      <c r="N51" s="29"/>
      <c r="O51" s="29"/>
      <c r="P51" s="29"/>
      <c r="Q51" s="29"/>
      <c r="R51" s="36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2">
      <c r="B52" s="119"/>
      <c r="C52" s="126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7"/>
    </row>
    <row r="53" spans="2:29" x14ac:dyDescent="0.2">
      <c r="B53" s="119"/>
      <c r="C53" s="127" t="s">
        <v>74</v>
      </c>
      <c r="D53" s="128" t="str">
        <f>D40</f>
        <v>YTD'17</v>
      </c>
      <c r="E53" s="111"/>
      <c r="F53" s="129" t="s">
        <v>37</v>
      </c>
      <c r="G53" s="129" t="s">
        <v>38</v>
      </c>
      <c r="H53" s="129" t="s">
        <v>39</v>
      </c>
      <c r="I53" s="129" t="s">
        <v>40</v>
      </c>
      <c r="J53" s="129" t="s">
        <v>41</v>
      </c>
      <c r="K53" s="130" t="s">
        <v>63</v>
      </c>
      <c r="L53" s="130" t="s">
        <v>64</v>
      </c>
      <c r="M53" s="130" t="s">
        <v>44</v>
      </c>
      <c r="N53" s="130" t="s">
        <v>45</v>
      </c>
      <c r="O53" s="130" t="s">
        <v>46</v>
      </c>
      <c r="P53" s="130" t="str">
        <f>P40</f>
        <v>Nov</v>
      </c>
      <c r="Q53" s="130" t="str">
        <f>Q40</f>
        <v>Dec</v>
      </c>
      <c r="R53" s="131"/>
    </row>
    <row r="54" spans="2:29" x14ac:dyDescent="0.2">
      <c r="B54" s="119"/>
      <c r="C54" s="132"/>
      <c r="D54" s="116"/>
      <c r="E54" s="111"/>
      <c r="F54" s="111"/>
      <c r="G54" s="111"/>
      <c r="H54" s="111"/>
      <c r="I54" s="111"/>
      <c r="J54" s="111"/>
      <c r="K54" s="133"/>
      <c r="L54" s="133"/>
      <c r="M54" s="133"/>
      <c r="N54" s="133"/>
      <c r="O54" s="133"/>
      <c r="P54" s="133"/>
      <c r="Q54" s="133"/>
      <c r="R54" s="131"/>
    </row>
    <row r="55" spans="2:29" x14ac:dyDescent="0.2">
      <c r="B55" s="119"/>
      <c r="C55" s="120" t="s">
        <v>24</v>
      </c>
      <c r="D55" s="122"/>
      <c r="E55" s="122"/>
      <c r="F55" s="123"/>
      <c r="G55" s="123"/>
      <c r="H55" s="123"/>
      <c r="I55" s="123"/>
      <c r="J55" s="123"/>
      <c r="K55" s="43"/>
      <c r="L55" s="43"/>
      <c r="M55" s="123"/>
      <c r="N55" s="123"/>
      <c r="O55" s="43"/>
      <c r="P55" s="43"/>
      <c r="Q55" s="43"/>
      <c r="R55" s="34"/>
    </row>
    <row r="56" spans="2:29" x14ac:dyDescent="0.2">
      <c r="B56" s="119"/>
      <c r="C56" s="120" t="s">
        <v>25</v>
      </c>
      <c r="D56" s="122"/>
      <c r="E56" s="122"/>
      <c r="F56" s="123"/>
      <c r="G56" s="123"/>
      <c r="H56" s="123"/>
      <c r="I56" s="123"/>
      <c r="J56" s="123"/>
      <c r="K56" s="43"/>
      <c r="L56" s="43"/>
      <c r="M56" s="123"/>
      <c r="N56" s="123"/>
      <c r="O56" s="43"/>
      <c r="P56" s="43"/>
      <c r="Q56" s="43"/>
      <c r="R56" s="34"/>
    </row>
    <row r="57" spans="2:29" x14ac:dyDescent="0.2">
      <c r="B57" s="119"/>
      <c r="C57" s="120" t="s">
        <v>26</v>
      </c>
      <c r="D57" s="122"/>
      <c r="E57" s="122"/>
      <c r="F57" s="123"/>
      <c r="G57" s="123"/>
      <c r="H57" s="123"/>
      <c r="I57" s="123"/>
      <c r="J57" s="123"/>
      <c r="K57" s="43"/>
      <c r="L57" s="43"/>
      <c r="M57" s="123"/>
      <c r="N57" s="123"/>
      <c r="O57" s="43"/>
      <c r="P57" s="43"/>
      <c r="Q57" s="43"/>
      <c r="R57" s="34"/>
    </row>
    <row r="58" spans="2:29" x14ac:dyDescent="0.2">
      <c r="B58" s="119"/>
      <c r="C58" s="120" t="s">
        <v>27</v>
      </c>
      <c r="D58" s="122"/>
      <c r="E58" s="122"/>
      <c r="F58" s="123"/>
      <c r="G58" s="123"/>
      <c r="H58" s="123"/>
      <c r="I58" s="123"/>
      <c r="J58" s="123"/>
      <c r="K58" s="43"/>
      <c r="L58" s="43"/>
      <c r="M58" s="43"/>
      <c r="N58" s="123"/>
      <c r="O58" s="43"/>
      <c r="P58" s="43"/>
      <c r="Q58" s="43"/>
      <c r="R58" s="34"/>
    </row>
    <row r="59" spans="2:29" x14ac:dyDescent="0.2">
      <c r="B59" s="119"/>
      <c r="C59" s="120" t="s">
        <v>28</v>
      </c>
      <c r="D59" s="122"/>
      <c r="E59" s="122"/>
      <c r="F59" s="123"/>
      <c r="G59" s="123"/>
      <c r="H59" s="123"/>
      <c r="I59" s="123"/>
      <c r="J59" s="123"/>
      <c r="K59" s="43"/>
      <c r="L59" s="43"/>
      <c r="M59" s="43"/>
      <c r="N59" s="123"/>
      <c r="O59" s="43"/>
      <c r="P59" s="43"/>
      <c r="Q59" s="43"/>
      <c r="R59" s="34"/>
    </row>
    <row r="60" spans="2:29" x14ac:dyDescent="0.2">
      <c r="B60" s="119"/>
      <c r="C60" s="120" t="s">
        <v>29</v>
      </c>
      <c r="D60" s="122"/>
      <c r="E60" s="122"/>
      <c r="F60" s="123"/>
      <c r="G60" s="123"/>
      <c r="H60" s="123"/>
      <c r="I60" s="123"/>
      <c r="J60" s="123"/>
      <c r="K60" s="43"/>
      <c r="L60" s="43"/>
      <c r="M60" s="43"/>
      <c r="N60" s="123"/>
      <c r="O60" s="43"/>
      <c r="P60" s="43"/>
      <c r="Q60" s="43"/>
      <c r="R60" s="34"/>
    </row>
    <row r="61" spans="2:29" x14ac:dyDescent="0.2">
      <c r="B61" s="22"/>
      <c r="C61" s="124"/>
      <c r="D61" s="122"/>
      <c r="E61" s="23"/>
      <c r="F61" s="23"/>
      <c r="G61" s="23"/>
      <c r="H61" s="23"/>
      <c r="I61" s="23"/>
      <c r="J61" s="23"/>
      <c r="K61" s="24"/>
      <c r="L61" s="24"/>
      <c r="M61" s="24"/>
      <c r="N61" s="23"/>
      <c r="O61" s="24"/>
      <c r="P61" s="24"/>
      <c r="Q61" s="24"/>
      <c r="R61" s="35"/>
    </row>
    <row r="62" spans="2:29" x14ac:dyDescent="0.2">
      <c r="B62" s="22"/>
      <c r="C62" s="124" t="s">
        <v>76</v>
      </c>
      <c r="D62" s="122"/>
      <c r="E62" s="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35"/>
    </row>
    <row r="63" spans="2:29" x14ac:dyDescent="0.2">
      <c r="B63" s="31"/>
      <c r="C63" s="125" t="s">
        <v>75</v>
      </c>
      <c r="D63" s="26"/>
      <c r="E63" s="26"/>
      <c r="F63" s="26"/>
      <c r="G63" s="26"/>
      <c r="H63" s="28"/>
      <c r="I63" s="28"/>
      <c r="J63" s="28"/>
      <c r="K63" s="28"/>
      <c r="L63" s="28"/>
      <c r="M63" s="29"/>
      <c r="N63" s="29"/>
      <c r="O63" s="29"/>
      <c r="P63" s="29"/>
      <c r="Q63" s="29"/>
      <c r="R63" s="36"/>
    </row>
    <row r="64" spans="2:29" x14ac:dyDescent="0.2">
      <c r="B64" s="119"/>
      <c r="C64" s="134"/>
      <c r="D64" s="135"/>
      <c r="E64" s="135"/>
      <c r="F64" s="135"/>
      <c r="G64" s="135"/>
      <c r="H64" s="135"/>
      <c r="I64" s="135"/>
      <c r="J64" s="135"/>
      <c r="K64" s="32"/>
      <c r="L64" s="32"/>
      <c r="M64" s="32"/>
      <c r="N64" s="32"/>
      <c r="O64" s="32"/>
      <c r="P64" s="32"/>
      <c r="Q64" s="32"/>
      <c r="R64" s="38"/>
    </row>
    <row r="65" spans="2:18" x14ac:dyDescent="0.2">
      <c r="B65" s="119"/>
      <c r="C65" s="136" t="s">
        <v>66</v>
      </c>
      <c r="D65" s="137" t="str">
        <f>D40</f>
        <v>YTD'17</v>
      </c>
      <c r="E65" s="111"/>
      <c r="F65" s="129" t="s">
        <v>37</v>
      </c>
      <c r="G65" s="129" t="s">
        <v>38</v>
      </c>
      <c r="H65" s="129" t="s">
        <v>39</v>
      </c>
      <c r="I65" s="129" t="s">
        <v>40</v>
      </c>
      <c r="J65" s="129" t="s">
        <v>41</v>
      </c>
      <c r="K65" s="130" t="s">
        <v>63</v>
      </c>
      <c r="L65" s="130" t="s">
        <v>64</v>
      </c>
      <c r="M65" s="130" t="s">
        <v>44</v>
      </c>
      <c r="N65" s="130" t="s">
        <v>45</v>
      </c>
      <c r="O65" s="130" t="s">
        <v>46</v>
      </c>
      <c r="P65" s="130" t="str">
        <f>P40</f>
        <v>Nov</v>
      </c>
      <c r="Q65" s="130" t="str">
        <f>Q40</f>
        <v>Dec</v>
      </c>
      <c r="R65" s="131"/>
    </row>
    <row r="66" spans="2:18" x14ac:dyDescent="0.2">
      <c r="B66" s="119"/>
      <c r="C66" s="138"/>
      <c r="D66" s="139"/>
      <c r="E66" s="111"/>
      <c r="F66" s="111"/>
      <c r="G66" s="111"/>
      <c r="H66" s="111"/>
      <c r="I66" s="111"/>
      <c r="J66" s="111"/>
      <c r="K66" s="133"/>
      <c r="L66" s="133"/>
      <c r="M66" s="133"/>
      <c r="N66" s="133"/>
      <c r="O66" s="133"/>
      <c r="P66" s="133"/>
      <c r="Q66" s="133"/>
      <c r="R66" s="131"/>
    </row>
    <row r="67" spans="2:18" x14ac:dyDescent="0.2">
      <c r="B67" s="119"/>
      <c r="C67" s="140" t="s">
        <v>67</v>
      </c>
      <c r="D67" s="141"/>
      <c r="E67" s="141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39"/>
    </row>
    <row r="68" spans="2:18" x14ac:dyDescent="0.2">
      <c r="B68" s="119"/>
      <c r="C68" s="140" t="s">
        <v>68</v>
      </c>
      <c r="D68" s="141"/>
      <c r="E68" s="141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39"/>
    </row>
    <row r="69" spans="2:18" x14ac:dyDescent="0.2">
      <c r="B69" s="119"/>
      <c r="C69" s="140" t="s">
        <v>69</v>
      </c>
      <c r="D69" s="142"/>
      <c r="E69" s="142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40"/>
    </row>
    <row r="70" spans="2:18" x14ac:dyDescent="0.2">
      <c r="B70" s="119"/>
      <c r="C70" s="143" t="s">
        <v>70</v>
      </c>
      <c r="D70" s="144"/>
      <c r="E70" s="144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41"/>
    </row>
    <row r="71" spans="2:18" x14ac:dyDescent="0.2">
      <c r="B71" s="145"/>
      <c r="C71" s="146"/>
      <c r="D71" s="147"/>
      <c r="E71" s="147"/>
      <c r="F71" s="147"/>
      <c r="G71" s="147"/>
      <c r="H71" s="147"/>
      <c r="I71" s="147"/>
      <c r="J71" s="147"/>
      <c r="K71" s="33"/>
      <c r="L71" s="33"/>
      <c r="M71" s="147"/>
      <c r="N71" s="33"/>
      <c r="O71" s="33"/>
      <c r="P71" s="33"/>
      <c r="Q71" s="33"/>
      <c r="R71" s="42"/>
    </row>
    <row r="73" spans="2:18" x14ac:dyDescent="0.2">
      <c r="B73" s="19" t="s">
        <v>56</v>
      </c>
      <c r="C73" s="105"/>
      <c r="D73" s="106"/>
      <c r="E73" s="106"/>
      <c r="F73" s="106"/>
      <c r="G73" s="106"/>
      <c r="H73" s="106"/>
      <c r="I73" s="106"/>
      <c r="J73" s="106"/>
      <c r="K73" s="20"/>
      <c r="L73" s="20"/>
      <c r="M73" s="106"/>
      <c r="N73" s="106"/>
      <c r="O73" s="106"/>
      <c r="P73" s="106"/>
      <c r="Q73" s="106"/>
      <c r="R73" s="107"/>
    </row>
    <row r="74" spans="2:18" x14ac:dyDescent="0.2">
      <c r="B74" s="108"/>
      <c r="C74" s="109" t="s">
        <v>61</v>
      </c>
      <c r="D74" s="110" t="s">
        <v>62</v>
      </c>
      <c r="E74" s="111"/>
      <c r="F74" s="112" t="s">
        <v>37</v>
      </c>
      <c r="G74" s="112" t="s">
        <v>38</v>
      </c>
      <c r="H74" s="112" t="s">
        <v>39</v>
      </c>
      <c r="I74" s="112" t="s">
        <v>40</v>
      </c>
      <c r="J74" s="112" t="s">
        <v>41</v>
      </c>
      <c r="K74" s="113" t="s">
        <v>63</v>
      </c>
      <c r="L74" s="113" t="s">
        <v>64</v>
      </c>
      <c r="M74" s="112" t="s">
        <v>44</v>
      </c>
      <c r="N74" s="112" t="s">
        <v>45</v>
      </c>
      <c r="O74" s="113" t="s">
        <v>46</v>
      </c>
      <c r="P74" s="113" t="s">
        <v>47</v>
      </c>
      <c r="Q74" s="113" t="s">
        <v>48</v>
      </c>
      <c r="R74" s="114"/>
    </row>
    <row r="75" spans="2:18" x14ac:dyDescent="0.2">
      <c r="B75" s="108"/>
      <c r="C75" s="115"/>
      <c r="D75" s="116"/>
      <c r="E75" s="111"/>
      <c r="F75" s="117"/>
      <c r="G75" s="117"/>
      <c r="H75" s="117"/>
      <c r="I75" s="117"/>
      <c r="J75" s="117"/>
      <c r="K75" s="118"/>
      <c r="L75" s="118"/>
      <c r="M75" s="117"/>
      <c r="N75" s="117"/>
      <c r="O75" s="118"/>
      <c r="P75" s="118"/>
      <c r="Q75" s="118"/>
      <c r="R75" s="114"/>
    </row>
    <row r="76" spans="2:18" x14ac:dyDescent="0.2">
      <c r="B76" s="119"/>
      <c r="C76" s="120" t="s">
        <v>24</v>
      </c>
      <c r="D76" s="121"/>
      <c r="E76" s="122"/>
      <c r="F76" s="123"/>
      <c r="G76" s="123"/>
      <c r="H76" s="123"/>
      <c r="I76" s="123"/>
      <c r="J76" s="123"/>
      <c r="K76" s="43"/>
      <c r="L76" s="43"/>
      <c r="M76" s="123"/>
      <c r="N76" s="123"/>
      <c r="O76" s="43"/>
      <c r="P76" s="43"/>
      <c r="Q76" s="43"/>
      <c r="R76" s="34"/>
    </row>
    <row r="77" spans="2:18" x14ac:dyDescent="0.2">
      <c r="B77" s="119"/>
      <c r="C77" s="120" t="s">
        <v>25</v>
      </c>
      <c r="D77" s="121"/>
      <c r="E77" s="122"/>
      <c r="F77" s="123"/>
      <c r="G77" s="123"/>
      <c r="H77" s="123"/>
      <c r="I77" s="123"/>
      <c r="J77" s="123"/>
      <c r="K77" s="43"/>
      <c r="L77" s="43"/>
      <c r="M77" s="123"/>
      <c r="N77" s="123"/>
      <c r="O77" s="43"/>
      <c r="P77" s="43"/>
      <c r="Q77" s="43"/>
      <c r="R77" s="34"/>
    </row>
    <row r="78" spans="2:18" x14ac:dyDescent="0.2">
      <c r="B78" s="119"/>
      <c r="C78" s="120" t="s">
        <v>26</v>
      </c>
      <c r="D78" s="121"/>
      <c r="E78" s="122"/>
      <c r="F78" s="123"/>
      <c r="G78" s="123"/>
      <c r="H78" s="123"/>
      <c r="I78" s="123"/>
      <c r="J78" s="123"/>
      <c r="K78" s="43"/>
      <c r="L78" s="43"/>
      <c r="M78" s="123"/>
      <c r="N78" s="123"/>
      <c r="O78" s="43"/>
      <c r="P78" s="43"/>
      <c r="Q78" s="43"/>
      <c r="R78" s="34"/>
    </row>
    <row r="79" spans="2:18" x14ac:dyDescent="0.2">
      <c r="B79" s="119"/>
      <c r="C79" s="120" t="s">
        <v>27</v>
      </c>
      <c r="D79" s="121"/>
      <c r="E79" s="122"/>
      <c r="F79" s="123"/>
      <c r="G79" s="123"/>
      <c r="H79" s="123"/>
      <c r="I79" s="123"/>
      <c r="J79" s="123"/>
      <c r="K79" s="43"/>
      <c r="L79" s="43"/>
      <c r="M79" s="123"/>
      <c r="N79" s="123"/>
      <c r="O79" s="43"/>
      <c r="P79" s="43"/>
      <c r="Q79" s="43"/>
      <c r="R79" s="34"/>
    </row>
    <row r="80" spans="2:18" x14ac:dyDescent="0.2">
      <c r="B80" s="119"/>
      <c r="C80" s="120" t="s">
        <v>29</v>
      </c>
      <c r="D80" s="121"/>
      <c r="E80" s="122"/>
      <c r="F80" s="123"/>
      <c r="G80" s="123"/>
      <c r="H80" s="123"/>
      <c r="I80" s="123"/>
      <c r="J80" s="123"/>
      <c r="K80" s="43"/>
      <c r="L80" s="43"/>
      <c r="M80" s="43"/>
      <c r="N80" s="123"/>
      <c r="O80" s="43"/>
      <c r="P80" s="43"/>
      <c r="Q80" s="43"/>
      <c r="R80" s="34"/>
    </row>
    <row r="81" spans="2:29" x14ac:dyDescent="0.2">
      <c r="B81" s="119"/>
      <c r="C81" s="120" t="s">
        <v>30</v>
      </c>
      <c r="D81" s="121"/>
      <c r="E81" s="122"/>
      <c r="F81" s="123"/>
      <c r="G81" s="123"/>
      <c r="H81" s="123"/>
      <c r="I81" s="123"/>
      <c r="J81" s="123"/>
      <c r="K81" s="43"/>
      <c r="L81" s="43"/>
      <c r="M81" s="43"/>
      <c r="N81" s="123"/>
      <c r="O81" s="43"/>
      <c r="P81" s="43"/>
      <c r="Q81" s="43"/>
      <c r="R81" s="34"/>
    </row>
    <row r="82" spans="2:29" x14ac:dyDescent="0.2">
      <c r="B82" s="119"/>
      <c r="C82" s="120"/>
      <c r="D82" s="122"/>
      <c r="E82" s="122"/>
      <c r="F82" s="122"/>
      <c r="G82" s="122"/>
      <c r="H82" s="122"/>
      <c r="I82" s="122"/>
      <c r="J82" s="122"/>
      <c r="K82" s="21"/>
      <c r="L82" s="21"/>
      <c r="M82" s="21"/>
      <c r="N82" s="122"/>
      <c r="O82" s="21"/>
      <c r="P82" s="21"/>
      <c r="Q82" s="21"/>
      <c r="R82" s="34"/>
    </row>
    <row r="83" spans="2:29" x14ac:dyDescent="0.2">
      <c r="B83" s="119"/>
      <c r="C83" s="124" t="s">
        <v>72</v>
      </c>
      <c r="D83" s="121"/>
      <c r="E83" s="122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34"/>
    </row>
    <row r="84" spans="2:29" x14ac:dyDescent="0.2">
      <c r="B84" s="22"/>
      <c r="C84" s="124" t="s">
        <v>73</v>
      </c>
      <c r="D84" s="121"/>
      <c r="E84" s="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35"/>
    </row>
    <row r="85" spans="2:29" x14ac:dyDescent="0.2">
      <c r="B85" s="25"/>
      <c r="C85" s="125" t="s">
        <v>65</v>
      </c>
      <c r="D85" s="26"/>
      <c r="E85" s="27"/>
      <c r="F85" s="26"/>
      <c r="G85" s="26"/>
      <c r="H85" s="28"/>
      <c r="I85" s="28"/>
      <c r="J85" s="28"/>
      <c r="K85" s="28"/>
      <c r="L85" s="28"/>
      <c r="M85" s="29"/>
      <c r="N85" s="29"/>
      <c r="O85" s="29"/>
      <c r="P85" s="29"/>
      <c r="Q85" s="29"/>
      <c r="R85" s="3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2">
      <c r="B86" s="119"/>
      <c r="C86" s="126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7"/>
    </row>
    <row r="87" spans="2:29" x14ac:dyDescent="0.2">
      <c r="B87" s="119"/>
      <c r="C87" s="127" t="s">
        <v>74</v>
      </c>
      <c r="D87" s="128" t="str">
        <f>D74</f>
        <v>YTD'17</v>
      </c>
      <c r="E87" s="111"/>
      <c r="F87" s="129" t="s">
        <v>37</v>
      </c>
      <c r="G87" s="129" t="s">
        <v>38</v>
      </c>
      <c r="H87" s="129" t="s">
        <v>39</v>
      </c>
      <c r="I87" s="129" t="s">
        <v>40</v>
      </c>
      <c r="J87" s="129" t="s">
        <v>41</v>
      </c>
      <c r="K87" s="130" t="s">
        <v>63</v>
      </c>
      <c r="L87" s="130" t="s">
        <v>64</v>
      </c>
      <c r="M87" s="130" t="s">
        <v>44</v>
      </c>
      <c r="N87" s="130" t="s">
        <v>45</v>
      </c>
      <c r="O87" s="130" t="s">
        <v>46</v>
      </c>
      <c r="P87" s="130" t="str">
        <f>P74</f>
        <v>Nov</v>
      </c>
      <c r="Q87" s="130" t="str">
        <f>Q74</f>
        <v>Dec</v>
      </c>
      <c r="R87" s="131"/>
    </row>
    <row r="88" spans="2:29" x14ac:dyDescent="0.2">
      <c r="B88" s="119"/>
      <c r="C88" s="132"/>
      <c r="D88" s="116"/>
      <c r="E88" s="111"/>
      <c r="F88" s="111"/>
      <c r="G88" s="111"/>
      <c r="H88" s="111"/>
      <c r="I88" s="111"/>
      <c r="J88" s="111"/>
      <c r="K88" s="133"/>
      <c r="L88" s="133"/>
      <c r="M88" s="133"/>
      <c r="N88" s="133"/>
      <c r="O88" s="133"/>
      <c r="P88" s="133"/>
      <c r="Q88" s="133"/>
      <c r="R88" s="131"/>
    </row>
    <row r="89" spans="2:29" x14ac:dyDescent="0.2">
      <c r="B89" s="119"/>
      <c r="C89" s="120" t="s">
        <v>24</v>
      </c>
      <c r="D89" s="122"/>
      <c r="E89" s="122"/>
      <c r="F89" s="123"/>
      <c r="G89" s="123"/>
      <c r="H89" s="123"/>
      <c r="I89" s="123"/>
      <c r="J89" s="123"/>
      <c r="K89" s="43"/>
      <c r="L89" s="43"/>
      <c r="M89" s="123"/>
      <c r="N89" s="123"/>
      <c r="O89" s="43"/>
      <c r="P89" s="43"/>
      <c r="Q89" s="43"/>
      <c r="R89" s="34"/>
    </row>
    <row r="90" spans="2:29" x14ac:dyDescent="0.2">
      <c r="B90" s="119"/>
      <c r="C90" s="120" t="s">
        <v>25</v>
      </c>
      <c r="D90" s="122"/>
      <c r="E90" s="122"/>
      <c r="F90" s="123"/>
      <c r="G90" s="123"/>
      <c r="H90" s="123"/>
      <c r="I90" s="123"/>
      <c r="J90" s="123"/>
      <c r="K90" s="43"/>
      <c r="L90" s="43"/>
      <c r="M90" s="123"/>
      <c r="N90" s="123"/>
      <c r="O90" s="43"/>
      <c r="P90" s="43"/>
      <c r="Q90" s="43"/>
      <c r="R90" s="34"/>
    </row>
    <row r="91" spans="2:29" x14ac:dyDescent="0.2">
      <c r="B91" s="119"/>
      <c r="C91" s="120" t="s">
        <v>26</v>
      </c>
      <c r="D91" s="122"/>
      <c r="E91" s="122"/>
      <c r="F91" s="123"/>
      <c r="G91" s="123"/>
      <c r="H91" s="123"/>
      <c r="I91" s="123"/>
      <c r="J91" s="123"/>
      <c r="K91" s="43"/>
      <c r="L91" s="43"/>
      <c r="M91" s="123"/>
      <c r="N91" s="123"/>
      <c r="O91" s="43"/>
      <c r="P91" s="43"/>
      <c r="Q91" s="43"/>
      <c r="R91" s="34"/>
    </row>
    <row r="92" spans="2:29" x14ac:dyDescent="0.2">
      <c r="B92" s="119"/>
      <c r="C92" s="120" t="s">
        <v>27</v>
      </c>
      <c r="D92" s="122"/>
      <c r="E92" s="122"/>
      <c r="F92" s="123"/>
      <c r="G92" s="123"/>
      <c r="H92" s="123"/>
      <c r="I92" s="123"/>
      <c r="J92" s="123"/>
      <c r="K92" s="43"/>
      <c r="L92" s="43"/>
      <c r="M92" s="43"/>
      <c r="N92" s="123"/>
      <c r="O92" s="43"/>
      <c r="P92" s="43"/>
      <c r="Q92" s="43"/>
      <c r="R92" s="34"/>
    </row>
    <row r="93" spans="2:29" x14ac:dyDescent="0.2">
      <c r="B93" s="119"/>
      <c r="C93" s="120" t="s">
        <v>28</v>
      </c>
      <c r="D93" s="122"/>
      <c r="E93" s="122"/>
      <c r="F93" s="123"/>
      <c r="G93" s="123"/>
      <c r="H93" s="123"/>
      <c r="I93" s="123"/>
      <c r="J93" s="123"/>
      <c r="K93" s="43"/>
      <c r="L93" s="43"/>
      <c r="M93" s="43"/>
      <c r="N93" s="123"/>
      <c r="O93" s="43"/>
      <c r="P93" s="43"/>
      <c r="Q93" s="43"/>
      <c r="R93" s="34"/>
    </row>
    <row r="94" spans="2:29" x14ac:dyDescent="0.2">
      <c r="B94" s="119"/>
      <c r="C94" s="120" t="s">
        <v>29</v>
      </c>
      <c r="D94" s="122"/>
      <c r="E94" s="122"/>
      <c r="F94" s="123"/>
      <c r="G94" s="123"/>
      <c r="H94" s="123"/>
      <c r="I94" s="123"/>
      <c r="J94" s="123"/>
      <c r="K94" s="43"/>
      <c r="L94" s="43"/>
      <c r="M94" s="43"/>
      <c r="N94" s="123"/>
      <c r="O94" s="43"/>
      <c r="P94" s="43"/>
      <c r="Q94" s="43"/>
      <c r="R94" s="34"/>
    </row>
    <row r="95" spans="2:29" x14ac:dyDescent="0.2">
      <c r="B95" s="22"/>
      <c r="C95" s="124"/>
      <c r="D95" s="122"/>
      <c r="E95" s="23"/>
      <c r="F95" s="23"/>
      <c r="G95" s="23"/>
      <c r="H95" s="23"/>
      <c r="I95" s="23"/>
      <c r="J95" s="23"/>
      <c r="K95" s="24"/>
      <c r="L95" s="24"/>
      <c r="M95" s="24"/>
      <c r="N95" s="23"/>
      <c r="O95" s="24"/>
      <c r="P95" s="24"/>
      <c r="Q95" s="24"/>
      <c r="R95" s="35"/>
    </row>
    <row r="96" spans="2:29" x14ac:dyDescent="0.2">
      <c r="B96" s="22"/>
      <c r="C96" s="124" t="s">
        <v>76</v>
      </c>
      <c r="D96" s="122"/>
      <c r="E96" s="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35"/>
    </row>
    <row r="97" spans="2:18" x14ac:dyDescent="0.2">
      <c r="B97" s="31"/>
      <c r="C97" s="125" t="s">
        <v>75</v>
      </c>
      <c r="D97" s="26"/>
      <c r="E97" s="26"/>
      <c r="F97" s="26"/>
      <c r="G97" s="26"/>
      <c r="H97" s="28"/>
      <c r="I97" s="28"/>
      <c r="J97" s="28"/>
      <c r="K97" s="28"/>
      <c r="L97" s="28"/>
      <c r="M97" s="29"/>
      <c r="N97" s="29"/>
      <c r="O97" s="29"/>
      <c r="P97" s="29"/>
      <c r="Q97" s="29"/>
      <c r="R97" s="36"/>
    </row>
    <row r="98" spans="2:18" x14ac:dyDescent="0.2">
      <c r="B98" s="119"/>
      <c r="C98" s="134"/>
      <c r="D98" s="135"/>
      <c r="E98" s="135"/>
      <c r="F98" s="135"/>
      <c r="G98" s="135"/>
      <c r="H98" s="135"/>
      <c r="I98" s="135"/>
      <c r="J98" s="135"/>
      <c r="K98" s="32"/>
      <c r="L98" s="32"/>
      <c r="M98" s="32"/>
      <c r="N98" s="32"/>
      <c r="O98" s="32"/>
      <c r="P98" s="32"/>
      <c r="Q98" s="32"/>
      <c r="R98" s="38"/>
    </row>
    <row r="99" spans="2:18" x14ac:dyDescent="0.2">
      <c r="B99" s="119"/>
      <c r="C99" s="136" t="s">
        <v>66</v>
      </c>
      <c r="D99" s="137" t="str">
        <f>D74</f>
        <v>YTD'17</v>
      </c>
      <c r="E99" s="111"/>
      <c r="F99" s="129" t="s">
        <v>37</v>
      </c>
      <c r="G99" s="129" t="s">
        <v>38</v>
      </c>
      <c r="H99" s="129" t="s">
        <v>39</v>
      </c>
      <c r="I99" s="129" t="s">
        <v>40</v>
      </c>
      <c r="J99" s="129" t="s">
        <v>41</v>
      </c>
      <c r="K99" s="130" t="s">
        <v>63</v>
      </c>
      <c r="L99" s="130" t="s">
        <v>64</v>
      </c>
      <c r="M99" s="130" t="s">
        <v>44</v>
      </c>
      <c r="N99" s="130" t="s">
        <v>45</v>
      </c>
      <c r="O99" s="130" t="s">
        <v>46</v>
      </c>
      <c r="P99" s="130" t="str">
        <f>P74</f>
        <v>Nov</v>
      </c>
      <c r="Q99" s="130" t="str">
        <f>Q74</f>
        <v>Dec</v>
      </c>
      <c r="R99" s="131"/>
    </row>
    <row r="100" spans="2:18" x14ac:dyDescent="0.2">
      <c r="B100" s="119"/>
      <c r="C100" s="138"/>
      <c r="D100" s="139"/>
      <c r="E100" s="111"/>
      <c r="F100" s="111"/>
      <c r="G100" s="111"/>
      <c r="H100" s="111"/>
      <c r="I100" s="111"/>
      <c r="J100" s="111"/>
      <c r="K100" s="133"/>
      <c r="L100" s="133"/>
      <c r="M100" s="133"/>
      <c r="N100" s="133"/>
      <c r="O100" s="133"/>
      <c r="P100" s="133"/>
      <c r="Q100" s="133"/>
      <c r="R100" s="131"/>
    </row>
    <row r="101" spans="2:18" x14ac:dyDescent="0.2">
      <c r="B101" s="119"/>
      <c r="C101" s="140" t="s">
        <v>67</v>
      </c>
      <c r="D101" s="141"/>
      <c r="E101" s="141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39"/>
    </row>
    <row r="102" spans="2:18" x14ac:dyDescent="0.2">
      <c r="B102" s="119"/>
      <c r="C102" s="140" t="s">
        <v>68</v>
      </c>
      <c r="D102" s="141"/>
      <c r="E102" s="141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39"/>
    </row>
    <row r="103" spans="2:18" x14ac:dyDescent="0.2">
      <c r="B103" s="119"/>
      <c r="C103" s="140" t="s">
        <v>69</v>
      </c>
      <c r="D103" s="142"/>
      <c r="E103" s="142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40"/>
    </row>
    <row r="104" spans="2:18" x14ac:dyDescent="0.2">
      <c r="B104" s="119"/>
      <c r="C104" s="143" t="s">
        <v>70</v>
      </c>
      <c r="D104" s="144"/>
      <c r="E104" s="144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41"/>
    </row>
    <row r="105" spans="2:18" x14ac:dyDescent="0.2">
      <c r="B105" s="145"/>
      <c r="C105" s="146"/>
      <c r="D105" s="147"/>
      <c r="E105" s="147"/>
      <c r="F105" s="147"/>
      <c r="G105" s="147"/>
      <c r="H105" s="147"/>
      <c r="I105" s="147"/>
      <c r="J105" s="147"/>
      <c r="K105" s="33"/>
      <c r="L105" s="33"/>
      <c r="M105" s="147"/>
      <c r="N105" s="33"/>
      <c r="O105" s="33"/>
      <c r="P105" s="33"/>
      <c r="Q105" s="33"/>
      <c r="R105" s="42"/>
    </row>
  </sheetData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8"/>
  <sheetViews>
    <sheetView showGridLines="0"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W10" sqref="W10"/>
    </sheetView>
  </sheetViews>
  <sheetFormatPr defaultColWidth="9.125" defaultRowHeight="12.75" x14ac:dyDescent="0.2"/>
  <cols>
    <col min="1" max="1" width="4.375" style="2" customWidth="1" collapsed="1"/>
    <col min="2" max="2" width="11.75" style="2" customWidth="1" collapsed="1"/>
    <col min="3" max="3" width="12.75" style="2" customWidth="1" collapsed="1"/>
    <col min="4" max="4" width="9.125" style="2" collapsed="1"/>
    <col min="5" max="5" width="6" style="2" customWidth="1" collapsed="1"/>
    <col min="6" max="17" width="9.125" style="2" collapsed="1"/>
    <col min="18" max="18" width="4" style="2" customWidth="1" collapsed="1"/>
    <col min="19" max="16384" width="9.125" style="2" collapsed="1"/>
  </cols>
  <sheetData>
    <row r="1" spans="2:18" ht="20.25" x14ac:dyDescent="0.3">
      <c r="B1" s="3" t="str">
        <f>Cover!E10</f>
        <v>Rookies performance</v>
      </c>
    </row>
    <row r="2" spans="2:18" x14ac:dyDescent="0.2">
      <c r="B2" s="4" t="s">
        <v>12</v>
      </c>
      <c r="C2" s="5">
        <f>Cover!E4</f>
        <v>42978</v>
      </c>
    </row>
    <row r="3" spans="2:18" ht="14.25" x14ac:dyDescent="0.2">
      <c r="B3" s="175" t="s">
        <v>183</v>
      </c>
    </row>
    <row r="5" spans="2:18" x14ac:dyDescent="0.2">
      <c r="B5" s="19" t="s">
        <v>71</v>
      </c>
      <c r="C5" s="105"/>
      <c r="D5" s="106"/>
      <c r="E5" s="106"/>
      <c r="F5" s="106"/>
      <c r="G5" s="106"/>
      <c r="H5" s="106"/>
      <c r="I5" s="106"/>
      <c r="J5" s="106"/>
      <c r="K5" s="20"/>
      <c r="L5" s="20"/>
      <c r="M5" s="106"/>
      <c r="N5" s="106"/>
      <c r="O5" s="106"/>
      <c r="P5" s="106"/>
      <c r="Q5" s="106"/>
      <c r="R5" s="107"/>
    </row>
    <row r="6" spans="2:18" x14ac:dyDescent="0.2">
      <c r="B6" s="108"/>
      <c r="C6" s="109" t="s">
        <v>77</v>
      </c>
      <c r="D6" s="110" t="s">
        <v>62</v>
      </c>
      <c r="E6" s="111"/>
      <c r="F6" s="112" t="s">
        <v>37</v>
      </c>
      <c r="G6" s="112" t="s">
        <v>38</v>
      </c>
      <c r="H6" s="112" t="s">
        <v>39</v>
      </c>
      <c r="I6" s="112" t="s">
        <v>40</v>
      </c>
      <c r="J6" s="112" t="s">
        <v>41</v>
      </c>
      <c r="K6" s="113" t="s">
        <v>63</v>
      </c>
      <c r="L6" s="113" t="s">
        <v>64</v>
      </c>
      <c r="M6" s="112" t="s">
        <v>44</v>
      </c>
      <c r="N6" s="112" t="s">
        <v>45</v>
      </c>
      <c r="O6" s="113" t="s">
        <v>46</v>
      </c>
      <c r="P6" s="113" t="s">
        <v>47</v>
      </c>
      <c r="Q6" s="113" t="s">
        <v>48</v>
      </c>
      <c r="R6" s="114"/>
    </row>
    <row r="7" spans="2:18" x14ac:dyDescent="0.2">
      <c r="B7" s="108"/>
      <c r="C7" s="115"/>
      <c r="D7" s="116"/>
      <c r="E7" s="111"/>
      <c r="F7" s="117"/>
      <c r="G7" s="117"/>
      <c r="H7" s="117"/>
      <c r="I7" s="117"/>
      <c r="J7" s="117"/>
      <c r="K7" s="118"/>
      <c r="L7" s="118"/>
      <c r="M7" s="117"/>
      <c r="N7" s="117"/>
      <c r="O7" s="118"/>
      <c r="P7" s="118"/>
      <c r="Q7" s="118"/>
      <c r="R7" s="114"/>
    </row>
    <row r="8" spans="2:18" x14ac:dyDescent="0.2">
      <c r="B8" s="119"/>
      <c r="C8" s="120" t="s">
        <v>78</v>
      </c>
      <c r="D8" s="122">
        <v>8837</v>
      </c>
      <c r="E8" s="122"/>
      <c r="F8" s="123">
        <v>509</v>
      </c>
      <c r="G8" s="123">
        <v>1045</v>
      </c>
      <c r="H8" s="123">
        <v>1201</v>
      </c>
      <c r="I8" s="123">
        <v>939</v>
      </c>
      <c r="J8" s="123">
        <v>934</v>
      </c>
      <c r="K8" s="43">
        <v>1717</v>
      </c>
      <c r="L8" s="43">
        <v>1163</v>
      </c>
      <c r="M8" s="123">
        <v>1329</v>
      </c>
      <c r="N8" s="123"/>
      <c r="O8" s="43"/>
      <c r="P8" s="43"/>
      <c r="Q8" s="43"/>
      <c r="R8" s="34"/>
    </row>
    <row r="9" spans="2:18" x14ac:dyDescent="0.2">
      <c r="B9" s="119"/>
      <c r="C9" s="120" t="s">
        <v>79</v>
      </c>
      <c r="D9" s="122">
        <v>4149</v>
      </c>
      <c r="E9" s="122"/>
      <c r="F9" s="123">
        <v>165</v>
      </c>
      <c r="G9" s="123">
        <v>375</v>
      </c>
      <c r="H9" s="123">
        <v>603</v>
      </c>
      <c r="I9" s="123">
        <v>469</v>
      </c>
      <c r="J9" s="123">
        <v>453</v>
      </c>
      <c r="K9" s="43">
        <v>925</v>
      </c>
      <c r="L9" s="43">
        <v>528</v>
      </c>
      <c r="M9" s="123">
        <v>631</v>
      </c>
      <c r="N9" s="123"/>
      <c r="O9" s="43"/>
      <c r="P9" s="43"/>
      <c r="Q9" s="43"/>
      <c r="R9" s="34"/>
    </row>
    <row r="10" spans="2:18" x14ac:dyDescent="0.2">
      <c r="B10" s="119"/>
      <c r="C10" s="120" t="s">
        <v>80</v>
      </c>
      <c r="D10" s="122">
        <v>4491</v>
      </c>
      <c r="E10" s="122"/>
      <c r="F10" s="123">
        <v>196</v>
      </c>
      <c r="G10" s="123">
        <v>455</v>
      </c>
      <c r="H10" s="123">
        <v>652</v>
      </c>
      <c r="I10" s="123">
        <v>508</v>
      </c>
      <c r="J10" s="123">
        <v>488</v>
      </c>
      <c r="K10" s="43">
        <v>978</v>
      </c>
      <c r="L10" s="43">
        <v>565</v>
      </c>
      <c r="M10" s="123">
        <v>649</v>
      </c>
      <c r="N10" s="123"/>
      <c r="O10" s="43"/>
      <c r="P10" s="43"/>
      <c r="Q10" s="43"/>
      <c r="R10" s="34"/>
    </row>
    <row r="11" spans="2:18" x14ac:dyDescent="0.2">
      <c r="B11" s="119"/>
      <c r="C11" s="120" t="s">
        <v>81</v>
      </c>
      <c r="D11" s="122">
        <v>3747</v>
      </c>
      <c r="E11" s="122"/>
      <c r="F11" s="123">
        <v>166</v>
      </c>
      <c r="G11" s="123">
        <v>324</v>
      </c>
      <c r="H11" s="123">
        <v>445</v>
      </c>
      <c r="I11" s="123">
        <v>448</v>
      </c>
      <c r="J11" s="123">
        <v>400</v>
      </c>
      <c r="K11" s="43">
        <v>899</v>
      </c>
      <c r="L11" s="43">
        <v>521</v>
      </c>
      <c r="M11" s="123">
        <v>544</v>
      </c>
      <c r="N11" s="123"/>
      <c r="O11" s="43"/>
      <c r="P11" s="43"/>
      <c r="Q11" s="43"/>
      <c r="R11" s="34"/>
    </row>
    <row r="12" spans="2:18" x14ac:dyDescent="0.2">
      <c r="B12" s="119"/>
      <c r="C12" s="120" t="s">
        <v>82</v>
      </c>
      <c r="D12" s="122">
        <v>2499</v>
      </c>
      <c r="E12" s="122"/>
      <c r="F12" s="123">
        <v>132</v>
      </c>
      <c r="G12" s="123">
        <v>242</v>
      </c>
      <c r="H12" s="123">
        <v>340</v>
      </c>
      <c r="I12" s="123">
        <v>327</v>
      </c>
      <c r="J12" s="123">
        <v>278</v>
      </c>
      <c r="K12" s="43">
        <v>538</v>
      </c>
      <c r="L12" s="43">
        <v>343</v>
      </c>
      <c r="M12" s="43">
        <v>299</v>
      </c>
      <c r="N12" s="123"/>
      <c r="O12" s="43"/>
      <c r="P12" s="43"/>
      <c r="Q12" s="43"/>
      <c r="R12" s="34"/>
    </row>
    <row r="13" spans="2:18" x14ac:dyDescent="0.2">
      <c r="B13" s="119"/>
      <c r="C13" s="148"/>
      <c r="D13" s="122"/>
      <c r="E13" s="122"/>
      <c r="F13" s="122"/>
      <c r="G13" s="122"/>
      <c r="H13" s="122"/>
      <c r="I13" s="122"/>
      <c r="J13" s="122"/>
      <c r="K13" s="21"/>
      <c r="L13" s="21"/>
      <c r="M13" s="21"/>
      <c r="N13" s="122"/>
      <c r="O13" s="21"/>
      <c r="P13" s="21"/>
      <c r="Q13" s="21"/>
      <c r="R13" s="34"/>
    </row>
    <row r="14" spans="2:18" x14ac:dyDescent="0.2">
      <c r="B14" s="119"/>
      <c r="C14" s="125" t="s">
        <v>83</v>
      </c>
      <c r="D14" s="701">
        <v>0.47</v>
      </c>
      <c r="E14" s="122"/>
      <c r="F14" s="700">
        <v>0.32400000000000001</v>
      </c>
      <c r="G14" s="700">
        <v>0.35899999999999999</v>
      </c>
      <c r="H14" s="700">
        <v>0.502</v>
      </c>
      <c r="I14" s="700">
        <v>0.499</v>
      </c>
      <c r="J14" s="700">
        <v>0.48499999999999999</v>
      </c>
      <c r="K14" s="700">
        <v>0.53900000000000003</v>
      </c>
      <c r="L14" s="700">
        <v>0.45399999999999996</v>
      </c>
      <c r="M14" s="700">
        <v>0.47499999999999998</v>
      </c>
      <c r="N14" s="123"/>
      <c r="O14" s="123"/>
      <c r="P14" s="123"/>
      <c r="Q14" s="123"/>
      <c r="R14" s="34"/>
    </row>
    <row r="15" spans="2:18" x14ac:dyDescent="0.2">
      <c r="B15" s="119"/>
      <c r="C15" s="149" t="s">
        <v>84</v>
      </c>
      <c r="D15" s="701">
        <v>0.50800000000000001</v>
      </c>
      <c r="E15" s="122"/>
      <c r="F15" s="700">
        <v>0.38500000000000001</v>
      </c>
      <c r="G15" s="700">
        <v>0.435</v>
      </c>
      <c r="H15" s="700">
        <v>0.54299999999999993</v>
      </c>
      <c r="I15" s="700">
        <v>0.54100000000000004</v>
      </c>
      <c r="J15" s="700">
        <v>0.52200000000000002</v>
      </c>
      <c r="K15" s="700">
        <v>0.56999999999999995</v>
      </c>
      <c r="L15" s="700">
        <v>0.48599999999999999</v>
      </c>
      <c r="M15" s="700">
        <v>0.48799999999999999</v>
      </c>
      <c r="N15" s="123"/>
      <c r="O15" s="123"/>
      <c r="P15" s="123"/>
      <c r="Q15" s="123"/>
      <c r="R15" s="34"/>
    </row>
    <row r="16" spans="2:18" x14ac:dyDescent="0.2">
      <c r="B16" s="22"/>
      <c r="C16" s="149" t="s">
        <v>85</v>
      </c>
      <c r="D16" s="701">
        <v>0.42399999999999999</v>
      </c>
      <c r="E16" s="23"/>
      <c r="F16" s="700">
        <v>0.32600000000000001</v>
      </c>
      <c r="G16" s="700">
        <v>0.31</v>
      </c>
      <c r="H16" s="700">
        <v>0.371</v>
      </c>
      <c r="I16" s="700">
        <v>0.47700000000000004</v>
      </c>
      <c r="J16" s="700">
        <v>0.42799999999999999</v>
      </c>
      <c r="K16" s="700">
        <v>0.52400000000000002</v>
      </c>
      <c r="L16" s="700">
        <v>0.44799999999999995</v>
      </c>
      <c r="M16" s="700">
        <v>0.40899999999999997</v>
      </c>
      <c r="N16" s="123"/>
      <c r="O16" s="123"/>
      <c r="P16" s="123"/>
      <c r="Q16" s="123"/>
      <c r="R16" s="35"/>
    </row>
    <row r="17" spans="2:18" x14ac:dyDescent="0.2">
      <c r="B17" s="25"/>
      <c r="C17" s="125" t="s">
        <v>86</v>
      </c>
      <c r="D17" s="702">
        <v>0.28300000000000003</v>
      </c>
      <c r="E17" s="27"/>
      <c r="F17" s="700">
        <v>0.25900000000000001</v>
      </c>
      <c r="G17" s="700">
        <v>0.23199999999999998</v>
      </c>
      <c r="H17" s="700">
        <v>0.28300000000000003</v>
      </c>
      <c r="I17" s="700">
        <v>0.34799999999999998</v>
      </c>
      <c r="J17" s="700">
        <v>0.29799999999999999</v>
      </c>
      <c r="K17" s="700">
        <v>0.313</v>
      </c>
      <c r="L17" s="700">
        <v>0.29499999999999998</v>
      </c>
      <c r="M17" s="700">
        <v>0.22500000000000001</v>
      </c>
      <c r="N17" s="123"/>
      <c r="O17" s="123"/>
      <c r="P17" s="123"/>
      <c r="Q17" s="123"/>
      <c r="R17" s="36"/>
    </row>
    <row r="18" spans="2:18" x14ac:dyDescent="0.2">
      <c r="B18" s="145"/>
      <c r="C18" s="146"/>
      <c r="D18" s="147"/>
      <c r="E18" s="147"/>
      <c r="F18" s="147"/>
      <c r="G18" s="147"/>
      <c r="H18" s="147"/>
      <c r="I18" s="147"/>
      <c r="J18" s="147"/>
      <c r="K18" s="33"/>
      <c r="L18" s="33"/>
      <c r="M18" s="147"/>
      <c r="N18" s="33"/>
      <c r="O18" s="33"/>
      <c r="P18" s="33"/>
      <c r="Q18" s="33"/>
      <c r="R18" s="42"/>
    </row>
    <row r="20" spans="2:18" x14ac:dyDescent="0.2">
      <c r="B20" s="19" t="s">
        <v>55</v>
      </c>
      <c r="C20" s="105"/>
      <c r="D20" s="106"/>
      <c r="E20" s="106"/>
      <c r="F20" s="106"/>
      <c r="G20" s="106"/>
      <c r="H20" s="106"/>
      <c r="I20" s="106"/>
      <c r="J20" s="106"/>
      <c r="K20" s="20"/>
      <c r="L20" s="20"/>
      <c r="M20" s="106"/>
      <c r="N20" s="106"/>
      <c r="O20" s="106"/>
      <c r="P20" s="106"/>
      <c r="Q20" s="106"/>
      <c r="R20" s="107"/>
    </row>
    <row r="21" spans="2:18" x14ac:dyDescent="0.2">
      <c r="B21" s="108"/>
      <c r="C21" s="109" t="s">
        <v>77</v>
      </c>
      <c r="D21" s="110" t="s">
        <v>62</v>
      </c>
      <c r="E21" s="111"/>
      <c r="F21" s="112" t="s">
        <v>37</v>
      </c>
      <c r="G21" s="112" t="s">
        <v>38</v>
      </c>
      <c r="H21" s="112" t="s">
        <v>39</v>
      </c>
      <c r="I21" s="112" t="s">
        <v>40</v>
      </c>
      <c r="J21" s="112" t="s">
        <v>41</v>
      </c>
      <c r="K21" s="113" t="s">
        <v>63</v>
      </c>
      <c r="L21" s="113" t="s">
        <v>64</v>
      </c>
      <c r="M21" s="112" t="s">
        <v>44</v>
      </c>
      <c r="N21" s="112" t="s">
        <v>45</v>
      </c>
      <c r="O21" s="113" t="s">
        <v>46</v>
      </c>
      <c r="P21" s="113" t="s">
        <v>47</v>
      </c>
      <c r="Q21" s="113" t="s">
        <v>48</v>
      </c>
      <c r="R21" s="114"/>
    </row>
    <row r="22" spans="2:18" x14ac:dyDescent="0.2">
      <c r="B22" s="108"/>
      <c r="C22" s="115"/>
      <c r="D22" s="116"/>
      <c r="E22" s="111"/>
      <c r="F22" s="117"/>
      <c r="G22" s="117"/>
      <c r="H22" s="117"/>
      <c r="I22" s="117"/>
      <c r="J22" s="117"/>
      <c r="K22" s="118"/>
      <c r="L22" s="118"/>
      <c r="M22" s="117"/>
      <c r="N22" s="117"/>
      <c r="O22" s="118"/>
      <c r="P22" s="118"/>
      <c r="Q22" s="118"/>
      <c r="R22" s="114"/>
    </row>
    <row r="23" spans="2:18" x14ac:dyDescent="0.2">
      <c r="B23" s="119"/>
      <c r="C23" s="120" t="s">
        <v>78</v>
      </c>
      <c r="D23" s="122">
        <v>6102</v>
      </c>
      <c r="E23" s="122"/>
      <c r="F23" s="123">
        <v>320</v>
      </c>
      <c r="G23" s="123">
        <v>666</v>
      </c>
      <c r="H23" s="123">
        <v>855</v>
      </c>
      <c r="I23" s="123">
        <v>650</v>
      </c>
      <c r="J23" s="123">
        <v>587</v>
      </c>
      <c r="K23" s="123">
        <v>1312</v>
      </c>
      <c r="L23" s="123">
        <v>825</v>
      </c>
      <c r="M23" s="123">
        <v>887</v>
      </c>
      <c r="N23" s="123"/>
      <c r="O23" s="123"/>
      <c r="P23" s="123"/>
      <c r="Q23" s="123"/>
      <c r="R23" s="34"/>
    </row>
    <row r="24" spans="2:18" x14ac:dyDescent="0.2">
      <c r="B24" s="119"/>
      <c r="C24" s="120" t="s">
        <v>79</v>
      </c>
      <c r="D24" s="122">
        <v>2918</v>
      </c>
      <c r="E24" s="122"/>
      <c r="F24" s="123">
        <v>117</v>
      </c>
      <c r="G24" s="123">
        <v>235</v>
      </c>
      <c r="H24" s="123">
        <v>457</v>
      </c>
      <c r="I24" s="123">
        <v>327</v>
      </c>
      <c r="J24" s="123">
        <v>285</v>
      </c>
      <c r="K24" s="123">
        <v>713</v>
      </c>
      <c r="L24" s="123">
        <v>366</v>
      </c>
      <c r="M24" s="123">
        <v>418</v>
      </c>
      <c r="N24" s="123"/>
      <c r="O24" s="123"/>
      <c r="P24" s="123"/>
      <c r="Q24" s="123"/>
      <c r="R24" s="34"/>
    </row>
    <row r="25" spans="2:18" x14ac:dyDescent="0.2">
      <c r="B25" s="119"/>
      <c r="C25" s="120" t="s">
        <v>80</v>
      </c>
      <c r="D25" s="122">
        <v>3123</v>
      </c>
      <c r="E25" s="122"/>
      <c r="F25" s="123">
        <v>137</v>
      </c>
      <c r="G25" s="123">
        <v>286</v>
      </c>
      <c r="H25" s="123">
        <v>483</v>
      </c>
      <c r="I25" s="123">
        <v>356</v>
      </c>
      <c r="J25" s="123">
        <v>298</v>
      </c>
      <c r="K25" s="123">
        <v>750</v>
      </c>
      <c r="L25" s="123">
        <v>387</v>
      </c>
      <c r="M25" s="123">
        <v>426</v>
      </c>
      <c r="N25" s="123"/>
      <c r="O25" s="123"/>
      <c r="P25" s="123"/>
      <c r="Q25" s="123"/>
      <c r="R25" s="34"/>
    </row>
    <row r="26" spans="2:18" x14ac:dyDescent="0.2">
      <c r="B26" s="119"/>
      <c r="C26" s="120" t="s">
        <v>81</v>
      </c>
      <c r="D26" s="122">
        <v>2695</v>
      </c>
      <c r="E26" s="122"/>
      <c r="F26" s="123">
        <v>111</v>
      </c>
      <c r="G26" s="123">
        <v>218</v>
      </c>
      <c r="H26" s="123">
        <v>335</v>
      </c>
      <c r="I26" s="123">
        <v>310</v>
      </c>
      <c r="J26" s="123">
        <v>275</v>
      </c>
      <c r="K26" s="123">
        <v>709</v>
      </c>
      <c r="L26" s="123">
        <v>358</v>
      </c>
      <c r="M26" s="123">
        <v>379</v>
      </c>
      <c r="N26" s="123"/>
      <c r="O26" s="123"/>
      <c r="P26" s="123"/>
      <c r="Q26" s="123"/>
      <c r="R26" s="34"/>
    </row>
    <row r="27" spans="2:18" x14ac:dyDescent="0.2">
      <c r="B27" s="119"/>
      <c r="C27" s="120" t="s">
        <v>82</v>
      </c>
      <c r="D27" s="122">
        <v>1850</v>
      </c>
      <c r="E27" s="122"/>
      <c r="F27" s="123">
        <v>87</v>
      </c>
      <c r="G27" s="123">
        <v>158</v>
      </c>
      <c r="H27" s="123">
        <v>255</v>
      </c>
      <c r="I27" s="123">
        <v>228</v>
      </c>
      <c r="J27" s="123">
        <v>196</v>
      </c>
      <c r="K27" s="123">
        <v>451</v>
      </c>
      <c r="L27" s="123">
        <v>252</v>
      </c>
      <c r="M27" s="123">
        <v>223</v>
      </c>
      <c r="N27" s="123"/>
      <c r="O27" s="123"/>
      <c r="P27" s="123"/>
      <c r="Q27" s="123"/>
      <c r="R27" s="34"/>
    </row>
    <row r="28" spans="2:18" x14ac:dyDescent="0.2">
      <c r="B28" s="119"/>
      <c r="C28" s="148"/>
      <c r="D28" s="122"/>
      <c r="E28" s="122"/>
      <c r="F28" s="122"/>
      <c r="G28" s="122"/>
      <c r="H28" s="122"/>
      <c r="I28" s="122"/>
      <c r="J28" s="122"/>
      <c r="K28" s="21"/>
      <c r="L28" s="21"/>
      <c r="M28" s="21"/>
      <c r="N28" s="122"/>
      <c r="O28" s="21"/>
      <c r="P28" s="21"/>
      <c r="Q28" s="21"/>
      <c r="R28" s="34"/>
    </row>
    <row r="29" spans="2:18" x14ac:dyDescent="0.2">
      <c r="B29" s="119"/>
      <c r="C29" s="125" t="s">
        <v>83</v>
      </c>
      <c r="D29" s="701">
        <v>0.47799999999999998</v>
      </c>
      <c r="E29" s="122"/>
      <c r="F29" s="700">
        <v>0.36599999999999999</v>
      </c>
      <c r="G29" s="700">
        <v>0.35299999999999998</v>
      </c>
      <c r="H29" s="700">
        <v>0.53500000000000003</v>
      </c>
      <c r="I29" s="700">
        <v>0.503</v>
      </c>
      <c r="J29" s="700">
        <v>0.48599999999999999</v>
      </c>
      <c r="K29" s="700">
        <v>0.54299999999999993</v>
      </c>
      <c r="L29" s="700">
        <v>0.44400000000000001</v>
      </c>
      <c r="M29" s="700">
        <v>0.47100000000000003</v>
      </c>
      <c r="N29" s="123"/>
      <c r="O29" s="123"/>
      <c r="P29" s="123"/>
      <c r="Q29" s="123"/>
      <c r="R29" s="34"/>
    </row>
    <row r="30" spans="2:18" x14ac:dyDescent="0.2">
      <c r="B30" s="119"/>
      <c r="C30" s="149" t="s">
        <v>84</v>
      </c>
      <c r="D30" s="701">
        <v>0.51200000000000001</v>
      </c>
      <c r="E30" s="122"/>
      <c r="F30" s="700">
        <v>0.42799999999999999</v>
      </c>
      <c r="G30" s="700">
        <v>0.42899999999999999</v>
      </c>
      <c r="H30" s="700">
        <v>0.56499999999999995</v>
      </c>
      <c r="I30" s="700">
        <v>0.54799999999999993</v>
      </c>
      <c r="J30" s="700">
        <v>0.50800000000000001</v>
      </c>
      <c r="K30" s="700">
        <v>0.57200000000000006</v>
      </c>
      <c r="L30" s="700">
        <v>0.46899999999999997</v>
      </c>
      <c r="M30" s="700">
        <v>0.48</v>
      </c>
      <c r="N30" s="123"/>
      <c r="O30" s="123"/>
      <c r="P30" s="123"/>
      <c r="Q30" s="123"/>
      <c r="R30" s="34"/>
    </row>
    <row r="31" spans="2:18" x14ac:dyDescent="0.2">
      <c r="B31" s="22"/>
      <c r="C31" s="149" t="s">
        <v>85</v>
      </c>
      <c r="D31" s="701">
        <v>0.442</v>
      </c>
      <c r="E31" s="23"/>
      <c r="F31" s="700">
        <v>0.34700000000000003</v>
      </c>
      <c r="G31" s="700">
        <v>0.32700000000000001</v>
      </c>
      <c r="H31" s="700">
        <v>0.39200000000000002</v>
      </c>
      <c r="I31" s="700">
        <v>0.47700000000000004</v>
      </c>
      <c r="J31" s="700">
        <v>0.46799999999999997</v>
      </c>
      <c r="K31" s="700">
        <v>0.54</v>
      </c>
      <c r="L31" s="700">
        <v>0.434</v>
      </c>
      <c r="M31" s="700">
        <v>0.42700000000000005</v>
      </c>
      <c r="N31" s="123"/>
      <c r="O31" s="123"/>
      <c r="P31" s="123"/>
      <c r="Q31" s="123"/>
      <c r="R31" s="35"/>
    </row>
    <row r="32" spans="2:18" x14ac:dyDescent="0.2">
      <c r="B32" s="25"/>
      <c r="C32" s="125" t="s">
        <v>86</v>
      </c>
      <c r="D32" s="702">
        <v>0.30299999999999999</v>
      </c>
      <c r="E32" s="27"/>
      <c r="F32" s="700">
        <v>0.27200000000000002</v>
      </c>
      <c r="G32" s="700">
        <v>0.23699999999999999</v>
      </c>
      <c r="H32" s="700">
        <v>0.29799999999999999</v>
      </c>
      <c r="I32" s="700">
        <v>0.35100000000000003</v>
      </c>
      <c r="J32" s="700">
        <v>0.33399999999999996</v>
      </c>
      <c r="K32" s="700">
        <v>0.34399999999999997</v>
      </c>
      <c r="L32" s="700">
        <v>0.30499999999999999</v>
      </c>
      <c r="M32" s="700">
        <v>0.251</v>
      </c>
      <c r="N32" s="123"/>
      <c r="O32" s="123"/>
      <c r="P32" s="123"/>
      <c r="Q32" s="123"/>
      <c r="R32" s="36"/>
    </row>
    <row r="33" spans="2:18" x14ac:dyDescent="0.2">
      <c r="B33" s="145"/>
      <c r="C33" s="146"/>
      <c r="D33" s="147"/>
      <c r="E33" s="147"/>
      <c r="F33" s="147"/>
      <c r="G33" s="147"/>
      <c r="H33" s="147"/>
      <c r="I33" s="147"/>
      <c r="J33" s="147"/>
      <c r="K33" s="33"/>
      <c r="L33" s="33"/>
      <c r="M33" s="147"/>
      <c r="N33" s="33"/>
      <c r="O33" s="33"/>
      <c r="P33" s="33"/>
      <c r="Q33" s="33"/>
      <c r="R33" s="42"/>
    </row>
    <row r="35" spans="2:18" x14ac:dyDescent="0.2">
      <c r="B35" s="19" t="s">
        <v>56</v>
      </c>
      <c r="C35" s="105"/>
      <c r="D35" s="106"/>
      <c r="E35" s="106"/>
      <c r="F35" s="106"/>
      <c r="G35" s="106"/>
      <c r="H35" s="106"/>
      <c r="I35" s="106"/>
      <c r="J35" s="106"/>
      <c r="K35" s="20"/>
      <c r="L35" s="20"/>
      <c r="M35" s="106"/>
      <c r="N35" s="106"/>
      <c r="O35" s="106"/>
      <c r="P35" s="106"/>
      <c r="Q35" s="106"/>
      <c r="R35" s="107"/>
    </row>
    <row r="36" spans="2:18" x14ac:dyDescent="0.2">
      <c r="B36" s="108"/>
      <c r="C36" s="109" t="s">
        <v>77</v>
      </c>
      <c r="D36" s="110" t="s">
        <v>62</v>
      </c>
      <c r="E36" s="111"/>
      <c r="F36" s="112" t="s">
        <v>37</v>
      </c>
      <c r="G36" s="112" t="s">
        <v>38</v>
      </c>
      <c r="H36" s="112" t="s">
        <v>39</v>
      </c>
      <c r="I36" s="112" t="s">
        <v>40</v>
      </c>
      <c r="J36" s="112" t="s">
        <v>41</v>
      </c>
      <c r="K36" s="113" t="s">
        <v>63</v>
      </c>
      <c r="L36" s="113" t="s">
        <v>64</v>
      </c>
      <c r="M36" s="112" t="s">
        <v>44</v>
      </c>
      <c r="N36" s="112" t="s">
        <v>45</v>
      </c>
      <c r="O36" s="113" t="s">
        <v>46</v>
      </c>
      <c r="P36" s="113" t="s">
        <v>47</v>
      </c>
      <c r="Q36" s="113" t="s">
        <v>48</v>
      </c>
      <c r="R36" s="114"/>
    </row>
    <row r="37" spans="2:18" x14ac:dyDescent="0.2">
      <c r="B37" s="108"/>
      <c r="C37" s="115"/>
      <c r="D37" s="116"/>
      <c r="E37" s="111"/>
      <c r="F37" s="117"/>
      <c r="G37" s="117"/>
      <c r="H37" s="117"/>
      <c r="I37" s="117"/>
      <c r="J37" s="117"/>
      <c r="K37" s="118"/>
      <c r="L37" s="118"/>
      <c r="M37" s="117"/>
      <c r="N37" s="117"/>
      <c r="O37" s="118"/>
      <c r="P37" s="118"/>
      <c r="Q37" s="118"/>
      <c r="R37" s="114"/>
    </row>
    <row r="38" spans="2:18" x14ac:dyDescent="0.2">
      <c r="B38" s="119"/>
      <c r="C38" s="120" t="s">
        <v>78</v>
      </c>
      <c r="D38" s="122">
        <v>2735</v>
      </c>
      <c r="E38" s="122"/>
      <c r="F38" s="123">
        <v>189</v>
      </c>
      <c r="G38" s="123">
        <v>379</v>
      </c>
      <c r="H38" s="123">
        <v>346</v>
      </c>
      <c r="I38" s="123">
        <v>289</v>
      </c>
      <c r="J38" s="123">
        <v>347</v>
      </c>
      <c r="K38" s="123">
        <v>405</v>
      </c>
      <c r="L38" s="123">
        <v>338</v>
      </c>
      <c r="M38" s="123">
        <v>442</v>
      </c>
      <c r="N38" s="123"/>
      <c r="O38" s="123"/>
      <c r="P38" s="123"/>
      <c r="Q38" s="123"/>
      <c r="R38" s="34"/>
    </row>
    <row r="39" spans="2:18" x14ac:dyDescent="0.2">
      <c r="B39" s="119"/>
      <c r="C39" s="120" t="s">
        <v>79</v>
      </c>
      <c r="D39" s="122">
        <v>1231</v>
      </c>
      <c r="E39" s="122"/>
      <c r="F39" s="123">
        <v>48</v>
      </c>
      <c r="G39" s="123">
        <v>140</v>
      </c>
      <c r="H39" s="123">
        <v>146</v>
      </c>
      <c r="I39" s="123">
        <v>142</v>
      </c>
      <c r="J39" s="123">
        <v>168</v>
      </c>
      <c r="K39" s="123">
        <v>212</v>
      </c>
      <c r="L39" s="123">
        <v>162</v>
      </c>
      <c r="M39" s="123">
        <v>213</v>
      </c>
      <c r="N39" s="123"/>
      <c r="O39" s="123"/>
      <c r="P39" s="123"/>
      <c r="Q39" s="123"/>
      <c r="R39" s="34"/>
    </row>
    <row r="40" spans="2:18" x14ac:dyDescent="0.2">
      <c r="B40" s="119"/>
      <c r="C40" s="120" t="s">
        <v>80</v>
      </c>
      <c r="D40" s="122">
        <v>1368</v>
      </c>
      <c r="E40" s="122"/>
      <c r="F40" s="123">
        <v>59</v>
      </c>
      <c r="G40" s="123">
        <v>169</v>
      </c>
      <c r="H40" s="123">
        <v>169</v>
      </c>
      <c r="I40" s="123">
        <v>152</v>
      </c>
      <c r="J40" s="123">
        <v>190</v>
      </c>
      <c r="K40" s="123">
        <v>228</v>
      </c>
      <c r="L40" s="123">
        <v>178</v>
      </c>
      <c r="M40" s="123">
        <v>223</v>
      </c>
      <c r="N40" s="123"/>
      <c r="O40" s="123"/>
      <c r="P40" s="123"/>
      <c r="Q40" s="123"/>
      <c r="R40" s="34"/>
    </row>
    <row r="41" spans="2:18" x14ac:dyDescent="0.2">
      <c r="B41" s="119"/>
      <c r="C41" s="120" t="s">
        <v>81</v>
      </c>
      <c r="D41" s="122">
        <v>1052</v>
      </c>
      <c r="E41" s="122"/>
      <c r="F41" s="123">
        <v>55</v>
      </c>
      <c r="G41" s="123">
        <v>106</v>
      </c>
      <c r="H41" s="123">
        <v>110</v>
      </c>
      <c r="I41" s="123">
        <v>138</v>
      </c>
      <c r="J41" s="123">
        <v>125</v>
      </c>
      <c r="K41" s="123">
        <v>190</v>
      </c>
      <c r="L41" s="123">
        <v>163</v>
      </c>
      <c r="M41" s="123">
        <v>165</v>
      </c>
      <c r="N41" s="123"/>
      <c r="O41" s="123"/>
      <c r="P41" s="123"/>
      <c r="Q41" s="123"/>
      <c r="R41" s="34"/>
    </row>
    <row r="42" spans="2:18" x14ac:dyDescent="0.2">
      <c r="B42" s="119"/>
      <c r="C42" s="120" t="s">
        <v>82</v>
      </c>
      <c r="D42" s="122">
        <v>649</v>
      </c>
      <c r="E42" s="122"/>
      <c r="F42" s="123">
        <v>45</v>
      </c>
      <c r="G42" s="123">
        <v>84</v>
      </c>
      <c r="H42" s="123">
        <v>85</v>
      </c>
      <c r="I42" s="123">
        <v>99</v>
      </c>
      <c r="J42" s="123">
        <v>82</v>
      </c>
      <c r="K42" s="123">
        <v>87</v>
      </c>
      <c r="L42" s="123">
        <v>91</v>
      </c>
      <c r="M42" s="123">
        <v>76</v>
      </c>
      <c r="N42" s="123"/>
      <c r="O42" s="123"/>
      <c r="P42" s="123"/>
      <c r="Q42" s="123"/>
      <c r="R42" s="34"/>
    </row>
    <row r="43" spans="2:18" x14ac:dyDescent="0.2">
      <c r="B43" s="119"/>
      <c r="C43" s="148"/>
      <c r="D43" s="122"/>
      <c r="E43" s="122"/>
      <c r="F43" s="122"/>
      <c r="G43" s="122"/>
      <c r="H43" s="122"/>
      <c r="I43" s="122"/>
      <c r="J43" s="122"/>
      <c r="K43" s="21"/>
      <c r="L43" s="21"/>
      <c r="M43" s="21"/>
      <c r="N43" s="122"/>
      <c r="O43" s="21"/>
      <c r="P43" s="21"/>
      <c r="Q43" s="21"/>
      <c r="R43" s="34"/>
    </row>
    <row r="44" spans="2:18" x14ac:dyDescent="0.2">
      <c r="B44" s="119"/>
      <c r="C44" s="125" t="s">
        <v>83</v>
      </c>
      <c r="D44" s="701">
        <v>0.45</v>
      </c>
      <c r="E44" s="122"/>
      <c r="F44" s="700">
        <v>0.254</v>
      </c>
      <c r="G44" s="700">
        <v>0.36899999999999999</v>
      </c>
      <c r="H44" s="700">
        <v>0.42200000000000004</v>
      </c>
      <c r="I44" s="700">
        <v>0.49099999999999999</v>
      </c>
      <c r="J44" s="700">
        <v>0.48399999999999999</v>
      </c>
      <c r="K44" s="700">
        <v>0.52300000000000002</v>
      </c>
      <c r="L44" s="700">
        <v>0.47899999999999998</v>
      </c>
      <c r="M44" s="700">
        <v>0.48200000000000004</v>
      </c>
      <c r="N44" s="123"/>
      <c r="O44" s="123"/>
      <c r="P44" s="123"/>
      <c r="Q44" s="123"/>
      <c r="R44" s="34"/>
    </row>
    <row r="45" spans="2:18" x14ac:dyDescent="0.2">
      <c r="B45" s="119"/>
      <c r="C45" s="149" t="s">
        <v>84</v>
      </c>
      <c r="D45" s="701">
        <v>0.5</v>
      </c>
      <c r="E45" s="122"/>
      <c r="F45" s="700">
        <v>0.312</v>
      </c>
      <c r="G45" s="700">
        <v>0.44600000000000001</v>
      </c>
      <c r="H45" s="700">
        <v>0.48799999999999999</v>
      </c>
      <c r="I45" s="700">
        <v>0.52600000000000002</v>
      </c>
      <c r="J45" s="700">
        <v>0.54799999999999993</v>
      </c>
      <c r="K45" s="700">
        <v>0.56299999999999994</v>
      </c>
      <c r="L45" s="700">
        <v>0.52700000000000002</v>
      </c>
      <c r="M45" s="700">
        <v>0.505</v>
      </c>
      <c r="N45" s="123"/>
      <c r="O45" s="123"/>
      <c r="P45" s="123"/>
      <c r="Q45" s="123"/>
      <c r="R45" s="34"/>
    </row>
    <row r="46" spans="2:18" x14ac:dyDescent="0.2">
      <c r="B46" s="22"/>
      <c r="C46" s="149" t="s">
        <v>85</v>
      </c>
      <c r="D46" s="701">
        <v>0.38500000000000001</v>
      </c>
      <c r="E46" s="23"/>
      <c r="F46" s="700">
        <v>0.29100000000000004</v>
      </c>
      <c r="G46" s="700">
        <v>0.28000000000000003</v>
      </c>
      <c r="H46" s="700">
        <v>0.318</v>
      </c>
      <c r="I46" s="700">
        <v>0.47799999999999998</v>
      </c>
      <c r="J46" s="700">
        <v>0.36</v>
      </c>
      <c r="K46" s="700">
        <v>0.46899999999999997</v>
      </c>
      <c r="L46" s="700">
        <v>0.48200000000000004</v>
      </c>
      <c r="M46" s="700">
        <v>0.373</v>
      </c>
      <c r="N46" s="123"/>
      <c r="O46" s="123"/>
      <c r="P46" s="123"/>
      <c r="Q46" s="123"/>
      <c r="R46" s="35"/>
    </row>
    <row r="47" spans="2:18" x14ac:dyDescent="0.2">
      <c r="B47" s="25"/>
      <c r="C47" s="125" t="s">
        <v>86</v>
      </c>
      <c r="D47" s="702">
        <v>0.23699999999999999</v>
      </c>
      <c r="E47" s="27"/>
      <c r="F47" s="700">
        <v>0.23800000000000002</v>
      </c>
      <c r="G47" s="700">
        <v>0.222</v>
      </c>
      <c r="H47" s="700">
        <v>0.24600000000000002</v>
      </c>
      <c r="I47" s="700">
        <v>0.34299999999999997</v>
      </c>
      <c r="J47" s="700">
        <v>0.23600000000000002</v>
      </c>
      <c r="K47" s="700">
        <v>0.215</v>
      </c>
      <c r="L47" s="700">
        <v>0.26899999999999996</v>
      </c>
      <c r="M47" s="700">
        <v>0.17199999999999999</v>
      </c>
      <c r="N47" s="123"/>
      <c r="O47" s="123"/>
      <c r="P47" s="123"/>
      <c r="Q47" s="123"/>
      <c r="R47" s="36"/>
    </row>
    <row r="48" spans="2:18" x14ac:dyDescent="0.2">
      <c r="B48" s="145"/>
      <c r="C48" s="146"/>
      <c r="D48" s="147"/>
      <c r="E48" s="147"/>
      <c r="F48" s="147"/>
      <c r="G48" s="147"/>
      <c r="H48" s="147"/>
      <c r="I48" s="147"/>
      <c r="J48" s="147"/>
      <c r="K48" s="33"/>
      <c r="L48" s="33"/>
      <c r="M48" s="147"/>
      <c r="N48" s="33"/>
      <c r="O48" s="33"/>
      <c r="P48" s="33"/>
      <c r="Q48" s="33"/>
      <c r="R48" s="42"/>
    </row>
  </sheetData>
  <hyperlinks>
    <hyperlink ref="B3" location="Cover!A1" display="Back to cov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showGridLines="0" zoomScale="85" zoomScaleNormal="85" workbookViewId="0">
      <selection activeCell="K8" sqref="K8"/>
    </sheetView>
  </sheetViews>
  <sheetFormatPr defaultColWidth="9.125" defaultRowHeight="12.75" x14ac:dyDescent="0.2"/>
  <cols>
    <col min="1" max="1" width="3.875" style="2" customWidth="1" collapsed="1"/>
    <col min="2" max="2" width="9.125" style="2" collapsed="1"/>
    <col min="3" max="3" width="10.75" style="2" customWidth="1" collapsed="1"/>
    <col min="4" max="4" width="12.875" style="2" customWidth="1" collapsed="1"/>
    <col min="5" max="5" width="10.125" style="2" customWidth="1" collapsed="1"/>
    <col min="6" max="6" width="7.625" style="2" customWidth="1" collapsed="1"/>
    <col min="7" max="7" width="10.625" style="2" customWidth="1" collapsed="1"/>
    <col min="8" max="8" width="7.375" style="2" customWidth="1" collapsed="1"/>
    <col min="9" max="9" width="9.125" style="2" collapsed="1"/>
    <col min="10" max="10" width="7" style="2" customWidth="1" collapsed="1"/>
    <col min="11" max="13" width="8.375" style="2" customWidth="1" collapsed="1"/>
    <col min="14" max="14" width="5" style="2" customWidth="1" collapsed="1"/>
    <col min="15" max="15" width="4.875" style="2" customWidth="1" collapsed="1"/>
    <col min="16" max="17" width="12.125" style="2" bestFit="1" customWidth="1" collapsed="1"/>
    <col min="18" max="18" width="10.375" style="2" bestFit="1" customWidth="1" collapsed="1"/>
    <col min="19" max="23" width="9.125" style="2" collapsed="1"/>
    <col min="24" max="24" width="4.375" style="2" customWidth="1" collapsed="1"/>
    <col min="25" max="33" width="9.125" style="2" collapsed="1"/>
    <col min="34" max="34" width="4.25" style="2" customWidth="1" collapsed="1"/>
    <col min="35" max="43" width="9.125" style="2" collapsed="1"/>
    <col min="44" max="44" width="5.375" style="2" customWidth="1" collapsed="1"/>
    <col min="45" max="53" width="9.125" style="2" collapsed="1"/>
    <col min="54" max="54" width="4.625" style="2" customWidth="1" collapsed="1"/>
    <col min="55" max="63" width="9.125" style="2" collapsed="1"/>
    <col min="64" max="64" width="4.375" style="2" customWidth="1" collapsed="1"/>
    <col min="65" max="16384" width="9.125" style="2" collapsed="1"/>
  </cols>
  <sheetData>
    <row r="1" spans="2:14" ht="20.25" x14ac:dyDescent="0.3">
      <c r="B1" s="3" t="str">
        <f>Cover!E11</f>
        <v>Segmentation</v>
      </c>
    </row>
    <row r="2" spans="2:14" x14ac:dyDescent="0.2">
      <c r="B2" s="4" t="s">
        <v>12</v>
      </c>
      <c r="C2" s="46">
        <f>Cover!E4</f>
        <v>42978</v>
      </c>
    </row>
    <row r="3" spans="2:14" ht="14.25" x14ac:dyDescent="0.2">
      <c r="B3" s="175" t="s">
        <v>183</v>
      </c>
    </row>
    <row r="5" spans="2:14" x14ac:dyDescent="0.2">
      <c r="E5" s="160" t="str">
        <f>"Current month : " &amp; MONTH(C2) &amp;"/" &amp; YEAR(C2)</f>
        <v>Current month : 8/2017</v>
      </c>
    </row>
    <row r="6" spans="2:14" ht="25.5" x14ac:dyDescent="0.2">
      <c r="C6" s="45" t="s">
        <v>71</v>
      </c>
      <c r="D6" s="150"/>
      <c r="E6" s="699" t="s">
        <v>59</v>
      </c>
      <c r="F6" s="699"/>
      <c r="G6" s="699" t="s">
        <v>18</v>
      </c>
      <c r="H6" s="699"/>
      <c r="I6" s="699" t="s">
        <v>95</v>
      </c>
      <c r="J6" s="699"/>
      <c r="K6" s="159" t="s">
        <v>20</v>
      </c>
      <c r="L6" s="159" t="s">
        <v>32</v>
      </c>
      <c r="M6" s="159" t="s">
        <v>96</v>
      </c>
      <c r="N6" s="151"/>
    </row>
    <row r="7" spans="2:14" ht="6" customHeight="1" x14ac:dyDescent="0.2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2:14" ht="24" customHeight="1" x14ac:dyDescent="0.2">
      <c r="C8" s="50"/>
      <c r="D8" s="152" t="s">
        <v>94</v>
      </c>
      <c r="E8" s="153">
        <f>E20+E32</f>
        <v>544</v>
      </c>
      <c r="F8" s="154">
        <f>E8/SUM($E$8:$E$15)</f>
        <v>3.6981645139360982E-2</v>
      </c>
      <c r="G8" s="155">
        <f>G20+G32</f>
        <v>16665.349999999999</v>
      </c>
      <c r="H8" s="154">
        <f>G8/SUM($G$8:$G$15)</f>
        <v>0.33501267684262293</v>
      </c>
      <c r="I8" s="156">
        <f>I20+I32</f>
        <v>724.5</v>
      </c>
      <c r="J8" s="157">
        <f>I8/SUM($I$8:$I$15)</f>
        <v>0.24914030261348005</v>
      </c>
      <c r="K8" s="66">
        <v>0.48161765000000001</v>
      </c>
      <c r="L8" s="158">
        <f>G8/I8</f>
        <v>23.002553485162178</v>
      </c>
      <c r="M8" s="158">
        <v>2.7652671755725189</v>
      </c>
      <c r="N8" s="52"/>
    </row>
    <row r="9" spans="2:14" ht="24" customHeight="1" x14ac:dyDescent="0.2">
      <c r="C9" s="50"/>
      <c r="D9" s="152" t="s">
        <v>88</v>
      </c>
      <c r="E9" s="153">
        <f t="shared" ref="E9:E15" si="0">E21+E33</f>
        <v>1329</v>
      </c>
      <c r="F9" s="154">
        <f t="shared" ref="F9:F15" si="1">E9/SUM($E$8:$E$15)</f>
        <v>9.0346702923181504E-2</v>
      </c>
      <c r="G9" s="155">
        <f t="shared" ref="G9:G15" si="2">G21+G33</f>
        <v>13333.358</v>
      </c>
      <c r="H9" s="154">
        <f t="shared" ref="H9:H15" si="3">G9/SUM($G$8:$G$15)</f>
        <v>0.26803181180599278</v>
      </c>
      <c r="I9" s="156">
        <f t="shared" ref="I9:I15" si="4">I21+I33</f>
        <v>939.5</v>
      </c>
      <c r="J9" s="157">
        <f t="shared" ref="J9:J15" si="5">I9/SUM($I$8:$I$15)</f>
        <v>0.32307427785419535</v>
      </c>
      <c r="K9" s="66">
        <v>0.96914973999999998</v>
      </c>
      <c r="L9" s="158">
        <f t="shared" ref="L9:L15" si="6">G9/I9</f>
        <v>14.191972325705162</v>
      </c>
      <c r="M9" s="158">
        <v>1.4588509316770186</v>
      </c>
      <c r="N9" s="52"/>
    </row>
    <row r="10" spans="2:14" ht="24" customHeight="1" x14ac:dyDescent="0.2">
      <c r="C10" s="50"/>
      <c r="D10" s="152" t="s">
        <v>89</v>
      </c>
      <c r="E10" s="153">
        <f t="shared" si="0"/>
        <v>1160</v>
      </c>
      <c r="F10" s="154">
        <f t="shared" si="1"/>
        <v>7.8857919782460914E-2</v>
      </c>
      <c r="G10" s="155">
        <f t="shared" si="2"/>
        <v>5299.6109999999999</v>
      </c>
      <c r="H10" s="154">
        <f t="shared" si="3"/>
        <v>0.10653462827571038</v>
      </c>
      <c r="I10" s="156">
        <f t="shared" si="4"/>
        <v>331</v>
      </c>
      <c r="J10" s="157">
        <f t="shared" si="5"/>
        <v>0.11382393397524071</v>
      </c>
      <c r="K10" s="66">
        <v>0.18448276</v>
      </c>
      <c r="L10" s="158">
        <f t="shared" si="6"/>
        <v>16.010909365558913</v>
      </c>
      <c r="M10" s="158">
        <v>1.5467289719626167</v>
      </c>
      <c r="N10" s="52"/>
    </row>
    <row r="11" spans="2:14" ht="24" customHeight="1" x14ac:dyDescent="0.2">
      <c r="C11" s="50"/>
      <c r="D11" s="152" t="s">
        <v>90</v>
      </c>
      <c r="E11" s="153">
        <f t="shared" si="0"/>
        <v>2418</v>
      </c>
      <c r="F11" s="154">
        <f t="shared" si="1"/>
        <v>0.16437797416723318</v>
      </c>
      <c r="G11" s="155">
        <f t="shared" si="2"/>
        <v>5550.518</v>
      </c>
      <c r="H11" s="154">
        <f t="shared" si="3"/>
        <v>0.11157844828000384</v>
      </c>
      <c r="I11" s="156">
        <f t="shared" si="4"/>
        <v>395.5</v>
      </c>
      <c r="J11" s="157">
        <f t="shared" si="5"/>
        <v>0.13600412654745531</v>
      </c>
      <c r="K11" s="66">
        <v>9.8428450000000001E-2</v>
      </c>
      <c r="L11" s="158">
        <f t="shared" si="6"/>
        <v>14.034179519595449</v>
      </c>
      <c r="M11" s="158">
        <v>1.661764705882353</v>
      </c>
      <c r="N11" s="52"/>
    </row>
    <row r="12" spans="2:14" ht="24" customHeight="1" x14ac:dyDescent="0.2">
      <c r="C12" s="50"/>
      <c r="D12" s="152" t="s">
        <v>91</v>
      </c>
      <c r="E12" s="153">
        <f t="shared" si="0"/>
        <v>655</v>
      </c>
      <c r="F12" s="154">
        <f t="shared" si="1"/>
        <v>4.452753229095853E-2</v>
      </c>
      <c r="G12" s="155">
        <f t="shared" si="2"/>
        <v>1629.2950000000001</v>
      </c>
      <c r="H12" s="154">
        <f t="shared" si="3"/>
        <v>3.275265621881937E-2</v>
      </c>
      <c r="I12" s="156">
        <f t="shared" si="4"/>
        <v>108.5</v>
      </c>
      <c r="J12" s="157">
        <f t="shared" si="5"/>
        <v>3.7310866574965615E-2</v>
      </c>
      <c r="K12" s="66">
        <v>0.1420932</v>
      </c>
      <c r="L12" s="158">
        <f t="shared" si="6"/>
        <v>15.016543778801845</v>
      </c>
      <c r="M12" s="158">
        <v>1.1666666666666667</v>
      </c>
      <c r="N12" s="52"/>
    </row>
    <row r="13" spans="2:14" ht="24" customHeight="1" x14ac:dyDescent="0.2">
      <c r="C13" s="50"/>
      <c r="D13" s="152" t="s">
        <v>92</v>
      </c>
      <c r="E13" s="153">
        <f t="shared" si="0"/>
        <v>966</v>
      </c>
      <c r="F13" s="154">
        <f t="shared" si="1"/>
        <v>6.5669612508497621E-2</v>
      </c>
      <c r="G13" s="155">
        <f t="shared" si="2"/>
        <v>2514.7110000000002</v>
      </c>
      <c r="H13" s="154">
        <f t="shared" si="3"/>
        <v>5.0551597391929319E-2</v>
      </c>
      <c r="I13" s="156">
        <f t="shared" si="4"/>
        <v>144.5</v>
      </c>
      <c r="J13" s="157">
        <f t="shared" si="5"/>
        <v>4.9690508940852821E-2</v>
      </c>
      <c r="K13" s="66">
        <v>8.5106379999999995E-2</v>
      </c>
      <c r="L13" s="158">
        <f t="shared" si="6"/>
        <v>17.402844290657441</v>
      </c>
      <c r="M13" s="158">
        <v>1.7621951219512195</v>
      </c>
      <c r="N13" s="52"/>
    </row>
    <row r="14" spans="2:14" ht="24" customHeight="1" x14ac:dyDescent="0.2">
      <c r="C14" s="50"/>
      <c r="D14" s="152" t="s">
        <v>93</v>
      </c>
      <c r="E14" s="153">
        <f t="shared" si="0"/>
        <v>818</v>
      </c>
      <c r="F14" s="154">
        <f t="shared" si="1"/>
        <v>5.5608429639700883E-2</v>
      </c>
      <c r="G14" s="155">
        <f t="shared" si="2"/>
        <v>3279.3960000000002</v>
      </c>
      <c r="H14" s="154">
        <f t="shared" si="3"/>
        <v>6.5923561904609893E-2</v>
      </c>
      <c r="I14" s="156">
        <f t="shared" si="4"/>
        <v>169</v>
      </c>
      <c r="J14" s="157">
        <f t="shared" si="5"/>
        <v>5.8115543328748277E-2</v>
      </c>
      <c r="K14" s="66">
        <v>0.11042945</v>
      </c>
      <c r="L14" s="158">
        <f t="shared" si="6"/>
        <v>19.404710059171599</v>
      </c>
      <c r="M14" s="158">
        <v>1.8777777777777778</v>
      </c>
      <c r="N14" s="52"/>
    </row>
    <row r="15" spans="2:14" ht="24" customHeight="1" x14ac:dyDescent="0.2">
      <c r="C15" s="50"/>
      <c r="D15" s="152" t="s">
        <v>30</v>
      </c>
      <c r="E15" s="153">
        <f t="shared" si="0"/>
        <v>6820</v>
      </c>
      <c r="F15" s="154">
        <f t="shared" si="1"/>
        <v>0.46363018354860641</v>
      </c>
      <c r="G15" s="155">
        <f>G27+G39</f>
        <v>1473.192</v>
      </c>
      <c r="H15" s="154">
        <f t="shared" si="3"/>
        <v>2.961461928031139E-2</v>
      </c>
      <c r="I15" s="156">
        <f>I27+I39</f>
        <v>95.5</v>
      </c>
      <c r="J15" s="157">
        <f t="shared" si="5"/>
        <v>3.28404401650619E-2</v>
      </c>
      <c r="K15" s="66">
        <v>0.13851351000000001</v>
      </c>
      <c r="L15" s="158">
        <f t="shared" si="6"/>
        <v>15.426094240837696</v>
      </c>
      <c r="M15" s="158">
        <v>1.1646341463414633</v>
      </c>
      <c r="N15" s="52"/>
    </row>
    <row r="16" spans="2:14" x14ac:dyDescent="0.2"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  <row r="17" spans="3:14" ht="33" customHeight="1" x14ac:dyDescent="0.2"/>
    <row r="18" spans="3:14" ht="25.5" x14ac:dyDescent="0.2">
      <c r="C18" s="45" t="s">
        <v>55</v>
      </c>
      <c r="D18" s="150"/>
      <c r="E18" s="699" t="s">
        <v>59</v>
      </c>
      <c r="F18" s="699"/>
      <c r="G18" s="699" t="s">
        <v>18</v>
      </c>
      <c r="H18" s="699"/>
      <c r="I18" s="699" t="s">
        <v>95</v>
      </c>
      <c r="J18" s="699"/>
      <c r="K18" s="159" t="s">
        <v>20</v>
      </c>
      <c r="L18" s="159" t="s">
        <v>32</v>
      </c>
      <c r="M18" s="159" t="s">
        <v>96</v>
      </c>
      <c r="N18" s="151"/>
    </row>
    <row r="19" spans="3:14" ht="6" customHeight="1" x14ac:dyDescent="0.2"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</row>
    <row r="20" spans="3:14" ht="24" customHeight="1" x14ac:dyDescent="0.2">
      <c r="C20" s="50"/>
      <c r="D20" s="152" t="s">
        <v>94</v>
      </c>
      <c r="E20" s="153">
        <v>305</v>
      </c>
      <c r="F20" s="154">
        <f>E20/SUM($E$8:$E$15)</f>
        <v>2.0734194425560844E-2</v>
      </c>
      <c r="G20" s="155">
        <v>4065.5059999999999</v>
      </c>
      <c r="H20" s="154">
        <f>G20/SUM($G$8:$G$15)</f>
        <v>8.1726219238104497E-2</v>
      </c>
      <c r="I20" s="156">
        <v>215.5</v>
      </c>
      <c r="J20" s="157">
        <f>I20/SUM($I$8:$I$15)</f>
        <v>7.4105914718019264E-2</v>
      </c>
      <c r="K20" s="66">
        <v>0.35409836</v>
      </c>
      <c r="L20" s="158">
        <v>18.865459999999999</v>
      </c>
      <c r="M20" s="158">
        <v>1.9953700000000001</v>
      </c>
      <c r="N20" s="52"/>
    </row>
    <row r="21" spans="3:14" ht="24" customHeight="1" x14ac:dyDescent="0.2">
      <c r="C21" s="50"/>
      <c r="D21" s="152" t="s">
        <v>88</v>
      </c>
      <c r="E21" s="153">
        <v>887</v>
      </c>
      <c r="F21" s="154">
        <f t="shared" ref="F21:F27" si="7">E21/SUM($E$8:$E$15)</f>
        <v>6.0299116247450713E-2</v>
      </c>
      <c r="G21" s="155">
        <v>9044.1270000000004</v>
      </c>
      <c r="H21" s="154">
        <f t="shared" ref="H21:H27" si="8">G21/SUM($G$8:$G$15)</f>
        <v>0.18180819460585235</v>
      </c>
      <c r="I21" s="156">
        <v>654</v>
      </c>
      <c r="J21" s="157">
        <f t="shared" ref="J21:J27" si="9">I21/SUM($I$8:$I$15)</f>
        <v>0.22489683631361759</v>
      </c>
      <c r="K21" s="66">
        <v>0.95828636</v>
      </c>
      <c r="L21" s="158">
        <v>13.828939999999999</v>
      </c>
      <c r="M21" s="158">
        <v>1.538824</v>
      </c>
      <c r="N21" s="52"/>
    </row>
    <row r="22" spans="3:14" ht="24" customHeight="1" x14ac:dyDescent="0.2">
      <c r="C22" s="50"/>
      <c r="D22" s="152" t="s">
        <v>89</v>
      </c>
      <c r="E22" s="153">
        <v>823</v>
      </c>
      <c r="F22" s="154">
        <f t="shared" si="7"/>
        <v>5.594833446634942E-2</v>
      </c>
      <c r="G22" s="155">
        <v>2377.1729999999998</v>
      </c>
      <c r="H22" s="154">
        <f t="shared" si="8"/>
        <v>4.7786760556964507E-2</v>
      </c>
      <c r="I22" s="156">
        <v>167.5</v>
      </c>
      <c r="J22" s="157">
        <f t="shared" si="9"/>
        <v>5.7599724896836312E-2</v>
      </c>
      <c r="K22" s="66">
        <v>0.14702309</v>
      </c>
      <c r="L22" s="158">
        <v>14.192069999999999</v>
      </c>
      <c r="M22" s="158">
        <v>1.384298</v>
      </c>
      <c r="N22" s="52"/>
    </row>
    <row r="23" spans="3:14" ht="24" customHeight="1" x14ac:dyDescent="0.2">
      <c r="C23" s="50"/>
      <c r="D23" s="152" t="s">
        <v>90</v>
      </c>
      <c r="E23" s="153">
        <v>1738</v>
      </c>
      <c r="F23" s="154">
        <f t="shared" si="7"/>
        <v>0.11815091774303195</v>
      </c>
      <c r="G23" s="155">
        <v>3660.1480000000001</v>
      </c>
      <c r="H23" s="154">
        <f t="shared" si="8"/>
        <v>7.3577571375349024E-2</v>
      </c>
      <c r="I23" s="156">
        <v>274</v>
      </c>
      <c r="J23" s="157">
        <f t="shared" si="9"/>
        <v>9.422283356258597E-2</v>
      </c>
      <c r="K23" s="66">
        <v>9.5512079999999999E-2</v>
      </c>
      <c r="L23" s="158">
        <v>13.3582</v>
      </c>
      <c r="M23" s="158">
        <v>1.6506019999999999</v>
      </c>
      <c r="N23" s="52"/>
    </row>
    <row r="24" spans="3:14" ht="24" customHeight="1" x14ac:dyDescent="0.2">
      <c r="C24" s="50"/>
      <c r="D24" s="152" t="s">
        <v>91</v>
      </c>
      <c r="E24" s="153">
        <v>423</v>
      </c>
      <c r="F24" s="154">
        <f t="shared" si="7"/>
        <v>2.875594833446635E-2</v>
      </c>
      <c r="G24" s="155">
        <v>743.28200000000004</v>
      </c>
      <c r="H24" s="154">
        <f t="shared" si="8"/>
        <v>1.4941713943537849E-2</v>
      </c>
      <c r="I24" s="156">
        <v>58.5</v>
      </c>
      <c r="J24" s="157">
        <f t="shared" si="9"/>
        <v>2.0116918844566713E-2</v>
      </c>
      <c r="K24" s="66">
        <v>0.11820331000000001</v>
      </c>
      <c r="L24" s="158">
        <v>12.705679999999999</v>
      </c>
      <c r="M24" s="158">
        <v>1.17</v>
      </c>
      <c r="N24" s="52"/>
    </row>
    <row r="25" spans="3:14" ht="24" customHeight="1" x14ac:dyDescent="0.2">
      <c r="C25" s="50"/>
      <c r="D25" s="152" t="s">
        <v>92</v>
      </c>
      <c r="E25" s="153">
        <v>665</v>
      </c>
      <c r="F25" s="154">
        <f t="shared" si="7"/>
        <v>4.5207341944255609E-2</v>
      </c>
      <c r="G25" s="155">
        <v>940.17499999999995</v>
      </c>
      <c r="H25" s="154">
        <f t="shared" si="8"/>
        <v>1.8899725685359924E-2</v>
      </c>
      <c r="I25" s="156">
        <v>61</v>
      </c>
      <c r="J25" s="157">
        <f t="shared" si="9"/>
        <v>2.0976616231086657E-2</v>
      </c>
      <c r="K25" s="66">
        <v>6.6365010000000002E-2</v>
      </c>
      <c r="L25" s="158">
        <v>15.412699999999999</v>
      </c>
      <c r="M25" s="158">
        <v>1.3863639999999999</v>
      </c>
      <c r="N25" s="52"/>
    </row>
    <row r="26" spans="3:14" ht="24" customHeight="1" x14ac:dyDescent="0.2">
      <c r="C26" s="50"/>
      <c r="D26" s="152" t="s">
        <v>93</v>
      </c>
      <c r="E26" s="153">
        <v>520</v>
      </c>
      <c r="F26" s="154">
        <f t="shared" si="7"/>
        <v>3.5350101971447993E-2</v>
      </c>
      <c r="G26" s="155">
        <v>871.29700000000003</v>
      </c>
      <c r="H26" s="154">
        <f t="shared" si="8"/>
        <v>1.751511611186965E-2</v>
      </c>
      <c r="I26" s="156">
        <v>62</v>
      </c>
      <c r="J26" s="157">
        <f t="shared" si="9"/>
        <v>2.1320495185694635E-2</v>
      </c>
      <c r="K26" s="66">
        <v>7.7294689999999999E-2</v>
      </c>
      <c r="L26" s="158">
        <v>14.053179999999999</v>
      </c>
      <c r="M26" s="158">
        <v>1.55</v>
      </c>
      <c r="N26" s="52"/>
    </row>
    <row r="27" spans="3:14" ht="24" customHeight="1" x14ac:dyDescent="0.2">
      <c r="C27" s="50"/>
      <c r="D27" s="152" t="s">
        <v>30</v>
      </c>
      <c r="E27" s="153">
        <v>4883</v>
      </c>
      <c r="F27" s="154">
        <f t="shared" si="7"/>
        <v>0.33195105370496258</v>
      </c>
      <c r="G27" s="155">
        <v>964.89800000000002</v>
      </c>
      <c r="H27" s="154">
        <f t="shared" si="8"/>
        <v>1.9396716052173715E-2</v>
      </c>
      <c r="I27" s="156">
        <v>56.5</v>
      </c>
      <c r="J27" s="157">
        <f t="shared" si="9"/>
        <v>1.9429160935350756E-2</v>
      </c>
      <c r="K27" s="66">
        <v>0.11225659</v>
      </c>
      <c r="L27" s="158">
        <v>17.077839999999998</v>
      </c>
      <c r="M27" s="158">
        <v>1.1530609999999999</v>
      </c>
      <c r="N27" s="52"/>
    </row>
    <row r="28" spans="3:14" x14ac:dyDescent="0.2"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5"/>
    </row>
    <row r="29" spans="3:14" ht="38.25" customHeight="1" x14ac:dyDescent="0.2"/>
    <row r="30" spans="3:14" ht="25.5" x14ac:dyDescent="0.2">
      <c r="C30" s="45" t="s">
        <v>56</v>
      </c>
      <c r="D30" s="150"/>
      <c r="E30" s="699" t="s">
        <v>59</v>
      </c>
      <c r="F30" s="699"/>
      <c r="G30" s="699" t="s">
        <v>18</v>
      </c>
      <c r="H30" s="699"/>
      <c r="I30" s="699" t="s">
        <v>95</v>
      </c>
      <c r="J30" s="699"/>
      <c r="K30" s="159" t="s">
        <v>20</v>
      </c>
      <c r="L30" s="159" t="s">
        <v>32</v>
      </c>
      <c r="M30" s="159" t="s">
        <v>96</v>
      </c>
      <c r="N30" s="151"/>
    </row>
    <row r="31" spans="3:14" ht="8.25" customHeight="1" x14ac:dyDescent="0.2"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2"/>
    </row>
    <row r="32" spans="3:14" ht="24" customHeight="1" x14ac:dyDescent="0.2">
      <c r="C32" s="50"/>
      <c r="D32" s="152" t="s">
        <v>94</v>
      </c>
      <c r="E32" s="153">
        <v>239</v>
      </c>
      <c r="F32" s="154">
        <f>E32/SUM($E$8:$E$15)</f>
        <v>1.6247450713800137E-2</v>
      </c>
      <c r="G32" s="155">
        <v>12599.843999999999</v>
      </c>
      <c r="H32" s="154">
        <f>G32/SUM($G$8:$G$15)</f>
        <v>0.25328645760451846</v>
      </c>
      <c r="I32" s="156">
        <v>509</v>
      </c>
      <c r="J32" s="157">
        <f>I32/SUM($I$8:$I$15)</f>
        <v>0.1750343878954608</v>
      </c>
      <c r="K32" s="66">
        <v>0.64435145999999999</v>
      </c>
      <c r="L32" s="158">
        <v>24.754110000000001</v>
      </c>
      <c r="M32" s="158">
        <v>3.3051949999999999</v>
      </c>
      <c r="N32" s="52"/>
    </row>
    <row r="33" spans="3:14" ht="24" customHeight="1" x14ac:dyDescent="0.2">
      <c r="C33" s="50"/>
      <c r="D33" s="152" t="s">
        <v>88</v>
      </c>
      <c r="E33" s="153">
        <v>442</v>
      </c>
      <c r="F33" s="154">
        <f t="shared" ref="F33:F39" si="10">E33/SUM($E$8:$E$15)</f>
        <v>3.0047586675730795E-2</v>
      </c>
      <c r="G33" s="155">
        <v>4289.2309999999998</v>
      </c>
      <c r="H33" s="154">
        <f t="shared" ref="H33:H39" si="11">G33/SUM($G$8:$G$15)</f>
        <v>8.6223617200140434E-2</v>
      </c>
      <c r="I33" s="156">
        <v>285.5</v>
      </c>
      <c r="J33" s="157">
        <f t="shared" ref="J33:J39" si="12">I33/SUM($I$8:$I$15)</f>
        <v>9.8177441540577712E-2</v>
      </c>
      <c r="K33" s="66">
        <v>0.99095023000000004</v>
      </c>
      <c r="L33" s="158">
        <v>15.023580000000001</v>
      </c>
      <c r="M33" s="158">
        <v>1.303653</v>
      </c>
      <c r="N33" s="52"/>
    </row>
    <row r="34" spans="3:14" ht="24" customHeight="1" x14ac:dyDescent="0.2">
      <c r="C34" s="50"/>
      <c r="D34" s="152" t="s">
        <v>89</v>
      </c>
      <c r="E34" s="153">
        <v>337</v>
      </c>
      <c r="F34" s="154">
        <f t="shared" si="10"/>
        <v>2.2909585316111487E-2</v>
      </c>
      <c r="G34" s="155">
        <v>2922.4380000000001</v>
      </c>
      <c r="H34" s="154">
        <f t="shared" si="11"/>
        <v>5.8747867718745864E-2</v>
      </c>
      <c r="I34" s="156">
        <v>163.5</v>
      </c>
      <c r="J34" s="157">
        <f>I34/SUM($I$8:$I$15)</f>
        <v>5.6224209078404398E-2</v>
      </c>
      <c r="K34" s="66">
        <v>0.27596439</v>
      </c>
      <c r="L34" s="158">
        <v>17.87424</v>
      </c>
      <c r="M34" s="158">
        <v>1.758065</v>
      </c>
      <c r="N34" s="52"/>
    </row>
    <row r="35" spans="3:14" ht="24" customHeight="1" x14ac:dyDescent="0.2">
      <c r="C35" s="50"/>
      <c r="D35" s="152" t="s">
        <v>90</v>
      </c>
      <c r="E35" s="153">
        <v>680</v>
      </c>
      <c r="F35" s="154">
        <f t="shared" si="10"/>
        <v>4.6227056424201225E-2</v>
      </c>
      <c r="G35" s="155">
        <v>1890.37</v>
      </c>
      <c r="H35" s="154">
        <f t="shared" si="11"/>
        <v>3.8000876904654819E-2</v>
      </c>
      <c r="I35" s="156">
        <v>121.5</v>
      </c>
      <c r="J35" s="157">
        <f t="shared" si="12"/>
        <v>4.1781292984869323E-2</v>
      </c>
      <c r="K35" s="66">
        <v>0.10588235</v>
      </c>
      <c r="L35" s="158">
        <v>15.5586</v>
      </c>
      <c r="M35" s="158">
        <v>1.6875</v>
      </c>
      <c r="N35" s="52"/>
    </row>
    <row r="36" spans="3:14" ht="24" customHeight="1" x14ac:dyDescent="0.2">
      <c r="C36" s="50"/>
      <c r="D36" s="152" t="s">
        <v>91</v>
      </c>
      <c r="E36" s="153">
        <v>232</v>
      </c>
      <c r="F36" s="154">
        <f t="shared" si="10"/>
        <v>1.5771583956492183E-2</v>
      </c>
      <c r="G36" s="155">
        <v>886.01300000000003</v>
      </c>
      <c r="H36" s="154">
        <f t="shared" si="11"/>
        <v>1.7810942275281523E-2</v>
      </c>
      <c r="I36" s="156">
        <v>50</v>
      </c>
      <c r="J36" s="157">
        <f t="shared" si="12"/>
        <v>1.7193947730398899E-2</v>
      </c>
      <c r="K36" s="66">
        <v>0.18574514</v>
      </c>
      <c r="L36" s="158">
        <v>17.72026</v>
      </c>
      <c r="M36" s="158">
        <v>1.1627909999999999</v>
      </c>
      <c r="N36" s="52"/>
    </row>
    <row r="37" spans="3:14" ht="24" customHeight="1" x14ac:dyDescent="0.2">
      <c r="C37" s="50"/>
      <c r="D37" s="152" t="s">
        <v>92</v>
      </c>
      <c r="E37" s="153">
        <v>301</v>
      </c>
      <c r="F37" s="154">
        <f t="shared" si="10"/>
        <v>2.0462270564242012E-2</v>
      </c>
      <c r="G37" s="155">
        <v>1574.5360000000001</v>
      </c>
      <c r="H37" s="154">
        <f t="shared" si="11"/>
        <v>3.1651871706569391E-2</v>
      </c>
      <c r="I37" s="156">
        <v>83.5</v>
      </c>
      <c r="J37" s="157">
        <f t="shared" si="12"/>
        <v>2.8713892709766164E-2</v>
      </c>
      <c r="K37" s="66">
        <v>0.12645591</v>
      </c>
      <c r="L37" s="158">
        <v>18.856719999999999</v>
      </c>
      <c r="M37" s="158">
        <v>2.197368</v>
      </c>
      <c r="N37" s="52"/>
    </row>
    <row r="38" spans="3:14" ht="24" customHeight="1" x14ac:dyDescent="0.2">
      <c r="C38" s="50"/>
      <c r="D38" s="152" t="s">
        <v>93</v>
      </c>
      <c r="E38" s="153">
        <v>298</v>
      </c>
      <c r="F38" s="154">
        <f t="shared" si="10"/>
        <v>2.025832766825289E-2</v>
      </c>
      <c r="G38" s="155">
        <v>2408.0990000000002</v>
      </c>
      <c r="H38" s="154">
        <f t="shared" si="11"/>
        <v>4.8408445792740243E-2</v>
      </c>
      <c r="I38" s="156">
        <v>107</v>
      </c>
      <c r="J38" s="157">
        <f t="shared" si="12"/>
        <v>3.6795048143053642E-2</v>
      </c>
      <c r="K38" s="66">
        <v>0.16806723000000001</v>
      </c>
      <c r="L38" s="158">
        <v>22.505600000000001</v>
      </c>
      <c r="M38" s="158">
        <v>2.14</v>
      </c>
      <c r="N38" s="52"/>
    </row>
    <row r="39" spans="3:14" ht="24" customHeight="1" x14ac:dyDescent="0.2">
      <c r="C39" s="50"/>
      <c r="D39" s="152" t="s">
        <v>30</v>
      </c>
      <c r="E39" s="153">
        <v>1937</v>
      </c>
      <c r="F39" s="154">
        <f t="shared" si="10"/>
        <v>0.13167912984364377</v>
      </c>
      <c r="G39" s="155">
        <v>508.29399999999998</v>
      </c>
      <c r="H39" s="154">
        <f t="shared" si="11"/>
        <v>1.0217903228137674E-2</v>
      </c>
      <c r="I39" s="156">
        <v>39</v>
      </c>
      <c r="J39" s="157">
        <f t="shared" si="12"/>
        <v>1.3411279229711142E-2</v>
      </c>
      <c r="K39" s="66">
        <v>0.21221865000000001</v>
      </c>
      <c r="L39" s="158">
        <v>13.03318</v>
      </c>
      <c r="M39" s="158">
        <v>1.181818</v>
      </c>
      <c r="N39" s="52"/>
    </row>
    <row r="40" spans="3:14" x14ac:dyDescent="0.2"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5"/>
    </row>
  </sheetData>
  <mergeCells count="9">
    <mergeCell ref="E30:F30"/>
    <mergeCell ref="G30:H30"/>
    <mergeCell ref="I30:J30"/>
    <mergeCell ref="E6:F6"/>
    <mergeCell ref="G6:H6"/>
    <mergeCell ref="I6:J6"/>
    <mergeCell ref="E18:F18"/>
    <mergeCell ref="G18:H18"/>
    <mergeCell ref="I18:J18"/>
  </mergeCells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7"/>
  <sheetViews>
    <sheetView showGridLines="0" zoomScale="85" zoomScaleNormal="85" workbookViewId="0">
      <pane xSplit="3" ySplit="7" topLeftCell="K8" activePane="bottomRight" state="frozen"/>
      <selection pane="topRight" activeCell="D1" sqref="D1"/>
      <selection pane="bottomLeft" activeCell="A7" sqref="A7"/>
      <selection pane="bottomRight" activeCell="AB8" sqref="AB8"/>
    </sheetView>
  </sheetViews>
  <sheetFormatPr defaultColWidth="9.125" defaultRowHeight="14.25" outlineLevelCol="1" x14ac:dyDescent="0.2"/>
  <cols>
    <col min="1" max="1" width="1.75" style="1" customWidth="1" collapsed="1"/>
    <col min="2" max="2" width="9.125" style="1" collapsed="1"/>
    <col min="3" max="3" width="35.25" style="1" bestFit="1" customWidth="1" collapsed="1"/>
    <col min="4" max="4" width="9.125" style="1" collapsed="1"/>
    <col min="5" max="15" width="9.125" style="1" customWidth="1" collapsed="1"/>
    <col min="16" max="23" width="9.125" style="1" collapsed="1"/>
    <col min="24" max="27" width="0" style="1" hidden="1" customWidth="1" outlineLevel="1" collapsed="1"/>
    <col min="28" max="28" width="9.125" style="1" collapsed="1"/>
    <col min="29" max="29" width="9.125" style="1"/>
    <col min="30" max="16384" width="9.125" style="1" collapsed="1"/>
  </cols>
  <sheetData>
    <row r="1" spans="2:28" s="177" customFormat="1" ht="15" x14ac:dyDescent="0.25">
      <c r="B1" s="178" t="s">
        <v>215</v>
      </c>
      <c r="C1" s="178" t="s">
        <v>216</v>
      </c>
      <c r="D1" s="178">
        <v>201601</v>
      </c>
      <c r="E1" s="178">
        <v>201602</v>
      </c>
      <c r="F1" s="178">
        <v>201603</v>
      </c>
      <c r="G1" s="178">
        <v>201604</v>
      </c>
      <c r="H1" s="178">
        <v>201605</v>
      </c>
      <c r="I1" s="178">
        <v>201606</v>
      </c>
      <c r="J1" s="178">
        <v>201607</v>
      </c>
      <c r="K1" s="178">
        <v>201608</v>
      </c>
      <c r="L1" s="178">
        <v>201609</v>
      </c>
      <c r="M1" s="178">
        <v>201610</v>
      </c>
      <c r="N1" s="178">
        <v>201611</v>
      </c>
      <c r="O1" s="178">
        <v>201612</v>
      </c>
      <c r="P1" s="178">
        <v>201701</v>
      </c>
      <c r="Q1" s="178">
        <v>201702</v>
      </c>
      <c r="R1" s="178">
        <v>201703</v>
      </c>
      <c r="S1" s="178">
        <v>201704</v>
      </c>
      <c r="T1" s="178">
        <v>201705</v>
      </c>
      <c r="U1" s="178">
        <v>201706</v>
      </c>
      <c r="V1" s="178">
        <v>201707</v>
      </c>
      <c r="W1" s="178">
        <v>201708</v>
      </c>
      <c r="X1" s="178">
        <v>201709</v>
      </c>
      <c r="Y1" s="178">
        <v>201710</v>
      </c>
      <c r="Z1" s="178">
        <v>201711</v>
      </c>
      <c r="AA1" s="178">
        <v>201712</v>
      </c>
      <c r="AB1" s="178">
        <v>2017</v>
      </c>
    </row>
    <row r="2" spans="2:28" ht="20.25" x14ac:dyDescent="0.3">
      <c r="B2" s="3" t="str">
        <f>Cover!E12</f>
        <v>Agency Product mix</v>
      </c>
    </row>
    <row r="3" spans="2:28" x14ac:dyDescent="0.2">
      <c r="B3" s="4" t="s">
        <v>12</v>
      </c>
      <c r="C3" s="165">
        <f>Cover!E4</f>
        <v>42978</v>
      </c>
    </row>
    <row r="4" spans="2:28" x14ac:dyDescent="0.2">
      <c r="B4" s="175" t="s">
        <v>183</v>
      </c>
    </row>
    <row r="5" spans="2:28" x14ac:dyDescent="0.2">
      <c r="B5" s="174"/>
    </row>
    <row r="6" spans="2:28" customFormat="1" ht="15" x14ac:dyDescent="0.25">
      <c r="B6" s="254" t="s">
        <v>213</v>
      </c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</row>
    <row r="7" spans="2:28" customFormat="1" ht="15" x14ac:dyDescent="0.25">
      <c r="B7" s="256" t="s">
        <v>214</v>
      </c>
      <c r="C7" s="256" t="s">
        <v>97</v>
      </c>
      <c r="D7" s="257">
        <v>42400</v>
      </c>
      <c r="E7" s="257">
        <v>42429</v>
      </c>
      <c r="F7" s="257">
        <v>42460</v>
      </c>
      <c r="G7" s="257">
        <v>42490</v>
      </c>
      <c r="H7" s="257">
        <v>42521</v>
      </c>
      <c r="I7" s="257">
        <v>42551</v>
      </c>
      <c r="J7" s="257">
        <v>42582</v>
      </c>
      <c r="K7" s="257">
        <v>42613</v>
      </c>
      <c r="L7" s="257">
        <v>42643</v>
      </c>
      <c r="M7" s="257">
        <v>42674</v>
      </c>
      <c r="N7" s="257">
        <v>42704</v>
      </c>
      <c r="O7" s="257">
        <v>42735</v>
      </c>
      <c r="P7" s="257">
        <v>42736</v>
      </c>
      <c r="Q7" s="257">
        <v>42767</v>
      </c>
      <c r="R7" s="257">
        <v>42795</v>
      </c>
      <c r="S7" s="257">
        <v>42826</v>
      </c>
      <c r="T7" s="257">
        <v>42856</v>
      </c>
      <c r="U7" s="257">
        <v>42887</v>
      </c>
      <c r="V7" s="257">
        <v>42917</v>
      </c>
      <c r="W7" s="257">
        <v>42948</v>
      </c>
      <c r="X7" s="257">
        <v>42979</v>
      </c>
      <c r="Y7" s="257">
        <v>43009</v>
      </c>
      <c r="Z7" s="257">
        <v>43040</v>
      </c>
      <c r="AA7" s="257">
        <v>43070</v>
      </c>
      <c r="AB7" s="257" t="s">
        <v>23</v>
      </c>
    </row>
    <row r="8" spans="2:28" customFormat="1" ht="15" x14ac:dyDescent="0.25">
      <c r="B8" s="259" t="s">
        <v>217</v>
      </c>
      <c r="C8" s="273" t="s">
        <v>231</v>
      </c>
      <c r="D8" s="287">
        <v>0.66724652085539504</v>
      </c>
      <c r="E8" s="301">
        <v>0.64359773135192699</v>
      </c>
      <c r="F8" s="315">
        <v>0.64232027068209896</v>
      </c>
      <c r="G8" s="329">
        <v>0.55676767566742902</v>
      </c>
      <c r="H8" s="343">
        <v>0.63571686620123602</v>
      </c>
      <c r="I8" s="357">
        <v>0.68192462261150899</v>
      </c>
      <c r="J8" s="371">
        <v>0.64905108084296703</v>
      </c>
      <c r="K8" s="385">
        <v>0.68362319087616596</v>
      </c>
      <c r="L8" s="399">
        <v>0.66340912325107304</v>
      </c>
      <c r="M8" s="413">
        <v>0.61891939292463305</v>
      </c>
      <c r="N8" s="427">
        <v>0.53226673509551603</v>
      </c>
      <c r="O8" s="441">
        <v>0.533932587784125</v>
      </c>
      <c r="P8" s="455">
        <v>0.59765719355849001</v>
      </c>
      <c r="Q8" s="469">
        <v>0.57077762985830205</v>
      </c>
      <c r="R8" s="483">
        <v>0.614206693529746</v>
      </c>
      <c r="S8" s="497">
        <v>0.371498008542957</v>
      </c>
      <c r="T8" s="511">
        <v>-1.6391278009244899E-2</v>
      </c>
      <c r="U8" s="525">
        <v>4.0380152901935102E-4</v>
      </c>
      <c r="V8" s="539">
        <v>-1.4384994999999999E-3</v>
      </c>
      <c r="W8" s="553">
        <v>-9.1214409999999997E-4</v>
      </c>
      <c r="X8" s="258"/>
      <c r="Y8" s="258"/>
      <c r="Z8" s="258"/>
      <c r="AA8" s="258"/>
      <c r="AB8" s="567">
        <v>0.44230529709999999</v>
      </c>
    </row>
    <row r="9" spans="2:28" ht="15" x14ac:dyDescent="0.25">
      <c r="B9" s="260" t="s">
        <v>218</v>
      </c>
      <c r="C9" s="274" t="s">
        <v>232</v>
      </c>
      <c r="D9" s="288">
        <v>0</v>
      </c>
      <c r="E9" s="302">
        <v>0</v>
      </c>
      <c r="F9" s="316">
        <v>0</v>
      </c>
      <c r="G9" s="330">
        <v>0</v>
      </c>
      <c r="H9" s="344">
        <v>0</v>
      </c>
      <c r="I9" s="358">
        <v>0</v>
      </c>
      <c r="J9" s="372">
        <v>0</v>
      </c>
      <c r="K9" s="386">
        <v>0</v>
      </c>
      <c r="L9" s="400">
        <v>0</v>
      </c>
      <c r="M9" s="414">
        <v>0</v>
      </c>
      <c r="N9" s="428">
        <v>0</v>
      </c>
      <c r="O9" s="442">
        <v>0</v>
      </c>
      <c r="P9" s="456">
        <v>0</v>
      </c>
      <c r="Q9" s="470">
        <v>0</v>
      </c>
      <c r="R9" s="484">
        <v>0.106412305339968</v>
      </c>
      <c r="S9" s="498">
        <v>0.41047055708497898</v>
      </c>
      <c r="T9" s="512">
        <v>0.55532337647696794</v>
      </c>
      <c r="U9" s="526">
        <v>0.70969505448765702</v>
      </c>
      <c r="V9" s="540">
        <v>0.66300455780000001</v>
      </c>
      <c r="W9" s="554">
        <v>0.66410692739999999</v>
      </c>
      <c r="AB9" s="568">
        <v>0.19129924870000001</v>
      </c>
    </row>
    <row r="10" spans="2:28" ht="15" x14ac:dyDescent="0.25">
      <c r="B10" s="261" t="s">
        <v>219</v>
      </c>
      <c r="C10" s="275" t="s">
        <v>233</v>
      </c>
      <c r="D10" s="289">
        <v>5.6446246519687E-2</v>
      </c>
      <c r="E10" s="303">
        <v>4.5237554682740398E-2</v>
      </c>
      <c r="F10" s="317">
        <v>4.9555469371022703E-2</v>
      </c>
      <c r="G10" s="331">
        <v>9.1083352435644402E-2</v>
      </c>
      <c r="H10" s="345">
        <v>5.1644938777103501E-2</v>
      </c>
      <c r="I10" s="359">
        <v>4.1701152565331197E-2</v>
      </c>
      <c r="J10" s="373">
        <v>7.65378333188617E-2</v>
      </c>
      <c r="K10" s="387">
        <v>6.8261778592992498E-2</v>
      </c>
      <c r="L10" s="401">
        <v>6.4436151138658901E-2</v>
      </c>
      <c r="M10" s="415">
        <v>6.7270207803377405E-2</v>
      </c>
      <c r="N10" s="429">
        <v>0.11050157140667501</v>
      </c>
      <c r="O10" s="443">
        <v>0.11013376693733599</v>
      </c>
      <c r="P10" s="457">
        <v>6.2694124014087901E-2</v>
      </c>
      <c r="Q10" s="471">
        <v>6.9819378755618097E-2</v>
      </c>
      <c r="R10" s="485">
        <v>5.4989507599633301E-2</v>
      </c>
      <c r="S10" s="499">
        <v>6.4691585557426198E-2</v>
      </c>
      <c r="T10" s="513">
        <v>0.20948094392935801</v>
      </c>
      <c r="U10" s="527">
        <v>7.71061514388557E-2</v>
      </c>
      <c r="V10" s="541">
        <v>9.0684994599999999E-2</v>
      </c>
      <c r="W10" s="555">
        <v>0.1039608823</v>
      </c>
      <c r="AB10" s="569">
        <v>8.4897999700000004E-2</v>
      </c>
    </row>
    <row r="11" spans="2:28" ht="15" x14ac:dyDescent="0.25">
      <c r="B11" s="262" t="s">
        <v>220</v>
      </c>
      <c r="C11" s="276" t="s">
        <v>234</v>
      </c>
      <c r="D11" s="290">
        <v>-6.20020508969849E-4</v>
      </c>
      <c r="E11" s="304">
        <v>2.6852145159265602E-2</v>
      </c>
      <c r="F11" s="318">
        <v>4.1917070990631397E-2</v>
      </c>
      <c r="G11" s="332">
        <v>0.113883682827011</v>
      </c>
      <c r="H11" s="346">
        <v>3.0678242545243199E-2</v>
      </c>
      <c r="I11" s="360">
        <v>4.2281739298700202E-2</v>
      </c>
      <c r="J11" s="374">
        <v>4.4056634810679701E-2</v>
      </c>
      <c r="K11" s="388">
        <v>4.7523371003371701E-2</v>
      </c>
      <c r="L11" s="402">
        <v>6.5473522159592401E-2</v>
      </c>
      <c r="M11" s="416">
        <v>0.10654802433893</v>
      </c>
      <c r="N11" s="430">
        <v>0.180262056650519</v>
      </c>
      <c r="O11" s="444">
        <v>0.174377248442565</v>
      </c>
      <c r="P11" s="458">
        <v>0.15835435703372</v>
      </c>
      <c r="Q11" s="472">
        <v>0.193666970624953</v>
      </c>
      <c r="R11" s="486">
        <v>6.4249291794582802E-2</v>
      </c>
      <c r="S11" s="500">
        <v>2.54622467997502E-3</v>
      </c>
      <c r="T11" s="514">
        <v>8.9700487608681805E-3</v>
      </c>
      <c r="U11" s="528">
        <v>2.41344276796365E-2</v>
      </c>
      <c r="V11" s="542">
        <v>1.8430763700000002E-2</v>
      </c>
      <c r="W11" s="556">
        <v>1.4015578399999999E-2</v>
      </c>
      <c r="AB11" s="570">
        <v>7.5403943400000006E-2</v>
      </c>
    </row>
    <row r="12" spans="2:28" ht="15" x14ac:dyDescent="0.25">
      <c r="B12" s="263" t="s">
        <v>221</v>
      </c>
      <c r="C12" s="277" t="s">
        <v>235</v>
      </c>
      <c r="D12" s="291">
        <v>0.14346495657324901</v>
      </c>
      <c r="E12" s="305">
        <v>0.108364922803976</v>
      </c>
      <c r="F12" s="319">
        <v>0.118135163544902</v>
      </c>
      <c r="G12" s="333">
        <v>7.0910404309935296E-2</v>
      </c>
      <c r="H12" s="347">
        <v>0.112037639519009</v>
      </c>
      <c r="I12" s="361">
        <v>0.104247723646122</v>
      </c>
      <c r="J12" s="375">
        <v>9.1129551553008503E-2</v>
      </c>
      <c r="K12" s="389">
        <v>9.8722239806658896E-2</v>
      </c>
      <c r="L12" s="403">
        <v>8.1179918723030403E-2</v>
      </c>
      <c r="M12" s="417">
        <v>6.3933610441726699E-2</v>
      </c>
      <c r="N12" s="431">
        <v>6.3855381004460504E-2</v>
      </c>
      <c r="O12" s="445">
        <v>5.6300777531305003E-2</v>
      </c>
      <c r="P12" s="459">
        <v>6.0121026752775003E-2</v>
      </c>
      <c r="Q12" s="473">
        <v>5.83459768310199E-2</v>
      </c>
      <c r="R12" s="487">
        <v>5.6894906928611502E-2</v>
      </c>
      <c r="S12" s="501">
        <v>5.1889219423753297E-2</v>
      </c>
      <c r="T12" s="515">
        <v>6.7859023854187794E-2</v>
      </c>
      <c r="U12" s="529">
        <v>4.6696954247394201E-2</v>
      </c>
      <c r="V12" s="543">
        <v>6.2871197099999998E-2</v>
      </c>
      <c r="W12" s="557">
        <v>6.0387454299999997E-2</v>
      </c>
      <c r="AB12" s="571">
        <v>7.1560321400000002E-2</v>
      </c>
    </row>
    <row r="13" spans="2:28" ht="15" x14ac:dyDescent="0.25">
      <c r="B13" s="264" t="s">
        <v>222</v>
      </c>
      <c r="C13" s="278" t="s">
        <v>236</v>
      </c>
      <c r="D13" s="292">
        <v>2.9826180054423199E-2</v>
      </c>
      <c r="E13" s="306">
        <v>3.5190080992133103E-2</v>
      </c>
      <c r="F13" s="320">
        <v>1.9645578361953901E-2</v>
      </c>
      <c r="G13" s="334">
        <v>4.7194135530548097E-2</v>
      </c>
      <c r="H13" s="348">
        <v>2.37201628310354E-2</v>
      </c>
      <c r="I13" s="362">
        <v>1.7969186668725101E-2</v>
      </c>
      <c r="J13" s="376">
        <v>1.51985930792544E-2</v>
      </c>
      <c r="K13" s="390">
        <v>1.47513385387242E-2</v>
      </c>
      <c r="L13" s="404">
        <v>1.6482396563927099E-2</v>
      </c>
      <c r="M13" s="418">
        <v>1.9761296866483001E-2</v>
      </c>
      <c r="N13" s="432">
        <v>1.5118345386346901E-2</v>
      </c>
      <c r="O13" s="446">
        <v>1.06437116134886E-2</v>
      </c>
      <c r="P13" s="460">
        <v>1.6753282582528301E-2</v>
      </c>
      <c r="Q13" s="474">
        <v>1.34481094277177E-2</v>
      </c>
      <c r="R13" s="488">
        <v>1.17452453735913E-2</v>
      </c>
      <c r="S13" s="502">
        <v>9.5301608105517101E-3</v>
      </c>
      <c r="T13" s="516">
        <v>1.94506048831922E-2</v>
      </c>
      <c r="U13" s="530">
        <v>8.5029728446654705E-3</v>
      </c>
      <c r="V13" s="544">
        <v>1.3563271599999999E-2</v>
      </c>
      <c r="W13" s="558">
        <v>1.27147956E-2</v>
      </c>
      <c r="AB13" s="572">
        <v>1.6227782900000001E-2</v>
      </c>
    </row>
    <row r="14" spans="2:28" ht="15" x14ac:dyDescent="0.25">
      <c r="B14" s="265" t="s">
        <v>223</v>
      </c>
      <c r="C14" s="279" t="s">
        <v>236</v>
      </c>
      <c r="D14" s="293">
        <v>7.9513735674196402E-3</v>
      </c>
      <c r="E14" s="307">
        <v>1.0048780565721499E-2</v>
      </c>
      <c r="F14" s="321">
        <v>1.18451500694192E-2</v>
      </c>
      <c r="G14" s="335">
        <v>1.79656708211316E-2</v>
      </c>
      <c r="H14" s="349">
        <v>2.4857388580594001E-2</v>
      </c>
      <c r="I14" s="363">
        <v>1.5967380145939899E-2</v>
      </c>
      <c r="J14" s="377">
        <v>3.0773092714043299E-2</v>
      </c>
      <c r="K14" s="391">
        <v>9.1716047751524005E-3</v>
      </c>
      <c r="L14" s="405">
        <v>1.5790421781521801E-2</v>
      </c>
      <c r="M14" s="419">
        <v>1.4668734693324101E-2</v>
      </c>
      <c r="N14" s="433">
        <v>1.07156944164556E-2</v>
      </c>
      <c r="O14" s="447">
        <v>1.0997912842156E-2</v>
      </c>
      <c r="P14" s="461">
        <v>1.2418435579182501E-2</v>
      </c>
      <c r="Q14" s="475">
        <v>1.13262772919429E-2</v>
      </c>
      <c r="R14" s="489">
        <v>1.23994738061434E-2</v>
      </c>
      <c r="S14" s="503">
        <v>6.4122170977014897E-3</v>
      </c>
      <c r="T14" s="517">
        <v>1.2120602210562201E-2</v>
      </c>
      <c r="U14" s="531">
        <v>1.3208043485588E-2</v>
      </c>
      <c r="V14" s="545">
        <v>1.04626341E-2</v>
      </c>
      <c r="W14" s="559">
        <v>9.8262288999999992E-3</v>
      </c>
      <c r="AB14" s="573">
        <v>1.3011738700000001E-2</v>
      </c>
    </row>
    <row r="15" spans="2:28" ht="15" x14ac:dyDescent="0.25">
      <c r="B15" s="266" t="s">
        <v>224</v>
      </c>
      <c r="C15" s="280" t="s">
        <v>233</v>
      </c>
      <c r="D15" s="294">
        <v>-9.9234438244673196E-5</v>
      </c>
      <c r="E15" s="308">
        <v>2.80273889078103E-3</v>
      </c>
      <c r="F15" s="322">
        <v>4.1172388652043904E-3</v>
      </c>
      <c r="G15" s="336">
        <v>1.71531458775009E-2</v>
      </c>
      <c r="H15" s="350">
        <v>2.24971221265798E-2</v>
      </c>
      <c r="I15" s="364">
        <v>7.8100689575690101E-3</v>
      </c>
      <c r="J15" s="378">
        <v>9.1412397746053406E-3</v>
      </c>
      <c r="K15" s="392">
        <v>8.4527094749810398E-3</v>
      </c>
      <c r="L15" s="406">
        <v>1.83307882851723E-2</v>
      </c>
      <c r="M15" s="420">
        <v>1.3871114984562101E-2</v>
      </c>
      <c r="N15" s="434">
        <v>1.1288094895094299E-2</v>
      </c>
      <c r="O15" s="448">
        <v>2.3761359092586899E-2</v>
      </c>
      <c r="P15" s="462">
        <v>8.5630229743418693E-3</v>
      </c>
      <c r="Q15" s="476">
        <v>6.7505937904762201E-3</v>
      </c>
      <c r="R15" s="490">
        <v>9.0345814553722606E-3</v>
      </c>
      <c r="S15" s="504">
        <v>7.9365733440233902E-3</v>
      </c>
      <c r="T15" s="518">
        <v>1.9210175436345001E-2</v>
      </c>
      <c r="U15" s="532">
        <v>1.0251552179871899E-2</v>
      </c>
      <c r="V15" s="546">
        <v>9.4197130999999993E-3</v>
      </c>
      <c r="W15" s="560">
        <v>6.5468323000000004E-3</v>
      </c>
      <c r="AB15" s="574">
        <v>1.2262477799999999E-2</v>
      </c>
    </row>
    <row r="16" spans="2:28" ht="15" x14ac:dyDescent="0.25">
      <c r="B16" s="267" t="s">
        <v>225</v>
      </c>
      <c r="C16" s="281" t="s">
        <v>237</v>
      </c>
      <c r="D16" s="295">
        <v>1.1188799750122399E-2</v>
      </c>
      <c r="E16" s="309">
        <v>1.85142093263981E-2</v>
      </c>
      <c r="F16" s="323">
        <v>1.23987839595126E-2</v>
      </c>
      <c r="G16" s="337">
        <v>1.6031806993037599E-2</v>
      </c>
      <c r="H16" s="351">
        <v>1.12186714587594E-2</v>
      </c>
      <c r="I16" s="365">
        <v>9.7384573319854503E-3</v>
      </c>
      <c r="J16" s="379">
        <v>1.0883231135751599E-2</v>
      </c>
      <c r="K16" s="393">
        <v>1.3506259970508999E-2</v>
      </c>
      <c r="L16" s="407">
        <v>9.5004146324474594E-3</v>
      </c>
      <c r="M16" s="421">
        <v>1.63635301318736E-2</v>
      </c>
      <c r="N16" s="435">
        <v>7.1324101958070898E-3</v>
      </c>
      <c r="O16" s="449">
        <v>8.6465787035794606E-3</v>
      </c>
      <c r="P16" s="463">
        <v>9.9900113931997696E-3</v>
      </c>
      <c r="Q16" s="477">
        <v>7.0937218335127804E-3</v>
      </c>
      <c r="R16" s="491">
        <v>5.4691271789485399E-3</v>
      </c>
      <c r="S16" s="505">
        <v>4.9032889653324802E-3</v>
      </c>
      <c r="T16" s="519">
        <v>5.2493292127573704E-3</v>
      </c>
      <c r="U16" s="533">
        <v>1.0581836711298601E-2</v>
      </c>
      <c r="V16" s="547">
        <v>1.7376759799999999E-2</v>
      </c>
      <c r="W16" s="561">
        <v>1.3488032400000001E-2</v>
      </c>
      <c r="AB16" s="575">
        <v>1.01975825E-2</v>
      </c>
    </row>
    <row r="17" spans="2:28" ht="15" x14ac:dyDescent="0.25">
      <c r="B17" s="268" t="s">
        <v>226</v>
      </c>
      <c r="C17" s="282" t="s">
        <v>238</v>
      </c>
      <c r="D17" s="296">
        <v>0</v>
      </c>
      <c r="E17" s="310">
        <v>0</v>
      </c>
      <c r="F17" s="324">
        <v>0</v>
      </c>
      <c r="G17" s="338">
        <v>3.23531716303662E-4</v>
      </c>
      <c r="H17" s="352">
        <v>1.3324760836100501E-3</v>
      </c>
      <c r="I17" s="366">
        <v>7.3494032759766005E-4</v>
      </c>
      <c r="J17" s="380">
        <v>1.5789941204376399E-3</v>
      </c>
      <c r="K17" s="394">
        <v>1.7552835947941799E-3</v>
      </c>
      <c r="L17" s="408">
        <v>6.1685762358948697E-4</v>
      </c>
      <c r="M17" s="422">
        <v>2.3580369526824299E-4</v>
      </c>
      <c r="N17" s="436">
        <v>5.9313451405368801E-4</v>
      </c>
      <c r="O17" s="450">
        <v>5.8137684958714097E-4</v>
      </c>
      <c r="P17" s="464">
        <v>0</v>
      </c>
      <c r="Q17" s="478">
        <v>1.8382033841058201E-4</v>
      </c>
      <c r="R17" s="492">
        <v>0</v>
      </c>
      <c r="S17" s="506">
        <v>1.54906075790473E-4</v>
      </c>
      <c r="T17" s="520">
        <v>1.77129719505188E-3</v>
      </c>
      <c r="U17" s="534">
        <v>1.1107552924367E-4</v>
      </c>
      <c r="V17" s="548">
        <v>1.4685598E-3</v>
      </c>
      <c r="W17" s="562">
        <v>1.5032938E-3</v>
      </c>
      <c r="AB17" s="576">
        <v>6.7149530000000003E-4</v>
      </c>
    </row>
    <row r="18" spans="2:28" ht="15" x14ac:dyDescent="0.25">
      <c r="B18" s="269" t="s">
        <v>227</v>
      </c>
      <c r="C18" s="283" t="s">
        <v>239</v>
      </c>
      <c r="D18" s="297">
        <v>2.9965061532751399E-3</v>
      </c>
      <c r="E18" s="311">
        <v>0</v>
      </c>
      <c r="F18" s="325">
        <v>2.88488715211909E-4</v>
      </c>
      <c r="G18" s="339">
        <v>0</v>
      </c>
      <c r="H18" s="353">
        <v>3.8808534652458901E-4</v>
      </c>
      <c r="I18" s="367">
        <v>2.2867286974136001E-4</v>
      </c>
      <c r="J18" s="381">
        <v>2.00681189858533E-4</v>
      </c>
      <c r="K18" s="395">
        <v>3.4436406457708299E-4</v>
      </c>
      <c r="L18" s="409">
        <v>3.4918776947516299E-4</v>
      </c>
      <c r="M18" s="423">
        <v>5.1208785577069502E-4</v>
      </c>
      <c r="N18" s="437">
        <v>2.18922409849129E-4</v>
      </c>
      <c r="O18" s="451">
        <v>2.34434523782326E-4</v>
      </c>
      <c r="P18" s="465">
        <v>4.9071015869130304E-4</v>
      </c>
      <c r="Q18" s="479">
        <v>8.6817205652037297E-4</v>
      </c>
      <c r="R18" s="493">
        <v>1.4511399079431E-3</v>
      </c>
      <c r="S18" s="507">
        <v>-1.8177833502997E-4</v>
      </c>
      <c r="T18" s="521">
        <v>1.6484009974030301E-4</v>
      </c>
      <c r="U18" s="535">
        <v>3.01534963681003E-4</v>
      </c>
      <c r="V18" s="549">
        <v>9.1287189999999998E-4</v>
      </c>
      <c r="W18" s="563">
        <v>0</v>
      </c>
      <c r="AB18" s="577">
        <v>4.1231489999999998E-4</v>
      </c>
    </row>
    <row r="19" spans="2:28" ht="15" x14ac:dyDescent="0.25">
      <c r="B19" s="270" t="s">
        <v>228</v>
      </c>
      <c r="C19" s="284" t="s">
        <v>240</v>
      </c>
      <c r="D19" s="298">
        <v>0</v>
      </c>
      <c r="E19" s="312">
        <v>3.5314669753021602E-4</v>
      </c>
      <c r="F19" s="326">
        <v>2.9138471833561397E-4</v>
      </c>
      <c r="G19" s="340">
        <v>0</v>
      </c>
      <c r="H19" s="354">
        <v>6.2571036649983105E-4</v>
      </c>
      <c r="I19" s="368">
        <v>1.69981036016392E-4</v>
      </c>
      <c r="J19" s="382">
        <v>2.7135108919274301E-4</v>
      </c>
      <c r="K19" s="396">
        <v>3.1912534917872599E-4</v>
      </c>
      <c r="L19" s="410">
        <v>5.7584385872176799E-4</v>
      </c>
      <c r="M19" s="424">
        <v>1.32927478448888E-3</v>
      </c>
      <c r="N19" s="438">
        <v>3.2566937667825901E-4</v>
      </c>
      <c r="O19" s="452">
        <v>1.7954101801429101E-4</v>
      </c>
      <c r="P19" s="466">
        <v>9.9218886344278E-5</v>
      </c>
      <c r="Q19" s="480">
        <v>3.5623888401498203E-4</v>
      </c>
      <c r="R19" s="494">
        <v>0</v>
      </c>
      <c r="S19" s="508">
        <v>0</v>
      </c>
      <c r="T19" s="522">
        <v>6.4844632843046295E-4</v>
      </c>
      <c r="U19" s="536">
        <v>0</v>
      </c>
      <c r="V19" s="550">
        <v>0</v>
      </c>
      <c r="W19" s="564">
        <v>0</v>
      </c>
      <c r="AB19" s="578">
        <v>2.6722820000000001E-4</v>
      </c>
    </row>
    <row r="20" spans="2:28" ht="15" x14ac:dyDescent="0.25">
      <c r="B20" s="271" t="s">
        <v>229</v>
      </c>
      <c r="C20" s="285" t="s">
        <v>241</v>
      </c>
      <c r="D20" s="299">
        <v>7.5181381313781397E-4</v>
      </c>
      <c r="E20" s="313">
        <v>1.1719765607592001E-3</v>
      </c>
      <c r="F20" s="327">
        <v>4.2030073617569497E-4</v>
      </c>
      <c r="G20" s="341">
        <v>2.40120182631385E-4</v>
      </c>
      <c r="H20" s="355">
        <v>0</v>
      </c>
      <c r="I20" s="369">
        <v>3.2414491926730801E-4</v>
      </c>
      <c r="J20" s="383">
        <v>-1.75825110224718E-4</v>
      </c>
      <c r="K20" s="397">
        <v>4.8565692279599402E-4</v>
      </c>
      <c r="L20" s="411">
        <v>8.3087527634603895E-5</v>
      </c>
      <c r="M20" s="425">
        <v>8.5223343987539198E-5</v>
      </c>
      <c r="N20" s="439">
        <v>0</v>
      </c>
      <c r="O20" s="453">
        <v>6.2588565884211605E-5</v>
      </c>
      <c r="P20" s="467">
        <v>1.50213414245171E-4</v>
      </c>
      <c r="Q20" s="481">
        <v>0</v>
      </c>
      <c r="R20" s="495">
        <v>4.8639885490841801E-4</v>
      </c>
      <c r="S20" s="509">
        <v>0</v>
      </c>
      <c r="T20" s="523">
        <v>4.9239393720371203E-4</v>
      </c>
      <c r="U20" s="537">
        <v>4.3012519068955198E-5</v>
      </c>
      <c r="V20" s="551">
        <v>2.5869070000000003E-4</v>
      </c>
      <c r="W20" s="565">
        <v>2.9441899999999997E-4</v>
      </c>
      <c r="AB20" s="579">
        <v>2.0401419999999999E-4</v>
      </c>
    </row>
    <row r="21" spans="2:28" ht="15" x14ac:dyDescent="0.25">
      <c r="B21" s="272" t="s">
        <v>230</v>
      </c>
      <c r="C21" s="286" t="s">
        <v>242</v>
      </c>
      <c r="D21" s="300"/>
      <c r="E21" s="314"/>
      <c r="F21" s="328"/>
      <c r="G21" s="342"/>
      <c r="H21" s="356"/>
      <c r="I21" s="370"/>
      <c r="J21" s="384"/>
      <c r="K21" s="398"/>
      <c r="L21" s="412"/>
      <c r="M21" s="426"/>
      <c r="N21" s="440"/>
      <c r="O21" s="454"/>
      <c r="P21" s="468"/>
      <c r="Q21" s="482"/>
      <c r="R21" s="496"/>
      <c r="S21" s="510"/>
      <c r="T21" s="524"/>
      <c r="U21" s="538"/>
      <c r="V21" s="552">
        <v>0</v>
      </c>
      <c r="W21" s="566">
        <v>0</v>
      </c>
      <c r="AB21" s="580">
        <v>0</v>
      </c>
    </row>
    <row r="23" spans="2:28" ht="15" x14ac:dyDescent="0.25">
      <c r="B23" s="581" t="s">
        <v>243</v>
      </c>
      <c r="C23" s="584" t="s">
        <v>235</v>
      </c>
      <c r="D23" s="587">
        <v>0.91915314233949474</v>
      </c>
      <c r="E23" s="590">
        <v>0.89213328703123218</v>
      </c>
      <c r="F23" s="593">
        <v>0.90093490001446841</v>
      </c>
      <c r="G23" s="596">
        <v>0.93155352636117295</v>
      </c>
      <c r="H23" s="599">
        <v>0.91471730383619476</v>
      </c>
      <c r="I23" s="602">
        <v>0.92309807037850455</v>
      </c>
      <c r="J23" s="605">
        <v>0.92864645851843575</v>
      </c>
      <c r="K23" s="608">
        <v>0.94691692296990171</v>
      </c>
      <c r="L23" s="611">
        <v>0.93622771331484445</v>
      </c>
      <c r="M23" s="614">
        <v>0.92349830186442528</v>
      </c>
      <c r="N23" s="617">
        <v>0.93227801535145549</v>
      </c>
      <c r="O23" s="620">
        <v>0.92985188390440987</v>
      </c>
      <c r="P23" s="623">
        <v>0.92729159634760605</v>
      </c>
      <c r="Q23" s="626">
        <v>0.93263688969248859</v>
      </c>
      <c r="R23" s="629">
        <v>0.93733867176944863</v>
      </c>
      <c r="S23" s="632">
        <v>0.92985096324746008</v>
      </c>
      <c r="T23" s="635">
        <v>0.88434980431542021</v>
      </c>
      <c r="U23" s="638">
        <v>0.90103641761598041</v>
      </c>
      <c r="V23" s="641">
        <v>0.88701551469999995</v>
      </c>
      <c r="W23" s="644">
        <v>0.88593230030000003</v>
      </c>
      <c r="AB23" s="647">
        <v>0.91872144480000006</v>
      </c>
    </row>
    <row r="24" spans="2:28" ht="15" x14ac:dyDescent="0.25">
      <c r="B24" s="582" t="s">
        <v>244</v>
      </c>
      <c r="C24" s="585" t="s">
        <v>235</v>
      </c>
      <c r="D24" s="588">
        <v>6.4239888739033205E-2</v>
      </c>
      <c r="E24" s="591">
        <v>6.7871905619221698E-2</v>
      </c>
      <c r="F24" s="594">
        <v>7.5575004345467295E-2</v>
      </c>
      <c r="G24" s="597">
        <v>6.7606652732758704E-2</v>
      </c>
      <c r="H24" s="600">
        <v>8.5019852344998301E-2</v>
      </c>
      <c r="I24" s="603">
        <v>7.5129981662062501E-2</v>
      </c>
      <c r="J24" s="606">
        <v>7.0860418185880694E-2</v>
      </c>
      <c r="K24" s="609">
        <v>5.2426995995488501E-2</v>
      </c>
      <c r="L24" s="612">
        <v>6.2740827190968004E-2</v>
      </c>
      <c r="M24" s="615">
        <v>7.5811236998267806E-2</v>
      </c>
      <c r="N24" s="618">
        <v>6.7490735482289899E-2</v>
      </c>
      <c r="O24" s="621">
        <v>6.9980818634764894E-2</v>
      </c>
      <c r="P24" s="624">
        <v>7.2708403652394199E-2</v>
      </c>
      <c r="Q24" s="627">
        <v>6.7001768693953398E-2</v>
      </c>
      <c r="R24" s="630">
        <v>6.2493917180532703E-2</v>
      </c>
      <c r="S24" s="633">
        <v>6.9434265903583106E-2</v>
      </c>
      <c r="T24" s="636">
        <v>0.115650195684581</v>
      </c>
      <c r="U24" s="639">
        <v>9.8963582384020005E-2</v>
      </c>
      <c r="V24" s="642">
        <v>0.11298448530000001</v>
      </c>
      <c r="W24" s="645">
        <v>0.1140676997</v>
      </c>
      <c r="AB24" s="648">
        <v>7.9048044200000001E-2</v>
      </c>
    </row>
    <row r="25" spans="2:28" ht="15" x14ac:dyDescent="0.25">
      <c r="B25" s="583" t="s">
        <v>245</v>
      </c>
      <c r="C25" s="586" t="s">
        <v>235</v>
      </c>
      <c r="D25" s="589">
        <v>1.6606968921471999E-2</v>
      </c>
      <c r="E25" s="592">
        <v>3.9994807349546198E-2</v>
      </c>
      <c r="F25" s="595">
        <v>2.34900956400644E-2</v>
      </c>
      <c r="G25" s="598">
        <v>8.3982090606840197E-4</v>
      </c>
      <c r="H25" s="601">
        <v>2.6284381880669602E-4</v>
      </c>
      <c r="I25" s="604">
        <v>1.7719479594331599E-3</v>
      </c>
      <c r="J25" s="607">
        <v>4.9312329568425804E-4</v>
      </c>
      <c r="K25" s="610">
        <v>6.5608103460902797E-4</v>
      </c>
      <c r="L25" s="613">
        <v>1.03145949418816E-3</v>
      </c>
      <c r="M25" s="616">
        <v>6.9046113730764503E-4</v>
      </c>
      <c r="N25" s="619">
        <v>2.31249166253668E-4</v>
      </c>
      <c r="O25" s="622">
        <v>1.6729746082539399E-4</v>
      </c>
      <c r="P25" s="625">
        <v>0</v>
      </c>
      <c r="Q25" s="628">
        <v>3.6134161355779202E-4</v>
      </c>
      <c r="R25" s="631">
        <v>1.67411050018672E-4</v>
      </c>
      <c r="S25" s="634">
        <v>7.1477084895755398E-4</v>
      </c>
      <c r="T25" s="637">
        <v>0</v>
      </c>
      <c r="U25" s="640">
        <v>0</v>
      </c>
      <c r="V25" s="643">
        <v>0</v>
      </c>
      <c r="W25" s="646"/>
      <c r="AB25" s="649">
        <v>2.2305112000000002E-3</v>
      </c>
    </row>
    <row r="26" spans="2:28" ht="15" x14ac:dyDescent="0.25">
      <c r="B26" s="650" t="s">
        <v>246</v>
      </c>
      <c r="C26" s="651" t="s">
        <v>235</v>
      </c>
      <c r="D26" s="652">
        <v>1</v>
      </c>
      <c r="E26" s="653">
        <v>1</v>
      </c>
      <c r="F26" s="654">
        <v>1</v>
      </c>
      <c r="G26" s="655">
        <v>1</v>
      </c>
      <c r="H26" s="656">
        <v>0.99999999999999978</v>
      </c>
      <c r="I26" s="657">
        <v>1.0000000000000002</v>
      </c>
      <c r="J26" s="658">
        <v>1.0000000000000007</v>
      </c>
      <c r="K26" s="659">
        <v>0.99999999999999922</v>
      </c>
      <c r="L26" s="660">
        <v>1.0000000000000007</v>
      </c>
      <c r="M26" s="661">
        <v>1.0000000000000007</v>
      </c>
      <c r="N26" s="662">
        <v>0.99999999999999911</v>
      </c>
      <c r="O26" s="663">
        <v>1.0000000000000002</v>
      </c>
      <c r="P26" s="664">
        <v>1.0000000000000002</v>
      </c>
      <c r="Q26" s="665">
        <v>0.99999999999999978</v>
      </c>
      <c r="R26" s="666">
        <v>1</v>
      </c>
      <c r="S26" s="667">
        <v>1.0000000000000007</v>
      </c>
      <c r="T26" s="668">
        <v>1.0000000000000011</v>
      </c>
      <c r="U26" s="669">
        <v>1.0000000000000004</v>
      </c>
      <c r="V26" s="670">
        <v>1</v>
      </c>
      <c r="W26" s="671">
        <v>1</v>
      </c>
      <c r="AB26" s="672">
        <v>1.0000000002</v>
      </c>
    </row>
    <row r="27" spans="2:28" ht="15" x14ac:dyDescent="0.25">
      <c r="B27" s="673" t="s">
        <v>247</v>
      </c>
      <c r="C27" s="674" t="s">
        <v>235</v>
      </c>
      <c r="D27" s="675">
        <v>12838.285</v>
      </c>
      <c r="E27" s="676">
        <v>13773.312999999969</v>
      </c>
      <c r="F27" s="677">
        <v>34185.046000000002</v>
      </c>
      <c r="G27" s="678">
        <v>30847.053</v>
      </c>
      <c r="H27" s="679">
        <v>28153.601000000002</v>
      </c>
      <c r="I27" s="680">
        <v>42170.820000000094</v>
      </c>
      <c r="J27" s="681">
        <v>30013.258000000002</v>
      </c>
      <c r="K27" s="682">
        <v>31855.821</v>
      </c>
      <c r="L27" s="683">
        <v>49057.181000000099</v>
      </c>
      <c r="M27" s="684">
        <v>40118.116000000002</v>
      </c>
      <c r="N27" s="685">
        <v>51027.211000000098</v>
      </c>
      <c r="O27" s="686">
        <v>96296.744000000297</v>
      </c>
      <c r="P27" s="687">
        <v>25630.201000000001</v>
      </c>
      <c r="Q27" s="688">
        <v>40963.5</v>
      </c>
      <c r="R27" s="689">
        <v>57343.9</v>
      </c>
      <c r="S27" s="690">
        <v>51205.24</v>
      </c>
      <c r="T27" s="691">
        <v>53142.41</v>
      </c>
      <c r="U27" s="692">
        <v>58123.47</v>
      </c>
      <c r="V27" s="693">
        <v>45475.164000000004</v>
      </c>
      <c r="W27" s="696">
        <v>49745.432000000001</v>
      </c>
      <c r="AB27" s="696">
        <f>SUM(D27:W27)</f>
        <v>841965.76600000053</v>
      </c>
    </row>
  </sheetData>
  <conditionalFormatting sqref="D7:AA7">
    <cfRule type="expression" dxfId="30" priority="5">
      <formula>D7=$C$5</formula>
    </cfRule>
  </conditionalFormatting>
  <conditionalFormatting sqref="AB7">
    <cfRule type="expression" dxfId="29" priority="2">
      <formula>AB7=$C$5</formula>
    </cfRule>
  </conditionalFormatting>
  <conditionalFormatting sqref="L7:AA7">
    <cfRule type="expression" dxfId="28" priority="4">
      <formula>A$8=#REF!</formula>
    </cfRule>
  </conditionalFormatting>
  <conditionalFormatting sqref="O7:AA7">
    <cfRule type="expression" dxfId="27" priority="6">
      <formula>C$8=#REF!</formula>
    </cfRule>
  </conditionalFormatting>
  <conditionalFormatting sqref="AB7">
    <cfRule type="expression" dxfId="26" priority="1">
      <formula>F$8=#REF!</formula>
    </cfRule>
  </conditionalFormatting>
  <conditionalFormatting sqref="AB7">
    <cfRule type="expression" dxfId="25" priority="3">
      <formula>E$8=#REF!</formula>
    </cfRule>
  </conditionalFormatting>
  <conditionalFormatting sqref="K7">
    <cfRule type="expression" dxfId="24" priority="7">
      <formula>A$8=#REF!</formula>
    </cfRule>
  </conditionalFormatting>
  <conditionalFormatting sqref="V7:X7 Z7">
    <cfRule type="expression" dxfId="23" priority="8">
      <formula>E$8=#REF!</formula>
    </cfRule>
  </conditionalFormatting>
  <conditionalFormatting sqref="V7:X7 Z7">
    <cfRule type="expression" dxfId="22" priority="9">
      <formula>D$8=#REF!</formula>
    </cfRule>
  </conditionalFormatting>
  <conditionalFormatting sqref="I7:J7">
    <cfRule type="expression" dxfId="21" priority="10">
      <formula>A$8=#REF!</formula>
    </cfRule>
  </conditionalFormatting>
  <conditionalFormatting sqref="G7:H7">
    <cfRule type="expression" dxfId="20" priority="11">
      <formula>A$8=#REF!</formula>
    </cfRule>
  </conditionalFormatting>
  <conditionalFormatting sqref="T7:U7 W7 Y7 AA7">
    <cfRule type="expression" dxfId="19" priority="12">
      <formula>G$8=#REF!</formula>
    </cfRule>
  </conditionalFormatting>
  <conditionalFormatting sqref="T7:U7 W7 Y7 AA7">
    <cfRule type="expression" dxfId="18" priority="13">
      <formula>F$8=#REF!</formula>
    </cfRule>
  </conditionalFormatting>
  <conditionalFormatting sqref="E7:F7">
    <cfRule type="expression" dxfId="17" priority="14">
      <formula>A$8=#REF!</formula>
    </cfRule>
  </conditionalFormatting>
  <conditionalFormatting sqref="AA7">
    <cfRule type="expression" dxfId="16" priority="15">
      <formula>L$8=#REF!</formula>
    </cfRule>
  </conditionalFormatting>
  <conditionalFormatting sqref="AA7">
    <cfRule type="expression" dxfId="15" priority="16">
      <formula>K$8=#REF!</formula>
    </cfRule>
  </conditionalFormatting>
  <conditionalFormatting sqref="AA7">
    <cfRule type="expression" dxfId="14" priority="17">
      <formula>F$8=#REF!</formula>
    </cfRule>
  </conditionalFormatting>
  <conditionalFormatting sqref="AA7">
    <cfRule type="expression" dxfId="13" priority="18">
      <formula>E$8=#REF!</formula>
    </cfRule>
  </conditionalFormatting>
  <conditionalFormatting sqref="D7">
    <cfRule type="expression" dxfId="12" priority="19">
      <formula>#REF!=#REF!</formula>
    </cfRule>
  </conditionalFormatting>
  <conditionalFormatting sqref="Z7">
    <cfRule type="expression" dxfId="11" priority="20">
      <formula>L$8=#REF!</formula>
    </cfRule>
  </conditionalFormatting>
  <conditionalFormatting sqref="Z7">
    <cfRule type="expression" dxfId="10" priority="21">
      <formula>K$8=#REF!</formula>
    </cfRule>
  </conditionalFormatting>
  <conditionalFormatting sqref="Z7">
    <cfRule type="expression" dxfId="9" priority="22">
      <formula>F$8=#REF!</formula>
    </cfRule>
  </conditionalFormatting>
  <conditionalFormatting sqref="Z7">
    <cfRule type="expression" dxfId="8" priority="23">
      <formula>E$8=#REF!</formula>
    </cfRule>
  </conditionalFormatting>
  <conditionalFormatting sqref="Y7">
    <cfRule type="expression" dxfId="7" priority="24">
      <formula>L$8=#REF!</formula>
    </cfRule>
  </conditionalFormatting>
  <conditionalFormatting sqref="Y7">
    <cfRule type="expression" dxfId="6" priority="25">
      <formula>K$8=#REF!</formula>
    </cfRule>
  </conditionalFormatting>
  <conditionalFormatting sqref="Y7">
    <cfRule type="expression" dxfId="5" priority="26">
      <formula>F$8=#REF!</formula>
    </cfRule>
  </conditionalFormatting>
  <conditionalFormatting sqref="Y7">
    <cfRule type="expression" dxfId="4" priority="27">
      <formula>E$8=#REF!</formula>
    </cfRule>
  </conditionalFormatting>
  <conditionalFormatting sqref="X7">
    <cfRule type="expression" dxfId="3" priority="28">
      <formula>L$8=#REF!</formula>
    </cfRule>
  </conditionalFormatting>
  <conditionalFormatting sqref="X7">
    <cfRule type="expression" dxfId="2" priority="29">
      <formula>K$8=#REF!</formula>
    </cfRule>
  </conditionalFormatting>
  <conditionalFormatting sqref="X7">
    <cfRule type="expression" dxfId="1" priority="30">
      <formula>F$8=#REF!</formula>
    </cfRule>
  </conditionalFormatting>
  <conditionalFormatting sqref="X7">
    <cfRule type="expression" dxfId="0" priority="31">
      <formula>E$8=#REF!</formula>
    </cfRule>
  </conditionalFormatting>
  <hyperlinks>
    <hyperlink ref="B4" location="Cover!A1" display="Back to cover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7"/>
  <sheetViews>
    <sheetView showGridLines="0" zoomScale="70" zoomScaleNormal="7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G62" sqref="AG62"/>
    </sheetView>
  </sheetViews>
  <sheetFormatPr defaultColWidth="9.125" defaultRowHeight="12.75" outlineLevelCol="1" x14ac:dyDescent="0.2"/>
  <cols>
    <col min="1" max="1" width="2.375" style="2" customWidth="1" collapsed="1"/>
    <col min="2" max="2" width="15.875" style="2" customWidth="1" collapsed="1"/>
    <col min="3" max="3" width="28" style="2" customWidth="1" collapsed="1"/>
    <col min="4" max="4" width="48.75" style="2" hidden="1" customWidth="1" outlineLevel="1" collapsed="1"/>
    <col min="5" max="5" width="13.625" style="2" hidden="1" customWidth="1" outlineLevel="1" collapsed="1"/>
    <col min="6" max="6" width="26" style="2" hidden="1" customWidth="1" outlineLevel="1" collapsed="1"/>
    <col min="7" max="7" width="12.875" style="2" hidden="1" customWidth="1" outlineLevel="1" collapsed="1"/>
    <col min="8" max="9" width="11.25" style="2" hidden="1" customWidth="1" outlineLevel="1" collapsed="1"/>
    <col min="10" max="11" width="7.75" style="2" customWidth="1" collapsed="1"/>
    <col min="12" max="12" width="10" style="2" customWidth="1" collapsed="1"/>
    <col min="13" max="15" width="7.75" style="2" customWidth="1" collapsed="1"/>
    <col min="16" max="16" width="10" style="2" customWidth="1" collapsed="1"/>
    <col min="17" max="17" width="10.25" style="2" customWidth="1" collapsed="1"/>
    <col min="18" max="18" width="10.75" style="2" customWidth="1" collapsed="1"/>
    <col min="19" max="21" width="9.625" style="2" customWidth="1" collapsed="1"/>
    <col min="22" max="22" width="10.125" style="2" customWidth="1" collapsed="1"/>
    <col min="23" max="23" width="10.875" style="2" bestFit="1" customWidth="1" collapsed="1"/>
    <col min="24" max="26" width="10.875" style="2" hidden="1" customWidth="1" outlineLevel="1" collapsed="1"/>
    <col min="27" max="27" width="7.125" style="2" hidden="1" customWidth="1" outlineLevel="1" collapsed="1"/>
    <col min="28" max="16384" width="9.125" style="2" collapsed="1"/>
  </cols>
  <sheetData>
    <row r="1" spans="2:31" customFormat="1" ht="20.25" x14ac:dyDescent="0.3">
      <c r="B1" s="3" t="str">
        <f>[1]Cover!E13</f>
        <v>GA Perfomance</v>
      </c>
      <c r="C1" s="2"/>
    </row>
    <row r="2" spans="2:31" customFormat="1" ht="15.75" x14ac:dyDescent="0.25">
      <c r="B2" s="249" t="s">
        <v>12</v>
      </c>
      <c r="C2" s="250">
        <f>[1]Cover!E4</f>
        <v>42978</v>
      </c>
    </row>
    <row r="3" spans="2:31" customFormat="1" ht="15.75" x14ac:dyDescent="0.25">
      <c r="B3" s="251" t="s">
        <v>183</v>
      </c>
      <c r="C3" s="252"/>
    </row>
    <row r="4" spans="2:31" customFormat="1" ht="15.75" x14ac:dyDescent="0.25">
      <c r="B4" s="249" t="s">
        <v>117</v>
      </c>
      <c r="C4" s="253"/>
    </row>
    <row r="5" spans="2:31" s="177" customFormat="1" ht="15" x14ac:dyDescent="0.25">
      <c r="B5" s="177" t="s">
        <v>120</v>
      </c>
      <c r="C5" s="177" t="s">
        <v>121</v>
      </c>
      <c r="D5" s="177" t="s">
        <v>187</v>
      </c>
      <c r="E5" s="177" t="s">
        <v>123</v>
      </c>
      <c r="F5" s="177" t="s">
        <v>188</v>
      </c>
      <c r="G5" s="177" t="s">
        <v>125</v>
      </c>
      <c r="H5" s="177" t="s">
        <v>126</v>
      </c>
      <c r="I5" s="177" t="s">
        <v>127</v>
      </c>
      <c r="J5" s="177" t="s">
        <v>128</v>
      </c>
      <c r="K5" s="177" t="s">
        <v>129</v>
      </c>
      <c r="L5" s="177" t="s">
        <v>189</v>
      </c>
      <c r="M5" s="177" t="s">
        <v>131</v>
      </c>
      <c r="N5" s="177" t="s">
        <v>190</v>
      </c>
      <c r="O5" s="177" t="s">
        <v>191</v>
      </c>
      <c r="P5" s="178" t="s">
        <v>192</v>
      </c>
      <c r="Q5" s="178" t="s">
        <v>193</v>
      </c>
      <c r="R5" s="178" t="s">
        <v>194</v>
      </c>
      <c r="S5" s="178" t="s">
        <v>195</v>
      </c>
      <c r="T5" s="178" t="s">
        <v>196</v>
      </c>
      <c r="U5" s="178" t="s">
        <v>197</v>
      </c>
      <c r="V5" s="178" t="s">
        <v>198</v>
      </c>
      <c r="W5" s="178" t="s">
        <v>199</v>
      </c>
      <c r="X5" s="178" t="s">
        <v>200</v>
      </c>
      <c r="Y5" s="178" t="s">
        <v>201</v>
      </c>
      <c r="Z5" s="178" t="s">
        <v>202</v>
      </c>
      <c r="AA5" s="178" t="s">
        <v>203</v>
      </c>
      <c r="AB5" s="178" t="s">
        <v>204</v>
      </c>
      <c r="AC5" s="177" t="s">
        <v>205</v>
      </c>
      <c r="AD5" s="178" t="s">
        <v>206</v>
      </c>
      <c r="AE5" s="178" t="s">
        <v>207</v>
      </c>
    </row>
    <row r="6" spans="2:31" customFormat="1" ht="15.75" thickBot="1" x14ac:dyDescent="0.3"/>
    <row r="7" spans="2:31" customFormat="1" ht="15.75" thickBot="1" x14ac:dyDescent="0.3">
      <c r="J7" s="179" t="s">
        <v>118</v>
      </c>
      <c r="K7" s="180"/>
      <c r="L7" s="180"/>
      <c r="M7" s="180"/>
      <c r="N7" s="180"/>
      <c r="O7" s="180"/>
      <c r="P7" s="181" t="s">
        <v>17</v>
      </c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2" t="s">
        <v>119</v>
      </c>
      <c r="AE7" s="183"/>
    </row>
    <row r="8" spans="2:31" customFormat="1" ht="32.25" thickBot="1" x14ac:dyDescent="0.3">
      <c r="B8" s="184" t="s">
        <v>120</v>
      </c>
      <c r="C8" s="185" t="s">
        <v>121</v>
      </c>
      <c r="D8" s="185" t="s">
        <v>122</v>
      </c>
      <c r="E8" s="185" t="s">
        <v>123</v>
      </c>
      <c r="F8" s="185" t="s">
        <v>124</v>
      </c>
      <c r="G8" s="185" t="s">
        <v>125</v>
      </c>
      <c r="H8" s="185" t="s">
        <v>126</v>
      </c>
      <c r="I8" s="185" t="s">
        <v>127</v>
      </c>
      <c r="J8" s="186" t="s">
        <v>128</v>
      </c>
      <c r="K8" s="186" t="s">
        <v>129</v>
      </c>
      <c r="L8" s="186" t="s">
        <v>130</v>
      </c>
      <c r="M8" s="186" t="s">
        <v>131</v>
      </c>
      <c r="N8" s="186" t="s">
        <v>132</v>
      </c>
      <c r="O8" s="186" t="s">
        <v>133</v>
      </c>
      <c r="P8" s="187" t="s">
        <v>134</v>
      </c>
      <c r="Q8" s="187" t="s">
        <v>135</v>
      </c>
      <c r="R8" s="187" t="s">
        <v>136</v>
      </c>
      <c r="S8" s="187" t="s">
        <v>137</v>
      </c>
      <c r="T8" s="187" t="s">
        <v>138</v>
      </c>
      <c r="U8" s="187" t="s">
        <v>139</v>
      </c>
      <c r="V8" s="187" t="s">
        <v>140</v>
      </c>
      <c r="W8" s="188" t="s">
        <v>208</v>
      </c>
      <c r="X8" s="187" t="s">
        <v>209</v>
      </c>
      <c r="Y8" s="187" t="s">
        <v>210</v>
      </c>
      <c r="Z8" s="187" t="s">
        <v>211</v>
      </c>
      <c r="AA8" s="187" t="s">
        <v>212</v>
      </c>
      <c r="AB8" s="188" t="str">
        <f>TEXT(B2,"mmm") &amp; " Case"</f>
        <v>As at Case</v>
      </c>
      <c r="AC8" s="189" t="s">
        <v>141</v>
      </c>
      <c r="AD8" s="188" t="s">
        <v>142</v>
      </c>
      <c r="AE8" s="188" t="s">
        <v>143</v>
      </c>
    </row>
    <row r="9" spans="2:31" customFormat="1" ht="15" x14ac:dyDescent="0.25">
      <c r="B9" s="190" t="s">
        <v>248</v>
      </c>
      <c r="C9" s="191" t="s">
        <v>258</v>
      </c>
      <c r="D9" s="192" t="s">
        <v>294</v>
      </c>
      <c r="E9" s="193" t="s">
        <v>330</v>
      </c>
      <c r="F9" s="193" t="s">
        <v>366</v>
      </c>
      <c r="G9" s="194" t="s">
        <v>402</v>
      </c>
      <c r="H9" s="195" t="s">
        <v>432</v>
      </c>
      <c r="I9" s="196" t="s">
        <v>451</v>
      </c>
      <c r="J9" s="197">
        <v>195</v>
      </c>
      <c r="K9" s="198">
        <v>223</v>
      </c>
      <c r="L9" s="198">
        <v>31</v>
      </c>
      <c r="M9" s="198">
        <v>20</v>
      </c>
      <c r="N9" s="198">
        <v>85</v>
      </c>
      <c r="O9" s="199">
        <v>0.40669856459330145</v>
      </c>
      <c r="P9" s="200">
        <v>3292.7759999999998</v>
      </c>
      <c r="Q9" s="200">
        <v>6609.683</v>
      </c>
      <c r="R9" s="200">
        <v>6829.5559999999996</v>
      </c>
      <c r="S9" s="200">
        <v>5643.7719999999999</v>
      </c>
      <c r="T9" s="200">
        <v>6019.0079999999998</v>
      </c>
      <c r="U9" s="200">
        <v>10661.888999999999</v>
      </c>
      <c r="V9" s="200">
        <v>5299.9870000000001</v>
      </c>
      <c r="W9" s="201">
        <v>5960.11</v>
      </c>
      <c r="X9" s="200"/>
      <c r="Y9" s="200"/>
      <c r="Z9" s="200"/>
      <c r="AA9" s="200"/>
      <c r="AB9" s="202">
        <v>260</v>
      </c>
      <c r="AC9" s="203">
        <v>50316.781000000003</v>
      </c>
      <c r="AD9" s="204"/>
      <c r="AE9" s="205">
        <v>1</v>
      </c>
    </row>
    <row r="10" spans="2:31" customFormat="1" ht="15" x14ac:dyDescent="0.25">
      <c r="B10" s="206" t="s">
        <v>248</v>
      </c>
      <c r="C10" s="207" t="s">
        <v>259</v>
      </c>
      <c r="D10" s="208" t="s">
        <v>295</v>
      </c>
      <c r="E10" s="209" t="s">
        <v>331</v>
      </c>
      <c r="F10" s="209" t="s">
        <v>367</v>
      </c>
      <c r="G10" s="210" t="s">
        <v>403</v>
      </c>
      <c r="H10" s="211" t="s">
        <v>416</v>
      </c>
      <c r="I10" s="212" t="s">
        <v>460</v>
      </c>
      <c r="J10" s="213">
        <v>75</v>
      </c>
      <c r="K10" s="214">
        <v>75</v>
      </c>
      <c r="L10" s="214">
        <v>2</v>
      </c>
      <c r="M10" s="214">
        <v>10</v>
      </c>
      <c r="N10" s="214">
        <v>46</v>
      </c>
      <c r="O10" s="215">
        <v>0.61333333333333329</v>
      </c>
      <c r="P10" s="216">
        <v>2662.625</v>
      </c>
      <c r="Q10" s="216">
        <v>3746.09</v>
      </c>
      <c r="R10" s="216">
        <v>4580.857</v>
      </c>
      <c r="S10" s="216">
        <v>4420.7299999999996</v>
      </c>
      <c r="T10" s="216">
        <v>4465.8209999999999</v>
      </c>
      <c r="U10" s="216">
        <v>5760.1279999999997</v>
      </c>
      <c r="V10" s="216">
        <v>4361.7740000000003</v>
      </c>
      <c r="W10" s="217">
        <v>4464.3490000000002</v>
      </c>
      <c r="X10" s="216"/>
      <c r="Y10" s="216"/>
      <c r="Z10" s="216"/>
      <c r="AA10" s="216"/>
      <c r="AB10" s="218">
        <v>136</v>
      </c>
      <c r="AC10" s="219">
        <v>34462.374000000003</v>
      </c>
      <c r="AD10" s="220">
        <v>0.78316665765717064</v>
      </c>
      <c r="AE10" s="221">
        <v>0.95113568296602835</v>
      </c>
    </row>
    <row r="11" spans="2:31" customFormat="1" ht="15" x14ac:dyDescent="0.25">
      <c r="B11" s="206" t="s">
        <v>249</v>
      </c>
      <c r="C11" s="207" t="s">
        <v>260</v>
      </c>
      <c r="D11" s="208" t="s">
        <v>296</v>
      </c>
      <c r="E11" s="209" t="s">
        <v>332</v>
      </c>
      <c r="F11" s="209" t="s">
        <v>368</v>
      </c>
      <c r="G11" s="210" t="s">
        <v>404</v>
      </c>
      <c r="H11" s="211" t="s">
        <v>433</v>
      </c>
      <c r="I11" s="212" t="s">
        <v>433</v>
      </c>
      <c r="J11" s="213">
        <v>319</v>
      </c>
      <c r="K11" s="214">
        <v>369</v>
      </c>
      <c r="L11" s="214">
        <v>82</v>
      </c>
      <c r="M11" s="214">
        <v>54</v>
      </c>
      <c r="N11" s="214">
        <v>106</v>
      </c>
      <c r="O11" s="215">
        <v>0.30813953488372092</v>
      </c>
      <c r="P11" s="216">
        <v>942.95799999999997</v>
      </c>
      <c r="Q11" s="216">
        <v>1082.45</v>
      </c>
      <c r="R11" s="216">
        <v>1587.011</v>
      </c>
      <c r="S11" s="216">
        <v>1911.2339999999999</v>
      </c>
      <c r="T11" s="216">
        <v>2048.7750000000001</v>
      </c>
      <c r="U11" s="216">
        <v>2095.1570000000002</v>
      </c>
      <c r="V11" s="216">
        <v>1257.0340000000001</v>
      </c>
      <c r="W11" s="217">
        <v>2159.0630000000001</v>
      </c>
      <c r="X11" s="216"/>
      <c r="Y11" s="216"/>
      <c r="Z11" s="216"/>
      <c r="AA11" s="216"/>
      <c r="AB11" s="218">
        <v>153</v>
      </c>
      <c r="AC11" s="219">
        <v>13083.682000000001</v>
      </c>
      <c r="AD11" s="220">
        <v>0.90661750970446298</v>
      </c>
      <c r="AE11" s="221">
        <v>0.99551879132605781</v>
      </c>
    </row>
    <row r="12" spans="2:31" customFormat="1" ht="15" x14ac:dyDescent="0.25">
      <c r="B12" s="206" t="s">
        <v>250</v>
      </c>
      <c r="C12" s="207" t="s">
        <v>261</v>
      </c>
      <c r="D12" s="208" t="s">
        <v>297</v>
      </c>
      <c r="E12" s="209" t="s">
        <v>333</v>
      </c>
      <c r="F12" s="209" t="s">
        <v>369</v>
      </c>
      <c r="G12" s="210" t="s">
        <v>405</v>
      </c>
      <c r="H12" s="211" t="s">
        <v>434</v>
      </c>
      <c r="I12" s="212" t="s">
        <v>461</v>
      </c>
      <c r="J12" s="213">
        <v>76</v>
      </c>
      <c r="K12" s="214">
        <v>81</v>
      </c>
      <c r="L12" s="214">
        <v>8</v>
      </c>
      <c r="M12" s="214">
        <v>7</v>
      </c>
      <c r="N12" s="214">
        <v>23</v>
      </c>
      <c r="O12" s="215">
        <v>0.2929936305732484</v>
      </c>
      <c r="P12" s="216">
        <v>215.79300000000001</v>
      </c>
      <c r="Q12" s="216">
        <v>448.596</v>
      </c>
      <c r="R12" s="216">
        <v>1633.075</v>
      </c>
      <c r="S12" s="216">
        <v>758.20299999999997</v>
      </c>
      <c r="T12" s="216">
        <v>1319.096</v>
      </c>
      <c r="U12" s="216">
        <v>2480.1889999999999</v>
      </c>
      <c r="V12" s="216">
        <v>1941.327</v>
      </c>
      <c r="W12" s="217">
        <v>2109.8980000000001</v>
      </c>
      <c r="X12" s="216"/>
      <c r="Y12" s="216"/>
      <c r="Z12" s="216"/>
      <c r="AA12" s="216"/>
      <c r="AB12" s="218">
        <v>98</v>
      </c>
      <c r="AC12" s="219">
        <v>10906.177</v>
      </c>
      <c r="AD12" s="220"/>
      <c r="AE12" s="221">
        <v>0.93241587719946573</v>
      </c>
    </row>
    <row r="13" spans="2:31" customFormat="1" ht="15" x14ac:dyDescent="0.25">
      <c r="B13" s="206" t="s">
        <v>251</v>
      </c>
      <c r="C13" s="207" t="s">
        <v>262</v>
      </c>
      <c r="D13" s="208" t="s">
        <v>298</v>
      </c>
      <c r="E13" s="209" t="s">
        <v>334</v>
      </c>
      <c r="F13" s="209" t="s">
        <v>370</v>
      </c>
      <c r="G13" s="210" t="s">
        <v>406</v>
      </c>
      <c r="H13" s="211" t="s">
        <v>435</v>
      </c>
      <c r="I13" s="212" t="s">
        <v>462</v>
      </c>
      <c r="J13" s="213">
        <v>331</v>
      </c>
      <c r="K13" s="214">
        <v>378</v>
      </c>
      <c r="L13" s="214">
        <v>80</v>
      </c>
      <c r="M13" s="214">
        <v>42</v>
      </c>
      <c r="N13" s="214">
        <v>73</v>
      </c>
      <c r="O13" s="215">
        <v>0.20592383638928069</v>
      </c>
      <c r="P13" s="216">
        <v>765.41</v>
      </c>
      <c r="Q13" s="216">
        <v>1180.972</v>
      </c>
      <c r="R13" s="216">
        <v>1563.673</v>
      </c>
      <c r="S13" s="216">
        <v>1637.6659999999999</v>
      </c>
      <c r="T13" s="216">
        <v>1204.4280000000001</v>
      </c>
      <c r="U13" s="216">
        <v>1867.7809999999999</v>
      </c>
      <c r="V13" s="216">
        <v>1863.5920000000001</v>
      </c>
      <c r="W13" s="217">
        <v>1522.7059999999999</v>
      </c>
      <c r="X13" s="216"/>
      <c r="Y13" s="216"/>
      <c r="Z13" s="216"/>
      <c r="AA13" s="216"/>
      <c r="AB13" s="218">
        <v>118</v>
      </c>
      <c r="AC13" s="219">
        <v>11606.227999999999</v>
      </c>
      <c r="AD13" s="220">
        <v>0.48786147275386033</v>
      </c>
      <c r="AE13" s="221">
        <v>0.97068062658919474</v>
      </c>
    </row>
    <row r="14" spans="2:31" customFormat="1" ht="15" x14ac:dyDescent="0.25">
      <c r="B14" s="206" t="s">
        <v>252</v>
      </c>
      <c r="C14" s="207" t="s">
        <v>263</v>
      </c>
      <c r="D14" s="208" t="s">
        <v>299</v>
      </c>
      <c r="E14" s="209" t="s">
        <v>335</v>
      </c>
      <c r="F14" s="209" t="s">
        <v>371</v>
      </c>
      <c r="G14" s="210" t="s">
        <v>407</v>
      </c>
      <c r="H14" s="211" t="s">
        <v>436</v>
      </c>
      <c r="I14" s="212" t="s">
        <v>463</v>
      </c>
      <c r="J14" s="213">
        <v>566</v>
      </c>
      <c r="K14" s="214">
        <v>499</v>
      </c>
      <c r="L14" s="214">
        <v>99</v>
      </c>
      <c r="M14" s="214">
        <v>41</v>
      </c>
      <c r="N14" s="214">
        <v>70</v>
      </c>
      <c r="O14" s="215">
        <v>0.13145539906103287</v>
      </c>
      <c r="P14" s="216">
        <v>901.29399999999998</v>
      </c>
      <c r="Q14" s="216">
        <v>1371.9459999999999</v>
      </c>
      <c r="R14" s="216">
        <v>2876.96</v>
      </c>
      <c r="S14" s="216">
        <v>2433.9949999999999</v>
      </c>
      <c r="T14" s="216">
        <v>1437.1189999999999</v>
      </c>
      <c r="U14" s="216">
        <v>2019.4960000000001</v>
      </c>
      <c r="V14" s="216">
        <v>1552.143</v>
      </c>
      <c r="W14" s="217">
        <v>1409.98</v>
      </c>
      <c r="X14" s="216"/>
      <c r="Y14" s="216"/>
      <c r="Z14" s="216"/>
      <c r="AA14" s="216"/>
      <c r="AB14" s="218">
        <v>112</v>
      </c>
      <c r="AC14" s="219">
        <v>14002.933000000001</v>
      </c>
      <c r="AD14" s="220">
        <v>0.84815141447076947</v>
      </c>
      <c r="AE14" s="221">
        <v>0.98485046265475484</v>
      </c>
    </row>
    <row r="15" spans="2:31" customFormat="1" ht="15" x14ac:dyDescent="0.25">
      <c r="B15" s="206" t="s">
        <v>253</v>
      </c>
      <c r="C15" s="207" t="s">
        <v>264</v>
      </c>
      <c r="D15" s="208" t="s">
        <v>300</v>
      </c>
      <c r="E15" s="209" t="s">
        <v>336</v>
      </c>
      <c r="F15" s="209" t="s">
        <v>372</v>
      </c>
      <c r="G15" s="210" t="s">
        <v>408</v>
      </c>
      <c r="H15" s="211" t="s">
        <v>437</v>
      </c>
      <c r="I15" s="212" t="s">
        <v>464</v>
      </c>
      <c r="J15" s="213">
        <v>341</v>
      </c>
      <c r="K15" s="214">
        <v>341</v>
      </c>
      <c r="L15" s="214">
        <v>59</v>
      </c>
      <c r="M15" s="214">
        <v>71</v>
      </c>
      <c r="N15" s="214">
        <v>71</v>
      </c>
      <c r="O15" s="215">
        <v>0.20821114369501467</v>
      </c>
      <c r="P15" s="216"/>
      <c r="Q15" s="216"/>
      <c r="R15" s="216"/>
      <c r="S15" s="216">
        <v>1002.527</v>
      </c>
      <c r="T15" s="216">
        <v>948.428</v>
      </c>
      <c r="U15" s="216">
        <v>974.83</v>
      </c>
      <c r="V15" s="216">
        <v>1079.211</v>
      </c>
      <c r="W15" s="217">
        <v>1395.048</v>
      </c>
      <c r="X15" s="216"/>
      <c r="Y15" s="216"/>
      <c r="Z15" s="216"/>
      <c r="AA15" s="216"/>
      <c r="AB15" s="218">
        <v>96</v>
      </c>
      <c r="AC15" s="219">
        <v>5400.0439999999999</v>
      </c>
      <c r="AD15" s="220">
        <v>0.75390175955181205</v>
      </c>
      <c r="AE15" s="221">
        <v>0.87522971180881515</v>
      </c>
    </row>
    <row r="16" spans="2:31" customFormat="1" ht="15" x14ac:dyDescent="0.25">
      <c r="B16" s="206" t="s">
        <v>254</v>
      </c>
      <c r="C16" s="207" t="s">
        <v>265</v>
      </c>
      <c r="D16" s="208" t="s">
        <v>301</v>
      </c>
      <c r="E16" s="209" t="s">
        <v>337</v>
      </c>
      <c r="F16" s="209" t="s">
        <v>373</v>
      </c>
      <c r="G16" s="210" t="s">
        <v>409</v>
      </c>
      <c r="H16" s="211" t="s">
        <v>438</v>
      </c>
      <c r="I16" s="211" t="s">
        <v>465</v>
      </c>
      <c r="J16" s="213">
        <v>78</v>
      </c>
      <c r="K16" s="214">
        <v>113</v>
      </c>
      <c r="L16" s="214">
        <v>52</v>
      </c>
      <c r="M16" s="214">
        <v>26</v>
      </c>
      <c r="N16" s="214">
        <v>41</v>
      </c>
      <c r="O16" s="215">
        <v>0.4293193717277487</v>
      </c>
      <c r="P16" s="216">
        <v>12.092000000000001</v>
      </c>
      <c r="Q16" s="216">
        <v>298.19900000000001</v>
      </c>
      <c r="R16" s="216">
        <v>319.46300000000002</v>
      </c>
      <c r="S16" s="216">
        <v>359.45800000000003</v>
      </c>
      <c r="T16" s="216">
        <v>76.040000000000006</v>
      </c>
      <c r="U16" s="216">
        <v>333.88</v>
      </c>
      <c r="V16" s="216">
        <v>884.55600000000004</v>
      </c>
      <c r="W16" s="217">
        <v>1327.742</v>
      </c>
      <c r="X16" s="216"/>
      <c r="Y16" s="216"/>
      <c r="Z16" s="216"/>
      <c r="AA16" s="216"/>
      <c r="AB16" s="218">
        <v>81</v>
      </c>
      <c r="AC16" s="219">
        <v>3611.43</v>
      </c>
      <c r="AD16" s="220">
        <v>0.59647018921482964</v>
      </c>
      <c r="AE16" s="221">
        <v>0.82587438571998917</v>
      </c>
    </row>
    <row r="17" spans="2:31" customFormat="1" ht="15" x14ac:dyDescent="0.25">
      <c r="B17" s="206" t="s">
        <v>249</v>
      </c>
      <c r="C17" s="207" t="s">
        <v>266</v>
      </c>
      <c r="D17" s="208" t="s">
        <v>302</v>
      </c>
      <c r="E17" s="209" t="s">
        <v>338</v>
      </c>
      <c r="F17" s="209" t="s">
        <v>374</v>
      </c>
      <c r="G17" s="210" t="s">
        <v>410</v>
      </c>
      <c r="H17" s="211" t="s">
        <v>409</v>
      </c>
      <c r="I17" s="211" t="s">
        <v>409</v>
      </c>
      <c r="J17" s="213">
        <v>162</v>
      </c>
      <c r="K17" s="214">
        <v>183</v>
      </c>
      <c r="L17" s="214">
        <v>45</v>
      </c>
      <c r="M17" s="214">
        <v>36</v>
      </c>
      <c r="N17" s="214">
        <v>63</v>
      </c>
      <c r="O17" s="215">
        <v>0.36521739130434783</v>
      </c>
      <c r="P17" s="216">
        <v>767.95100000000002</v>
      </c>
      <c r="Q17" s="216">
        <v>1067.277</v>
      </c>
      <c r="R17" s="216">
        <v>1114.2270000000001</v>
      </c>
      <c r="S17" s="216">
        <v>557.13699999999994</v>
      </c>
      <c r="T17" s="216">
        <v>1265.165</v>
      </c>
      <c r="U17" s="216">
        <v>1167.67</v>
      </c>
      <c r="V17" s="216">
        <v>1107.269</v>
      </c>
      <c r="W17" s="217">
        <v>1317.6569999999999</v>
      </c>
      <c r="X17" s="216"/>
      <c r="Y17" s="216"/>
      <c r="Z17" s="216"/>
      <c r="AA17" s="216"/>
      <c r="AB17" s="218">
        <v>97</v>
      </c>
      <c r="AC17" s="219">
        <v>8364.3529999999992</v>
      </c>
      <c r="AD17" s="220">
        <v>0.82873315929183522</v>
      </c>
      <c r="AE17" s="221">
        <v>0.94428886226160613</v>
      </c>
    </row>
    <row r="18" spans="2:31" customFormat="1" ht="15" x14ac:dyDescent="0.25">
      <c r="B18" s="206" t="s">
        <v>251</v>
      </c>
      <c r="C18" s="207" t="s">
        <v>267</v>
      </c>
      <c r="D18" s="208" t="s">
        <v>303</v>
      </c>
      <c r="E18" s="209" t="s">
        <v>339</v>
      </c>
      <c r="F18" s="209" t="s">
        <v>375</v>
      </c>
      <c r="G18" s="210" t="s">
        <v>411</v>
      </c>
      <c r="H18" s="211" t="s">
        <v>439</v>
      </c>
      <c r="I18" s="211" t="s">
        <v>466</v>
      </c>
      <c r="J18" s="213">
        <v>282</v>
      </c>
      <c r="K18" s="214">
        <v>295</v>
      </c>
      <c r="L18" s="214">
        <v>57</v>
      </c>
      <c r="M18" s="214">
        <v>49</v>
      </c>
      <c r="N18" s="214">
        <v>77</v>
      </c>
      <c r="O18" s="215">
        <v>0.26689774696707108</v>
      </c>
      <c r="P18" s="216">
        <v>759.18700000000001</v>
      </c>
      <c r="Q18" s="216">
        <v>1038.06</v>
      </c>
      <c r="R18" s="216">
        <v>994.91800000000001</v>
      </c>
      <c r="S18" s="216">
        <v>966.44200000000001</v>
      </c>
      <c r="T18" s="216">
        <v>930.93600000000004</v>
      </c>
      <c r="U18" s="216">
        <v>1055.1179999999999</v>
      </c>
      <c r="V18" s="216">
        <v>813.774</v>
      </c>
      <c r="W18" s="217">
        <v>1302.8599999999999</v>
      </c>
      <c r="X18" s="216"/>
      <c r="Y18" s="216"/>
      <c r="Z18" s="216"/>
      <c r="AA18" s="216"/>
      <c r="AB18" s="218">
        <v>99</v>
      </c>
      <c r="AC18" s="219">
        <v>7861.2950000000001</v>
      </c>
      <c r="AD18" s="220">
        <v>0.51992379463631477</v>
      </c>
      <c r="AE18" s="221">
        <v>0.97628000549060578</v>
      </c>
    </row>
    <row r="19" spans="2:31" customFormat="1" ht="15" x14ac:dyDescent="0.25">
      <c r="B19" s="206" t="s">
        <v>252</v>
      </c>
      <c r="C19" s="207" t="s">
        <v>268</v>
      </c>
      <c r="D19" s="208" t="s">
        <v>304</v>
      </c>
      <c r="E19" s="209" t="s">
        <v>340</v>
      </c>
      <c r="F19" s="209" t="s">
        <v>376</v>
      </c>
      <c r="G19" s="210" t="s">
        <v>412</v>
      </c>
      <c r="H19" s="211" t="s">
        <v>440</v>
      </c>
      <c r="I19" s="211" t="s">
        <v>467</v>
      </c>
      <c r="J19" s="213">
        <v>204</v>
      </c>
      <c r="K19" s="214">
        <v>195</v>
      </c>
      <c r="L19" s="214">
        <v>31</v>
      </c>
      <c r="M19" s="214">
        <v>30</v>
      </c>
      <c r="N19" s="214">
        <v>57</v>
      </c>
      <c r="O19" s="215">
        <v>0.2857142857142857</v>
      </c>
      <c r="P19" s="216">
        <v>643.30899999999997</v>
      </c>
      <c r="Q19" s="216">
        <v>769.31399999999996</v>
      </c>
      <c r="R19" s="216">
        <v>1080.951</v>
      </c>
      <c r="S19" s="216">
        <v>1172.83</v>
      </c>
      <c r="T19" s="216">
        <v>1116.145</v>
      </c>
      <c r="U19" s="216">
        <v>907.3</v>
      </c>
      <c r="V19" s="216">
        <v>1071.6199999999999</v>
      </c>
      <c r="W19" s="217">
        <v>1276.027</v>
      </c>
      <c r="X19" s="216"/>
      <c r="Y19" s="216"/>
      <c r="Z19" s="216"/>
      <c r="AA19" s="216"/>
      <c r="AB19" s="218">
        <v>93</v>
      </c>
      <c r="AC19" s="219">
        <v>8037.4960000000001</v>
      </c>
      <c r="AD19" s="220">
        <v>0.43821095824281919</v>
      </c>
      <c r="AE19" s="221">
        <v>0.94440592543800861</v>
      </c>
    </row>
    <row r="20" spans="2:31" customFormat="1" ht="15" x14ac:dyDescent="0.25">
      <c r="B20" s="206" t="s">
        <v>255</v>
      </c>
      <c r="C20" s="207" t="s">
        <v>269</v>
      </c>
      <c r="D20" s="208" t="s">
        <v>305</v>
      </c>
      <c r="E20" s="209" t="s">
        <v>341</v>
      </c>
      <c r="F20" s="209" t="s">
        <v>377</v>
      </c>
      <c r="G20" s="210" t="s">
        <v>413</v>
      </c>
      <c r="H20" s="211" t="s">
        <v>441</v>
      </c>
      <c r="I20" s="211" t="s">
        <v>468</v>
      </c>
      <c r="J20" s="213">
        <v>124</v>
      </c>
      <c r="K20" s="214">
        <v>115</v>
      </c>
      <c r="L20" s="214">
        <v>17</v>
      </c>
      <c r="M20" s="214">
        <v>27</v>
      </c>
      <c r="N20" s="214">
        <v>29</v>
      </c>
      <c r="O20" s="215">
        <v>0.24267782426778242</v>
      </c>
      <c r="P20" s="216"/>
      <c r="Q20" s="216"/>
      <c r="R20" s="216">
        <v>206.93299999999999</v>
      </c>
      <c r="S20" s="216">
        <v>1083.2809999999999</v>
      </c>
      <c r="T20" s="216">
        <v>1647.462</v>
      </c>
      <c r="U20" s="216">
        <v>1064.3209999999999</v>
      </c>
      <c r="V20" s="216">
        <v>615.70100000000002</v>
      </c>
      <c r="W20" s="217">
        <v>1175.952</v>
      </c>
      <c r="X20" s="216"/>
      <c r="Y20" s="216"/>
      <c r="Z20" s="216"/>
      <c r="AA20" s="216"/>
      <c r="AB20" s="218">
        <v>53</v>
      </c>
      <c r="AC20" s="219">
        <v>5793.65</v>
      </c>
      <c r="AD20" s="220">
        <v>0.76183982627991231</v>
      </c>
      <c r="AE20" s="221">
        <v>0.86926418409551653</v>
      </c>
    </row>
    <row r="21" spans="2:31" customFormat="1" ht="15" x14ac:dyDescent="0.25">
      <c r="B21" s="206" t="s">
        <v>250</v>
      </c>
      <c r="C21" s="207" t="s">
        <v>270</v>
      </c>
      <c r="D21" s="208" t="s">
        <v>306</v>
      </c>
      <c r="E21" s="209" t="s">
        <v>342</v>
      </c>
      <c r="F21" s="209" t="s">
        <v>378</v>
      </c>
      <c r="G21" s="210" t="s">
        <v>414</v>
      </c>
      <c r="H21" s="211" t="s">
        <v>442</v>
      </c>
      <c r="I21" s="211" t="s">
        <v>469</v>
      </c>
      <c r="J21" s="213">
        <v>84</v>
      </c>
      <c r="K21" s="214">
        <v>89</v>
      </c>
      <c r="L21" s="214">
        <v>19</v>
      </c>
      <c r="M21" s="214">
        <v>15</v>
      </c>
      <c r="N21" s="214">
        <v>25</v>
      </c>
      <c r="O21" s="215">
        <v>0.28901734104046245</v>
      </c>
      <c r="P21" s="216"/>
      <c r="Q21" s="216"/>
      <c r="R21" s="216"/>
      <c r="S21" s="216"/>
      <c r="T21" s="216"/>
      <c r="U21" s="216"/>
      <c r="V21" s="216">
        <v>782.69600000000003</v>
      </c>
      <c r="W21" s="217">
        <v>1130.212</v>
      </c>
      <c r="X21" s="216"/>
      <c r="Y21" s="216"/>
      <c r="Z21" s="216"/>
      <c r="AA21" s="216"/>
      <c r="AB21" s="218">
        <v>44</v>
      </c>
      <c r="AC21" s="219">
        <v>1912.9079999999999</v>
      </c>
      <c r="AD21" s="220">
        <v>0.7137191711561367</v>
      </c>
      <c r="AE21" s="221">
        <v>0.83647428268684487</v>
      </c>
    </row>
    <row r="22" spans="2:31" customFormat="1" ht="15" x14ac:dyDescent="0.25">
      <c r="B22" s="206" t="s">
        <v>248</v>
      </c>
      <c r="C22" s="207" t="s">
        <v>271</v>
      </c>
      <c r="D22" s="208" t="s">
        <v>307</v>
      </c>
      <c r="E22" s="209" t="s">
        <v>343</v>
      </c>
      <c r="F22" s="209" t="s">
        <v>379</v>
      </c>
      <c r="G22" s="210" t="s">
        <v>415</v>
      </c>
      <c r="H22" s="211" t="s">
        <v>443</v>
      </c>
      <c r="I22" s="211" t="s">
        <v>470</v>
      </c>
      <c r="J22" s="213">
        <v>50</v>
      </c>
      <c r="K22" s="214">
        <v>54</v>
      </c>
      <c r="L22" s="214">
        <v>8</v>
      </c>
      <c r="M22" s="214">
        <v>17</v>
      </c>
      <c r="N22" s="214">
        <v>23</v>
      </c>
      <c r="O22" s="215">
        <v>0.44230769230769229</v>
      </c>
      <c r="P22" s="216"/>
      <c r="Q22" s="216"/>
      <c r="R22" s="216"/>
      <c r="S22" s="216"/>
      <c r="T22" s="216"/>
      <c r="U22" s="216">
        <v>683.22799999999995</v>
      </c>
      <c r="V22" s="216">
        <v>819.02599999999995</v>
      </c>
      <c r="W22" s="217">
        <v>1082.672</v>
      </c>
      <c r="X22" s="216"/>
      <c r="Y22" s="216"/>
      <c r="Z22" s="216"/>
      <c r="AA22" s="216"/>
      <c r="AB22" s="218">
        <v>58</v>
      </c>
      <c r="AC22" s="219">
        <v>2584.9259999999999</v>
      </c>
      <c r="AD22" s="220">
        <v>0.84593171576563253</v>
      </c>
      <c r="AE22" s="221">
        <v>0.91419172971366147</v>
      </c>
    </row>
    <row r="23" spans="2:31" customFormat="1" ht="15" x14ac:dyDescent="0.25">
      <c r="B23" s="206" t="s">
        <v>256</v>
      </c>
      <c r="C23" s="207" t="s">
        <v>272</v>
      </c>
      <c r="D23" s="208" t="s">
        <v>308</v>
      </c>
      <c r="E23" s="209" t="s">
        <v>344</v>
      </c>
      <c r="F23" s="209" t="s">
        <v>380</v>
      </c>
      <c r="G23" s="210" t="s">
        <v>416</v>
      </c>
      <c r="H23" s="211" t="s">
        <v>416</v>
      </c>
      <c r="I23" s="211" t="s">
        <v>428</v>
      </c>
      <c r="J23" s="213">
        <v>215</v>
      </c>
      <c r="K23" s="214">
        <v>197</v>
      </c>
      <c r="L23" s="214">
        <v>15</v>
      </c>
      <c r="M23" s="214">
        <v>32</v>
      </c>
      <c r="N23" s="214">
        <v>40</v>
      </c>
      <c r="O23" s="215">
        <v>0.1941747572815534</v>
      </c>
      <c r="P23" s="216">
        <v>1306.336</v>
      </c>
      <c r="Q23" s="216">
        <v>1399.374</v>
      </c>
      <c r="R23" s="216">
        <v>2186.5079999999998</v>
      </c>
      <c r="S23" s="216">
        <v>1390.0429999999999</v>
      </c>
      <c r="T23" s="216">
        <v>1150.8630000000001</v>
      </c>
      <c r="U23" s="216">
        <v>1124.864</v>
      </c>
      <c r="V23" s="216">
        <v>1358.4269999999999</v>
      </c>
      <c r="W23" s="217">
        <v>1079.856</v>
      </c>
      <c r="X23" s="216"/>
      <c r="Y23" s="216"/>
      <c r="Z23" s="216"/>
      <c r="AA23" s="216"/>
      <c r="AB23" s="218">
        <v>72</v>
      </c>
      <c r="AC23" s="219">
        <v>10996.271000000001</v>
      </c>
      <c r="AD23" s="220">
        <v>0.69179407211290356</v>
      </c>
      <c r="AE23" s="221">
        <v>0.88982738500744707</v>
      </c>
    </row>
    <row r="24" spans="2:31" customFormat="1" ht="15" x14ac:dyDescent="0.25">
      <c r="B24" s="206" t="s">
        <v>256</v>
      </c>
      <c r="C24" s="207" t="s">
        <v>273</v>
      </c>
      <c r="D24" s="208" t="s">
        <v>309</v>
      </c>
      <c r="E24" s="209" t="s">
        <v>345</v>
      </c>
      <c r="F24" s="209" t="s">
        <v>381</v>
      </c>
      <c r="G24" s="210" t="s">
        <v>413</v>
      </c>
      <c r="H24" s="211" t="s">
        <v>444</v>
      </c>
      <c r="I24" s="211" t="s">
        <v>471</v>
      </c>
      <c r="J24" s="213">
        <v>191</v>
      </c>
      <c r="K24" s="214">
        <v>187</v>
      </c>
      <c r="L24" s="214">
        <v>25</v>
      </c>
      <c r="M24" s="214">
        <v>17</v>
      </c>
      <c r="N24" s="214">
        <v>38</v>
      </c>
      <c r="O24" s="215">
        <v>0.20105820105820105</v>
      </c>
      <c r="P24" s="216"/>
      <c r="Q24" s="216"/>
      <c r="R24" s="216"/>
      <c r="S24" s="216">
        <v>663.53599999999994</v>
      </c>
      <c r="T24" s="216">
        <v>836.49300000000005</v>
      </c>
      <c r="U24" s="216">
        <v>1361.953</v>
      </c>
      <c r="V24" s="216">
        <v>1085.549</v>
      </c>
      <c r="W24" s="217">
        <v>1073.9849999999999</v>
      </c>
      <c r="X24" s="216"/>
      <c r="Y24" s="216"/>
      <c r="Z24" s="216"/>
      <c r="AA24" s="216"/>
      <c r="AB24" s="218">
        <v>76</v>
      </c>
      <c r="AC24" s="219">
        <v>5021.5159999999996</v>
      </c>
      <c r="AD24" s="220"/>
      <c r="AE24" s="221">
        <v>1</v>
      </c>
    </row>
    <row r="25" spans="2:31" customFormat="1" ht="15" x14ac:dyDescent="0.25">
      <c r="B25" s="206" t="s">
        <v>252</v>
      </c>
      <c r="C25" s="207" t="s">
        <v>274</v>
      </c>
      <c r="D25" s="208" t="s">
        <v>310</v>
      </c>
      <c r="E25" s="209" t="s">
        <v>346</v>
      </c>
      <c r="F25" s="209" t="s">
        <v>382</v>
      </c>
      <c r="G25" s="210" t="s">
        <v>417</v>
      </c>
      <c r="H25" s="211" t="s">
        <v>445</v>
      </c>
      <c r="I25" s="211" t="s">
        <v>472</v>
      </c>
      <c r="J25" s="213">
        <v>159</v>
      </c>
      <c r="K25" s="214">
        <v>162</v>
      </c>
      <c r="L25" s="214">
        <v>42</v>
      </c>
      <c r="M25" s="214">
        <v>26</v>
      </c>
      <c r="N25" s="214">
        <v>43</v>
      </c>
      <c r="O25" s="215">
        <v>0.26791277258566976</v>
      </c>
      <c r="P25" s="216"/>
      <c r="Q25" s="216"/>
      <c r="R25" s="216"/>
      <c r="S25" s="216"/>
      <c r="T25" s="216"/>
      <c r="U25" s="216">
        <v>281.25799999999998</v>
      </c>
      <c r="V25" s="216">
        <v>978.59500000000003</v>
      </c>
      <c r="W25" s="217">
        <v>1063.5809999999999</v>
      </c>
      <c r="X25" s="216"/>
      <c r="Y25" s="216"/>
      <c r="Z25" s="216"/>
      <c r="AA25" s="216"/>
      <c r="AB25" s="218">
        <v>77</v>
      </c>
      <c r="AC25" s="219">
        <v>2323.4340000000002</v>
      </c>
      <c r="AD25" s="220"/>
      <c r="AE25" s="221">
        <v>1</v>
      </c>
    </row>
    <row r="26" spans="2:31" customFormat="1" ht="15" x14ac:dyDescent="0.25">
      <c r="B26" s="206" t="s">
        <v>255</v>
      </c>
      <c r="C26" s="207" t="s">
        <v>275</v>
      </c>
      <c r="D26" s="208" t="s">
        <v>311</v>
      </c>
      <c r="E26" s="209" t="s">
        <v>347</v>
      </c>
      <c r="F26" s="209" t="s">
        <v>383</v>
      </c>
      <c r="G26" s="210" t="s">
        <v>418</v>
      </c>
      <c r="H26" s="211" t="s">
        <v>446</v>
      </c>
      <c r="I26" s="211" t="s">
        <v>473</v>
      </c>
      <c r="J26" s="213">
        <v>70</v>
      </c>
      <c r="K26" s="214">
        <v>72</v>
      </c>
      <c r="L26" s="214">
        <v>8</v>
      </c>
      <c r="M26" s="214">
        <v>14</v>
      </c>
      <c r="N26" s="214">
        <v>12</v>
      </c>
      <c r="O26" s="215">
        <v>0.16901408450704225</v>
      </c>
      <c r="P26" s="216"/>
      <c r="Q26" s="216"/>
      <c r="R26" s="216"/>
      <c r="S26" s="216"/>
      <c r="T26" s="216"/>
      <c r="U26" s="216"/>
      <c r="V26" s="216">
        <v>543.29999999999995</v>
      </c>
      <c r="W26" s="217">
        <v>946.548</v>
      </c>
      <c r="X26" s="216"/>
      <c r="Y26" s="216"/>
      <c r="Z26" s="216"/>
      <c r="AA26" s="216"/>
      <c r="AB26" s="218">
        <v>16</v>
      </c>
      <c r="AC26" s="219">
        <v>1489.848</v>
      </c>
      <c r="AD26" s="220">
        <v>0.73783106756340344</v>
      </c>
      <c r="AE26" s="221">
        <v>0.8494224740345222</v>
      </c>
    </row>
    <row r="27" spans="2:31" customFormat="1" ht="15" x14ac:dyDescent="0.25">
      <c r="B27" s="206" t="s">
        <v>251</v>
      </c>
      <c r="C27" s="207" t="s">
        <v>276</v>
      </c>
      <c r="D27" s="208" t="s">
        <v>312</v>
      </c>
      <c r="E27" s="209" t="s">
        <v>348</v>
      </c>
      <c r="F27" s="209" t="s">
        <v>384</v>
      </c>
      <c r="G27" s="210" t="s">
        <v>419</v>
      </c>
      <c r="H27" s="211" t="s">
        <v>447</v>
      </c>
      <c r="I27" s="211" t="s">
        <v>474</v>
      </c>
      <c r="J27" s="213">
        <v>211</v>
      </c>
      <c r="K27" s="214">
        <v>234</v>
      </c>
      <c r="L27" s="214">
        <v>66</v>
      </c>
      <c r="M27" s="214">
        <v>31</v>
      </c>
      <c r="N27" s="214">
        <v>41</v>
      </c>
      <c r="O27" s="215">
        <v>0.1842696629213483</v>
      </c>
      <c r="P27" s="216"/>
      <c r="Q27" s="216"/>
      <c r="R27" s="216"/>
      <c r="S27" s="216"/>
      <c r="T27" s="216"/>
      <c r="U27" s="216">
        <v>729.92</v>
      </c>
      <c r="V27" s="216">
        <v>753.34299999999996</v>
      </c>
      <c r="W27" s="217">
        <v>892.46400000000006</v>
      </c>
      <c r="X27" s="216"/>
      <c r="Y27" s="216"/>
      <c r="Z27" s="216"/>
      <c r="AA27" s="216"/>
      <c r="AB27" s="218">
        <v>68</v>
      </c>
      <c r="AC27" s="219">
        <v>2375.7269999999999</v>
      </c>
      <c r="AD27" s="220">
        <v>1.0800915331807781</v>
      </c>
      <c r="AE27" s="221">
        <v>1.000255539736429</v>
      </c>
    </row>
    <row r="28" spans="2:31" customFormat="1" ht="15" x14ac:dyDescent="0.25">
      <c r="B28" s="206" t="s">
        <v>253</v>
      </c>
      <c r="C28" s="207" t="s">
        <v>277</v>
      </c>
      <c r="D28" s="208" t="s">
        <v>313</v>
      </c>
      <c r="E28" s="209" t="s">
        <v>349</v>
      </c>
      <c r="F28" s="209" t="s">
        <v>385</v>
      </c>
      <c r="G28" s="210" t="s">
        <v>420</v>
      </c>
      <c r="H28" s="211" t="s">
        <v>448</v>
      </c>
      <c r="I28" s="211" t="s">
        <v>450</v>
      </c>
      <c r="J28" s="213">
        <v>206</v>
      </c>
      <c r="K28" s="214">
        <v>190</v>
      </c>
      <c r="L28" s="214">
        <v>21</v>
      </c>
      <c r="M28" s="214">
        <v>39</v>
      </c>
      <c r="N28" s="214">
        <v>41</v>
      </c>
      <c r="O28" s="215">
        <v>0.20707070707070707</v>
      </c>
      <c r="P28" s="216"/>
      <c r="Q28" s="216"/>
      <c r="R28" s="216"/>
      <c r="S28" s="216"/>
      <c r="T28" s="216"/>
      <c r="U28" s="216"/>
      <c r="V28" s="216"/>
      <c r="W28" s="217">
        <v>846.30499999999995</v>
      </c>
      <c r="X28" s="216"/>
      <c r="Y28" s="216"/>
      <c r="Z28" s="216"/>
      <c r="AA28" s="216"/>
      <c r="AB28" s="218">
        <v>63</v>
      </c>
      <c r="AC28" s="219">
        <v>846.30499999999995</v>
      </c>
      <c r="AD28" s="220">
        <v>0.73663016447421126</v>
      </c>
      <c r="AE28" s="221">
        <v>0.88755943997191122</v>
      </c>
    </row>
    <row r="29" spans="2:31" customFormat="1" ht="15" x14ac:dyDescent="0.25">
      <c r="B29" s="206" t="s">
        <v>255</v>
      </c>
      <c r="C29" s="207" t="s">
        <v>278</v>
      </c>
      <c r="D29" s="208" t="s">
        <v>314</v>
      </c>
      <c r="E29" s="209" t="s">
        <v>350</v>
      </c>
      <c r="F29" s="209" t="s">
        <v>386</v>
      </c>
      <c r="G29" s="210" t="s">
        <v>421</v>
      </c>
      <c r="H29" s="211" t="s">
        <v>429</v>
      </c>
      <c r="I29" s="211" t="s">
        <v>432</v>
      </c>
      <c r="J29" s="213">
        <v>83</v>
      </c>
      <c r="K29" s="214">
        <v>83</v>
      </c>
      <c r="L29" s="214">
        <v>15</v>
      </c>
      <c r="M29" s="214">
        <v>17</v>
      </c>
      <c r="N29" s="214">
        <v>18</v>
      </c>
      <c r="O29" s="215">
        <v>0.21686746987951808</v>
      </c>
      <c r="P29" s="216">
        <v>392.34199999999998</v>
      </c>
      <c r="Q29" s="216">
        <v>660.54899999999998</v>
      </c>
      <c r="R29" s="216">
        <v>1003.804</v>
      </c>
      <c r="S29" s="216">
        <v>851.447</v>
      </c>
      <c r="T29" s="216">
        <v>538.11599999999999</v>
      </c>
      <c r="U29" s="216">
        <v>856.44899999999996</v>
      </c>
      <c r="V29" s="216">
        <v>769.36699999999996</v>
      </c>
      <c r="W29" s="217">
        <v>840.23199999999997</v>
      </c>
      <c r="X29" s="216"/>
      <c r="Y29" s="216"/>
      <c r="Z29" s="216"/>
      <c r="AA29" s="216"/>
      <c r="AB29" s="218">
        <v>48</v>
      </c>
      <c r="AC29" s="219">
        <v>5912.3059999999996</v>
      </c>
      <c r="AD29" s="220">
        <v>0.66057407216268915</v>
      </c>
      <c r="AE29" s="221">
        <v>0.85967123163174308</v>
      </c>
    </row>
    <row r="30" spans="2:31" customFormat="1" ht="15" x14ac:dyDescent="0.25">
      <c r="B30" s="206" t="s">
        <v>248</v>
      </c>
      <c r="C30" s="207" t="s">
        <v>279</v>
      </c>
      <c r="D30" s="208" t="s">
        <v>315</v>
      </c>
      <c r="E30" s="209" t="s">
        <v>351</v>
      </c>
      <c r="F30" s="209" t="s">
        <v>387</v>
      </c>
      <c r="G30" s="210" t="s">
        <v>422</v>
      </c>
      <c r="H30" s="211" t="s">
        <v>449</v>
      </c>
      <c r="I30" s="211" t="s">
        <v>475</v>
      </c>
      <c r="J30" s="213">
        <v>63</v>
      </c>
      <c r="K30" s="214">
        <v>62</v>
      </c>
      <c r="L30" s="214">
        <v>5</v>
      </c>
      <c r="M30" s="214">
        <v>14</v>
      </c>
      <c r="N30" s="214">
        <v>17</v>
      </c>
      <c r="O30" s="215">
        <v>0.27200000000000002</v>
      </c>
      <c r="P30" s="216">
        <v>258.12900000000002</v>
      </c>
      <c r="Q30" s="216">
        <v>332.62099999999998</v>
      </c>
      <c r="R30" s="216">
        <v>372.82100000000003</v>
      </c>
      <c r="S30" s="216">
        <v>715.87099999999998</v>
      </c>
      <c r="T30" s="216">
        <v>5712.03</v>
      </c>
      <c r="U30" s="216">
        <v>491.82400000000001</v>
      </c>
      <c r="V30" s="216">
        <v>383.24099999999999</v>
      </c>
      <c r="W30" s="217">
        <v>715.76599999999996</v>
      </c>
      <c r="X30" s="216"/>
      <c r="Y30" s="216"/>
      <c r="Z30" s="216"/>
      <c r="AA30" s="216"/>
      <c r="AB30" s="218">
        <v>36</v>
      </c>
      <c r="AC30" s="219">
        <v>8982.3029999999999</v>
      </c>
      <c r="AD30" s="220">
        <v>0.60570854022288501</v>
      </c>
      <c r="AE30" s="221">
        <v>0.78468606012100361</v>
      </c>
    </row>
    <row r="31" spans="2:31" customFormat="1" ht="15" x14ac:dyDescent="0.25">
      <c r="B31" s="206" t="s">
        <v>257</v>
      </c>
      <c r="C31" s="207" t="s">
        <v>280</v>
      </c>
      <c r="D31" s="208" t="s">
        <v>316</v>
      </c>
      <c r="E31" s="209" t="s">
        <v>352</v>
      </c>
      <c r="F31" s="209" t="s">
        <v>388</v>
      </c>
      <c r="G31" s="210" t="s">
        <v>420</v>
      </c>
      <c r="H31" s="211" t="s">
        <v>450</v>
      </c>
      <c r="I31" s="211" t="s">
        <v>456</v>
      </c>
      <c r="J31" s="213">
        <v>90</v>
      </c>
      <c r="K31" s="214">
        <v>106</v>
      </c>
      <c r="L31" s="214">
        <v>22</v>
      </c>
      <c r="M31" s="214">
        <v>14</v>
      </c>
      <c r="N31" s="214">
        <v>31</v>
      </c>
      <c r="O31" s="215">
        <v>0.31632653061224492</v>
      </c>
      <c r="P31" s="216"/>
      <c r="Q31" s="216"/>
      <c r="R31" s="216"/>
      <c r="S31" s="216"/>
      <c r="T31" s="216"/>
      <c r="U31" s="216"/>
      <c r="V31" s="216"/>
      <c r="W31" s="217">
        <v>658.81</v>
      </c>
      <c r="X31" s="216"/>
      <c r="Y31" s="216"/>
      <c r="Z31" s="216"/>
      <c r="AA31" s="216"/>
      <c r="AB31" s="218">
        <v>40</v>
      </c>
      <c r="AC31" s="219">
        <v>658.81</v>
      </c>
      <c r="AD31" s="220">
        <v>0.72701543006212366</v>
      </c>
      <c r="AE31" s="221">
        <v>0.87883212782501752</v>
      </c>
    </row>
    <row r="32" spans="2:31" customFormat="1" ht="15" x14ac:dyDescent="0.25">
      <c r="B32" s="206" t="s">
        <v>252</v>
      </c>
      <c r="C32" s="207" t="s">
        <v>281</v>
      </c>
      <c r="D32" s="208" t="s">
        <v>317</v>
      </c>
      <c r="E32" s="209" t="s">
        <v>353</v>
      </c>
      <c r="F32" s="209" t="s">
        <v>389</v>
      </c>
      <c r="G32" s="210" t="s">
        <v>423</v>
      </c>
      <c r="H32" s="211" t="s">
        <v>451</v>
      </c>
      <c r="I32" s="211" t="s">
        <v>455</v>
      </c>
      <c r="J32" s="213">
        <v>262</v>
      </c>
      <c r="K32" s="214">
        <v>244</v>
      </c>
      <c r="L32" s="214">
        <v>20</v>
      </c>
      <c r="M32" s="214">
        <v>35</v>
      </c>
      <c r="N32" s="214">
        <v>24</v>
      </c>
      <c r="O32" s="215">
        <v>9.4861660079051377E-2</v>
      </c>
      <c r="P32" s="216">
        <v>512.09199999999998</v>
      </c>
      <c r="Q32" s="216">
        <v>813.197</v>
      </c>
      <c r="R32" s="216">
        <v>1464.654</v>
      </c>
      <c r="S32" s="216">
        <v>1108.2750000000001</v>
      </c>
      <c r="T32" s="216">
        <v>634.60799999999995</v>
      </c>
      <c r="U32" s="216">
        <v>1553.7190000000001</v>
      </c>
      <c r="V32" s="216">
        <v>693.10900000000004</v>
      </c>
      <c r="W32" s="217">
        <v>649.03499999999997</v>
      </c>
      <c r="X32" s="216"/>
      <c r="Y32" s="216"/>
      <c r="Z32" s="216"/>
      <c r="AA32" s="216"/>
      <c r="AB32" s="218">
        <v>49</v>
      </c>
      <c r="AC32" s="219">
        <v>7428.6890000000003</v>
      </c>
      <c r="AD32" s="220">
        <v>0.55843408593260757</v>
      </c>
      <c r="AE32" s="221">
        <v>0.97732634614571956</v>
      </c>
    </row>
    <row r="33" spans="2:31" customFormat="1" ht="15" x14ac:dyDescent="0.25">
      <c r="B33" s="206" t="s">
        <v>253</v>
      </c>
      <c r="C33" s="207" t="s">
        <v>282</v>
      </c>
      <c r="D33" s="208" t="s">
        <v>318</v>
      </c>
      <c r="E33" s="209" t="s">
        <v>354</v>
      </c>
      <c r="F33" s="209" t="s">
        <v>390</v>
      </c>
      <c r="G33" s="210" t="s">
        <v>408</v>
      </c>
      <c r="H33" s="211" t="s">
        <v>452</v>
      </c>
      <c r="I33" s="211" t="s">
        <v>476</v>
      </c>
      <c r="J33" s="213">
        <v>124</v>
      </c>
      <c r="K33" s="214">
        <v>122</v>
      </c>
      <c r="L33" s="214">
        <v>16</v>
      </c>
      <c r="M33" s="214">
        <v>35</v>
      </c>
      <c r="N33" s="214">
        <v>36</v>
      </c>
      <c r="O33" s="215">
        <v>0.29268292682926828</v>
      </c>
      <c r="P33" s="216"/>
      <c r="Q33" s="216"/>
      <c r="R33" s="216"/>
      <c r="S33" s="216"/>
      <c r="T33" s="216">
        <v>768.92600000000004</v>
      </c>
      <c r="U33" s="216">
        <v>629.59299999999996</v>
      </c>
      <c r="V33" s="216">
        <v>598.625</v>
      </c>
      <c r="W33" s="217">
        <v>602.08600000000001</v>
      </c>
      <c r="X33" s="216"/>
      <c r="Y33" s="216"/>
      <c r="Z33" s="216"/>
      <c r="AA33" s="216"/>
      <c r="AB33" s="218">
        <v>46</v>
      </c>
      <c r="AC33" s="219">
        <v>2599.23</v>
      </c>
      <c r="AD33" s="220">
        <v>0.75358298228253384</v>
      </c>
      <c r="AE33" s="221">
        <v>0.94623428670341025</v>
      </c>
    </row>
    <row r="34" spans="2:31" customFormat="1" ht="15" x14ac:dyDescent="0.25">
      <c r="B34" s="206" t="s">
        <v>252</v>
      </c>
      <c r="C34" s="207" t="s">
        <v>283</v>
      </c>
      <c r="D34" s="208" t="s">
        <v>319</v>
      </c>
      <c r="E34" s="209" t="s">
        <v>355</v>
      </c>
      <c r="F34" s="209" t="s">
        <v>391</v>
      </c>
      <c r="G34" s="210" t="s">
        <v>424</v>
      </c>
      <c r="H34" s="211" t="s">
        <v>438</v>
      </c>
      <c r="I34" s="211" t="s">
        <v>438</v>
      </c>
      <c r="J34" s="213">
        <v>190</v>
      </c>
      <c r="K34" s="214">
        <v>153</v>
      </c>
      <c r="L34" s="214">
        <v>14</v>
      </c>
      <c r="M34" s="214">
        <v>26</v>
      </c>
      <c r="N34" s="214">
        <v>32</v>
      </c>
      <c r="O34" s="215">
        <v>0.18658892128279883</v>
      </c>
      <c r="P34" s="216">
        <v>362.863</v>
      </c>
      <c r="Q34" s="216">
        <v>667.52099999999996</v>
      </c>
      <c r="R34" s="216">
        <v>1282.866</v>
      </c>
      <c r="S34" s="216">
        <v>1087.7729999999999</v>
      </c>
      <c r="T34" s="216">
        <v>664.81</v>
      </c>
      <c r="U34" s="216">
        <v>991.96699999999998</v>
      </c>
      <c r="V34" s="216">
        <v>372.82</v>
      </c>
      <c r="W34" s="217">
        <v>517.56899999999996</v>
      </c>
      <c r="X34" s="216"/>
      <c r="Y34" s="216"/>
      <c r="Z34" s="216"/>
      <c r="AA34" s="216"/>
      <c r="AB34" s="218">
        <v>42</v>
      </c>
      <c r="AC34" s="219">
        <v>5948.1890000000003</v>
      </c>
      <c r="AD34" s="220"/>
      <c r="AE34" s="221">
        <v>0.98282961455889484</v>
      </c>
    </row>
    <row r="35" spans="2:31" customFormat="1" ht="15" x14ac:dyDescent="0.25">
      <c r="B35" s="206" t="s">
        <v>248</v>
      </c>
      <c r="C35" s="207" t="s">
        <v>284</v>
      </c>
      <c r="D35" s="208" t="s">
        <v>320</v>
      </c>
      <c r="E35" s="209" t="s">
        <v>356</v>
      </c>
      <c r="F35" s="209" t="s">
        <v>392</v>
      </c>
      <c r="G35" s="210" t="s">
        <v>425</v>
      </c>
      <c r="H35" s="211" t="s">
        <v>453</v>
      </c>
      <c r="I35" s="211" t="s">
        <v>453</v>
      </c>
      <c r="J35" s="213">
        <v>59</v>
      </c>
      <c r="K35" s="214">
        <v>65</v>
      </c>
      <c r="L35" s="214">
        <v>14</v>
      </c>
      <c r="M35" s="214">
        <v>18</v>
      </c>
      <c r="N35" s="214">
        <v>16</v>
      </c>
      <c r="O35" s="215">
        <v>0.25806451612903225</v>
      </c>
      <c r="P35" s="216">
        <v>227.63800000000001</v>
      </c>
      <c r="Q35" s="216">
        <v>376.09</v>
      </c>
      <c r="R35" s="216">
        <v>612.21600000000001</v>
      </c>
      <c r="S35" s="216">
        <v>653.36199999999997</v>
      </c>
      <c r="T35" s="216">
        <v>1117.9159999999999</v>
      </c>
      <c r="U35" s="216">
        <v>484.07</v>
      </c>
      <c r="V35" s="216">
        <v>465.279</v>
      </c>
      <c r="W35" s="217">
        <v>480.22899999999998</v>
      </c>
      <c r="X35" s="216"/>
      <c r="Y35" s="216"/>
      <c r="Z35" s="216"/>
      <c r="AA35" s="216"/>
      <c r="AB35" s="218">
        <v>27</v>
      </c>
      <c r="AC35" s="219">
        <v>4416.8</v>
      </c>
      <c r="AD35" s="220">
        <v>0.76944987847037072</v>
      </c>
      <c r="AE35" s="221">
        <v>0.88680655514231044</v>
      </c>
    </row>
    <row r="36" spans="2:31" customFormat="1" ht="15" x14ac:dyDescent="0.25">
      <c r="B36" s="206" t="s">
        <v>254</v>
      </c>
      <c r="C36" s="207" t="s">
        <v>285</v>
      </c>
      <c r="D36" s="208" t="s">
        <v>321</v>
      </c>
      <c r="E36" s="209" t="s">
        <v>357</v>
      </c>
      <c r="F36" s="209" t="s">
        <v>393</v>
      </c>
      <c r="G36" s="210" t="s">
        <v>426</v>
      </c>
      <c r="H36" s="211" t="s">
        <v>454</v>
      </c>
      <c r="I36" s="211" t="s">
        <v>454</v>
      </c>
      <c r="J36" s="213">
        <v>126</v>
      </c>
      <c r="K36" s="214">
        <v>124</v>
      </c>
      <c r="L36" s="214">
        <v>14</v>
      </c>
      <c r="M36" s="214">
        <v>28</v>
      </c>
      <c r="N36" s="214">
        <v>23</v>
      </c>
      <c r="O36" s="215">
        <v>0.184</v>
      </c>
      <c r="P36" s="216"/>
      <c r="Q36" s="216"/>
      <c r="R36" s="216"/>
      <c r="S36" s="216"/>
      <c r="T36" s="216"/>
      <c r="U36" s="216"/>
      <c r="V36" s="216"/>
      <c r="W36" s="217">
        <v>466.80599999999998</v>
      </c>
      <c r="X36" s="216"/>
      <c r="Y36" s="216"/>
      <c r="Z36" s="216"/>
      <c r="AA36" s="216"/>
      <c r="AB36" s="218">
        <v>32</v>
      </c>
      <c r="AC36" s="219">
        <v>466.80599999999998</v>
      </c>
      <c r="AD36" s="220">
        <v>0.82715976809634728</v>
      </c>
      <c r="AE36" s="221">
        <v>0.94483795324246844</v>
      </c>
    </row>
    <row r="37" spans="2:31" customFormat="1" ht="15" x14ac:dyDescent="0.25">
      <c r="B37" s="206" t="s">
        <v>257</v>
      </c>
      <c r="C37" s="207" t="s">
        <v>286</v>
      </c>
      <c r="D37" s="208" t="s">
        <v>322</v>
      </c>
      <c r="E37" s="209" t="s">
        <v>358</v>
      </c>
      <c r="F37" s="209" t="s">
        <v>394</v>
      </c>
      <c r="G37" s="210" t="s">
        <v>427</v>
      </c>
      <c r="H37" s="211" t="s">
        <v>455</v>
      </c>
      <c r="I37" s="211" t="s">
        <v>477</v>
      </c>
      <c r="J37" s="213">
        <v>217</v>
      </c>
      <c r="K37" s="214">
        <v>212</v>
      </c>
      <c r="L37" s="214">
        <v>33</v>
      </c>
      <c r="M37" s="214">
        <v>21</v>
      </c>
      <c r="N37" s="214">
        <v>35</v>
      </c>
      <c r="O37" s="215">
        <v>0.16317016317016317</v>
      </c>
      <c r="P37" s="216">
        <v>431.81099999999998</v>
      </c>
      <c r="Q37" s="216">
        <v>838.86199999999997</v>
      </c>
      <c r="R37" s="216">
        <v>1100.729</v>
      </c>
      <c r="S37" s="216">
        <v>866.48400000000004</v>
      </c>
      <c r="T37" s="216">
        <v>599.27499999999998</v>
      </c>
      <c r="U37" s="216">
        <v>816.89099999999996</v>
      </c>
      <c r="V37" s="216">
        <v>773.25199999999995</v>
      </c>
      <c r="W37" s="217">
        <v>449.80700000000002</v>
      </c>
      <c r="X37" s="216"/>
      <c r="Y37" s="216"/>
      <c r="Z37" s="216"/>
      <c r="AA37" s="216"/>
      <c r="AB37" s="218">
        <v>38</v>
      </c>
      <c r="AC37" s="219">
        <v>5877.1109999999999</v>
      </c>
      <c r="AD37" s="220">
        <v>0.64666515282256232</v>
      </c>
      <c r="AE37" s="221">
        <v>0.95708303214590817</v>
      </c>
    </row>
    <row r="38" spans="2:31" customFormat="1" ht="15" x14ac:dyDescent="0.25">
      <c r="B38" s="206" t="s">
        <v>249</v>
      </c>
      <c r="C38" s="207" t="s">
        <v>287</v>
      </c>
      <c r="D38" s="208" t="s">
        <v>323</v>
      </c>
      <c r="E38" s="209" t="s">
        <v>359</v>
      </c>
      <c r="F38" s="209" t="s">
        <v>395</v>
      </c>
      <c r="G38" s="210" t="s">
        <v>426</v>
      </c>
      <c r="H38" s="211" t="s">
        <v>456</v>
      </c>
      <c r="I38" s="211" t="s">
        <v>478</v>
      </c>
      <c r="J38" s="213">
        <v>99</v>
      </c>
      <c r="K38" s="214">
        <v>112</v>
      </c>
      <c r="L38" s="214">
        <v>26</v>
      </c>
      <c r="M38" s="214">
        <v>18</v>
      </c>
      <c r="N38" s="214">
        <v>34</v>
      </c>
      <c r="O38" s="215">
        <v>0.32227488151658767</v>
      </c>
      <c r="P38" s="216"/>
      <c r="Q38" s="216"/>
      <c r="R38" s="216"/>
      <c r="S38" s="216"/>
      <c r="T38" s="216"/>
      <c r="U38" s="216"/>
      <c r="V38" s="216"/>
      <c r="W38" s="217">
        <v>433.79700000000003</v>
      </c>
      <c r="X38" s="216"/>
      <c r="Y38" s="216"/>
      <c r="Z38" s="216"/>
      <c r="AA38" s="216"/>
      <c r="AB38" s="218">
        <v>34</v>
      </c>
      <c r="AC38" s="219">
        <v>433.79700000000003</v>
      </c>
      <c r="AD38" s="220"/>
      <c r="AE38" s="221">
        <v>0.98937550151875342</v>
      </c>
    </row>
    <row r="39" spans="2:31" customFormat="1" ht="15" x14ac:dyDescent="0.25">
      <c r="B39" s="206" t="s">
        <v>256</v>
      </c>
      <c r="C39" s="207" t="s">
        <v>288</v>
      </c>
      <c r="D39" s="208" t="s">
        <v>324</v>
      </c>
      <c r="E39" s="209" t="s">
        <v>360</v>
      </c>
      <c r="F39" s="209" t="s">
        <v>396</v>
      </c>
      <c r="G39" s="210" t="s">
        <v>428</v>
      </c>
      <c r="H39" s="211" t="s">
        <v>457</v>
      </c>
      <c r="I39" s="211" t="s">
        <v>457</v>
      </c>
      <c r="J39" s="213">
        <v>137</v>
      </c>
      <c r="K39" s="214">
        <v>131</v>
      </c>
      <c r="L39" s="214">
        <v>16</v>
      </c>
      <c r="M39" s="214">
        <v>22</v>
      </c>
      <c r="N39" s="214">
        <v>21</v>
      </c>
      <c r="O39" s="215">
        <v>0.15671641791044777</v>
      </c>
      <c r="P39" s="216">
        <v>191.654</v>
      </c>
      <c r="Q39" s="216">
        <v>552.74400000000003</v>
      </c>
      <c r="R39" s="216">
        <v>1072.693</v>
      </c>
      <c r="S39" s="216">
        <v>379.166</v>
      </c>
      <c r="T39" s="216">
        <v>592.47500000000002</v>
      </c>
      <c r="U39" s="216">
        <v>686.62800000000004</v>
      </c>
      <c r="V39" s="216">
        <v>684.27499999999998</v>
      </c>
      <c r="W39" s="217">
        <v>352.654</v>
      </c>
      <c r="X39" s="216"/>
      <c r="Y39" s="216"/>
      <c r="Z39" s="216"/>
      <c r="AA39" s="216"/>
      <c r="AB39" s="218">
        <v>28</v>
      </c>
      <c r="AC39" s="219">
        <v>4512.2889999999998</v>
      </c>
      <c r="AD39" s="220">
        <v>0.65709888101622305</v>
      </c>
      <c r="AE39" s="221">
        <v>0.9465504865018739</v>
      </c>
    </row>
    <row r="40" spans="2:31" customFormat="1" ht="15" x14ac:dyDescent="0.25">
      <c r="B40" s="206" t="s">
        <v>255</v>
      </c>
      <c r="C40" s="207" t="s">
        <v>289</v>
      </c>
      <c r="D40" s="208" t="s">
        <v>325</v>
      </c>
      <c r="E40" s="209" t="s">
        <v>361</v>
      </c>
      <c r="F40" s="209" t="s">
        <v>397</v>
      </c>
      <c r="G40" s="210" t="s">
        <v>426</v>
      </c>
      <c r="H40" s="211" t="s">
        <v>458</v>
      </c>
      <c r="I40" s="211" t="s">
        <v>448</v>
      </c>
      <c r="J40" s="213">
        <v>81</v>
      </c>
      <c r="K40" s="214">
        <v>82</v>
      </c>
      <c r="L40" s="214">
        <v>9</v>
      </c>
      <c r="M40" s="214">
        <v>22</v>
      </c>
      <c r="N40" s="214">
        <v>11</v>
      </c>
      <c r="O40" s="215">
        <v>0.13496932515337423</v>
      </c>
      <c r="P40" s="216"/>
      <c r="Q40" s="216"/>
      <c r="R40" s="216"/>
      <c r="S40" s="216"/>
      <c r="T40" s="216"/>
      <c r="U40" s="216"/>
      <c r="V40" s="216"/>
      <c r="W40" s="217">
        <v>298.19099999999997</v>
      </c>
      <c r="X40" s="216"/>
      <c r="Y40" s="216"/>
      <c r="Z40" s="216"/>
      <c r="AA40" s="216"/>
      <c r="AB40" s="218">
        <v>18</v>
      </c>
      <c r="AC40" s="219">
        <v>298.19099999999997</v>
      </c>
      <c r="AD40" s="220">
        <v>0.79729793131887017</v>
      </c>
      <c r="AE40" s="221">
        <v>0.89984123357543289</v>
      </c>
    </row>
    <row r="41" spans="2:31" customFormat="1" ht="15" x14ac:dyDescent="0.25">
      <c r="B41" s="206" t="s">
        <v>255</v>
      </c>
      <c r="C41" s="207" t="s">
        <v>290</v>
      </c>
      <c r="D41" s="208" t="s">
        <v>326</v>
      </c>
      <c r="E41" s="209" t="s">
        <v>362</v>
      </c>
      <c r="F41" s="209" t="s">
        <v>398</v>
      </c>
      <c r="G41" s="210" t="s">
        <v>429</v>
      </c>
      <c r="H41" s="211" t="s">
        <v>427</v>
      </c>
      <c r="I41" s="211" t="s">
        <v>479</v>
      </c>
      <c r="J41" s="213">
        <v>118</v>
      </c>
      <c r="K41" s="214">
        <v>108</v>
      </c>
      <c r="L41" s="214">
        <v>6</v>
      </c>
      <c r="M41" s="214">
        <v>17</v>
      </c>
      <c r="N41" s="214">
        <v>10</v>
      </c>
      <c r="O41" s="215">
        <v>8.8495575221238937E-2</v>
      </c>
      <c r="P41" s="216">
        <v>74.915000000000006</v>
      </c>
      <c r="Q41" s="216">
        <v>273.142</v>
      </c>
      <c r="R41" s="216">
        <v>877.74900000000002</v>
      </c>
      <c r="S41" s="216">
        <v>427.43</v>
      </c>
      <c r="T41" s="216">
        <v>843.87300000000005</v>
      </c>
      <c r="U41" s="216">
        <v>388.63400000000001</v>
      </c>
      <c r="V41" s="216">
        <v>389.29199999999997</v>
      </c>
      <c r="W41" s="217">
        <v>283.95699999999999</v>
      </c>
      <c r="X41" s="216"/>
      <c r="Y41" s="216"/>
      <c r="Z41" s="216"/>
      <c r="AA41" s="216"/>
      <c r="AB41" s="218">
        <v>15</v>
      </c>
      <c r="AC41" s="219">
        <v>3558.9920000000002</v>
      </c>
      <c r="AD41" s="220">
        <v>0.3972739698288954</v>
      </c>
      <c r="AE41" s="221">
        <v>0.96878525326872933</v>
      </c>
    </row>
    <row r="42" spans="2:31" customFormat="1" ht="15" x14ac:dyDescent="0.25">
      <c r="B42" s="206" t="s">
        <v>255</v>
      </c>
      <c r="C42" s="207" t="s">
        <v>291</v>
      </c>
      <c r="D42" s="208" t="s">
        <v>327</v>
      </c>
      <c r="E42" s="209" t="s">
        <v>363</v>
      </c>
      <c r="F42" s="209" t="s">
        <v>399</v>
      </c>
      <c r="G42" s="210" t="s">
        <v>407</v>
      </c>
      <c r="H42" s="211" t="s">
        <v>433</v>
      </c>
      <c r="I42" s="211" t="s">
        <v>480</v>
      </c>
      <c r="J42" s="213">
        <v>87</v>
      </c>
      <c r="K42" s="214">
        <v>88</v>
      </c>
      <c r="L42" s="214">
        <v>10</v>
      </c>
      <c r="M42" s="214">
        <v>17</v>
      </c>
      <c r="N42" s="214">
        <v>12</v>
      </c>
      <c r="O42" s="215">
        <v>0.13714285714285715</v>
      </c>
      <c r="P42" s="216">
        <v>-22.446999999999999</v>
      </c>
      <c r="Q42" s="216">
        <v>576.36400000000003</v>
      </c>
      <c r="R42" s="216">
        <v>568.69000000000005</v>
      </c>
      <c r="S42" s="216">
        <v>224.518</v>
      </c>
      <c r="T42" s="216">
        <v>623.16600000000005</v>
      </c>
      <c r="U42" s="216">
        <v>871.25699999999995</v>
      </c>
      <c r="V42" s="216">
        <v>887.45699999999999</v>
      </c>
      <c r="W42" s="217">
        <v>283.274</v>
      </c>
      <c r="X42" s="216"/>
      <c r="Y42" s="216"/>
      <c r="Z42" s="216"/>
      <c r="AA42" s="216"/>
      <c r="AB42" s="218">
        <v>18</v>
      </c>
      <c r="AC42" s="219">
        <v>4012.279</v>
      </c>
      <c r="AD42" s="220">
        <v>0.75288006303610433</v>
      </c>
      <c r="AE42" s="221">
        <v>0.87977924568214994</v>
      </c>
    </row>
    <row r="43" spans="2:31" customFormat="1" ht="15" x14ac:dyDescent="0.25">
      <c r="B43" s="206" t="s">
        <v>256</v>
      </c>
      <c r="C43" s="207" t="s">
        <v>292</v>
      </c>
      <c r="D43" s="208" t="s">
        <v>328</v>
      </c>
      <c r="E43" s="209" t="s">
        <v>364</v>
      </c>
      <c r="F43" s="209" t="s">
        <v>400</v>
      </c>
      <c r="G43" s="210" t="s">
        <v>430</v>
      </c>
      <c r="H43" s="211" t="s">
        <v>458</v>
      </c>
      <c r="I43" s="211" t="s">
        <v>481</v>
      </c>
      <c r="J43" s="213">
        <v>82</v>
      </c>
      <c r="K43" s="214">
        <v>73</v>
      </c>
      <c r="L43" s="214">
        <v>8</v>
      </c>
      <c r="M43" s="214">
        <v>13</v>
      </c>
      <c r="N43" s="214">
        <v>8</v>
      </c>
      <c r="O43" s="215">
        <v>0.1032258064516129</v>
      </c>
      <c r="P43" s="216"/>
      <c r="Q43" s="216"/>
      <c r="R43" s="216"/>
      <c r="S43" s="216"/>
      <c r="T43" s="216"/>
      <c r="U43" s="216"/>
      <c r="V43" s="216"/>
      <c r="W43" s="217">
        <v>270.33800000000002</v>
      </c>
      <c r="X43" s="216"/>
      <c r="Y43" s="216"/>
      <c r="Z43" s="216"/>
      <c r="AA43" s="216"/>
      <c r="AB43" s="218">
        <v>14</v>
      </c>
      <c r="AC43" s="219">
        <v>270.33800000000002</v>
      </c>
      <c r="AD43" s="220"/>
      <c r="AE43" s="221">
        <v>1</v>
      </c>
    </row>
    <row r="44" spans="2:31" customFormat="1" ht="15" x14ac:dyDescent="0.25">
      <c r="B44" s="206" t="s">
        <v>257</v>
      </c>
      <c r="C44" s="207" t="s">
        <v>293</v>
      </c>
      <c r="D44" s="208" t="s">
        <v>329</v>
      </c>
      <c r="E44" s="209" t="s">
        <v>365</v>
      </c>
      <c r="F44" s="209" t="s">
        <v>401</v>
      </c>
      <c r="G44" s="210" t="s">
        <v>431</v>
      </c>
      <c r="H44" s="211" t="s">
        <v>459</v>
      </c>
      <c r="I44" s="211" t="s">
        <v>459</v>
      </c>
      <c r="J44" s="213">
        <v>133</v>
      </c>
      <c r="K44" s="214">
        <v>130</v>
      </c>
      <c r="L44" s="214">
        <v>25</v>
      </c>
      <c r="M44" s="214">
        <v>19</v>
      </c>
      <c r="N44" s="214">
        <v>13</v>
      </c>
      <c r="O44" s="215">
        <v>9.8859315589353611E-2</v>
      </c>
      <c r="P44" s="216"/>
      <c r="Q44" s="216"/>
      <c r="R44" s="216"/>
      <c r="S44" s="216"/>
      <c r="T44" s="216"/>
      <c r="U44" s="216"/>
      <c r="V44" s="216"/>
      <c r="W44" s="217">
        <v>238.18199999999999</v>
      </c>
      <c r="X44" s="216"/>
      <c r="Y44" s="216"/>
      <c r="Z44" s="216"/>
      <c r="AA44" s="216"/>
      <c r="AB44" s="218">
        <v>19</v>
      </c>
      <c r="AC44" s="219">
        <v>238.18199999999999</v>
      </c>
      <c r="AD44" s="220"/>
      <c r="AE44" s="221">
        <v>0.98341242569248977</v>
      </c>
    </row>
    <row r="45" spans="2:31" customFormat="1" ht="15" x14ac:dyDescent="0.25">
      <c r="B45" s="206"/>
      <c r="C45" s="207"/>
      <c r="D45" s="208"/>
      <c r="E45" s="209"/>
      <c r="F45" s="209"/>
      <c r="G45" s="210"/>
      <c r="H45" s="211"/>
      <c r="I45" s="211"/>
      <c r="J45" s="213"/>
      <c r="K45" s="214"/>
      <c r="L45" s="214"/>
      <c r="M45" s="214"/>
      <c r="N45" s="214"/>
      <c r="O45" s="215"/>
      <c r="P45" s="216"/>
      <c r="Q45" s="216"/>
      <c r="R45" s="216"/>
      <c r="S45" s="216"/>
      <c r="T45" s="216"/>
      <c r="U45" s="216"/>
      <c r="V45" s="216"/>
      <c r="W45" s="217"/>
      <c r="X45" s="216"/>
      <c r="Y45" s="216"/>
      <c r="Z45" s="216"/>
      <c r="AA45" s="216"/>
      <c r="AB45" s="218"/>
      <c r="AC45" s="219"/>
      <c r="AD45" s="220"/>
      <c r="AE45" s="221"/>
    </row>
    <row r="46" spans="2:31" customFormat="1" ht="15" x14ac:dyDescent="0.25">
      <c r="B46" s="206"/>
      <c r="C46" s="207"/>
      <c r="D46" s="208"/>
      <c r="E46" s="209"/>
      <c r="F46" s="209"/>
      <c r="G46" s="210"/>
      <c r="H46" s="211"/>
      <c r="I46" s="211"/>
      <c r="J46" s="213"/>
      <c r="K46" s="214"/>
      <c r="L46" s="214"/>
      <c r="M46" s="214"/>
      <c r="N46" s="214"/>
      <c r="O46" s="215"/>
      <c r="P46" s="216"/>
      <c r="Q46" s="216"/>
      <c r="R46" s="216"/>
      <c r="S46" s="216"/>
      <c r="T46" s="216"/>
      <c r="U46" s="216"/>
      <c r="V46" s="216"/>
      <c r="W46" s="217"/>
      <c r="X46" s="216"/>
      <c r="Y46" s="216"/>
      <c r="Z46" s="216"/>
      <c r="AA46" s="216"/>
      <c r="AB46" s="218"/>
      <c r="AC46" s="219"/>
      <c r="AD46" s="220"/>
      <c r="AE46" s="221"/>
    </row>
    <row r="47" spans="2:31" customFormat="1" ht="15" x14ac:dyDescent="0.25">
      <c r="B47" s="206"/>
      <c r="C47" s="207"/>
      <c r="D47" s="208"/>
      <c r="E47" s="209"/>
      <c r="F47" s="209"/>
      <c r="G47" s="210"/>
      <c r="H47" s="211"/>
      <c r="I47" s="211"/>
      <c r="J47" s="213"/>
      <c r="K47" s="214"/>
      <c r="L47" s="214"/>
      <c r="M47" s="214"/>
      <c r="N47" s="214"/>
      <c r="O47" s="215"/>
      <c r="P47" s="216"/>
      <c r="Q47" s="216"/>
      <c r="R47" s="216"/>
      <c r="S47" s="216"/>
      <c r="T47" s="216"/>
      <c r="U47" s="216"/>
      <c r="V47" s="216"/>
      <c r="W47" s="217"/>
      <c r="X47" s="216"/>
      <c r="Y47" s="216"/>
      <c r="Z47" s="216"/>
      <c r="AA47" s="216"/>
      <c r="AB47" s="218"/>
      <c r="AC47" s="219"/>
      <c r="AD47" s="220"/>
      <c r="AE47" s="221"/>
    </row>
    <row r="48" spans="2:31" customFormat="1" ht="15" x14ac:dyDescent="0.25">
      <c r="B48" s="222"/>
      <c r="C48" s="223"/>
      <c r="D48" s="224"/>
      <c r="E48" s="225"/>
      <c r="F48" s="225"/>
      <c r="G48" s="226"/>
      <c r="H48" s="211"/>
      <c r="I48" s="211"/>
      <c r="J48" s="227"/>
      <c r="K48" s="228"/>
      <c r="L48" s="228"/>
      <c r="M48" s="228"/>
      <c r="N48" s="228"/>
      <c r="O48" s="229"/>
      <c r="P48" s="230"/>
      <c r="Q48" s="230"/>
      <c r="R48" s="230"/>
      <c r="S48" s="230"/>
      <c r="T48" s="230"/>
      <c r="U48" s="230"/>
      <c r="V48" s="230"/>
      <c r="W48" s="231"/>
      <c r="X48" s="230"/>
      <c r="Y48" s="230"/>
      <c r="Z48" s="230"/>
      <c r="AA48" s="230"/>
      <c r="AB48" s="232"/>
      <c r="AC48" s="233"/>
      <c r="AD48" s="234"/>
      <c r="AE48" s="235"/>
    </row>
    <row r="49" spans="2:31" customFormat="1" ht="15.75" thickBot="1" x14ac:dyDescent="0.3">
      <c r="B49" s="236"/>
      <c r="C49" s="237" t="s">
        <v>144</v>
      </c>
      <c r="D49" s="238"/>
      <c r="E49" s="238"/>
      <c r="F49" s="238"/>
      <c r="G49" s="238"/>
      <c r="H49" s="238"/>
      <c r="I49" s="238"/>
      <c r="J49" s="239">
        <f>SUM(J9:J48)</f>
        <v>5890</v>
      </c>
      <c r="K49" s="240">
        <f>SUM(K9:K48)</f>
        <v>5947</v>
      </c>
      <c r="L49" s="240">
        <f>SUM(L9:L48)</f>
        <v>1020</v>
      </c>
      <c r="M49" s="240">
        <f>SUM(M9:M48)</f>
        <v>940</v>
      </c>
      <c r="N49" s="240">
        <f>SUM(N9:N48)</f>
        <v>1345</v>
      </c>
      <c r="O49" s="241">
        <f>N49/AVERAGE(J49,K49)</f>
        <v>0.22725352707611726</v>
      </c>
      <c r="P49" s="242">
        <f t="shared" ref="P49:AC49" si="0">SUM(P9:P48)</f>
        <v>14698.728000000003</v>
      </c>
      <c r="Q49" s="242">
        <f t="shared" si="0"/>
        <v>24103.050999999999</v>
      </c>
      <c r="R49" s="242">
        <f t="shared" si="0"/>
        <v>33330.353999999999</v>
      </c>
      <c r="S49" s="242"/>
      <c r="T49" s="242"/>
      <c r="U49" s="242"/>
      <c r="V49" s="242">
        <f>SUM(V9:V48)</f>
        <v>34185.641000000003</v>
      </c>
      <c r="W49" s="243"/>
      <c r="X49" s="242"/>
      <c r="Y49" s="242"/>
      <c r="Z49" s="242"/>
      <c r="AA49" s="242"/>
      <c r="AB49" s="243">
        <f t="shared" si="0"/>
        <v>2374</v>
      </c>
      <c r="AC49" s="162">
        <f t="shared" si="0"/>
        <v>256611.69000000003</v>
      </c>
      <c r="AD49" s="244"/>
      <c r="AE49" s="245"/>
    </row>
    <row r="50" spans="2:31" customFormat="1" ht="15" x14ac:dyDescent="0.25"/>
    <row r="51" spans="2:31" customFormat="1" ht="15" x14ac:dyDescent="0.25">
      <c r="C51" s="246" t="s">
        <v>145</v>
      </c>
      <c r="P51" s="247" t="s">
        <v>146</v>
      </c>
      <c r="Q51" s="248" t="s">
        <v>147</v>
      </c>
      <c r="R51" s="163" t="s">
        <v>148</v>
      </c>
    </row>
    <row r="52" spans="2:31" customFormat="1" ht="15" x14ac:dyDescent="0.25">
      <c r="C52" s="164" t="s">
        <v>149</v>
      </c>
    </row>
    <row r="53" spans="2:31" customFormat="1" ht="15" x14ac:dyDescent="0.25"/>
    <row r="54" spans="2:31" x14ac:dyDescent="0.2">
      <c r="C54" s="166"/>
      <c r="P54" s="166"/>
      <c r="Q54" s="166"/>
      <c r="R54" s="166"/>
    </row>
    <row r="55" spans="2:31" x14ac:dyDescent="0.2">
      <c r="C55" s="166"/>
      <c r="P55" s="166"/>
      <c r="Q55" s="166"/>
      <c r="R55" s="166"/>
    </row>
    <row r="56" spans="2:31" x14ac:dyDescent="0.2">
      <c r="C56" s="166"/>
      <c r="P56" s="166"/>
      <c r="Q56" s="166"/>
      <c r="R56" s="166"/>
    </row>
    <row r="57" spans="2:31" x14ac:dyDescent="0.2">
      <c r="C57" s="166"/>
      <c r="P57" s="166"/>
      <c r="Q57" s="166"/>
      <c r="R57" s="166"/>
    </row>
    <row r="58" spans="2:31" x14ac:dyDescent="0.2">
      <c r="C58" s="166"/>
      <c r="P58" s="166"/>
      <c r="Q58" s="166"/>
      <c r="R58" s="166"/>
    </row>
    <row r="59" spans="2:31" x14ac:dyDescent="0.2">
      <c r="C59" s="166"/>
      <c r="P59" s="166"/>
      <c r="Q59" s="166"/>
      <c r="R59" s="166"/>
    </row>
    <row r="60" spans="2:31" x14ac:dyDescent="0.2">
      <c r="C60" s="166"/>
      <c r="P60" s="166"/>
      <c r="Q60" s="166"/>
      <c r="R60" s="166"/>
    </row>
    <row r="61" spans="2:31" x14ac:dyDescent="0.2">
      <c r="C61" s="166"/>
      <c r="P61" s="166"/>
      <c r="Q61" s="166"/>
      <c r="R61" s="166"/>
    </row>
    <row r="62" spans="2:31" x14ac:dyDescent="0.2">
      <c r="C62" s="166"/>
      <c r="P62" s="166"/>
      <c r="Q62" s="166"/>
      <c r="R62" s="166"/>
    </row>
    <row r="63" spans="2:31" x14ac:dyDescent="0.2">
      <c r="C63" s="166"/>
      <c r="P63" s="166"/>
      <c r="Q63" s="166"/>
      <c r="R63" s="166"/>
    </row>
    <row r="64" spans="2:31" x14ac:dyDescent="0.2">
      <c r="C64" s="166"/>
      <c r="P64" s="166"/>
      <c r="Q64" s="166"/>
      <c r="R64" s="166"/>
    </row>
    <row r="65" spans="3:18" x14ac:dyDescent="0.2">
      <c r="C65" s="166"/>
      <c r="P65" s="166"/>
      <c r="Q65" s="166"/>
      <c r="R65" s="166"/>
    </row>
    <row r="66" spans="3:18" x14ac:dyDescent="0.2">
      <c r="C66" s="166"/>
      <c r="P66" s="166"/>
      <c r="Q66" s="166"/>
      <c r="R66" s="166"/>
    </row>
    <row r="67" spans="3:18" x14ac:dyDescent="0.2">
      <c r="C67" s="164" t="s">
        <v>149</v>
      </c>
    </row>
  </sheetData>
  <conditionalFormatting sqref="W9:W12 W15:W48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W24:W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W21:W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W45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W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W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W13:W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59"/>
  <sheetViews>
    <sheetView showGridLines="0" zoomScale="80" zoomScaleNormal="80" workbookViewId="0">
      <pane ySplit="3" topLeftCell="A187" activePane="bottomLeft" state="frozen"/>
      <selection pane="bottomLeft" activeCell="H216" sqref="H216"/>
    </sheetView>
  </sheetViews>
  <sheetFormatPr defaultColWidth="9.125" defaultRowHeight="12" x14ac:dyDescent="0.2"/>
  <cols>
    <col min="1" max="1" width="10.375" style="10" customWidth="1" collapsed="1"/>
    <col min="2" max="2" width="17" style="9" bestFit="1" customWidth="1" collapsed="1"/>
    <col min="3" max="4" width="10.25" style="9" bestFit="1" customWidth="1" collapsed="1"/>
    <col min="5" max="9" width="11.25" style="9" bestFit="1" customWidth="1" collapsed="1"/>
    <col min="10" max="14" width="9.125" style="9" collapsed="1"/>
    <col min="15" max="15" width="11" style="9" customWidth="1" collapsed="1"/>
    <col min="16" max="16" width="17.375" style="9" customWidth="1" collapsed="1"/>
    <col min="17" max="17" width="7.75" style="9" customWidth="1" collapsed="1"/>
    <col min="18" max="18" width="10.25" style="9" bestFit="1" customWidth="1" collapsed="1"/>
    <col min="19" max="19" width="11.25" style="9" bestFit="1" customWidth="1" collapsed="1"/>
    <col min="20" max="27" width="10.375" style="9" bestFit="1" customWidth="1" collapsed="1"/>
    <col min="28" max="29" width="10.25" style="9" bestFit="1" customWidth="1" collapsed="1"/>
    <col min="30" max="36" width="9.625" style="9" customWidth="1" collapsed="1"/>
    <col min="37" max="37" width="21.125" style="9" customWidth="1" collapsed="1"/>
    <col min="38" max="38" width="11.25" style="9" customWidth="1" collapsed="1"/>
    <col min="39" max="16384" width="9.125" style="9" collapsed="1"/>
  </cols>
  <sheetData>
    <row r="2" spans="1:50" x14ac:dyDescent="0.2">
      <c r="A2" s="161" t="s">
        <v>53</v>
      </c>
      <c r="P2" s="161" t="s">
        <v>57</v>
      </c>
      <c r="AK2" s="161" t="s">
        <v>58</v>
      </c>
    </row>
    <row r="3" spans="1:50" x14ac:dyDescent="0.2">
      <c r="P3" s="10"/>
      <c r="AK3" s="10"/>
    </row>
    <row r="4" spans="1:50" x14ac:dyDescent="0.2">
      <c r="B4" s="10"/>
      <c r="C4" s="10" t="s">
        <v>37</v>
      </c>
      <c r="D4" s="10" t="s">
        <v>38</v>
      </c>
      <c r="E4" s="10" t="s">
        <v>39</v>
      </c>
      <c r="F4" s="10" t="s">
        <v>40</v>
      </c>
      <c r="G4" s="10" t="s">
        <v>41</v>
      </c>
      <c r="H4" s="10" t="s">
        <v>42</v>
      </c>
      <c r="I4" s="10" t="s">
        <v>43</v>
      </c>
      <c r="J4" s="10" t="s">
        <v>44</v>
      </c>
      <c r="K4" s="10" t="s">
        <v>45</v>
      </c>
      <c r="L4" s="10" t="s">
        <v>46</v>
      </c>
      <c r="M4" s="10" t="s">
        <v>47</v>
      </c>
      <c r="N4" s="10" t="s">
        <v>48</v>
      </c>
      <c r="P4" s="10"/>
      <c r="Q4" s="10"/>
      <c r="R4" s="10" t="s">
        <v>37</v>
      </c>
      <c r="S4" s="10" t="s">
        <v>38</v>
      </c>
      <c r="T4" s="10" t="s">
        <v>39</v>
      </c>
      <c r="U4" s="10" t="s">
        <v>40</v>
      </c>
      <c r="V4" s="10" t="s">
        <v>41</v>
      </c>
      <c r="W4" s="10" t="s">
        <v>42</v>
      </c>
      <c r="X4" s="10" t="s">
        <v>43</v>
      </c>
      <c r="Y4" s="10" t="s">
        <v>44</v>
      </c>
      <c r="Z4" s="10" t="s">
        <v>45</v>
      </c>
      <c r="AA4" s="10" t="s">
        <v>46</v>
      </c>
      <c r="AB4" s="10" t="s">
        <v>47</v>
      </c>
      <c r="AC4" s="10" t="s">
        <v>48</v>
      </c>
      <c r="AK4" s="10"/>
      <c r="AL4" s="10"/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</row>
    <row r="5" spans="1:50" x14ac:dyDescent="0.2">
      <c r="A5" s="10" t="s">
        <v>17</v>
      </c>
      <c r="P5" s="10" t="s">
        <v>17</v>
      </c>
      <c r="AK5" s="10" t="s">
        <v>17</v>
      </c>
    </row>
    <row r="6" spans="1:50" x14ac:dyDescent="0.2">
      <c r="B6" s="9" t="s">
        <v>34</v>
      </c>
      <c r="C6" s="11">
        <v>26687.802739999999</v>
      </c>
      <c r="D6" s="11">
        <v>41713.019300000036</v>
      </c>
      <c r="E6" s="11">
        <v>58504.867000000006</v>
      </c>
      <c r="F6" s="11">
        <v>51457.592300000048</v>
      </c>
      <c r="G6" s="11">
        <v>54412.827999999994</v>
      </c>
      <c r="H6" s="11">
        <v>59446.574000000001</v>
      </c>
      <c r="I6" s="11"/>
      <c r="J6" s="11"/>
      <c r="K6" s="11"/>
      <c r="L6" s="11"/>
      <c r="M6" s="11"/>
      <c r="N6" s="11"/>
      <c r="P6" s="10"/>
      <c r="Q6" s="9" t="s">
        <v>34</v>
      </c>
      <c r="R6" s="11">
        <v>26687.802739999999</v>
      </c>
      <c r="S6" s="11">
        <v>41713.019300000036</v>
      </c>
      <c r="T6" s="11">
        <v>58504.867000000006</v>
      </c>
      <c r="U6" s="11">
        <v>51457.592300000048</v>
      </c>
      <c r="V6" s="11">
        <v>54412.827999999994</v>
      </c>
      <c r="W6" s="11">
        <v>59446.574000000001</v>
      </c>
      <c r="X6" s="11"/>
      <c r="Y6" s="11"/>
      <c r="Z6" s="11"/>
      <c r="AA6" s="11"/>
      <c r="AB6" s="11"/>
      <c r="AC6" s="11"/>
      <c r="AK6" s="10"/>
      <c r="AL6" s="9" t="s">
        <v>34</v>
      </c>
      <c r="AM6" s="11">
        <v>26687.802739999999</v>
      </c>
      <c r="AN6" s="11">
        <v>41713.019300000036</v>
      </c>
      <c r="AO6" s="11">
        <v>58504.867000000006</v>
      </c>
      <c r="AP6" s="11">
        <v>51457.592300000048</v>
      </c>
      <c r="AQ6" s="11">
        <v>54412.827999999994</v>
      </c>
      <c r="AR6" s="11">
        <v>59446.574000000001</v>
      </c>
      <c r="AS6" s="11"/>
      <c r="AT6" s="11"/>
      <c r="AU6" s="11"/>
      <c r="AV6" s="11"/>
      <c r="AW6" s="11"/>
      <c r="AX6" s="11"/>
    </row>
    <row r="7" spans="1:50" x14ac:dyDescent="0.2">
      <c r="B7" s="9" t="s">
        <v>35</v>
      </c>
      <c r="C7" s="11">
        <v>21159.465884169887</v>
      </c>
      <c r="D7" s="11">
        <v>20867.642534235856</v>
      </c>
      <c r="E7" s="11">
        <v>49678.550803872859</v>
      </c>
      <c r="F7" s="11">
        <v>49306.357366960248</v>
      </c>
      <c r="G7" s="11">
        <v>57719.167284380776</v>
      </c>
      <c r="H7" s="11">
        <v>64986.347978287136</v>
      </c>
      <c r="I7" s="11">
        <v>59891.902241751806</v>
      </c>
      <c r="J7" s="11">
        <v>66554.351797741721</v>
      </c>
      <c r="K7" s="11">
        <v>74354.220299720429</v>
      </c>
      <c r="L7" s="11">
        <v>70348.989256097513</v>
      </c>
      <c r="M7" s="11">
        <v>77982.43853511526</v>
      </c>
      <c r="N7" s="11">
        <v>87307.252311144912</v>
      </c>
      <c r="P7" s="10"/>
      <c r="Q7" s="9" t="s">
        <v>35</v>
      </c>
      <c r="R7" s="11">
        <v>21159.465884169887</v>
      </c>
      <c r="S7" s="11">
        <v>20867.642534235856</v>
      </c>
      <c r="T7" s="11">
        <v>49678.550803872859</v>
      </c>
      <c r="U7" s="11">
        <v>49306.357366960248</v>
      </c>
      <c r="V7" s="11">
        <v>57719.167284380776</v>
      </c>
      <c r="W7" s="11">
        <v>64986.347978287136</v>
      </c>
      <c r="X7" s="11">
        <v>59891.902241751806</v>
      </c>
      <c r="Y7" s="11">
        <v>66554.351797741721</v>
      </c>
      <c r="Z7" s="11">
        <v>74354.220299720429</v>
      </c>
      <c r="AA7" s="11">
        <v>70348.989256097513</v>
      </c>
      <c r="AB7" s="11">
        <v>77982.43853511526</v>
      </c>
      <c r="AC7" s="11">
        <v>87307.252311144912</v>
      </c>
      <c r="AK7" s="10"/>
      <c r="AL7" s="9" t="s">
        <v>35</v>
      </c>
      <c r="AM7" s="11">
        <v>21159.465884169887</v>
      </c>
      <c r="AN7" s="11">
        <v>20867.642534235856</v>
      </c>
      <c r="AO7" s="11">
        <v>49678.550803872859</v>
      </c>
      <c r="AP7" s="11">
        <v>49306.357366960248</v>
      </c>
      <c r="AQ7" s="11">
        <v>57719.167284380776</v>
      </c>
      <c r="AR7" s="11">
        <v>64986.347978287136</v>
      </c>
      <c r="AS7" s="11">
        <v>59891.902241751806</v>
      </c>
      <c r="AT7" s="11">
        <v>66554.351797741721</v>
      </c>
      <c r="AU7" s="11">
        <v>74354.220299720429</v>
      </c>
      <c r="AV7" s="11">
        <v>70348.989256097513</v>
      </c>
      <c r="AW7" s="11">
        <v>77982.43853511526</v>
      </c>
      <c r="AX7" s="11">
        <v>87307.252311144912</v>
      </c>
    </row>
    <row r="8" spans="1:50" x14ac:dyDescent="0.2">
      <c r="B8" s="9" t="s">
        <v>36</v>
      </c>
      <c r="C8" s="11">
        <v>13422.264399999998</v>
      </c>
      <c r="D8" s="11">
        <v>13983.777799999969</v>
      </c>
      <c r="E8" s="11">
        <v>34363.530299999991</v>
      </c>
      <c r="F8" s="11">
        <v>31029.739200000011</v>
      </c>
      <c r="G8" s="11">
        <v>29098.451900000004</v>
      </c>
      <c r="H8" s="11">
        <v>42616.913540000067</v>
      </c>
      <c r="I8" s="11">
        <v>30649.18507000001</v>
      </c>
      <c r="J8" s="11">
        <v>32361.144800000031</v>
      </c>
      <c r="K8" s="11">
        <v>49563.993800000069</v>
      </c>
      <c r="L8" s="11">
        <v>40919.720650000017</v>
      </c>
      <c r="M8" s="11">
        <v>52866.932160000091</v>
      </c>
      <c r="N8" s="11">
        <v>97022.200140000321</v>
      </c>
      <c r="P8" s="10"/>
      <c r="Q8" s="9" t="s">
        <v>36</v>
      </c>
      <c r="R8" s="11">
        <v>13422.264399999998</v>
      </c>
      <c r="S8" s="11">
        <v>13983.777799999969</v>
      </c>
      <c r="T8" s="11">
        <v>34363.530299999991</v>
      </c>
      <c r="U8" s="11">
        <v>31029.739200000011</v>
      </c>
      <c r="V8" s="11">
        <v>29098.451900000004</v>
      </c>
      <c r="W8" s="11">
        <v>42616.913540000067</v>
      </c>
      <c r="X8" s="11">
        <v>30649.18507000001</v>
      </c>
      <c r="Y8" s="11">
        <v>32361.144800000031</v>
      </c>
      <c r="Z8" s="11">
        <v>49563.993800000069</v>
      </c>
      <c r="AA8" s="11">
        <v>40919.720650000017</v>
      </c>
      <c r="AB8" s="11">
        <v>52866.932160000091</v>
      </c>
      <c r="AC8" s="11">
        <v>97022.200140000321</v>
      </c>
      <c r="AK8" s="10"/>
      <c r="AL8" s="9" t="s">
        <v>36</v>
      </c>
      <c r="AM8" s="11">
        <v>13422.264399999998</v>
      </c>
      <c r="AN8" s="11">
        <v>13983.777799999969</v>
      </c>
      <c r="AO8" s="11">
        <v>34363.530299999991</v>
      </c>
      <c r="AP8" s="11">
        <v>31029.739200000011</v>
      </c>
      <c r="AQ8" s="11">
        <v>29098.451900000004</v>
      </c>
      <c r="AR8" s="11">
        <v>42616.913540000067</v>
      </c>
      <c r="AS8" s="11">
        <v>30649.18507000001</v>
      </c>
      <c r="AT8" s="11">
        <v>32361.144800000031</v>
      </c>
      <c r="AU8" s="11">
        <v>49563.993800000069</v>
      </c>
      <c r="AV8" s="11">
        <v>40919.720650000017</v>
      </c>
      <c r="AW8" s="11">
        <v>52866.932160000091</v>
      </c>
      <c r="AX8" s="11">
        <v>97022.200140000321</v>
      </c>
    </row>
    <row r="9" spans="1:50" x14ac:dyDescent="0.2">
      <c r="P9" s="10"/>
      <c r="AK9" s="10"/>
    </row>
    <row r="10" spans="1:50" x14ac:dyDescent="0.2">
      <c r="B10" s="10"/>
      <c r="C10" s="10" t="s">
        <v>37</v>
      </c>
      <c r="D10" s="10" t="s">
        <v>38</v>
      </c>
      <c r="E10" s="10" t="s">
        <v>39</v>
      </c>
      <c r="F10" s="10" t="s">
        <v>40</v>
      </c>
      <c r="G10" s="10" t="s">
        <v>41</v>
      </c>
      <c r="H10" s="10" t="s">
        <v>42</v>
      </c>
      <c r="I10" s="10" t="s">
        <v>43</v>
      </c>
      <c r="J10" s="10" t="s">
        <v>44</v>
      </c>
      <c r="K10" s="10" t="s">
        <v>45</v>
      </c>
      <c r="L10" s="10" t="s">
        <v>46</v>
      </c>
      <c r="M10" s="10" t="s">
        <v>47</v>
      </c>
      <c r="N10" s="10" t="s">
        <v>48</v>
      </c>
      <c r="P10" s="10"/>
      <c r="Q10" s="10"/>
      <c r="R10" s="10" t="s">
        <v>37</v>
      </c>
      <c r="S10" s="10" t="s">
        <v>38</v>
      </c>
      <c r="T10" s="10" t="s">
        <v>39</v>
      </c>
      <c r="U10" s="10" t="s">
        <v>40</v>
      </c>
      <c r="V10" s="10" t="s">
        <v>41</v>
      </c>
      <c r="W10" s="10" t="s">
        <v>42</v>
      </c>
      <c r="X10" s="10" t="s">
        <v>43</v>
      </c>
      <c r="Y10" s="10" t="s">
        <v>44</v>
      </c>
      <c r="Z10" s="10" t="s">
        <v>45</v>
      </c>
      <c r="AA10" s="10" t="s">
        <v>46</v>
      </c>
      <c r="AB10" s="10" t="s">
        <v>47</v>
      </c>
      <c r="AC10" s="10" t="s">
        <v>48</v>
      </c>
      <c r="AK10" s="10"/>
      <c r="AL10" s="10"/>
      <c r="AM10" s="10" t="s">
        <v>37</v>
      </c>
      <c r="AN10" s="10" t="s">
        <v>38</v>
      </c>
      <c r="AO10" s="10" t="s">
        <v>39</v>
      </c>
      <c r="AP10" s="10" t="s">
        <v>40</v>
      </c>
      <c r="AQ10" s="10" t="s">
        <v>41</v>
      </c>
      <c r="AR10" s="10" t="s">
        <v>42</v>
      </c>
      <c r="AS10" s="10" t="s">
        <v>43</v>
      </c>
      <c r="AT10" s="10" t="s">
        <v>44</v>
      </c>
      <c r="AU10" s="10" t="s">
        <v>45</v>
      </c>
      <c r="AV10" s="10" t="s">
        <v>46</v>
      </c>
      <c r="AW10" s="10" t="s">
        <v>47</v>
      </c>
      <c r="AX10" s="10" t="s">
        <v>48</v>
      </c>
    </row>
    <row r="11" spans="1:50" x14ac:dyDescent="0.2">
      <c r="A11" s="10" t="s">
        <v>19</v>
      </c>
      <c r="P11" s="10" t="s">
        <v>19</v>
      </c>
      <c r="AK11" s="10" t="s">
        <v>19</v>
      </c>
    </row>
    <row r="12" spans="1:50" x14ac:dyDescent="0.2">
      <c r="B12" s="9" t="s">
        <v>49</v>
      </c>
      <c r="C12" s="12">
        <v>0.10274213836477987</v>
      </c>
      <c r="D12" s="12">
        <v>0.16288263865356375</v>
      </c>
      <c r="E12" s="12">
        <v>0.24784831424318904</v>
      </c>
      <c r="F12" s="12">
        <v>0.22691115006067142</v>
      </c>
      <c r="G12" s="12">
        <v>0.20322781741359008</v>
      </c>
      <c r="H12" s="12">
        <v>0.24527443975316662</v>
      </c>
      <c r="I12" s="11"/>
      <c r="J12" s="11"/>
      <c r="K12" s="11"/>
      <c r="L12" s="11"/>
      <c r="M12" s="11"/>
      <c r="N12" s="11"/>
      <c r="P12" s="10"/>
      <c r="Q12" s="9" t="s">
        <v>49</v>
      </c>
      <c r="R12" s="12">
        <v>0.10274213836477987</v>
      </c>
      <c r="S12" s="12">
        <v>0.16288263865356375</v>
      </c>
      <c r="T12" s="12">
        <v>0.24784831424318904</v>
      </c>
      <c r="U12" s="12">
        <v>0.22691115006067142</v>
      </c>
      <c r="V12" s="12">
        <v>0.20322781741359008</v>
      </c>
      <c r="W12" s="12">
        <v>0.24527443975316662</v>
      </c>
      <c r="X12" s="11"/>
      <c r="Y12" s="11"/>
      <c r="Z12" s="11"/>
      <c r="AA12" s="11"/>
      <c r="AB12" s="11"/>
      <c r="AC12" s="11"/>
      <c r="AK12" s="10"/>
      <c r="AL12" s="9" t="s">
        <v>49</v>
      </c>
      <c r="AM12" s="12">
        <v>0.10274213836477987</v>
      </c>
      <c r="AN12" s="12">
        <v>0.16288263865356375</v>
      </c>
      <c r="AO12" s="12">
        <v>0.24784831424318904</v>
      </c>
      <c r="AP12" s="12">
        <v>0.22691115006067142</v>
      </c>
      <c r="AQ12" s="12">
        <v>0.20322781741359008</v>
      </c>
      <c r="AR12" s="12">
        <v>0.24527443975316662</v>
      </c>
      <c r="AS12" s="11"/>
      <c r="AT12" s="11"/>
      <c r="AU12" s="11"/>
      <c r="AV12" s="11"/>
      <c r="AW12" s="11"/>
      <c r="AX12" s="11"/>
    </row>
    <row r="13" spans="1:50" x14ac:dyDescent="0.2">
      <c r="B13" s="9" t="s">
        <v>50</v>
      </c>
      <c r="C13" s="12">
        <v>0.15349286922890984</v>
      </c>
      <c r="D13" s="12">
        <v>0.15041242115477924</v>
      </c>
      <c r="E13" s="12">
        <v>0.2659358989634219</v>
      </c>
      <c r="F13" s="12">
        <v>0.22171894462688257</v>
      </c>
      <c r="G13" s="12">
        <v>0.23105458399576045</v>
      </c>
      <c r="H13" s="12">
        <v>0.30644711135919622</v>
      </c>
      <c r="I13" s="12">
        <v>0.21556689155833469</v>
      </c>
      <c r="J13" s="12">
        <v>0.21345358887636226</v>
      </c>
      <c r="K13" s="12">
        <v>0.23630417007358953</v>
      </c>
      <c r="L13" s="12">
        <v>0.18195358073724713</v>
      </c>
      <c r="M13" s="12">
        <v>0.17629875708803483</v>
      </c>
      <c r="N13" s="12">
        <v>0.26672311600338694</v>
      </c>
      <c r="P13" s="10"/>
      <c r="Q13" s="9" t="s">
        <v>50</v>
      </c>
      <c r="R13" s="12">
        <v>0.15349286922890984</v>
      </c>
      <c r="S13" s="12">
        <v>0.15041242115477924</v>
      </c>
      <c r="T13" s="12">
        <v>0.2659358989634219</v>
      </c>
      <c r="U13" s="12">
        <v>0.22171894462688257</v>
      </c>
      <c r="V13" s="12">
        <v>0.23105458399576045</v>
      </c>
      <c r="W13" s="12">
        <v>0.30644711135919622</v>
      </c>
      <c r="X13" s="12">
        <v>0.21556689155833469</v>
      </c>
      <c r="Y13" s="12">
        <v>0.21345358887636226</v>
      </c>
      <c r="Z13" s="12">
        <v>0.23630417007358953</v>
      </c>
      <c r="AA13" s="12">
        <v>0.18195358073724713</v>
      </c>
      <c r="AB13" s="12">
        <v>0.17629875708803483</v>
      </c>
      <c r="AC13" s="12">
        <v>0.26672311600338694</v>
      </c>
      <c r="AK13" s="10"/>
      <c r="AL13" s="9" t="s">
        <v>50</v>
      </c>
      <c r="AM13" s="12">
        <v>0.15349286922890984</v>
      </c>
      <c r="AN13" s="12">
        <v>0.15041242115477924</v>
      </c>
      <c r="AO13" s="12">
        <v>0.2659358989634219</v>
      </c>
      <c r="AP13" s="12">
        <v>0.22171894462688257</v>
      </c>
      <c r="AQ13" s="12">
        <v>0.23105458399576045</v>
      </c>
      <c r="AR13" s="12">
        <v>0.30644711135919622</v>
      </c>
      <c r="AS13" s="12">
        <v>0.21556689155833469</v>
      </c>
      <c r="AT13" s="12">
        <v>0.21345358887636226</v>
      </c>
      <c r="AU13" s="12">
        <v>0.23630417007358953</v>
      </c>
      <c r="AV13" s="12">
        <v>0.18195358073724713</v>
      </c>
      <c r="AW13" s="12">
        <v>0.17629875708803483</v>
      </c>
      <c r="AX13" s="12">
        <v>0.26672311600338694</v>
      </c>
    </row>
    <row r="14" spans="1:50" x14ac:dyDescent="0.2">
      <c r="B14" s="9" t="s">
        <v>51</v>
      </c>
      <c r="C14" s="13">
        <v>16.659052896379524</v>
      </c>
      <c r="D14" s="13">
        <v>17.956530047352576</v>
      </c>
      <c r="E14" s="13">
        <v>16.606547544706217</v>
      </c>
      <c r="F14" s="13">
        <v>16.419142405871106</v>
      </c>
      <c r="G14" s="13">
        <v>15.966205399061032</v>
      </c>
      <c r="H14" s="13">
        <v>16.864276312056738</v>
      </c>
      <c r="I14" s="11"/>
      <c r="J14" s="11"/>
      <c r="K14" s="11"/>
      <c r="L14" s="11"/>
      <c r="M14" s="11"/>
      <c r="N14" s="11"/>
      <c r="P14" s="10"/>
      <c r="Q14" s="9" t="s">
        <v>51</v>
      </c>
      <c r="R14" s="13">
        <v>16.659052896379524</v>
      </c>
      <c r="S14" s="13">
        <v>17.956530047352576</v>
      </c>
      <c r="T14" s="13">
        <v>16.606547544706217</v>
      </c>
      <c r="U14" s="13">
        <v>16.419142405871106</v>
      </c>
      <c r="V14" s="13">
        <v>15.966205399061032</v>
      </c>
      <c r="W14" s="13">
        <v>16.864276312056738</v>
      </c>
      <c r="X14" s="11"/>
      <c r="Y14" s="11"/>
      <c r="Z14" s="11"/>
      <c r="AA14" s="11"/>
      <c r="AB14" s="11"/>
      <c r="AC14" s="11"/>
      <c r="AK14" s="10"/>
      <c r="AL14" s="9" t="s">
        <v>51</v>
      </c>
      <c r="AM14" s="13">
        <v>16.659052896379524</v>
      </c>
      <c r="AN14" s="13">
        <v>17.956530047352576</v>
      </c>
      <c r="AO14" s="13">
        <v>16.606547544706217</v>
      </c>
      <c r="AP14" s="13">
        <v>16.419142405871106</v>
      </c>
      <c r="AQ14" s="13">
        <v>15.966205399061032</v>
      </c>
      <c r="AR14" s="13">
        <v>16.864276312056738</v>
      </c>
      <c r="AS14" s="11"/>
      <c r="AT14" s="11"/>
      <c r="AU14" s="11"/>
      <c r="AV14" s="11"/>
      <c r="AW14" s="11"/>
      <c r="AX14" s="11"/>
    </row>
    <row r="15" spans="1:50" x14ac:dyDescent="0.2">
      <c r="B15" s="9" t="s">
        <v>52</v>
      </c>
      <c r="C15" s="13">
        <v>15.713935128518971</v>
      </c>
      <c r="D15" s="13">
        <v>16.858400244798041</v>
      </c>
      <c r="E15" s="13">
        <v>17.586248874104395</v>
      </c>
      <c r="F15" s="13">
        <v>20.617766910299011</v>
      </c>
      <c r="G15" s="13">
        <v>17.86276973603438</v>
      </c>
      <c r="H15" s="13">
        <v>15.285836994261143</v>
      </c>
      <c r="I15" s="13">
        <v>16.311434310803623</v>
      </c>
      <c r="J15" s="13">
        <v>15.468998470363303</v>
      </c>
      <c r="K15" s="13">
        <v>15.74960082618369</v>
      </c>
      <c r="L15" s="13">
        <v>17.806666949521329</v>
      </c>
      <c r="M15" s="13">
        <v>18.117523015764252</v>
      </c>
      <c r="N15" s="13">
        <v>19.012776825396887</v>
      </c>
      <c r="P15" s="10"/>
      <c r="Q15" s="9" t="s">
        <v>52</v>
      </c>
      <c r="R15" s="13">
        <v>15.713935128518971</v>
      </c>
      <c r="S15" s="13">
        <v>16.858400244798041</v>
      </c>
      <c r="T15" s="13">
        <v>17.586248874104395</v>
      </c>
      <c r="U15" s="13">
        <v>20.617766910299011</v>
      </c>
      <c r="V15" s="13">
        <v>17.86276973603438</v>
      </c>
      <c r="W15" s="13">
        <v>15.285836994261143</v>
      </c>
      <c r="X15" s="13">
        <v>16.311434310803623</v>
      </c>
      <c r="Y15" s="13">
        <v>15.468998470363303</v>
      </c>
      <c r="Z15" s="13">
        <v>15.74960082618369</v>
      </c>
      <c r="AA15" s="13">
        <v>17.806666949521329</v>
      </c>
      <c r="AB15" s="13">
        <v>18.117523015764252</v>
      </c>
      <c r="AC15" s="13">
        <v>19.012776825396887</v>
      </c>
      <c r="AK15" s="10"/>
      <c r="AL15" s="9" t="s">
        <v>52</v>
      </c>
      <c r="AM15" s="13">
        <v>15.713935128518971</v>
      </c>
      <c r="AN15" s="13">
        <v>16.858400244798041</v>
      </c>
      <c r="AO15" s="13">
        <v>17.586248874104395</v>
      </c>
      <c r="AP15" s="13">
        <v>20.617766910299011</v>
      </c>
      <c r="AQ15" s="13">
        <v>17.86276973603438</v>
      </c>
      <c r="AR15" s="13">
        <v>15.285836994261143</v>
      </c>
      <c r="AS15" s="13">
        <v>16.311434310803623</v>
      </c>
      <c r="AT15" s="13">
        <v>15.468998470363303</v>
      </c>
      <c r="AU15" s="13">
        <v>15.74960082618369</v>
      </c>
      <c r="AV15" s="13">
        <v>17.806666949521329</v>
      </c>
      <c r="AW15" s="13">
        <v>18.117523015764252</v>
      </c>
      <c r="AX15" s="13">
        <v>19.012776825396887</v>
      </c>
    </row>
    <row r="16" spans="1:50" x14ac:dyDescent="0.2">
      <c r="B16" s="9" t="s">
        <v>103</v>
      </c>
      <c r="C16" s="13">
        <v>1.2866141732283465</v>
      </c>
      <c r="D16" s="13">
        <v>1.3177419354838709</v>
      </c>
      <c r="E16" s="13">
        <v>1.7508960573476702</v>
      </c>
      <c r="F16" s="13">
        <v>1.5372829417773237</v>
      </c>
      <c r="G16" s="13">
        <v>1.4944954128440366</v>
      </c>
      <c r="H16" s="13">
        <v>1.6927747419550698</v>
      </c>
      <c r="I16" s="13">
        <v>1.4343511450381679</v>
      </c>
      <c r="J16" s="13">
        <v>1.4732394366197183</v>
      </c>
      <c r="K16" s="13">
        <v>1.814878892733564</v>
      </c>
      <c r="L16" s="13">
        <v>1.5675306957708048</v>
      </c>
      <c r="M16" s="13">
        <v>1.8960363872644574</v>
      </c>
      <c r="N16" s="13">
        <v>2.0249999999999999</v>
      </c>
    </row>
    <row r="17" spans="1:14" x14ac:dyDescent="0.2">
      <c r="B17" s="9" t="s">
        <v>104</v>
      </c>
      <c r="C17" s="13">
        <v>1.5690499510284035</v>
      </c>
      <c r="D17" s="13">
        <v>1.6109570041608876</v>
      </c>
      <c r="E17" s="13">
        <v>1.839686684073107</v>
      </c>
      <c r="F17" s="13">
        <v>1.8621509209744505</v>
      </c>
      <c r="G17" s="13">
        <v>2.3231083844580778</v>
      </c>
      <c r="H17" s="13">
        <v>1.8670550847457628</v>
      </c>
    </row>
    <row r="18" spans="1:14" x14ac:dyDescent="0.2">
      <c r="B18" s="9" t="s">
        <v>105</v>
      </c>
      <c r="C18" s="13">
        <v>20.217771653543306</v>
      </c>
      <c r="D18" s="13">
        <v>22.215020967741935</v>
      </c>
      <c r="E18" s="13">
        <v>30.791693817204294</v>
      </c>
      <c r="F18" s="13">
        <v>31.695341368743627</v>
      </c>
      <c r="G18" s="13">
        <v>26.695827431192665</v>
      </c>
      <c r="H18" s="13">
        <v>25.875478773527668</v>
      </c>
      <c r="I18" s="13">
        <v>23.396324480916039</v>
      </c>
      <c r="J18" s="13">
        <v>22.789538591549316</v>
      </c>
      <c r="K18" s="13">
        <v>28.583618108419877</v>
      </c>
      <c r="L18" s="13">
        <v>27.912497032742166</v>
      </c>
      <c r="M18" s="13">
        <v>34.351482884990311</v>
      </c>
      <c r="N18" s="13">
        <v>38.5008730714287</v>
      </c>
    </row>
    <row r="19" spans="1:14" x14ac:dyDescent="0.2">
      <c r="B19" s="9" t="s">
        <v>106</v>
      </c>
      <c r="C19" s="13">
        <v>26.138886131243879</v>
      </c>
      <c r="D19" s="13">
        <v>28.927197850208071</v>
      </c>
      <c r="E19" s="13">
        <v>30.55084438642298</v>
      </c>
      <c r="F19" s="13">
        <v>30.574921152703535</v>
      </c>
      <c r="G19" s="13">
        <v>37.09122563053851</v>
      </c>
      <c r="H19" s="13">
        <v>31.486532838983052</v>
      </c>
      <c r="I19" s="13"/>
      <c r="J19" s="13"/>
      <c r="K19" s="13"/>
      <c r="L19" s="13"/>
      <c r="M19" s="13"/>
      <c r="N19" s="13"/>
    </row>
    <row r="22" spans="1:14" x14ac:dyDescent="0.2">
      <c r="B22" s="10"/>
      <c r="C22" s="10" t="s">
        <v>37</v>
      </c>
      <c r="D22" s="10" t="s">
        <v>38</v>
      </c>
      <c r="E22" s="10" t="s">
        <v>39</v>
      </c>
      <c r="F22" s="10" t="s">
        <v>40</v>
      </c>
      <c r="G22" s="10" t="s">
        <v>41</v>
      </c>
      <c r="H22" s="10" t="s">
        <v>42</v>
      </c>
      <c r="I22" s="10" t="s">
        <v>43</v>
      </c>
      <c r="J22" s="10" t="s">
        <v>44</v>
      </c>
      <c r="K22" s="10" t="s">
        <v>45</v>
      </c>
      <c r="L22" s="10" t="s">
        <v>46</v>
      </c>
      <c r="M22" s="10" t="s">
        <v>47</v>
      </c>
      <c r="N22" s="10" t="s">
        <v>48</v>
      </c>
    </row>
    <row r="23" spans="1:14" x14ac:dyDescent="0.2">
      <c r="A23" s="10" t="s">
        <v>107</v>
      </c>
    </row>
    <row r="24" spans="1:14" x14ac:dyDescent="0.2">
      <c r="B24" s="9" t="s">
        <v>108</v>
      </c>
      <c r="C24" s="11">
        <v>10030</v>
      </c>
      <c r="D24" s="11">
        <v>10030</v>
      </c>
      <c r="E24" s="11">
        <v>10388</v>
      </c>
      <c r="F24" s="11">
        <v>10553</v>
      </c>
      <c r="G24" s="11">
        <v>11421</v>
      </c>
      <c r="H24" s="11">
        <v>12864</v>
      </c>
      <c r="I24" s="11"/>
      <c r="J24" s="11"/>
      <c r="K24" s="11"/>
      <c r="L24" s="11"/>
      <c r="M24" s="11"/>
      <c r="N24" s="11"/>
    </row>
    <row r="25" spans="1:14" x14ac:dyDescent="0.2">
      <c r="B25" s="9" t="s">
        <v>109</v>
      </c>
      <c r="C25" s="11">
        <v>9971.7775109676732</v>
      </c>
      <c r="D25" s="11">
        <v>9764.5229665469487</v>
      </c>
      <c r="E25" s="11">
        <v>10074.342287148558</v>
      </c>
      <c r="F25" s="11">
        <v>10315.069279174604</v>
      </c>
      <c r="G25" s="11">
        <v>10733.240152274808</v>
      </c>
      <c r="H25" s="11">
        <v>11536.536904661592</v>
      </c>
      <c r="I25" s="11">
        <v>11603.932911977012</v>
      </c>
      <c r="J25" s="11">
        <v>12042.793382315393</v>
      </c>
      <c r="K25" s="11">
        <v>12856.471758648277</v>
      </c>
      <c r="L25" s="11">
        <v>13174.629317775247</v>
      </c>
      <c r="M25" s="11">
        <v>13772.12079595208</v>
      </c>
      <c r="N25" s="11">
        <v>14741.670769023571</v>
      </c>
    </row>
    <row r="26" spans="1:14" x14ac:dyDescent="0.2">
      <c r="B26" s="9" t="s">
        <v>110</v>
      </c>
      <c r="C26" s="11">
        <v>4156</v>
      </c>
      <c r="D26" s="11">
        <v>4067</v>
      </c>
      <c r="E26" s="11">
        <v>4326</v>
      </c>
      <c r="F26" s="11">
        <v>4505</v>
      </c>
      <c r="G26" s="11">
        <v>4930</v>
      </c>
      <c r="H26" s="11">
        <v>5819</v>
      </c>
      <c r="I26" s="11">
        <v>6335</v>
      </c>
      <c r="J26" s="11">
        <v>6970</v>
      </c>
      <c r="K26" s="11">
        <v>7706</v>
      </c>
      <c r="L26" s="11">
        <v>8408</v>
      </c>
      <c r="M26" s="11">
        <v>9051</v>
      </c>
      <c r="N26" s="11">
        <v>9845</v>
      </c>
    </row>
    <row r="27" spans="1:14" x14ac:dyDescent="0.2">
      <c r="B27" s="9" t="s">
        <v>111</v>
      </c>
      <c r="C27" s="11">
        <v>509</v>
      </c>
      <c r="D27" s="11">
        <v>1051</v>
      </c>
      <c r="E27" s="11">
        <v>1209</v>
      </c>
      <c r="F27" s="11">
        <v>962</v>
      </c>
      <c r="G27" s="11">
        <v>953</v>
      </c>
      <c r="H27" s="11">
        <v>1739</v>
      </c>
      <c r="I27" s="11"/>
      <c r="J27" s="11"/>
      <c r="K27" s="11"/>
      <c r="L27" s="11"/>
      <c r="M27" s="11"/>
      <c r="N27" s="11"/>
    </row>
    <row r="28" spans="1:14" x14ac:dyDescent="0.2">
      <c r="B28" s="9" t="s">
        <v>112</v>
      </c>
      <c r="C28" s="11">
        <v>423.78313333889719</v>
      </c>
      <c r="D28" s="11">
        <v>441.15685631665389</v>
      </c>
      <c r="E28" s="11">
        <v>1140.7202601023207</v>
      </c>
      <c r="F28" s="11">
        <v>1115.7614684765738</v>
      </c>
      <c r="G28" s="11">
        <v>1355.9996124012082</v>
      </c>
      <c r="H28" s="11">
        <v>1725.6740965621302</v>
      </c>
      <c r="I28" s="11">
        <v>1215.8254547148047</v>
      </c>
      <c r="J28" s="11">
        <v>1468.2698134488169</v>
      </c>
      <c r="K28" s="11">
        <v>1721.9132116041837</v>
      </c>
      <c r="L28" s="11">
        <v>1348.7400579646248</v>
      </c>
      <c r="M28" s="11">
        <v>1584.0841279619865</v>
      </c>
      <c r="N28" s="11">
        <v>1841.0022303166488</v>
      </c>
    </row>
    <row r="29" spans="1:14" x14ac:dyDescent="0.2">
      <c r="B29" s="9" t="s">
        <v>113</v>
      </c>
      <c r="C29" s="11">
        <v>206</v>
      </c>
      <c r="D29" s="11">
        <v>198</v>
      </c>
      <c r="E29" s="11">
        <v>685</v>
      </c>
      <c r="F29" s="11">
        <v>545</v>
      </c>
      <c r="G29" s="11">
        <v>749</v>
      </c>
      <c r="H29" s="11">
        <v>1300</v>
      </c>
      <c r="I29" s="11">
        <v>929</v>
      </c>
      <c r="J29" s="11">
        <v>1061</v>
      </c>
      <c r="K29" s="11">
        <v>1275</v>
      </c>
      <c r="L29" s="11">
        <v>1190</v>
      </c>
      <c r="M29" s="11">
        <v>1319</v>
      </c>
      <c r="N29" s="11">
        <v>1507</v>
      </c>
    </row>
    <row r="31" spans="1:14" x14ac:dyDescent="0.2">
      <c r="A31" s="10" t="s">
        <v>87</v>
      </c>
    </row>
    <row r="33" spans="1:14" ht="15" x14ac:dyDescent="0.25">
      <c r="A33" s="161" t="s">
        <v>494</v>
      </c>
      <c r="B33" s="161" t="s">
        <v>107</v>
      </c>
      <c r="C33" s="703" t="s">
        <v>482</v>
      </c>
      <c r="D33" s="703" t="s">
        <v>483</v>
      </c>
      <c r="E33" s="703" t="s">
        <v>484</v>
      </c>
      <c r="F33" s="703" t="s">
        <v>485</v>
      </c>
      <c r="G33" s="703" t="s">
        <v>486</v>
      </c>
      <c r="H33" s="703" t="s">
        <v>487</v>
      </c>
      <c r="I33" s="704" t="s">
        <v>488</v>
      </c>
      <c r="J33" s="704" t="s">
        <v>489</v>
      </c>
      <c r="K33" s="704" t="s">
        <v>490</v>
      </c>
      <c r="L33" s="704" t="s">
        <v>491</v>
      </c>
      <c r="M33" s="704" t="s">
        <v>492</v>
      </c>
      <c r="N33" s="704" t="s">
        <v>493</v>
      </c>
    </row>
    <row r="34" spans="1:14" x14ac:dyDescent="0.2">
      <c r="B34" s="9" t="s">
        <v>94</v>
      </c>
      <c r="C34" s="9">
        <v>145</v>
      </c>
      <c r="D34" s="9">
        <v>143</v>
      </c>
      <c r="E34" s="9">
        <v>143</v>
      </c>
      <c r="F34" s="9">
        <v>588</v>
      </c>
      <c r="G34" s="9">
        <v>577</v>
      </c>
      <c r="H34" s="9">
        <v>550</v>
      </c>
      <c r="I34" s="9">
        <v>551</v>
      </c>
      <c r="J34" s="9">
        <v>544</v>
      </c>
    </row>
    <row r="35" spans="1:14" x14ac:dyDescent="0.2">
      <c r="B35" s="9" t="s">
        <v>88</v>
      </c>
      <c r="C35" s="9">
        <v>509</v>
      </c>
      <c r="D35" s="9">
        <v>1045</v>
      </c>
      <c r="E35" s="9">
        <v>1201</v>
      </c>
      <c r="F35" s="9">
        <v>939</v>
      </c>
      <c r="G35" s="9">
        <v>934</v>
      </c>
      <c r="H35" s="9">
        <v>1717</v>
      </c>
      <c r="I35" s="9">
        <v>1163</v>
      </c>
      <c r="J35" s="9">
        <v>1329</v>
      </c>
    </row>
    <row r="36" spans="1:14" x14ac:dyDescent="0.2">
      <c r="B36" s="9" t="s">
        <v>89</v>
      </c>
      <c r="C36" s="9">
        <v>1495</v>
      </c>
      <c r="D36" s="9">
        <v>508</v>
      </c>
      <c r="E36" s="9">
        <v>1040</v>
      </c>
      <c r="F36" s="9">
        <v>1158</v>
      </c>
      <c r="G36" s="9">
        <v>936</v>
      </c>
      <c r="H36" s="9">
        <v>887</v>
      </c>
      <c r="I36" s="9">
        <v>1687</v>
      </c>
      <c r="J36" s="9">
        <v>1160</v>
      </c>
    </row>
    <row r="37" spans="1:14" x14ac:dyDescent="0.2">
      <c r="B37" s="9" t="s">
        <v>90</v>
      </c>
      <c r="C37" s="9">
        <v>2385</v>
      </c>
      <c r="D37" s="9">
        <v>2739</v>
      </c>
      <c r="E37" s="9">
        <v>1933</v>
      </c>
      <c r="F37" s="9">
        <v>1419</v>
      </c>
      <c r="G37" s="9">
        <v>2136</v>
      </c>
      <c r="H37" s="9">
        <v>2003</v>
      </c>
      <c r="I37" s="9">
        <v>1640</v>
      </c>
      <c r="J37" s="9">
        <v>2418</v>
      </c>
    </row>
    <row r="38" spans="1:14" x14ac:dyDescent="0.2">
      <c r="B38" s="9" t="s">
        <v>91</v>
      </c>
      <c r="C38" s="9">
        <v>2341</v>
      </c>
      <c r="D38" s="9">
        <v>1464</v>
      </c>
      <c r="E38" s="9">
        <v>1619</v>
      </c>
      <c r="F38" s="9">
        <v>1247</v>
      </c>
      <c r="G38" s="9">
        <v>919</v>
      </c>
      <c r="H38" s="9">
        <v>860</v>
      </c>
      <c r="I38" s="9">
        <v>682</v>
      </c>
      <c r="J38" s="9">
        <v>655</v>
      </c>
    </row>
    <row r="39" spans="1:14" x14ac:dyDescent="0.2">
      <c r="B39" s="9" t="s">
        <v>92</v>
      </c>
      <c r="C39" s="9">
        <v>1657</v>
      </c>
      <c r="D39" s="9">
        <v>936</v>
      </c>
      <c r="E39" s="9">
        <v>1044</v>
      </c>
      <c r="F39" s="9">
        <v>961</v>
      </c>
      <c r="G39" s="9">
        <v>1122</v>
      </c>
      <c r="H39" s="9">
        <v>1206</v>
      </c>
      <c r="I39" s="9">
        <v>1229</v>
      </c>
      <c r="J39" s="9">
        <v>966</v>
      </c>
    </row>
    <row r="40" spans="1:14" x14ac:dyDescent="0.2">
      <c r="B40" s="9" t="s">
        <v>93</v>
      </c>
      <c r="C40" s="9">
        <v>1498</v>
      </c>
      <c r="D40" s="9">
        <v>841</v>
      </c>
      <c r="E40" s="9">
        <v>797</v>
      </c>
      <c r="F40" s="9">
        <v>745</v>
      </c>
      <c r="G40" s="9">
        <v>756</v>
      </c>
      <c r="H40" s="9">
        <v>792</v>
      </c>
      <c r="I40" s="9">
        <v>911</v>
      </c>
      <c r="J40" s="9">
        <v>818</v>
      </c>
    </row>
    <row r="41" spans="1:14" x14ac:dyDescent="0.2">
      <c r="B41" s="9" t="s">
        <v>30</v>
      </c>
      <c r="C41" s="9">
        <v>0</v>
      </c>
      <c r="D41" s="9">
        <v>2354</v>
      </c>
      <c r="E41" s="9">
        <v>2611</v>
      </c>
      <c r="F41" s="9">
        <v>3496</v>
      </c>
      <c r="G41" s="9">
        <v>4041</v>
      </c>
      <c r="H41" s="9">
        <v>4849</v>
      </c>
      <c r="I41" s="9">
        <v>5854</v>
      </c>
      <c r="J41" s="9">
        <v>6820</v>
      </c>
    </row>
    <row r="42" spans="1:14" ht="13.5" customHeight="1" x14ac:dyDescent="0.25">
      <c r="A42" s="709" t="s">
        <v>57</v>
      </c>
      <c r="B42" s="709" t="s">
        <v>107</v>
      </c>
      <c r="C42" s="703" t="s">
        <v>482</v>
      </c>
      <c r="D42" s="703" t="s">
        <v>483</v>
      </c>
      <c r="E42" s="703" t="s">
        <v>484</v>
      </c>
      <c r="F42" s="703" t="s">
        <v>485</v>
      </c>
      <c r="G42" s="703" t="s">
        <v>486</v>
      </c>
      <c r="H42" s="703" t="s">
        <v>487</v>
      </c>
      <c r="I42" s="704" t="s">
        <v>488</v>
      </c>
      <c r="J42" s="704" t="s">
        <v>489</v>
      </c>
      <c r="K42" s="704" t="s">
        <v>490</v>
      </c>
      <c r="L42" s="704" t="s">
        <v>491</v>
      </c>
      <c r="M42" s="704" t="s">
        <v>492</v>
      </c>
      <c r="N42" s="704" t="s">
        <v>493</v>
      </c>
    </row>
    <row r="43" spans="1:14" ht="13.5" customHeight="1" x14ac:dyDescent="0.25">
      <c r="B43" s="9" t="s">
        <v>94</v>
      </c>
      <c r="C43" s="707">
        <v>48</v>
      </c>
      <c r="D43" s="707">
        <v>48</v>
      </c>
      <c r="E43" s="707">
        <v>48</v>
      </c>
      <c r="F43" s="707">
        <v>339</v>
      </c>
      <c r="G43" s="707">
        <v>336</v>
      </c>
      <c r="H43" s="707">
        <v>316</v>
      </c>
      <c r="I43" s="707">
        <v>305</v>
      </c>
      <c r="J43" s="707">
        <v>305</v>
      </c>
      <c r="K43" s="695"/>
      <c r="L43" s="695"/>
      <c r="M43" s="695"/>
      <c r="N43" s="695"/>
    </row>
    <row r="44" spans="1:14" ht="13.5" customHeight="1" x14ac:dyDescent="0.25">
      <c r="B44" s="9" t="s">
        <v>88</v>
      </c>
      <c r="C44" s="707">
        <v>320</v>
      </c>
      <c r="D44" s="707">
        <v>666</v>
      </c>
      <c r="E44" s="707">
        <v>855</v>
      </c>
      <c r="F44" s="707">
        <v>650</v>
      </c>
      <c r="G44" s="707">
        <v>587</v>
      </c>
      <c r="H44" s="707">
        <v>1312</v>
      </c>
      <c r="I44" s="707">
        <v>825</v>
      </c>
      <c r="J44" s="707">
        <v>887</v>
      </c>
      <c r="K44" s="695"/>
      <c r="L44" s="695"/>
      <c r="M44" s="695"/>
      <c r="N44" s="695"/>
    </row>
    <row r="45" spans="1:14" ht="13.5" customHeight="1" x14ac:dyDescent="0.25">
      <c r="B45" s="9" t="s">
        <v>89</v>
      </c>
      <c r="C45" s="707">
        <v>1116</v>
      </c>
      <c r="D45" s="707">
        <v>319</v>
      </c>
      <c r="E45" s="707">
        <v>661</v>
      </c>
      <c r="F45" s="707">
        <v>837</v>
      </c>
      <c r="G45" s="707">
        <v>650</v>
      </c>
      <c r="H45" s="707">
        <v>563</v>
      </c>
      <c r="I45" s="707">
        <v>1295</v>
      </c>
      <c r="J45" s="707">
        <v>823</v>
      </c>
      <c r="K45" s="695"/>
      <c r="L45" s="695"/>
      <c r="M45" s="695"/>
      <c r="N45" s="695"/>
    </row>
    <row r="46" spans="1:14" ht="13.5" customHeight="1" x14ac:dyDescent="0.25">
      <c r="B46" s="9" t="s">
        <v>90</v>
      </c>
      <c r="C46" s="707">
        <v>1727</v>
      </c>
      <c r="D46" s="707">
        <v>1989</v>
      </c>
      <c r="E46" s="707">
        <v>1372</v>
      </c>
      <c r="F46" s="707">
        <v>903</v>
      </c>
      <c r="G46" s="707">
        <v>1466</v>
      </c>
      <c r="H46" s="707">
        <v>1424</v>
      </c>
      <c r="I46" s="707">
        <v>1105</v>
      </c>
      <c r="J46" s="707">
        <v>1738</v>
      </c>
      <c r="K46" s="695"/>
      <c r="L46" s="695"/>
      <c r="M46" s="695"/>
      <c r="N46" s="695"/>
    </row>
    <row r="47" spans="1:14" ht="13.5" customHeight="1" x14ac:dyDescent="0.25">
      <c r="B47" s="9" t="s">
        <v>91</v>
      </c>
      <c r="C47" s="707">
        <v>1778</v>
      </c>
      <c r="D47" s="707">
        <v>1020</v>
      </c>
      <c r="E47" s="707">
        <v>1138</v>
      </c>
      <c r="F47" s="707">
        <v>860</v>
      </c>
      <c r="G47" s="707">
        <v>626</v>
      </c>
      <c r="H47" s="707">
        <v>569</v>
      </c>
      <c r="I47" s="707">
        <v>451</v>
      </c>
      <c r="J47" s="707">
        <v>423</v>
      </c>
      <c r="K47" s="695"/>
      <c r="L47" s="695"/>
      <c r="M47" s="695"/>
      <c r="N47" s="695"/>
    </row>
    <row r="48" spans="1:14" ht="13.5" customHeight="1" x14ac:dyDescent="0.25">
      <c r="B48" s="9" t="s">
        <v>92</v>
      </c>
      <c r="C48" s="707">
        <v>1048</v>
      </c>
      <c r="D48" s="707">
        <v>609</v>
      </c>
      <c r="E48" s="707">
        <v>734</v>
      </c>
      <c r="F48" s="707">
        <v>718</v>
      </c>
      <c r="G48" s="707">
        <v>841</v>
      </c>
      <c r="H48" s="707">
        <v>867</v>
      </c>
      <c r="I48" s="707">
        <v>903</v>
      </c>
      <c r="J48" s="707">
        <v>665</v>
      </c>
      <c r="K48" s="695"/>
      <c r="L48" s="695"/>
      <c r="M48" s="695"/>
      <c r="N48" s="695"/>
    </row>
    <row r="49" spans="1:14" ht="13.5" customHeight="1" x14ac:dyDescent="0.25">
      <c r="B49" s="9" t="s">
        <v>93</v>
      </c>
      <c r="C49" s="707">
        <v>773</v>
      </c>
      <c r="D49" s="707">
        <v>461</v>
      </c>
      <c r="E49" s="707">
        <v>435</v>
      </c>
      <c r="F49" s="707">
        <v>423</v>
      </c>
      <c r="G49" s="707">
        <v>438</v>
      </c>
      <c r="H49" s="707">
        <v>473</v>
      </c>
      <c r="I49" s="707">
        <v>569</v>
      </c>
      <c r="J49" s="707">
        <v>520</v>
      </c>
      <c r="K49" s="695"/>
      <c r="L49" s="695"/>
      <c r="M49" s="695"/>
      <c r="N49" s="695"/>
    </row>
    <row r="50" spans="1:14" ht="13.5" customHeight="1" x14ac:dyDescent="0.25">
      <c r="B50" s="9" t="s">
        <v>30</v>
      </c>
      <c r="C50" s="708"/>
      <c r="D50" s="708">
        <v>1555</v>
      </c>
      <c r="E50" s="708">
        <v>1709</v>
      </c>
      <c r="F50" s="708">
        <v>2366</v>
      </c>
      <c r="G50" s="708">
        <v>2740</v>
      </c>
      <c r="H50" s="708">
        <v>3299</v>
      </c>
      <c r="I50" s="708">
        <v>4093</v>
      </c>
      <c r="J50" s="708">
        <v>4883</v>
      </c>
      <c r="K50" s="695"/>
      <c r="L50" s="695"/>
      <c r="M50" s="695"/>
      <c r="N50" s="695"/>
    </row>
    <row r="51" spans="1:14" ht="15" x14ac:dyDescent="0.25">
      <c r="A51" s="710" t="s">
        <v>58</v>
      </c>
      <c r="B51" s="710" t="s">
        <v>107</v>
      </c>
      <c r="C51" s="703" t="s">
        <v>482</v>
      </c>
      <c r="D51" s="703" t="s">
        <v>483</v>
      </c>
      <c r="E51" s="703" t="s">
        <v>484</v>
      </c>
      <c r="F51" s="703" t="s">
        <v>485</v>
      </c>
      <c r="G51" s="703" t="s">
        <v>486</v>
      </c>
      <c r="H51" s="703" t="s">
        <v>487</v>
      </c>
      <c r="I51" s="704" t="s">
        <v>488</v>
      </c>
      <c r="J51" s="704" t="s">
        <v>489</v>
      </c>
      <c r="K51" s="704" t="s">
        <v>490</v>
      </c>
      <c r="L51" s="704" t="s">
        <v>491</v>
      </c>
      <c r="M51" s="704" t="s">
        <v>492</v>
      </c>
      <c r="N51" s="704" t="s">
        <v>493</v>
      </c>
    </row>
    <row r="52" spans="1:14" ht="15" x14ac:dyDescent="0.25">
      <c r="B52" s="9" t="s">
        <v>94</v>
      </c>
      <c r="C52" s="707">
        <v>97</v>
      </c>
      <c r="D52" s="707">
        <v>95</v>
      </c>
      <c r="E52" s="707">
        <v>95</v>
      </c>
      <c r="F52" s="707">
        <v>249</v>
      </c>
      <c r="G52" s="707">
        <v>241</v>
      </c>
      <c r="H52" s="707">
        <v>234</v>
      </c>
      <c r="I52" s="707">
        <v>246</v>
      </c>
      <c r="J52" s="707">
        <v>239</v>
      </c>
    </row>
    <row r="53" spans="1:14" ht="15" x14ac:dyDescent="0.25">
      <c r="B53" s="9" t="s">
        <v>88</v>
      </c>
      <c r="C53" s="707">
        <v>189</v>
      </c>
      <c r="D53" s="707">
        <v>379</v>
      </c>
      <c r="E53" s="707">
        <v>346</v>
      </c>
      <c r="F53" s="707">
        <v>289</v>
      </c>
      <c r="G53" s="707">
        <v>347</v>
      </c>
      <c r="H53" s="707">
        <v>405</v>
      </c>
      <c r="I53" s="707">
        <v>338</v>
      </c>
      <c r="J53" s="707">
        <v>442</v>
      </c>
    </row>
    <row r="54" spans="1:14" ht="15" x14ac:dyDescent="0.25">
      <c r="B54" s="9" t="s">
        <v>89</v>
      </c>
      <c r="C54" s="707">
        <v>379</v>
      </c>
      <c r="D54" s="707">
        <v>189</v>
      </c>
      <c r="E54" s="707">
        <v>379</v>
      </c>
      <c r="F54" s="707">
        <v>321</v>
      </c>
      <c r="G54" s="707">
        <v>286</v>
      </c>
      <c r="H54" s="707">
        <v>324</v>
      </c>
      <c r="I54" s="707">
        <v>392</v>
      </c>
      <c r="J54" s="707">
        <v>337</v>
      </c>
    </row>
    <row r="55" spans="1:14" ht="15" x14ac:dyDescent="0.25">
      <c r="B55" s="9" t="s">
        <v>90</v>
      </c>
      <c r="C55" s="707">
        <v>658</v>
      </c>
      <c r="D55" s="707">
        <v>750</v>
      </c>
      <c r="E55" s="707">
        <v>561</v>
      </c>
      <c r="F55" s="707">
        <v>516</v>
      </c>
      <c r="G55" s="707">
        <v>670</v>
      </c>
      <c r="H55" s="707">
        <v>579</v>
      </c>
      <c r="I55" s="707">
        <v>535</v>
      </c>
      <c r="J55" s="707">
        <v>680</v>
      </c>
    </row>
    <row r="56" spans="1:14" ht="15" x14ac:dyDescent="0.25">
      <c r="B56" s="9" t="s">
        <v>91</v>
      </c>
      <c r="C56" s="707">
        <v>563</v>
      </c>
      <c r="D56" s="707">
        <v>444</v>
      </c>
      <c r="E56" s="707">
        <v>481</v>
      </c>
      <c r="F56" s="707">
        <v>387</v>
      </c>
      <c r="G56" s="707">
        <v>293</v>
      </c>
      <c r="H56" s="707">
        <v>291</v>
      </c>
      <c r="I56" s="707">
        <v>231</v>
      </c>
      <c r="J56" s="707">
        <v>232</v>
      </c>
    </row>
    <row r="57" spans="1:14" ht="15" x14ac:dyDescent="0.25">
      <c r="B57" s="9" t="s">
        <v>92</v>
      </c>
      <c r="C57" s="707">
        <v>609</v>
      </c>
      <c r="D57" s="707">
        <v>327</v>
      </c>
      <c r="E57" s="707">
        <v>310</v>
      </c>
      <c r="F57" s="707">
        <v>243</v>
      </c>
      <c r="G57" s="707">
        <v>281</v>
      </c>
      <c r="H57" s="707">
        <v>339</v>
      </c>
      <c r="I57" s="707">
        <v>326</v>
      </c>
      <c r="J57" s="707">
        <v>301</v>
      </c>
    </row>
    <row r="58" spans="1:14" ht="15" x14ac:dyDescent="0.25">
      <c r="B58" s="9" t="s">
        <v>93</v>
      </c>
      <c r="C58" s="707">
        <v>725</v>
      </c>
      <c r="D58" s="707">
        <v>380</v>
      </c>
      <c r="E58" s="707">
        <v>362</v>
      </c>
      <c r="F58" s="707">
        <v>322</v>
      </c>
      <c r="G58" s="707">
        <v>318</v>
      </c>
      <c r="H58" s="707">
        <v>319</v>
      </c>
      <c r="I58" s="707">
        <v>342</v>
      </c>
      <c r="J58" s="707">
        <v>298</v>
      </c>
    </row>
    <row r="59" spans="1:14" ht="15" x14ac:dyDescent="0.25">
      <c r="B59" s="9" t="s">
        <v>30</v>
      </c>
      <c r="C59" s="708"/>
      <c r="D59" s="708">
        <v>799</v>
      </c>
      <c r="E59" s="708">
        <v>902</v>
      </c>
      <c r="F59" s="708">
        <v>1130</v>
      </c>
      <c r="G59" s="708">
        <v>1301</v>
      </c>
      <c r="H59" s="708">
        <v>1550</v>
      </c>
      <c r="I59" s="708">
        <v>1761</v>
      </c>
      <c r="J59" s="708">
        <v>1937</v>
      </c>
    </row>
    <row r="69" spans="1:14" ht="15" x14ac:dyDescent="0.25">
      <c r="A69" s="161" t="s">
        <v>494</v>
      </c>
      <c r="B69" s="161" t="s">
        <v>18</v>
      </c>
      <c r="C69" s="703" t="s">
        <v>482</v>
      </c>
      <c r="D69" s="703" t="s">
        <v>483</v>
      </c>
      <c r="E69" s="703" t="s">
        <v>484</v>
      </c>
      <c r="F69" s="703" t="s">
        <v>485</v>
      </c>
      <c r="G69" s="703" t="s">
        <v>486</v>
      </c>
      <c r="H69" s="703" t="s">
        <v>487</v>
      </c>
      <c r="I69" s="704" t="s">
        <v>488</v>
      </c>
      <c r="J69" s="704" t="s">
        <v>489</v>
      </c>
      <c r="K69" s="704" t="s">
        <v>490</v>
      </c>
      <c r="L69" s="704" t="s">
        <v>491</v>
      </c>
      <c r="M69" s="704" t="s">
        <v>492</v>
      </c>
      <c r="N69" s="704" t="s">
        <v>493</v>
      </c>
    </row>
    <row r="70" spans="1:14" ht="15" x14ac:dyDescent="0.25">
      <c r="B70" s="9" t="s">
        <v>94</v>
      </c>
      <c r="C70" s="695">
        <v>5031.0820000000003</v>
      </c>
      <c r="D70" s="695">
        <v>9389.4535000000105</v>
      </c>
      <c r="E70" s="695">
        <v>10085.810000000001</v>
      </c>
      <c r="F70" s="695">
        <v>15694.68</v>
      </c>
      <c r="G70" s="695">
        <v>14764.74</v>
      </c>
      <c r="H70" s="695">
        <v>17314.75</v>
      </c>
      <c r="I70" s="695">
        <v>15758.122499999999</v>
      </c>
      <c r="J70" s="695">
        <v>16665.349999999999</v>
      </c>
      <c r="K70" s="695"/>
      <c r="L70" s="695"/>
      <c r="M70" s="695"/>
      <c r="N70" s="695"/>
    </row>
    <row r="71" spans="1:14" ht="15" x14ac:dyDescent="0.25">
      <c r="B71" s="9" t="s">
        <v>88</v>
      </c>
      <c r="C71" s="695">
        <v>4021.123</v>
      </c>
      <c r="D71" s="695">
        <v>5862.4380000000092</v>
      </c>
      <c r="E71" s="695">
        <v>14371.029999999999</v>
      </c>
      <c r="F71" s="695">
        <v>10653.189999999999</v>
      </c>
      <c r="G71" s="695">
        <v>9712.19</v>
      </c>
      <c r="H71" s="695">
        <v>19164.91</v>
      </c>
      <c r="I71" s="695">
        <v>11118.031999999999</v>
      </c>
      <c r="J71" s="695">
        <v>13333.358</v>
      </c>
      <c r="K71" s="695"/>
      <c r="L71" s="695"/>
      <c r="M71" s="695"/>
      <c r="N71" s="695"/>
    </row>
    <row r="72" spans="1:14" ht="15" x14ac:dyDescent="0.25">
      <c r="B72" s="9" t="s">
        <v>89</v>
      </c>
      <c r="C72" s="695">
        <v>3546.127</v>
      </c>
      <c r="D72" s="695">
        <v>2647.5230000000001</v>
      </c>
      <c r="E72" s="695">
        <v>7056.42</v>
      </c>
      <c r="F72" s="695">
        <v>5407.6</v>
      </c>
      <c r="G72" s="695">
        <v>5843.96</v>
      </c>
      <c r="H72" s="695">
        <v>4276.42</v>
      </c>
      <c r="I72" s="695">
        <v>4196.1270000000004</v>
      </c>
      <c r="J72" s="695">
        <v>5299.6109999999999</v>
      </c>
      <c r="K72" s="695"/>
      <c r="L72" s="695"/>
      <c r="M72" s="695"/>
      <c r="N72" s="695"/>
    </row>
    <row r="73" spans="1:14" ht="15" x14ac:dyDescent="0.25">
      <c r="B73" s="9" t="s">
        <v>90</v>
      </c>
      <c r="C73" s="695">
        <v>6171.4570000000003</v>
      </c>
      <c r="D73" s="695">
        <v>9958.8110000000088</v>
      </c>
      <c r="E73" s="695">
        <v>6642.41</v>
      </c>
      <c r="F73" s="695">
        <v>4337.8999999999996</v>
      </c>
      <c r="G73" s="695">
        <v>4948.32</v>
      </c>
      <c r="H73" s="695">
        <v>6118.41</v>
      </c>
      <c r="I73" s="695">
        <v>3937.2584999999999</v>
      </c>
      <c r="J73" s="695">
        <v>5550.518</v>
      </c>
      <c r="K73" s="695"/>
      <c r="L73" s="695"/>
      <c r="M73" s="695"/>
      <c r="N73" s="695"/>
    </row>
    <row r="74" spans="1:14" ht="15" x14ac:dyDescent="0.25">
      <c r="B74" s="9" t="s">
        <v>91</v>
      </c>
      <c r="C74" s="695">
        <v>2961.2905000000001</v>
      </c>
      <c r="D74" s="695">
        <v>6837.1260000000002</v>
      </c>
      <c r="E74" s="695">
        <v>10339.25</v>
      </c>
      <c r="F74" s="695">
        <v>3249.18</v>
      </c>
      <c r="G74" s="695">
        <v>2678.03</v>
      </c>
      <c r="H74" s="695">
        <v>2477.69</v>
      </c>
      <c r="I74" s="695">
        <v>1818.1385</v>
      </c>
      <c r="J74" s="695">
        <v>1629.2950000000001</v>
      </c>
      <c r="K74" s="695"/>
      <c r="L74" s="695"/>
      <c r="M74" s="695"/>
      <c r="N74" s="695"/>
    </row>
    <row r="75" spans="1:14" ht="15" x14ac:dyDescent="0.25">
      <c r="B75" s="9" t="s">
        <v>92</v>
      </c>
      <c r="C75" s="695">
        <v>992.26800000000003</v>
      </c>
      <c r="D75" s="695">
        <v>1700.1190000000001</v>
      </c>
      <c r="E75" s="695">
        <v>3432.09</v>
      </c>
      <c r="F75" s="695">
        <v>4359.2299999999996</v>
      </c>
      <c r="G75" s="695">
        <v>9286.26</v>
      </c>
      <c r="H75" s="695">
        <v>3614</v>
      </c>
      <c r="I75" s="695">
        <v>2926.0940000000001</v>
      </c>
      <c r="J75" s="695">
        <v>2514.7110000000002</v>
      </c>
      <c r="K75" s="695"/>
      <c r="L75" s="695"/>
      <c r="M75" s="695"/>
      <c r="N75" s="695"/>
    </row>
    <row r="76" spans="1:14" ht="15" x14ac:dyDescent="0.25">
      <c r="B76" s="9" t="s">
        <v>93</v>
      </c>
      <c r="C76" s="695">
        <v>2906.8535000000002</v>
      </c>
      <c r="D76" s="695">
        <v>2951.9944999999998</v>
      </c>
      <c r="E76" s="695">
        <v>4007.6600000000003</v>
      </c>
      <c r="F76" s="695">
        <v>4493.7199999999993</v>
      </c>
      <c r="G76" s="695">
        <v>4531.3099999999995</v>
      </c>
      <c r="H76" s="695">
        <v>4248.12</v>
      </c>
      <c r="I76" s="695">
        <v>4581.1734999999999</v>
      </c>
      <c r="J76" s="695">
        <v>3279.3960000000002</v>
      </c>
      <c r="K76" s="695"/>
      <c r="L76" s="695"/>
      <c r="M76" s="695"/>
      <c r="N76" s="695"/>
    </row>
    <row r="77" spans="1:14" ht="15" x14ac:dyDescent="0.25">
      <c r="B77" s="9" t="s">
        <v>30</v>
      </c>
      <c r="C77" s="695">
        <v>0</v>
      </c>
      <c r="D77" s="695">
        <v>1616.0350000000001</v>
      </c>
      <c r="E77" s="695">
        <v>1409.23</v>
      </c>
      <c r="F77" s="695">
        <v>3009.74</v>
      </c>
      <c r="G77" s="695">
        <v>1377.6</v>
      </c>
      <c r="H77" s="695">
        <v>909.17</v>
      </c>
      <c r="I77" s="695">
        <v>1140.2179999999998</v>
      </c>
      <c r="J77" s="695">
        <v>1473.192</v>
      </c>
      <c r="K77" s="695"/>
      <c r="L77" s="695"/>
      <c r="M77" s="695"/>
      <c r="N77" s="695"/>
    </row>
    <row r="78" spans="1:14" ht="15" x14ac:dyDescent="0.25">
      <c r="A78" s="709" t="s">
        <v>57</v>
      </c>
      <c r="B78" s="709" t="s">
        <v>18</v>
      </c>
      <c r="C78" s="703" t="s">
        <v>482</v>
      </c>
      <c r="D78" s="703" t="s">
        <v>483</v>
      </c>
      <c r="E78" s="703" t="s">
        <v>484</v>
      </c>
      <c r="F78" s="703" t="s">
        <v>485</v>
      </c>
      <c r="G78" s="703" t="s">
        <v>486</v>
      </c>
      <c r="H78" s="703" t="s">
        <v>487</v>
      </c>
      <c r="I78" s="704" t="s">
        <v>488</v>
      </c>
      <c r="J78" s="704" t="s">
        <v>489</v>
      </c>
      <c r="K78" s="704" t="s">
        <v>490</v>
      </c>
      <c r="L78" s="704" t="s">
        <v>491</v>
      </c>
      <c r="M78" s="704" t="s">
        <v>492</v>
      </c>
      <c r="N78" s="704" t="s">
        <v>493</v>
      </c>
    </row>
    <row r="79" spans="1:14" ht="15" x14ac:dyDescent="0.25">
      <c r="B79" s="9" t="s">
        <v>94</v>
      </c>
      <c r="C79" s="695">
        <v>1097.587</v>
      </c>
      <c r="D79" s="695">
        <v>2116.5275000000001</v>
      </c>
      <c r="E79" s="695">
        <v>2115.21</v>
      </c>
      <c r="F79" s="695">
        <v>4994.8500000000004</v>
      </c>
      <c r="G79" s="695">
        <v>3824.19</v>
      </c>
      <c r="H79" s="695">
        <v>3126.56</v>
      </c>
      <c r="I79" s="695">
        <v>3895.51</v>
      </c>
      <c r="J79" s="695">
        <v>4065.5059999999999</v>
      </c>
      <c r="K79" s="695"/>
      <c r="L79" s="695"/>
      <c r="M79" s="695"/>
      <c r="N79" s="695"/>
    </row>
    <row r="80" spans="1:14" ht="15" x14ac:dyDescent="0.25">
      <c r="B80" s="9" t="s">
        <v>88</v>
      </c>
      <c r="C80" s="695">
        <v>2756.6320000000001</v>
      </c>
      <c r="D80" s="695">
        <v>3733.1240000000098</v>
      </c>
      <c r="E80" s="695">
        <v>10037.33</v>
      </c>
      <c r="F80" s="695">
        <v>6735.61</v>
      </c>
      <c r="G80" s="695">
        <v>6413.6</v>
      </c>
      <c r="H80" s="695">
        <v>14161.59</v>
      </c>
      <c r="I80" s="695">
        <v>7721.5929999999998</v>
      </c>
      <c r="J80" s="695">
        <v>9044.1270000000004</v>
      </c>
      <c r="K80" s="695"/>
      <c r="L80" s="695"/>
      <c r="M80" s="695"/>
      <c r="N80" s="695"/>
    </row>
    <row r="81" spans="1:14" ht="15" x14ac:dyDescent="0.25">
      <c r="B81" s="9" t="s">
        <v>89</v>
      </c>
      <c r="C81" s="695">
        <v>2279.9690000000001</v>
      </c>
      <c r="D81" s="695">
        <v>1583.258</v>
      </c>
      <c r="E81" s="695">
        <v>3757.04</v>
      </c>
      <c r="F81" s="695">
        <v>3820.79</v>
      </c>
      <c r="G81" s="695">
        <v>2595.56</v>
      </c>
      <c r="H81" s="695">
        <v>2120.2800000000002</v>
      </c>
      <c r="I81" s="695">
        <v>2926.4859999999999</v>
      </c>
      <c r="J81" s="695">
        <v>2377.1729999999998</v>
      </c>
      <c r="K81" s="695"/>
      <c r="L81" s="695"/>
      <c r="M81" s="695"/>
      <c r="N81" s="695"/>
    </row>
    <row r="82" spans="1:14" ht="15" x14ac:dyDescent="0.25">
      <c r="B82" s="9" t="s">
        <v>90</v>
      </c>
      <c r="C82" s="695">
        <v>3159.2165</v>
      </c>
      <c r="D82" s="695">
        <v>5424.7270000000099</v>
      </c>
      <c r="E82" s="695">
        <v>4308.79</v>
      </c>
      <c r="F82" s="695">
        <v>2774.46</v>
      </c>
      <c r="G82" s="695">
        <v>3083.16</v>
      </c>
      <c r="H82" s="695">
        <v>2752.66</v>
      </c>
      <c r="I82" s="695">
        <v>2639.8045000000002</v>
      </c>
      <c r="J82" s="695">
        <v>3660.1480000000001</v>
      </c>
      <c r="K82" s="695"/>
      <c r="L82" s="695"/>
      <c r="M82" s="695"/>
      <c r="N82" s="695"/>
    </row>
    <row r="83" spans="1:14" ht="15" x14ac:dyDescent="0.25">
      <c r="B83" s="9" t="s">
        <v>91</v>
      </c>
      <c r="C83" s="695">
        <v>1720.3544999999999</v>
      </c>
      <c r="D83" s="695">
        <v>3040.5129999999999</v>
      </c>
      <c r="E83" s="695">
        <v>4865.8</v>
      </c>
      <c r="F83" s="695">
        <v>2048.56</v>
      </c>
      <c r="G83" s="695">
        <v>1657.9</v>
      </c>
      <c r="H83" s="695">
        <v>1472.99</v>
      </c>
      <c r="I83" s="695">
        <v>1339.645</v>
      </c>
      <c r="J83" s="695">
        <v>743.28200000000004</v>
      </c>
      <c r="K83" s="695"/>
      <c r="L83" s="695"/>
      <c r="M83" s="695"/>
      <c r="N83" s="695"/>
    </row>
    <row r="84" spans="1:14" ht="15" x14ac:dyDescent="0.25">
      <c r="B84" s="9" t="s">
        <v>92</v>
      </c>
      <c r="C84" s="695">
        <v>506.363</v>
      </c>
      <c r="D84" s="695">
        <v>1163.989</v>
      </c>
      <c r="E84" s="695">
        <v>2121.54</v>
      </c>
      <c r="F84" s="695">
        <v>1892.71</v>
      </c>
      <c r="G84" s="695">
        <v>1420.3</v>
      </c>
      <c r="H84" s="695">
        <v>1019.87</v>
      </c>
      <c r="I84" s="695">
        <v>1141.1420000000001</v>
      </c>
      <c r="J84" s="695">
        <v>940.17499999999995</v>
      </c>
      <c r="K84" s="695"/>
      <c r="L84" s="695"/>
      <c r="M84" s="695"/>
      <c r="N84" s="695"/>
    </row>
    <row r="85" spans="1:14" ht="15" x14ac:dyDescent="0.25">
      <c r="B85" s="9" t="s">
        <v>93</v>
      </c>
      <c r="C85" s="695">
        <v>1340.424</v>
      </c>
      <c r="D85" s="695">
        <v>1857.0685000000001</v>
      </c>
      <c r="E85" s="695">
        <v>1777.13</v>
      </c>
      <c r="F85" s="695">
        <v>2295.9299999999998</v>
      </c>
      <c r="G85" s="695">
        <v>2065.11</v>
      </c>
      <c r="H85" s="695">
        <v>2052.37</v>
      </c>
      <c r="I85" s="695">
        <v>1834.4894999999999</v>
      </c>
      <c r="J85" s="695">
        <v>871.29700000000003</v>
      </c>
      <c r="K85" s="695"/>
      <c r="L85" s="695"/>
      <c r="M85" s="695"/>
      <c r="N85" s="695"/>
    </row>
    <row r="86" spans="1:14" ht="15" x14ac:dyDescent="0.25">
      <c r="B86" s="9" t="s">
        <v>30</v>
      </c>
      <c r="C86" s="695"/>
      <c r="D86" s="695">
        <v>1074.5830000000001</v>
      </c>
      <c r="E86" s="695">
        <v>800.98</v>
      </c>
      <c r="F86" s="695">
        <v>2179.69</v>
      </c>
      <c r="G86" s="695">
        <v>894.63</v>
      </c>
      <c r="H86" s="695">
        <v>654.79999999999995</v>
      </c>
      <c r="I86" s="695">
        <v>752.53</v>
      </c>
      <c r="J86" s="695">
        <v>964.89800000000002</v>
      </c>
      <c r="K86" s="695"/>
      <c r="L86" s="695"/>
      <c r="M86" s="695"/>
      <c r="N86" s="695"/>
    </row>
    <row r="87" spans="1:14" ht="15" x14ac:dyDescent="0.25">
      <c r="A87" s="710" t="s">
        <v>58</v>
      </c>
      <c r="B87" s="710" t="s">
        <v>18</v>
      </c>
      <c r="C87" s="703" t="s">
        <v>482</v>
      </c>
      <c r="D87" s="703" t="s">
        <v>483</v>
      </c>
      <c r="E87" s="703" t="s">
        <v>484</v>
      </c>
      <c r="F87" s="703" t="s">
        <v>485</v>
      </c>
      <c r="G87" s="703" t="s">
        <v>486</v>
      </c>
      <c r="H87" s="703" t="s">
        <v>487</v>
      </c>
      <c r="I87" s="704" t="s">
        <v>488</v>
      </c>
      <c r="J87" s="704" t="s">
        <v>489</v>
      </c>
      <c r="K87" s="704" t="s">
        <v>490</v>
      </c>
      <c r="L87" s="704" t="s">
        <v>491</v>
      </c>
      <c r="M87" s="704" t="s">
        <v>492</v>
      </c>
      <c r="N87" s="704" t="s">
        <v>493</v>
      </c>
    </row>
    <row r="88" spans="1:14" ht="15" x14ac:dyDescent="0.25">
      <c r="B88" s="9" t="s">
        <v>94</v>
      </c>
      <c r="C88" s="695">
        <v>3933.4949999999999</v>
      </c>
      <c r="D88" s="695">
        <v>7272.9260000000104</v>
      </c>
      <c r="E88" s="695">
        <v>7970.6</v>
      </c>
      <c r="F88" s="695">
        <v>10699.83</v>
      </c>
      <c r="G88" s="695">
        <v>10940.55</v>
      </c>
      <c r="H88" s="695">
        <v>14188.19</v>
      </c>
      <c r="I88" s="695">
        <v>11862.612499999999</v>
      </c>
      <c r="J88" s="695">
        <v>12599.843999999999</v>
      </c>
      <c r="K88" s="695"/>
      <c r="L88" s="695"/>
      <c r="M88" s="695"/>
      <c r="N88" s="695"/>
    </row>
    <row r="89" spans="1:14" ht="15" x14ac:dyDescent="0.25">
      <c r="B89" s="9" t="s">
        <v>88</v>
      </c>
      <c r="C89" s="695">
        <v>1264.491</v>
      </c>
      <c r="D89" s="695">
        <v>2129.3139999999999</v>
      </c>
      <c r="E89" s="695">
        <v>4333.7</v>
      </c>
      <c r="F89" s="695">
        <v>3917.58</v>
      </c>
      <c r="G89" s="695">
        <v>3298.59</v>
      </c>
      <c r="H89" s="695">
        <v>5003.32</v>
      </c>
      <c r="I89" s="695">
        <v>3396.4389999999999</v>
      </c>
      <c r="J89" s="695">
        <v>4289.2309999999998</v>
      </c>
      <c r="K89" s="695"/>
      <c r="L89" s="695"/>
      <c r="M89" s="695"/>
      <c r="N89" s="695"/>
    </row>
    <row r="90" spans="1:14" ht="15" x14ac:dyDescent="0.25">
      <c r="B90" s="9" t="s">
        <v>89</v>
      </c>
      <c r="C90" s="695">
        <v>1266.1579999999999</v>
      </c>
      <c r="D90" s="695">
        <v>1064.2650000000001</v>
      </c>
      <c r="E90" s="695">
        <v>3299.38</v>
      </c>
      <c r="F90" s="695">
        <v>1586.81</v>
      </c>
      <c r="G90" s="695">
        <v>3248.4</v>
      </c>
      <c r="H90" s="695">
        <v>2156.14</v>
      </c>
      <c r="I90" s="695">
        <v>1269.6410000000001</v>
      </c>
      <c r="J90" s="695">
        <v>2922.4380000000001</v>
      </c>
      <c r="K90" s="695"/>
      <c r="L90" s="695"/>
      <c r="M90" s="695"/>
      <c r="N90" s="695"/>
    </row>
    <row r="91" spans="1:14" ht="15" x14ac:dyDescent="0.25">
      <c r="B91" s="9" t="s">
        <v>90</v>
      </c>
      <c r="C91" s="695">
        <v>3012.2404999999999</v>
      </c>
      <c r="D91" s="695">
        <v>4534.0839999999998</v>
      </c>
      <c r="E91" s="695">
        <v>2333.62</v>
      </c>
      <c r="F91" s="695">
        <v>1563.44</v>
      </c>
      <c r="G91" s="695">
        <v>1865.16</v>
      </c>
      <c r="H91" s="695">
        <v>3365.75</v>
      </c>
      <c r="I91" s="695">
        <v>1297.454</v>
      </c>
      <c r="J91" s="695">
        <v>1890.37</v>
      </c>
      <c r="K91" s="695"/>
      <c r="L91" s="695"/>
      <c r="M91" s="695"/>
      <c r="N91" s="695"/>
    </row>
    <row r="92" spans="1:14" ht="15" x14ac:dyDescent="0.25">
      <c r="B92" s="9" t="s">
        <v>91</v>
      </c>
      <c r="C92" s="695">
        <v>1240.9359999999999</v>
      </c>
      <c r="D92" s="695">
        <v>3796.6129999999998</v>
      </c>
      <c r="E92" s="695">
        <v>5473.45</v>
      </c>
      <c r="F92" s="695">
        <v>1200.6199999999999</v>
      </c>
      <c r="G92" s="695">
        <v>1020.13</v>
      </c>
      <c r="H92" s="695">
        <v>1004.7</v>
      </c>
      <c r="I92" s="695">
        <v>478.49349999999998</v>
      </c>
      <c r="J92" s="695">
        <v>886.01300000000003</v>
      </c>
      <c r="K92" s="695"/>
      <c r="L92" s="695"/>
      <c r="M92" s="695"/>
      <c r="N92" s="695"/>
    </row>
    <row r="93" spans="1:14" ht="15" x14ac:dyDescent="0.25">
      <c r="B93" s="9" t="s">
        <v>92</v>
      </c>
      <c r="C93" s="695">
        <v>485.90499999999997</v>
      </c>
      <c r="D93" s="695">
        <v>536.13</v>
      </c>
      <c r="E93" s="695">
        <v>1310.55</v>
      </c>
      <c r="F93" s="695">
        <v>2466.52</v>
      </c>
      <c r="G93" s="695">
        <v>7865.96</v>
      </c>
      <c r="H93" s="695">
        <v>2594.13</v>
      </c>
      <c r="I93" s="695">
        <v>1784.952</v>
      </c>
      <c r="J93" s="695">
        <v>1574.5360000000001</v>
      </c>
      <c r="K93" s="695"/>
      <c r="L93" s="695"/>
      <c r="M93" s="695"/>
      <c r="N93" s="695"/>
    </row>
    <row r="94" spans="1:14" ht="15" x14ac:dyDescent="0.25">
      <c r="B94" s="9" t="s">
        <v>93</v>
      </c>
      <c r="C94" s="695">
        <v>1566.4295</v>
      </c>
      <c r="D94" s="695">
        <v>1094.9259999999999</v>
      </c>
      <c r="E94" s="695">
        <v>2230.5300000000002</v>
      </c>
      <c r="F94" s="695">
        <v>2197.79</v>
      </c>
      <c r="G94" s="695">
        <v>2466.1999999999998</v>
      </c>
      <c r="H94" s="695">
        <v>2195.75</v>
      </c>
      <c r="I94" s="695">
        <v>2746.6840000000002</v>
      </c>
      <c r="J94" s="695">
        <v>2408.0990000000002</v>
      </c>
      <c r="K94" s="695"/>
      <c r="L94" s="695"/>
      <c r="M94" s="695"/>
      <c r="N94" s="695"/>
    </row>
    <row r="95" spans="1:14" ht="15" x14ac:dyDescent="0.25">
      <c r="B95" s="9" t="s">
        <v>30</v>
      </c>
      <c r="C95" s="695"/>
      <c r="D95" s="695">
        <v>541.452</v>
      </c>
      <c r="E95" s="695">
        <v>608.25</v>
      </c>
      <c r="F95" s="695">
        <v>830.05</v>
      </c>
      <c r="G95" s="695">
        <v>482.97</v>
      </c>
      <c r="H95" s="695">
        <v>254.37</v>
      </c>
      <c r="I95" s="695">
        <v>387.68799999999999</v>
      </c>
      <c r="J95" s="695">
        <v>508.29399999999998</v>
      </c>
    </row>
    <row r="96" spans="1:14" ht="15" x14ac:dyDescent="0.25">
      <c r="C96" s="695"/>
      <c r="D96" s="695"/>
      <c r="E96" s="695"/>
      <c r="F96" s="695"/>
      <c r="G96" s="695"/>
      <c r="H96" s="695"/>
      <c r="I96" s="695"/>
      <c r="J96" s="695"/>
    </row>
    <row r="97" spans="1:14" ht="15" x14ac:dyDescent="0.25">
      <c r="A97" s="161" t="s">
        <v>494</v>
      </c>
      <c r="B97" s="161" t="s">
        <v>95</v>
      </c>
      <c r="C97" s="703" t="s">
        <v>482</v>
      </c>
      <c r="D97" s="703" t="s">
        <v>483</v>
      </c>
      <c r="E97" s="703" t="s">
        <v>484</v>
      </c>
      <c r="F97" s="703" t="s">
        <v>485</v>
      </c>
      <c r="G97" s="703" t="s">
        <v>486</v>
      </c>
      <c r="H97" s="703" t="s">
        <v>487</v>
      </c>
      <c r="I97" s="704" t="s">
        <v>488</v>
      </c>
      <c r="J97" s="704" t="s">
        <v>489</v>
      </c>
      <c r="K97" s="704" t="s">
        <v>490</v>
      </c>
      <c r="L97" s="704" t="s">
        <v>491</v>
      </c>
      <c r="M97" s="704" t="s">
        <v>492</v>
      </c>
      <c r="N97" s="704" t="s">
        <v>493</v>
      </c>
    </row>
    <row r="98" spans="1:14" ht="15" x14ac:dyDescent="0.25">
      <c r="B98" s="9" t="s">
        <v>94</v>
      </c>
      <c r="C98" s="694">
        <v>224</v>
      </c>
      <c r="D98" s="694">
        <v>287</v>
      </c>
      <c r="E98" s="694">
        <v>387</v>
      </c>
      <c r="F98" s="694">
        <v>781</v>
      </c>
      <c r="G98" s="694">
        <v>681.5</v>
      </c>
      <c r="H98" s="694">
        <v>801</v>
      </c>
      <c r="I98" s="694">
        <v>762</v>
      </c>
      <c r="J98" s="694">
        <v>724.5</v>
      </c>
      <c r="K98" s="694"/>
      <c r="L98" s="694"/>
      <c r="M98" s="694"/>
      <c r="N98" s="694"/>
    </row>
    <row r="99" spans="1:14" ht="15" x14ac:dyDescent="0.25">
      <c r="B99" s="9" t="s">
        <v>88</v>
      </c>
      <c r="C99" s="694">
        <v>285</v>
      </c>
      <c r="D99" s="694">
        <v>426</v>
      </c>
      <c r="E99" s="694">
        <v>986</v>
      </c>
      <c r="F99" s="694">
        <v>723</v>
      </c>
      <c r="G99" s="694">
        <v>676.5</v>
      </c>
      <c r="H99" s="694">
        <v>1390</v>
      </c>
      <c r="I99" s="694">
        <v>792</v>
      </c>
      <c r="J99" s="694">
        <v>939.5</v>
      </c>
      <c r="K99" s="694"/>
      <c r="L99" s="694"/>
      <c r="M99" s="694"/>
      <c r="N99" s="694"/>
    </row>
    <row r="100" spans="1:14" ht="15" x14ac:dyDescent="0.25">
      <c r="B100" s="9" t="s">
        <v>89</v>
      </c>
      <c r="C100" s="694">
        <v>272</v>
      </c>
      <c r="D100" s="694">
        <v>185</v>
      </c>
      <c r="E100" s="694">
        <v>482</v>
      </c>
      <c r="F100" s="694">
        <v>394</v>
      </c>
      <c r="G100" s="694">
        <v>357</v>
      </c>
      <c r="H100" s="694">
        <v>303.5</v>
      </c>
      <c r="I100" s="694">
        <v>293</v>
      </c>
      <c r="J100" s="694">
        <v>331</v>
      </c>
      <c r="K100" s="694"/>
      <c r="L100" s="694"/>
      <c r="M100" s="694"/>
      <c r="N100" s="694"/>
    </row>
    <row r="101" spans="1:14" ht="15" x14ac:dyDescent="0.25">
      <c r="B101" s="9" t="s">
        <v>90</v>
      </c>
      <c r="C101" s="694">
        <v>412.5</v>
      </c>
      <c r="D101" s="694">
        <v>625</v>
      </c>
      <c r="E101" s="694">
        <v>475</v>
      </c>
      <c r="F101" s="694">
        <v>306</v>
      </c>
      <c r="G101" s="694">
        <v>352</v>
      </c>
      <c r="H101" s="694">
        <v>379</v>
      </c>
      <c r="I101" s="694">
        <v>252.5</v>
      </c>
      <c r="J101" s="694">
        <v>395.5</v>
      </c>
      <c r="K101" s="694"/>
      <c r="L101" s="694"/>
      <c r="M101" s="694"/>
      <c r="N101" s="694"/>
    </row>
    <row r="102" spans="1:14" ht="15" x14ac:dyDescent="0.25">
      <c r="B102" s="9" t="s">
        <v>91</v>
      </c>
      <c r="C102" s="694">
        <v>186.5</v>
      </c>
      <c r="D102" s="694">
        <v>390</v>
      </c>
      <c r="E102" s="694">
        <v>631.5</v>
      </c>
      <c r="F102" s="694">
        <v>224.5</v>
      </c>
      <c r="G102" s="694">
        <v>153</v>
      </c>
      <c r="H102" s="694">
        <v>157</v>
      </c>
      <c r="I102" s="694">
        <v>122.5</v>
      </c>
      <c r="J102" s="694">
        <v>108.5</v>
      </c>
      <c r="K102" s="694"/>
      <c r="L102" s="694"/>
      <c r="M102" s="694"/>
      <c r="N102" s="694"/>
    </row>
    <row r="103" spans="1:14" ht="15" x14ac:dyDescent="0.25">
      <c r="B103" s="9" t="s">
        <v>92</v>
      </c>
      <c r="C103" s="694">
        <v>75</v>
      </c>
      <c r="D103" s="694">
        <v>125</v>
      </c>
      <c r="E103" s="694">
        <v>228.5</v>
      </c>
      <c r="F103" s="694">
        <v>237</v>
      </c>
      <c r="G103" s="694">
        <v>874</v>
      </c>
      <c r="H103" s="694">
        <v>222</v>
      </c>
      <c r="I103" s="694">
        <v>174</v>
      </c>
      <c r="J103" s="694">
        <v>144.5</v>
      </c>
      <c r="K103" s="694"/>
      <c r="L103" s="694"/>
      <c r="M103" s="694"/>
      <c r="N103" s="694"/>
    </row>
    <row r="104" spans="1:14" ht="15" x14ac:dyDescent="0.25">
      <c r="B104" s="9" t="s">
        <v>93</v>
      </c>
      <c r="C104" s="694">
        <v>147</v>
      </c>
      <c r="D104" s="694">
        <v>167.5</v>
      </c>
      <c r="E104" s="694">
        <v>229.5</v>
      </c>
      <c r="F104" s="694">
        <v>253</v>
      </c>
      <c r="G104" s="694">
        <v>228</v>
      </c>
      <c r="H104" s="694">
        <v>210.5</v>
      </c>
      <c r="I104" s="694">
        <v>198</v>
      </c>
      <c r="J104" s="694">
        <v>169</v>
      </c>
      <c r="K104" s="694"/>
      <c r="L104" s="694"/>
      <c r="M104" s="694"/>
      <c r="N104" s="694"/>
    </row>
    <row r="105" spans="1:14" ht="15" x14ac:dyDescent="0.25">
      <c r="B105" s="9" t="s">
        <v>30</v>
      </c>
      <c r="C105" s="694">
        <v>0</v>
      </c>
      <c r="D105" s="694">
        <v>117.5</v>
      </c>
      <c r="E105" s="694">
        <v>103.5</v>
      </c>
      <c r="F105" s="694">
        <v>215.5</v>
      </c>
      <c r="G105" s="694">
        <v>86</v>
      </c>
      <c r="H105" s="694">
        <v>62</v>
      </c>
      <c r="I105" s="694">
        <v>74</v>
      </c>
      <c r="J105" s="694">
        <v>95.5</v>
      </c>
      <c r="K105" s="694"/>
      <c r="L105" s="694"/>
      <c r="M105" s="694"/>
      <c r="N105" s="694"/>
    </row>
    <row r="106" spans="1:14" ht="15" x14ac:dyDescent="0.25">
      <c r="A106" s="709" t="s">
        <v>57</v>
      </c>
      <c r="B106" s="709" t="s">
        <v>95</v>
      </c>
      <c r="C106" s="703" t="s">
        <v>482</v>
      </c>
      <c r="D106" s="703" t="s">
        <v>483</v>
      </c>
      <c r="E106" s="703" t="s">
        <v>484</v>
      </c>
      <c r="F106" s="703" t="s">
        <v>485</v>
      </c>
      <c r="G106" s="703" t="s">
        <v>486</v>
      </c>
      <c r="H106" s="703" t="s">
        <v>487</v>
      </c>
      <c r="I106" s="704" t="s">
        <v>488</v>
      </c>
      <c r="J106" s="704" t="s">
        <v>489</v>
      </c>
      <c r="K106" s="704" t="s">
        <v>490</v>
      </c>
      <c r="L106" s="704" t="s">
        <v>491</v>
      </c>
      <c r="M106" s="704" t="s">
        <v>492</v>
      </c>
      <c r="N106" s="704" t="s">
        <v>493</v>
      </c>
    </row>
    <row r="107" spans="1:14" ht="15" x14ac:dyDescent="0.25">
      <c r="B107" s="9" t="s">
        <v>94</v>
      </c>
      <c r="C107" s="694">
        <v>51.5</v>
      </c>
      <c r="D107" s="694">
        <v>92.5</v>
      </c>
      <c r="E107" s="694">
        <v>102.5</v>
      </c>
      <c r="F107" s="694">
        <v>332</v>
      </c>
      <c r="G107" s="694">
        <v>241</v>
      </c>
      <c r="H107" s="694">
        <v>156.5</v>
      </c>
      <c r="I107" s="694">
        <v>248</v>
      </c>
      <c r="J107" s="694">
        <v>215.5</v>
      </c>
      <c r="K107" s="694"/>
      <c r="L107" s="694"/>
      <c r="M107" s="694"/>
      <c r="N107" s="694"/>
    </row>
    <row r="108" spans="1:14" ht="15" x14ac:dyDescent="0.25">
      <c r="B108" s="9" t="s">
        <v>88</v>
      </c>
      <c r="C108" s="694">
        <v>195</v>
      </c>
      <c r="D108" s="694">
        <v>268</v>
      </c>
      <c r="E108" s="694">
        <v>726</v>
      </c>
      <c r="F108" s="694">
        <v>470</v>
      </c>
      <c r="G108" s="694">
        <v>458</v>
      </c>
      <c r="H108" s="694">
        <v>1053</v>
      </c>
      <c r="I108" s="694">
        <v>568</v>
      </c>
      <c r="J108" s="694">
        <v>654</v>
      </c>
      <c r="K108" s="694"/>
      <c r="L108" s="694"/>
      <c r="M108" s="694"/>
      <c r="N108" s="694"/>
    </row>
    <row r="109" spans="1:14" ht="15" x14ac:dyDescent="0.25">
      <c r="B109" s="9" t="s">
        <v>89</v>
      </c>
      <c r="C109" s="694">
        <v>189</v>
      </c>
      <c r="D109" s="694">
        <v>116</v>
      </c>
      <c r="E109" s="694">
        <v>281</v>
      </c>
      <c r="F109" s="694">
        <v>292</v>
      </c>
      <c r="G109" s="694">
        <v>199</v>
      </c>
      <c r="H109" s="694">
        <v>154.5</v>
      </c>
      <c r="I109" s="694">
        <v>209</v>
      </c>
      <c r="J109" s="694">
        <v>167.5</v>
      </c>
      <c r="K109" s="694"/>
      <c r="L109" s="694"/>
      <c r="M109" s="694"/>
      <c r="N109" s="694"/>
    </row>
    <row r="110" spans="1:14" ht="15" x14ac:dyDescent="0.25">
      <c r="B110" s="9" t="s">
        <v>90</v>
      </c>
      <c r="C110" s="694">
        <v>239.5</v>
      </c>
      <c r="D110" s="694">
        <v>417</v>
      </c>
      <c r="E110" s="694">
        <v>326</v>
      </c>
      <c r="F110" s="694">
        <v>205</v>
      </c>
      <c r="G110" s="694">
        <v>226</v>
      </c>
      <c r="H110" s="694">
        <v>203.5</v>
      </c>
      <c r="I110" s="694">
        <v>166.5</v>
      </c>
      <c r="J110" s="694">
        <v>274</v>
      </c>
      <c r="K110" s="694"/>
      <c r="L110" s="694"/>
      <c r="M110" s="694"/>
      <c r="N110" s="694"/>
    </row>
    <row r="111" spans="1:14" ht="15" x14ac:dyDescent="0.25">
      <c r="B111" s="9" t="s">
        <v>91</v>
      </c>
      <c r="C111" s="694">
        <v>124.5</v>
      </c>
      <c r="D111" s="694">
        <v>238</v>
      </c>
      <c r="E111" s="694">
        <v>352.5</v>
      </c>
      <c r="F111" s="694">
        <v>145</v>
      </c>
      <c r="G111" s="694">
        <v>100</v>
      </c>
      <c r="H111" s="694">
        <v>99</v>
      </c>
      <c r="I111" s="694">
        <v>88</v>
      </c>
      <c r="J111" s="694">
        <v>58.5</v>
      </c>
      <c r="K111" s="694"/>
      <c r="L111" s="694"/>
      <c r="M111" s="694"/>
      <c r="N111" s="694"/>
    </row>
    <row r="112" spans="1:14" ht="15" x14ac:dyDescent="0.25">
      <c r="B112" s="9" t="s">
        <v>92</v>
      </c>
      <c r="C112" s="694">
        <v>41</v>
      </c>
      <c r="D112" s="694">
        <v>88</v>
      </c>
      <c r="E112" s="694">
        <v>148.5</v>
      </c>
      <c r="F112" s="694">
        <v>132</v>
      </c>
      <c r="G112" s="694">
        <v>97</v>
      </c>
      <c r="H112" s="694">
        <v>76.5</v>
      </c>
      <c r="I112" s="694">
        <v>80</v>
      </c>
      <c r="J112" s="694">
        <v>61</v>
      </c>
      <c r="K112" s="694"/>
      <c r="L112" s="694"/>
      <c r="M112" s="694"/>
      <c r="N112" s="694"/>
    </row>
    <row r="113" spans="1:14" ht="15" x14ac:dyDescent="0.25">
      <c r="B113" s="9" t="s">
        <v>93</v>
      </c>
      <c r="C113" s="694">
        <v>71.5</v>
      </c>
      <c r="D113" s="694">
        <v>104.5</v>
      </c>
      <c r="E113" s="694">
        <v>94.5</v>
      </c>
      <c r="F113" s="694">
        <v>140</v>
      </c>
      <c r="G113" s="694">
        <v>115</v>
      </c>
      <c r="H113" s="694">
        <v>109</v>
      </c>
      <c r="I113" s="694">
        <v>88.5</v>
      </c>
      <c r="J113" s="694">
        <v>62</v>
      </c>
      <c r="K113" s="694"/>
      <c r="L113" s="694"/>
      <c r="M113" s="694"/>
      <c r="N113" s="694"/>
    </row>
    <row r="114" spans="1:14" ht="15" x14ac:dyDescent="0.25">
      <c r="B114" s="9" t="s">
        <v>30</v>
      </c>
      <c r="C114" s="694"/>
      <c r="D114" s="694">
        <v>81</v>
      </c>
      <c r="E114" s="694">
        <v>64</v>
      </c>
      <c r="F114" s="694">
        <v>159</v>
      </c>
      <c r="G114" s="694">
        <v>57</v>
      </c>
      <c r="H114" s="694">
        <v>47</v>
      </c>
      <c r="I114" s="694">
        <v>49</v>
      </c>
      <c r="J114" s="694">
        <v>56.5</v>
      </c>
      <c r="K114" s="694"/>
      <c r="L114" s="694"/>
      <c r="M114" s="694"/>
      <c r="N114" s="694"/>
    </row>
    <row r="115" spans="1:14" ht="15" x14ac:dyDescent="0.25">
      <c r="A115" s="710" t="s">
        <v>58</v>
      </c>
      <c r="B115" s="710" t="s">
        <v>95</v>
      </c>
      <c r="C115" s="703" t="s">
        <v>482</v>
      </c>
      <c r="D115" s="703" t="s">
        <v>483</v>
      </c>
      <c r="E115" s="703" t="s">
        <v>484</v>
      </c>
      <c r="F115" s="703" t="s">
        <v>485</v>
      </c>
      <c r="G115" s="703" t="s">
        <v>486</v>
      </c>
      <c r="H115" s="703" t="s">
        <v>487</v>
      </c>
      <c r="I115" s="704" t="s">
        <v>488</v>
      </c>
      <c r="J115" s="704" t="s">
        <v>489</v>
      </c>
      <c r="K115" s="704" t="s">
        <v>490</v>
      </c>
      <c r="L115" s="704" t="s">
        <v>491</v>
      </c>
      <c r="M115" s="704" t="s">
        <v>492</v>
      </c>
      <c r="N115" s="704" t="s">
        <v>493</v>
      </c>
    </row>
    <row r="116" spans="1:14" x14ac:dyDescent="0.2">
      <c r="B116" s="9" t="s">
        <v>94</v>
      </c>
      <c r="C116" s="9">
        <v>172.5</v>
      </c>
      <c r="D116" s="9">
        <v>194.5</v>
      </c>
      <c r="E116" s="9">
        <v>284.5</v>
      </c>
      <c r="F116" s="9">
        <v>449</v>
      </c>
      <c r="G116" s="9">
        <v>440.5</v>
      </c>
      <c r="H116" s="9">
        <v>644.5</v>
      </c>
      <c r="I116" s="9">
        <v>514</v>
      </c>
      <c r="J116" s="9">
        <v>509</v>
      </c>
    </row>
    <row r="117" spans="1:14" x14ac:dyDescent="0.2">
      <c r="B117" s="9" t="s">
        <v>88</v>
      </c>
      <c r="C117" s="9">
        <v>90</v>
      </c>
      <c r="D117" s="9">
        <v>158</v>
      </c>
      <c r="E117" s="9">
        <v>260</v>
      </c>
      <c r="F117" s="9">
        <v>253</v>
      </c>
      <c r="G117" s="9">
        <v>218.5</v>
      </c>
      <c r="H117" s="9">
        <v>337</v>
      </c>
      <c r="I117" s="9">
        <v>224</v>
      </c>
      <c r="J117" s="9">
        <v>285.5</v>
      </c>
    </row>
    <row r="118" spans="1:14" x14ac:dyDescent="0.2">
      <c r="B118" s="9" t="s">
        <v>89</v>
      </c>
      <c r="C118" s="9">
        <v>83</v>
      </c>
      <c r="D118" s="9">
        <v>69</v>
      </c>
      <c r="E118" s="9">
        <v>201</v>
      </c>
      <c r="F118" s="9">
        <v>102</v>
      </c>
      <c r="G118" s="9">
        <v>158</v>
      </c>
      <c r="H118" s="9">
        <v>149</v>
      </c>
      <c r="I118" s="9">
        <v>84</v>
      </c>
      <c r="J118" s="9">
        <v>163.5</v>
      </c>
    </row>
    <row r="119" spans="1:14" x14ac:dyDescent="0.2">
      <c r="B119" s="9" t="s">
        <v>90</v>
      </c>
      <c r="C119" s="9">
        <v>173</v>
      </c>
      <c r="D119" s="9">
        <v>208</v>
      </c>
      <c r="E119" s="9">
        <v>149</v>
      </c>
      <c r="F119" s="9">
        <v>101</v>
      </c>
      <c r="G119" s="9">
        <v>126</v>
      </c>
      <c r="H119" s="9">
        <v>175.5</v>
      </c>
      <c r="I119" s="9">
        <v>86</v>
      </c>
      <c r="J119" s="9">
        <v>121.5</v>
      </c>
    </row>
    <row r="120" spans="1:14" x14ac:dyDescent="0.2">
      <c r="B120" s="9" t="s">
        <v>91</v>
      </c>
      <c r="C120" s="9">
        <v>62</v>
      </c>
      <c r="D120" s="9">
        <v>152</v>
      </c>
      <c r="E120" s="9">
        <v>279</v>
      </c>
      <c r="F120" s="9">
        <v>79.5</v>
      </c>
      <c r="G120" s="9">
        <v>53</v>
      </c>
      <c r="H120" s="9">
        <v>58</v>
      </c>
      <c r="I120" s="9">
        <v>34.5</v>
      </c>
      <c r="J120" s="9">
        <v>50</v>
      </c>
    </row>
    <row r="121" spans="1:14" x14ac:dyDescent="0.2">
      <c r="B121" s="9" t="s">
        <v>92</v>
      </c>
      <c r="C121" s="9">
        <v>34</v>
      </c>
      <c r="D121" s="9">
        <v>37</v>
      </c>
      <c r="E121" s="9">
        <v>80</v>
      </c>
      <c r="F121" s="9">
        <v>105</v>
      </c>
      <c r="G121" s="9">
        <v>777</v>
      </c>
      <c r="H121" s="9">
        <v>145.5</v>
      </c>
      <c r="I121" s="9">
        <v>94</v>
      </c>
      <c r="J121" s="9">
        <v>83.5</v>
      </c>
    </row>
    <row r="122" spans="1:14" x14ac:dyDescent="0.2">
      <c r="B122" s="9" t="s">
        <v>93</v>
      </c>
      <c r="C122" s="9">
        <v>75.5</v>
      </c>
      <c r="D122" s="9">
        <v>63</v>
      </c>
      <c r="E122" s="9">
        <v>135</v>
      </c>
      <c r="F122" s="9">
        <v>113</v>
      </c>
      <c r="G122" s="9">
        <v>113</v>
      </c>
      <c r="H122" s="9">
        <v>101.5</v>
      </c>
      <c r="I122" s="9">
        <v>109.5</v>
      </c>
      <c r="J122" s="9">
        <v>107</v>
      </c>
    </row>
    <row r="123" spans="1:14" x14ac:dyDescent="0.2">
      <c r="B123" s="9" t="s">
        <v>30</v>
      </c>
      <c r="D123" s="9">
        <v>36.5</v>
      </c>
      <c r="E123" s="9">
        <v>39.5</v>
      </c>
      <c r="F123" s="9">
        <v>56.5</v>
      </c>
      <c r="G123" s="9">
        <v>29</v>
      </c>
      <c r="H123" s="9">
        <v>15</v>
      </c>
      <c r="I123" s="9">
        <v>25</v>
      </c>
      <c r="J123" s="9">
        <v>39</v>
      </c>
    </row>
    <row r="125" spans="1:14" ht="15" x14ac:dyDescent="0.25">
      <c r="A125" s="161" t="s">
        <v>494</v>
      </c>
      <c r="B125" s="10" t="s">
        <v>114</v>
      </c>
      <c r="C125" s="703" t="s">
        <v>482</v>
      </c>
      <c r="D125" s="703" t="s">
        <v>483</v>
      </c>
      <c r="E125" s="703" t="s">
        <v>484</v>
      </c>
      <c r="F125" s="703" t="s">
        <v>485</v>
      </c>
      <c r="G125" s="703" t="s">
        <v>486</v>
      </c>
      <c r="H125" s="703" t="s">
        <v>487</v>
      </c>
      <c r="I125" s="704" t="s">
        <v>488</v>
      </c>
      <c r="J125" s="704" t="s">
        <v>489</v>
      </c>
      <c r="K125" s="704" t="s">
        <v>490</v>
      </c>
      <c r="L125" s="704" t="s">
        <v>491</v>
      </c>
      <c r="M125" s="704" t="s">
        <v>492</v>
      </c>
      <c r="N125" s="704" t="s">
        <v>493</v>
      </c>
    </row>
    <row r="126" spans="1:14" ht="15" x14ac:dyDescent="0.25">
      <c r="B126" s="9" t="s">
        <v>94</v>
      </c>
      <c r="C126" s="705">
        <v>0.71052631578947367</v>
      </c>
      <c r="D126" s="705">
        <v>0.69444444444444398</v>
      </c>
      <c r="E126" s="705">
        <v>0.74125874125874103</v>
      </c>
      <c r="F126" s="705">
        <v>0.83447332421340603</v>
      </c>
      <c r="G126" s="705">
        <v>0.43090128755364798</v>
      </c>
      <c r="H126" s="705">
        <v>0.41348713398402798</v>
      </c>
      <c r="I126" s="705">
        <v>0.48457349999999999</v>
      </c>
      <c r="J126" s="705">
        <v>0.48161765000000001</v>
      </c>
      <c r="K126" s="705"/>
      <c r="L126" s="705"/>
      <c r="M126" s="705"/>
      <c r="N126" s="705"/>
    </row>
    <row r="127" spans="1:14" ht="15" x14ac:dyDescent="0.25">
      <c r="B127" s="9" t="s">
        <v>88</v>
      </c>
      <c r="C127" s="705">
        <v>0.15952143569292124</v>
      </c>
      <c r="D127" s="705">
        <v>0.41827541827541798</v>
      </c>
      <c r="E127" s="705">
        <v>0.52626892252893998</v>
      </c>
      <c r="F127" s="705">
        <v>0.42990654205607498</v>
      </c>
      <c r="G127" s="705">
        <v>0.45808862786972798</v>
      </c>
      <c r="H127" s="705">
        <v>0.68955111278762704</v>
      </c>
      <c r="I127" s="705">
        <v>0.88487972999999998</v>
      </c>
      <c r="J127" s="705">
        <v>0.96914973999999998</v>
      </c>
      <c r="K127" s="705"/>
      <c r="L127" s="705"/>
      <c r="M127" s="705"/>
      <c r="N127" s="705"/>
    </row>
    <row r="128" spans="1:14" ht="15" x14ac:dyDescent="0.25">
      <c r="B128" s="9" t="s">
        <v>89</v>
      </c>
      <c r="C128" s="705">
        <v>0.15649676956209618</v>
      </c>
      <c r="D128" s="705">
        <v>0.116824762855716</v>
      </c>
      <c r="E128" s="705">
        <v>0.354005167958656</v>
      </c>
      <c r="F128" s="705">
        <v>0.23839854413102801</v>
      </c>
      <c r="G128" s="705">
        <v>0.20343839541547301</v>
      </c>
      <c r="H128" s="705">
        <v>0.215030170049369</v>
      </c>
      <c r="I128" s="705">
        <v>0.13396562000000001</v>
      </c>
      <c r="J128" s="705">
        <v>0.18448276</v>
      </c>
      <c r="K128" s="705"/>
      <c r="L128" s="705"/>
      <c r="M128" s="705"/>
      <c r="N128" s="705"/>
    </row>
    <row r="129" spans="1:14" ht="15" x14ac:dyDescent="0.25">
      <c r="B129" s="9" t="s">
        <v>90</v>
      </c>
      <c r="C129" s="705">
        <v>0.10175288584865327</v>
      </c>
      <c r="D129" s="705">
        <v>0.16510538641686201</v>
      </c>
      <c r="E129" s="705">
        <v>0.120291095890411</v>
      </c>
      <c r="F129" s="705">
        <v>0.12291169451073999</v>
      </c>
      <c r="G129" s="705">
        <v>0.13220815752461301</v>
      </c>
      <c r="H129" s="705">
        <v>0.107272287992269</v>
      </c>
      <c r="I129" s="705">
        <v>9.6980789999999997E-2</v>
      </c>
      <c r="J129" s="705">
        <v>9.8428450000000001E-2</v>
      </c>
      <c r="K129" s="705"/>
      <c r="L129" s="705"/>
      <c r="M129" s="705"/>
      <c r="N129" s="705"/>
    </row>
    <row r="130" spans="1:14" ht="15" x14ac:dyDescent="0.25">
      <c r="B130" s="9" t="s">
        <v>91</v>
      </c>
      <c r="C130" s="705">
        <v>6.5412186379928322E-2</v>
      </c>
      <c r="D130" s="705">
        <v>0.13403416557161599</v>
      </c>
      <c r="E130" s="705">
        <v>0.23483619850794701</v>
      </c>
      <c r="F130" s="705">
        <v>0.12561060711793401</v>
      </c>
      <c r="G130" s="705">
        <v>0.10064635272391501</v>
      </c>
      <c r="H130" s="705">
        <v>0.118043844856661</v>
      </c>
      <c r="I130" s="705">
        <v>0.10557184999999999</v>
      </c>
      <c r="J130" s="705">
        <v>0.1420932</v>
      </c>
      <c r="K130" s="705"/>
      <c r="L130" s="705"/>
      <c r="M130" s="705"/>
      <c r="N130" s="705"/>
    </row>
    <row r="131" spans="1:14" ht="15" x14ac:dyDescent="0.25">
      <c r="B131" s="9" t="s">
        <v>92</v>
      </c>
      <c r="C131" s="705">
        <v>5.1013277428371771E-2</v>
      </c>
      <c r="D131" s="705">
        <v>8.25298881604319E-2</v>
      </c>
      <c r="E131" s="705">
        <v>0.16767676767676801</v>
      </c>
      <c r="F131" s="705">
        <v>0.13865336658354099</v>
      </c>
      <c r="G131" s="705">
        <v>0.113298127700432</v>
      </c>
      <c r="H131" s="705">
        <v>0.100515463917526</v>
      </c>
      <c r="I131" s="705">
        <v>7.323027E-2</v>
      </c>
      <c r="J131" s="705">
        <v>8.5106379999999995E-2</v>
      </c>
      <c r="K131" s="705"/>
      <c r="L131" s="705"/>
      <c r="M131" s="705"/>
      <c r="N131" s="705"/>
    </row>
    <row r="132" spans="1:14" ht="15" x14ac:dyDescent="0.25">
      <c r="B132" s="9" t="s">
        <v>93</v>
      </c>
      <c r="C132" s="705">
        <v>7.3658365485794464E-2</v>
      </c>
      <c r="D132" s="705">
        <v>9.8332620778110294E-2</v>
      </c>
      <c r="E132" s="705">
        <v>0.164835164835165</v>
      </c>
      <c r="F132" s="705">
        <v>0.169909208819715</v>
      </c>
      <c r="G132" s="705">
        <v>0.14923384410393101</v>
      </c>
      <c r="H132" s="705">
        <v>0.13049095607235101</v>
      </c>
      <c r="I132" s="705">
        <v>0.11221122</v>
      </c>
      <c r="J132" s="705">
        <v>0.11042945</v>
      </c>
      <c r="K132" s="705"/>
      <c r="L132" s="705"/>
      <c r="M132" s="705"/>
      <c r="N132" s="705"/>
    </row>
    <row r="133" spans="1:14" ht="15" x14ac:dyDescent="0.25">
      <c r="B133" s="9" t="s">
        <v>30</v>
      </c>
      <c r="C133" s="705"/>
      <c r="D133" s="705">
        <v>8.3262531860662695E-2</v>
      </c>
      <c r="E133" s="705">
        <v>3.06143001007049E-2</v>
      </c>
      <c r="F133" s="705">
        <v>4.9123956115932503E-2</v>
      </c>
      <c r="G133" s="705">
        <v>1.77789571447526E-2</v>
      </c>
      <c r="H133" s="705">
        <v>1.2823397075365599E-2</v>
      </c>
      <c r="I133" s="705">
        <v>8.7986460000000002E-2</v>
      </c>
      <c r="J133" s="705">
        <v>0.13851351000000001</v>
      </c>
      <c r="K133" s="705"/>
      <c r="L133" s="705"/>
      <c r="M133" s="705"/>
      <c r="N133" s="705"/>
    </row>
    <row r="134" spans="1:14" ht="15" x14ac:dyDescent="0.25">
      <c r="A134" s="709" t="s">
        <v>57</v>
      </c>
      <c r="B134" s="709" t="s">
        <v>114</v>
      </c>
      <c r="C134" s="703" t="s">
        <v>482</v>
      </c>
      <c r="D134" s="703" t="s">
        <v>483</v>
      </c>
      <c r="E134" s="703" t="s">
        <v>484</v>
      </c>
      <c r="F134" s="703" t="s">
        <v>485</v>
      </c>
      <c r="G134" s="703" t="s">
        <v>486</v>
      </c>
      <c r="H134" s="703" t="s">
        <v>487</v>
      </c>
      <c r="I134" s="704" t="s">
        <v>488</v>
      </c>
      <c r="J134" s="704" t="s">
        <v>489</v>
      </c>
      <c r="K134" s="704" t="s">
        <v>490</v>
      </c>
      <c r="L134" s="704" t="s">
        <v>491</v>
      </c>
      <c r="M134" s="704" t="s">
        <v>492</v>
      </c>
      <c r="N134" s="704" t="s">
        <v>493</v>
      </c>
    </row>
    <row r="135" spans="1:14" ht="15" x14ac:dyDescent="0.25">
      <c r="B135" s="9" t="s">
        <v>94</v>
      </c>
      <c r="C135" s="705">
        <v>0.74285714285714288</v>
      </c>
      <c r="D135" s="705">
        <v>0.72916666666666696</v>
      </c>
      <c r="E135" s="705">
        <v>0.6875</v>
      </c>
      <c r="F135" s="705">
        <v>0.46312680000000001</v>
      </c>
      <c r="G135" s="705">
        <v>0.30222222222222223</v>
      </c>
      <c r="H135" s="705">
        <v>0.2822085889570552</v>
      </c>
      <c r="I135" s="705">
        <v>0.35748792270531399</v>
      </c>
      <c r="J135" s="705">
        <v>0.35409836</v>
      </c>
      <c r="K135" s="705"/>
      <c r="L135" s="705"/>
      <c r="M135" s="705"/>
      <c r="N135" s="705"/>
    </row>
    <row r="136" spans="1:14" ht="15" x14ac:dyDescent="0.25">
      <c r="B136" s="9" t="s">
        <v>88</v>
      </c>
      <c r="C136" s="705">
        <v>0.1573816155988858</v>
      </c>
      <c r="D136" s="705">
        <v>0.41176470588235298</v>
      </c>
      <c r="E136" s="705">
        <v>0.58908612754766598</v>
      </c>
      <c r="F136" s="705">
        <v>0.97538460000000005</v>
      </c>
      <c r="G136" s="705">
        <v>0.44462409054163299</v>
      </c>
      <c r="H136" s="705">
        <v>0.74354923644023174</v>
      </c>
      <c r="I136" s="705">
        <v>0.87167070000000002</v>
      </c>
      <c r="J136" s="705">
        <v>0.95828636</v>
      </c>
      <c r="K136" s="705"/>
      <c r="L136" s="705"/>
      <c r="M136" s="705"/>
      <c r="N136" s="705"/>
    </row>
    <row r="137" spans="1:14" ht="15" x14ac:dyDescent="0.25">
      <c r="B137" s="9" t="s">
        <v>89</v>
      </c>
      <c r="C137" s="705">
        <v>0.16059113300492611</v>
      </c>
      <c r="D137" s="705">
        <v>9.8954703832752594E-2</v>
      </c>
      <c r="E137" s="705">
        <v>0.36530612244897998</v>
      </c>
      <c r="F137" s="705">
        <v>0.2246117</v>
      </c>
      <c r="G137" s="705">
        <v>0.18426361802286484</v>
      </c>
      <c r="H137" s="705">
        <v>0.17807089859851608</v>
      </c>
      <c r="I137" s="705">
        <v>0.13127412999999999</v>
      </c>
      <c r="J137" s="705">
        <v>0.14702309</v>
      </c>
      <c r="K137" s="705"/>
      <c r="L137" s="705"/>
      <c r="M137" s="705"/>
      <c r="N137" s="705"/>
    </row>
    <row r="138" spans="1:14" ht="15" x14ac:dyDescent="0.25">
      <c r="B138" s="9" t="s">
        <v>90</v>
      </c>
      <c r="C138" s="705">
        <v>9.0137547556335962E-2</v>
      </c>
      <c r="D138" s="705">
        <v>0.160925726587729</v>
      </c>
      <c r="E138" s="705">
        <v>0.11544183278786101</v>
      </c>
      <c r="F138" s="705">
        <v>0.15393129999999999</v>
      </c>
      <c r="G138" s="705">
        <v>0.13001266357112706</v>
      </c>
      <c r="H138" s="705">
        <v>9.4117647058823528E-2</v>
      </c>
      <c r="I138" s="705">
        <v>8.9592759999999994E-2</v>
      </c>
      <c r="J138" s="705">
        <v>9.5512079999999999E-2</v>
      </c>
      <c r="K138" s="705"/>
      <c r="L138" s="705"/>
      <c r="M138" s="705"/>
      <c r="N138" s="705"/>
    </row>
    <row r="139" spans="1:14" ht="15" x14ac:dyDescent="0.25">
      <c r="B139" s="9" t="s">
        <v>91</v>
      </c>
      <c r="C139" s="705">
        <v>6.2481404343945252E-2</v>
      </c>
      <c r="D139" s="705">
        <v>0.120085775553967</v>
      </c>
      <c r="E139" s="705">
        <v>0.19833178869323401</v>
      </c>
      <c r="F139" s="705">
        <v>0.1514269</v>
      </c>
      <c r="G139" s="705">
        <v>9.4212651413189769E-2</v>
      </c>
      <c r="H139" s="705">
        <v>0.11380753138075314</v>
      </c>
      <c r="I139" s="705">
        <v>9.534368E-2</v>
      </c>
      <c r="J139" s="705">
        <v>0.11820331000000001</v>
      </c>
      <c r="K139" s="705"/>
      <c r="L139" s="705"/>
      <c r="M139" s="705"/>
      <c r="N139" s="705"/>
    </row>
    <row r="140" spans="1:14" ht="15" x14ac:dyDescent="0.25">
      <c r="B140" s="9" t="s">
        <v>92</v>
      </c>
      <c r="C140" s="705">
        <v>5.232558139534884E-2</v>
      </c>
      <c r="D140" s="705">
        <v>8.8111044055522003E-2</v>
      </c>
      <c r="E140" s="705">
        <v>0.16530156366344001</v>
      </c>
      <c r="F140" s="705">
        <v>0.1315605</v>
      </c>
      <c r="G140" s="705">
        <v>8.3386786401539445E-2</v>
      </c>
      <c r="H140" s="705">
        <v>7.2599531615925056E-2</v>
      </c>
      <c r="I140" s="705">
        <v>6.2015500000000001E-2</v>
      </c>
      <c r="J140" s="705">
        <v>6.6365010000000002E-2</v>
      </c>
      <c r="K140" s="705"/>
      <c r="L140" s="705"/>
      <c r="M140" s="705"/>
      <c r="N140" s="705"/>
    </row>
    <row r="141" spans="1:14" ht="15" x14ac:dyDescent="0.25">
      <c r="B141" s="9" t="s">
        <v>93</v>
      </c>
      <c r="C141" s="705">
        <v>7.4475287745429927E-2</v>
      </c>
      <c r="D141" s="705">
        <v>0.115072933549433</v>
      </c>
      <c r="E141" s="705">
        <v>0.14955357142857101</v>
      </c>
      <c r="F141" s="705">
        <v>0.1740167</v>
      </c>
      <c r="G141" s="705">
        <v>0.14169570267131243</v>
      </c>
      <c r="H141" s="705">
        <v>0.11855104281009879</v>
      </c>
      <c r="I141" s="705">
        <v>9.1710760000000002E-2</v>
      </c>
      <c r="J141" s="705">
        <v>7.7294689999999999E-2</v>
      </c>
      <c r="K141" s="705"/>
      <c r="L141" s="705"/>
      <c r="M141" s="705"/>
      <c r="N141" s="705"/>
    </row>
    <row r="142" spans="1:14" ht="15" x14ac:dyDescent="0.25">
      <c r="B142" s="9" t="s">
        <v>30</v>
      </c>
      <c r="C142" s="705"/>
      <c r="D142" s="705">
        <v>8.6173633440514499E-2</v>
      </c>
      <c r="E142" s="705">
        <v>2.7573529411764702E-2</v>
      </c>
      <c r="F142" s="705">
        <v>0.31377899999999997</v>
      </c>
      <c r="G142" s="705">
        <v>1.7234625930278104E-2</v>
      </c>
      <c r="H142" s="705">
        <v>1.3909587680079483E-2</v>
      </c>
      <c r="I142" s="705">
        <v>7.4853799999999998E-2</v>
      </c>
      <c r="J142" s="705">
        <v>0.11225659</v>
      </c>
      <c r="K142" s="705"/>
      <c r="L142" s="705"/>
      <c r="M142" s="705"/>
      <c r="N142" s="705"/>
    </row>
    <row r="143" spans="1:14" ht="15" x14ac:dyDescent="0.25">
      <c r="A143" s="710" t="s">
        <v>58</v>
      </c>
      <c r="B143" s="710" t="s">
        <v>114</v>
      </c>
      <c r="C143" s="703" t="s">
        <v>482</v>
      </c>
      <c r="D143" s="703" t="s">
        <v>483</v>
      </c>
      <c r="E143" s="703" t="s">
        <v>484</v>
      </c>
      <c r="F143" s="703" t="s">
        <v>485</v>
      </c>
      <c r="G143" s="703" t="s">
        <v>486</v>
      </c>
      <c r="H143" s="703" t="s">
        <v>487</v>
      </c>
      <c r="I143" s="704" t="s">
        <v>488</v>
      </c>
      <c r="J143" s="704" t="s">
        <v>489</v>
      </c>
      <c r="K143" s="704" t="s">
        <v>490</v>
      </c>
      <c r="L143" s="704" t="s">
        <v>491</v>
      </c>
      <c r="M143" s="704" t="s">
        <v>492</v>
      </c>
      <c r="N143" s="704" t="s">
        <v>493</v>
      </c>
    </row>
    <row r="144" spans="1:14" ht="15" x14ac:dyDescent="0.25">
      <c r="B144" s="9" t="s">
        <v>94</v>
      </c>
      <c r="C144" s="705">
        <v>0.69620253164556967</v>
      </c>
      <c r="D144" s="705">
        <v>0.67708333333333304</v>
      </c>
      <c r="E144" s="705">
        <v>0.768421052631579</v>
      </c>
      <c r="F144" s="705">
        <v>0.5943775</v>
      </c>
      <c r="G144" s="705">
        <v>0.60816326530612241</v>
      </c>
      <c r="H144" s="705">
        <v>0.59368421052631581</v>
      </c>
      <c r="I144" s="705">
        <v>0.65</v>
      </c>
      <c r="J144" s="705">
        <v>0.64435145999999999</v>
      </c>
    </row>
    <row r="145" spans="1:14" ht="15" x14ac:dyDescent="0.25">
      <c r="B145" s="9" t="s">
        <v>88</v>
      </c>
      <c r="C145" s="705">
        <v>0.1649122807017544</v>
      </c>
      <c r="D145" s="705">
        <v>0.42957746478873199</v>
      </c>
      <c r="E145" s="705">
        <v>0.39448275862068999</v>
      </c>
      <c r="F145" s="705">
        <v>0.98961940000000004</v>
      </c>
      <c r="G145" s="705">
        <v>0.48427672955974843</v>
      </c>
      <c r="H145" s="705">
        <v>0.55319148936170215</v>
      </c>
      <c r="I145" s="705">
        <v>0.91715975999999999</v>
      </c>
      <c r="J145" s="705">
        <v>0.99095023000000004</v>
      </c>
    </row>
    <row r="146" spans="1:14" ht="15" x14ac:dyDescent="0.25">
      <c r="B146" s="9" t="s">
        <v>89</v>
      </c>
      <c r="C146" s="705">
        <v>0.14550264550264549</v>
      </c>
      <c r="D146" s="705">
        <v>0.161971830985915</v>
      </c>
      <c r="E146" s="705">
        <v>0.33450704225352101</v>
      </c>
      <c r="F146" s="705">
        <v>0.2305296</v>
      </c>
      <c r="G146" s="705">
        <v>0.25041186161449752</v>
      </c>
      <c r="H146" s="705">
        <v>0.28852459016393445</v>
      </c>
      <c r="I146" s="705">
        <v>0.14285713999999999</v>
      </c>
      <c r="J146" s="705">
        <v>0.27596439</v>
      </c>
    </row>
    <row r="147" spans="1:14" ht="15" x14ac:dyDescent="0.25">
      <c r="B147" s="9" t="s">
        <v>90</v>
      </c>
      <c r="C147" s="705">
        <v>0.13322759714512292</v>
      </c>
      <c r="D147" s="705">
        <v>0.17613636363636401</v>
      </c>
      <c r="E147" s="705">
        <v>0.132723112128146</v>
      </c>
      <c r="F147" s="705">
        <v>0.12984499999999999</v>
      </c>
      <c r="G147" s="705">
        <v>0.13659359190556492</v>
      </c>
      <c r="H147" s="705">
        <v>0.13771016813450759</v>
      </c>
      <c r="I147" s="705">
        <v>0.11225444</v>
      </c>
      <c r="J147" s="705">
        <v>0.10588235</v>
      </c>
    </row>
    <row r="148" spans="1:14" ht="15" x14ac:dyDescent="0.25">
      <c r="B148" s="9" t="s">
        <v>91</v>
      </c>
      <c r="C148" s="705">
        <v>7.4342701722574803E-2</v>
      </c>
      <c r="D148" s="705">
        <v>0.17279046673286999</v>
      </c>
      <c r="E148" s="705">
        <v>0.32</v>
      </c>
      <c r="F148" s="705">
        <v>0.12936610000000001</v>
      </c>
      <c r="G148" s="705">
        <v>0.11470588235294117</v>
      </c>
      <c r="H148" s="705">
        <v>0.12671232876712329</v>
      </c>
      <c r="I148" s="705">
        <v>0.12554113</v>
      </c>
      <c r="J148" s="705">
        <v>0.18574514</v>
      </c>
    </row>
    <row r="149" spans="1:14" ht="15" x14ac:dyDescent="0.25">
      <c r="B149" s="9" t="s">
        <v>92</v>
      </c>
      <c r="C149" s="705">
        <v>4.9036777583187391E-2</v>
      </c>
      <c r="D149" s="705">
        <v>7.2649572649572697E-2</v>
      </c>
      <c r="E149" s="705">
        <v>0.172684458398744</v>
      </c>
      <c r="F149" s="705">
        <v>0.18556700000000001</v>
      </c>
      <c r="G149" s="705">
        <v>0.20229007633587787</v>
      </c>
      <c r="H149" s="705">
        <v>0.17741935483870969</v>
      </c>
      <c r="I149" s="705">
        <v>0.10429447999999999</v>
      </c>
      <c r="J149" s="705">
        <v>0.12645591</v>
      </c>
    </row>
    <row r="150" spans="1:14" ht="15" x14ac:dyDescent="0.25">
      <c r="B150" s="9" t="s">
        <v>93</v>
      </c>
      <c r="C150" s="705">
        <v>7.2780203784570591E-2</v>
      </c>
      <c r="D150" s="705">
        <v>7.9638009049773806E-2</v>
      </c>
      <c r="E150" s="705">
        <v>0.18328840970350399</v>
      </c>
      <c r="F150" s="705">
        <v>0.1806854</v>
      </c>
      <c r="G150" s="705">
        <v>0.15937499999999999</v>
      </c>
      <c r="H150" s="705">
        <v>0.14756671899529042</v>
      </c>
      <c r="I150" s="705">
        <v>0.14619883</v>
      </c>
      <c r="J150" s="705">
        <v>0.16806723000000001</v>
      </c>
    </row>
    <row r="151" spans="1:14" ht="15" x14ac:dyDescent="0.25">
      <c r="B151" s="9" t="s">
        <v>30</v>
      </c>
      <c r="C151" s="705"/>
      <c r="D151" s="705">
        <v>7.7596996245306596E-2</v>
      </c>
      <c r="E151" s="705">
        <v>3.6449147560258702E-2</v>
      </c>
      <c r="F151" s="705">
        <v>0.24054980000000001</v>
      </c>
      <c r="G151" s="705">
        <v>1.8922254216371864E-2</v>
      </c>
      <c r="H151" s="705">
        <v>1.052262364082778E-2</v>
      </c>
      <c r="I151" s="705">
        <v>0.12232416</v>
      </c>
      <c r="J151" s="705">
        <v>0.21221865000000001</v>
      </c>
    </row>
    <row r="154" spans="1:14" ht="15" x14ac:dyDescent="0.25">
      <c r="A154" s="161" t="s">
        <v>494</v>
      </c>
      <c r="B154" s="161" t="s">
        <v>115</v>
      </c>
      <c r="C154" s="703" t="s">
        <v>482</v>
      </c>
      <c r="D154" s="703" t="s">
        <v>483</v>
      </c>
      <c r="E154" s="703" t="s">
        <v>484</v>
      </c>
      <c r="F154" s="703" t="s">
        <v>485</v>
      </c>
      <c r="G154" s="703" t="s">
        <v>486</v>
      </c>
      <c r="H154" s="703" t="s">
        <v>487</v>
      </c>
      <c r="I154" s="704" t="s">
        <v>488</v>
      </c>
      <c r="J154" s="704" t="s">
        <v>489</v>
      </c>
      <c r="K154" s="704" t="s">
        <v>490</v>
      </c>
      <c r="L154" s="704" t="s">
        <v>491</v>
      </c>
      <c r="M154" s="704" t="s">
        <v>492</v>
      </c>
      <c r="N154" s="704" t="s">
        <v>493</v>
      </c>
    </row>
    <row r="155" spans="1:14" ht="15" x14ac:dyDescent="0.25">
      <c r="B155" s="9" t="s">
        <v>94</v>
      </c>
      <c r="C155" s="706">
        <v>22.4601875</v>
      </c>
      <c r="D155" s="706">
        <v>32.715865853658599</v>
      </c>
      <c r="E155" s="706">
        <v>26.0615245478036</v>
      </c>
      <c r="F155" s="706">
        <v>20.0956209987196</v>
      </c>
      <c r="G155" s="706">
        <v>21.665062362435801</v>
      </c>
      <c r="H155" s="706">
        <v>21.616416978776499</v>
      </c>
      <c r="I155" s="706">
        <v>20.679950000000002</v>
      </c>
      <c r="J155" s="706">
        <v>23.002549999999999</v>
      </c>
      <c r="K155" s="706"/>
      <c r="L155" s="706"/>
      <c r="M155" s="706"/>
      <c r="N155" s="706"/>
    </row>
    <row r="156" spans="1:14" ht="15" x14ac:dyDescent="0.25">
      <c r="B156" s="9" t="s">
        <v>88</v>
      </c>
      <c r="C156" s="706">
        <v>14.10920350877193</v>
      </c>
      <c r="D156" s="706">
        <v>13.761591549295799</v>
      </c>
      <c r="E156" s="706">
        <v>14.5750811359026</v>
      </c>
      <c r="F156" s="706">
        <v>14.7347026279391</v>
      </c>
      <c r="G156" s="706">
        <v>14.3565262379897</v>
      </c>
      <c r="H156" s="706">
        <v>13.7877050359712</v>
      </c>
      <c r="I156" s="706">
        <v>14.03792</v>
      </c>
      <c r="J156" s="706">
        <v>14.19197</v>
      </c>
      <c r="K156" s="706"/>
      <c r="L156" s="706"/>
      <c r="M156" s="706"/>
      <c r="N156" s="706"/>
    </row>
    <row r="157" spans="1:14" ht="15" x14ac:dyDescent="0.25">
      <c r="B157" s="9" t="s">
        <v>89</v>
      </c>
      <c r="C157" s="706">
        <v>13.037231617647059</v>
      </c>
      <c r="D157" s="706">
        <v>14.3109351351351</v>
      </c>
      <c r="E157" s="706">
        <v>14.6398755186722</v>
      </c>
      <c r="F157" s="706">
        <v>13.7248730964467</v>
      </c>
      <c r="G157" s="706">
        <v>16.369635854341698</v>
      </c>
      <c r="H157" s="706">
        <v>14.090345963756199</v>
      </c>
      <c r="I157" s="706">
        <v>14.321249999999999</v>
      </c>
      <c r="J157" s="706">
        <v>16.010909999999999</v>
      </c>
      <c r="K157" s="706"/>
      <c r="L157" s="706"/>
      <c r="M157" s="706"/>
      <c r="N157" s="706"/>
    </row>
    <row r="158" spans="1:14" ht="15" x14ac:dyDescent="0.25">
      <c r="B158" s="9" t="s">
        <v>90</v>
      </c>
      <c r="C158" s="706">
        <v>14.96110787878788</v>
      </c>
      <c r="D158" s="706">
        <v>15.934097599999999</v>
      </c>
      <c r="E158" s="706">
        <v>13.984021052631601</v>
      </c>
      <c r="F158" s="706">
        <v>14.1761437908497</v>
      </c>
      <c r="G158" s="706">
        <v>14.0577272727273</v>
      </c>
      <c r="H158" s="706">
        <v>16.143562005277001</v>
      </c>
      <c r="I158" s="706">
        <v>15.5931</v>
      </c>
      <c r="J158" s="706">
        <v>14.034179999999999</v>
      </c>
      <c r="K158" s="706"/>
      <c r="L158" s="706"/>
      <c r="M158" s="706"/>
      <c r="N158" s="706"/>
    </row>
    <row r="159" spans="1:14" ht="15" x14ac:dyDescent="0.25">
      <c r="B159" s="9" t="s">
        <v>91</v>
      </c>
      <c r="C159" s="706">
        <v>15.878233243967829</v>
      </c>
      <c r="D159" s="706">
        <v>17.531092307692301</v>
      </c>
      <c r="E159" s="706">
        <v>16.372525732383199</v>
      </c>
      <c r="F159" s="706">
        <v>14.472962138084601</v>
      </c>
      <c r="G159" s="706">
        <v>17.503464052287601</v>
      </c>
      <c r="H159" s="706">
        <v>15.7814649681529</v>
      </c>
      <c r="I159" s="706">
        <v>14.841950000000001</v>
      </c>
      <c r="J159" s="706">
        <v>15.016540000000001</v>
      </c>
      <c r="K159" s="706"/>
      <c r="L159" s="706"/>
      <c r="M159" s="706"/>
      <c r="N159" s="706"/>
    </row>
    <row r="160" spans="1:14" ht="15" x14ac:dyDescent="0.25">
      <c r="B160" s="9" t="s">
        <v>92</v>
      </c>
      <c r="C160" s="706">
        <v>13.23024</v>
      </c>
      <c r="D160" s="706">
        <v>13.600951999999999</v>
      </c>
      <c r="E160" s="706">
        <v>15.020087527352301</v>
      </c>
      <c r="F160" s="706">
        <v>18.393375527426201</v>
      </c>
      <c r="G160" s="706">
        <v>10.625011441647599</v>
      </c>
      <c r="H160" s="706">
        <v>16.279279279279301</v>
      </c>
      <c r="I160" s="706">
        <v>16.81663</v>
      </c>
      <c r="J160" s="706">
        <v>17.402850000000001</v>
      </c>
      <c r="K160" s="706"/>
      <c r="L160" s="706"/>
      <c r="M160" s="706"/>
      <c r="N160" s="706"/>
    </row>
    <row r="161" spans="1:14" ht="15" x14ac:dyDescent="0.25">
      <c r="B161" s="9" t="s">
        <v>93</v>
      </c>
      <c r="C161" s="706">
        <v>19.774513605442177</v>
      </c>
      <c r="D161" s="706">
        <v>17.623847761194</v>
      </c>
      <c r="E161" s="706">
        <v>17.462570806100199</v>
      </c>
      <c r="F161" s="706">
        <v>17.761739130434801</v>
      </c>
      <c r="G161" s="706">
        <v>19.874166666666699</v>
      </c>
      <c r="H161" s="706">
        <v>20.181092636579599</v>
      </c>
      <c r="I161" s="706">
        <v>23.137239999999998</v>
      </c>
      <c r="J161" s="706">
        <v>19.404710000000001</v>
      </c>
      <c r="K161" s="706"/>
      <c r="L161" s="706"/>
      <c r="M161" s="706"/>
      <c r="N161" s="706"/>
    </row>
    <row r="162" spans="1:14" ht="15" x14ac:dyDescent="0.25">
      <c r="B162" s="9" t="s">
        <v>30</v>
      </c>
      <c r="C162" s="706"/>
      <c r="D162" s="706">
        <v>13.753489361702099</v>
      </c>
      <c r="E162" s="706">
        <v>13.6157487922705</v>
      </c>
      <c r="F162" s="706">
        <v>13.966310904872399</v>
      </c>
      <c r="G162" s="706">
        <v>16.0186046511628</v>
      </c>
      <c r="H162" s="706">
        <v>14.6640322580645</v>
      </c>
      <c r="I162" s="706">
        <v>15.40835</v>
      </c>
      <c r="J162" s="706">
        <v>15.42609</v>
      </c>
      <c r="K162" s="706"/>
      <c r="L162" s="706"/>
      <c r="M162" s="706"/>
      <c r="N162" s="706"/>
    </row>
    <row r="163" spans="1:14" ht="15" x14ac:dyDescent="0.25">
      <c r="A163" s="709" t="s">
        <v>57</v>
      </c>
      <c r="B163" s="709" t="s">
        <v>115</v>
      </c>
      <c r="C163" s="703" t="s">
        <v>482</v>
      </c>
      <c r="D163" s="703" t="s">
        <v>483</v>
      </c>
      <c r="E163" s="703" t="s">
        <v>484</v>
      </c>
      <c r="F163" s="703" t="s">
        <v>485</v>
      </c>
      <c r="G163" s="703" t="s">
        <v>486</v>
      </c>
      <c r="H163" s="703" t="s">
        <v>487</v>
      </c>
      <c r="I163" s="704" t="s">
        <v>488</v>
      </c>
      <c r="J163" s="704" t="s">
        <v>489</v>
      </c>
      <c r="K163" s="704" t="s">
        <v>490</v>
      </c>
      <c r="L163" s="704" t="s">
        <v>491</v>
      </c>
      <c r="M163" s="704" t="s">
        <v>492</v>
      </c>
      <c r="N163" s="704" t="s">
        <v>493</v>
      </c>
    </row>
    <row r="164" spans="1:14" x14ac:dyDescent="0.2">
      <c r="B164" s="9" t="s">
        <v>94</v>
      </c>
      <c r="C164" s="711">
        <v>21.312368932038833</v>
      </c>
      <c r="D164" s="711">
        <v>22.8813783783784</v>
      </c>
      <c r="E164" s="711">
        <v>20.6361951219512</v>
      </c>
      <c r="F164" s="711">
        <v>15.044729999999999</v>
      </c>
      <c r="G164" s="711">
        <v>15.86801</v>
      </c>
      <c r="H164" s="711">
        <v>19.978020000000001</v>
      </c>
      <c r="I164" s="711">
        <v>15.707700000000001</v>
      </c>
      <c r="J164" s="711">
        <v>18.865459999999999</v>
      </c>
      <c r="K164" s="711"/>
      <c r="L164" s="711"/>
      <c r="M164" s="711"/>
      <c r="N164" s="711"/>
    </row>
    <row r="165" spans="1:14" x14ac:dyDescent="0.2">
      <c r="B165" s="9" t="s">
        <v>88</v>
      </c>
      <c r="C165" s="711">
        <v>14.136574358974359</v>
      </c>
      <c r="D165" s="711">
        <v>13.929567164179099</v>
      </c>
      <c r="E165" s="711">
        <v>13.825523415977999</v>
      </c>
      <c r="F165" s="711">
        <v>14.33109</v>
      </c>
      <c r="G165" s="711">
        <v>14.003489999999999</v>
      </c>
      <c r="H165" s="711">
        <v>13.4488</v>
      </c>
      <c r="I165" s="711">
        <v>13.59435</v>
      </c>
      <c r="J165" s="711">
        <v>13.828939999999999</v>
      </c>
      <c r="K165" s="711"/>
      <c r="L165" s="711"/>
      <c r="M165" s="711"/>
      <c r="N165" s="711"/>
    </row>
    <row r="166" spans="1:14" x14ac:dyDescent="0.2">
      <c r="B166" s="9" t="s">
        <v>89</v>
      </c>
      <c r="C166" s="711">
        <v>12.063328042328042</v>
      </c>
      <c r="D166" s="711">
        <v>13.648775862069</v>
      </c>
      <c r="E166" s="711">
        <v>13.3702491103203</v>
      </c>
      <c r="F166" s="711">
        <v>13.084899999999999</v>
      </c>
      <c r="G166" s="711">
        <v>13.04302</v>
      </c>
      <c r="H166" s="711">
        <v>13.7235</v>
      </c>
      <c r="I166" s="711">
        <v>14.002330000000001</v>
      </c>
      <c r="J166" s="711">
        <v>14.192069999999999</v>
      </c>
      <c r="K166" s="711"/>
      <c r="L166" s="711"/>
      <c r="M166" s="711"/>
      <c r="N166" s="711"/>
    </row>
    <row r="167" spans="1:14" x14ac:dyDescent="0.2">
      <c r="B167" s="9" t="s">
        <v>90</v>
      </c>
      <c r="C167" s="711">
        <v>13.190883089770354</v>
      </c>
      <c r="D167" s="711">
        <v>13.008937649880099</v>
      </c>
      <c r="E167" s="711">
        <v>13.217147239263801</v>
      </c>
      <c r="F167" s="711">
        <v>13.533950000000001</v>
      </c>
      <c r="G167" s="711">
        <v>13.642300000000001</v>
      </c>
      <c r="H167" s="711">
        <v>13.526579999999999</v>
      </c>
      <c r="I167" s="711">
        <v>15.85468</v>
      </c>
      <c r="J167" s="711">
        <v>13.3582</v>
      </c>
      <c r="K167" s="711"/>
      <c r="L167" s="711"/>
      <c r="M167" s="711"/>
      <c r="N167" s="711"/>
    </row>
    <row r="168" spans="1:14" x14ac:dyDescent="0.2">
      <c r="B168" s="9" t="s">
        <v>91</v>
      </c>
      <c r="C168" s="711">
        <v>13.818108433734938</v>
      </c>
      <c r="D168" s="711">
        <v>12.7752647058824</v>
      </c>
      <c r="E168" s="711">
        <v>13.8036879432624</v>
      </c>
      <c r="F168" s="711">
        <v>14.128</v>
      </c>
      <c r="G168" s="711">
        <v>16.579000000000001</v>
      </c>
      <c r="H168" s="711">
        <v>14.878690000000001</v>
      </c>
      <c r="I168" s="711">
        <v>15.223240000000001</v>
      </c>
      <c r="J168" s="711">
        <v>12.705679999999999</v>
      </c>
      <c r="K168" s="711"/>
      <c r="L168" s="711"/>
      <c r="M168" s="711"/>
      <c r="N168" s="711"/>
    </row>
    <row r="169" spans="1:14" x14ac:dyDescent="0.2">
      <c r="B169" s="9" t="s">
        <v>92</v>
      </c>
      <c r="C169" s="711">
        <v>12.350317073170732</v>
      </c>
      <c r="D169" s="711">
        <v>13.227147727272699</v>
      </c>
      <c r="E169" s="711">
        <v>14.2864646464646</v>
      </c>
      <c r="F169" s="711">
        <v>14.338710000000001</v>
      </c>
      <c r="G169" s="711">
        <v>14.64227</v>
      </c>
      <c r="H169" s="711">
        <v>13.331630000000001</v>
      </c>
      <c r="I169" s="711">
        <v>14.264279999999999</v>
      </c>
      <c r="J169" s="711">
        <v>15.412699999999999</v>
      </c>
      <c r="K169" s="711"/>
      <c r="L169" s="711"/>
      <c r="M169" s="711"/>
      <c r="N169" s="711"/>
    </row>
    <row r="170" spans="1:14" x14ac:dyDescent="0.2">
      <c r="B170" s="9" t="s">
        <v>93</v>
      </c>
      <c r="C170" s="711">
        <v>18.74718881118881</v>
      </c>
      <c r="D170" s="711">
        <v>17.770990430622</v>
      </c>
      <c r="E170" s="711">
        <v>18.805608465608501</v>
      </c>
      <c r="F170" s="711">
        <v>16.3995</v>
      </c>
      <c r="G170" s="711">
        <v>17.95748</v>
      </c>
      <c r="H170" s="711">
        <v>18.829080000000001</v>
      </c>
      <c r="I170" s="711">
        <v>20.72869</v>
      </c>
      <c r="J170" s="711">
        <v>14.053179999999999</v>
      </c>
      <c r="K170" s="711"/>
      <c r="L170" s="711"/>
      <c r="M170" s="711"/>
      <c r="N170" s="711"/>
    </row>
    <row r="171" spans="1:14" x14ac:dyDescent="0.2">
      <c r="B171" s="9" t="s">
        <v>30</v>
      </c>
      <c r="C171" s="711"/>
      <c r="D171" s="711">
        <v>13.266456790123501</v>
      </c>
      <c r="E171" s="711">
        <v>12.5153125</v>
      </c>
      <c r="F171" s="711">
        <v>13.708740000000001</v>
      </c>
      <c r="G171" s="711">
        <v>15.695259999999999</v>
      </c>
      <c r="H171" s="711">
        <v>13.93191</v>
      </c>
      <c r="I171" s="711">
        <v>15.357760000000001</v>
      </c>
      <c r="J171" s="711">
        <v>17.077839999999998</v>
      </c>
      <c r="K171" s="711"/>
      <c r="L171" s="711"/>
      <c r="M171" s="711"/>
      <c r="N171" s="711"/>
    </row>
    <row r="172" spans="1:14" ht="15" x14ac:dyDescent="0.25">
      <c r="A172" s="710" t="s">
        <v>58</v>
      </c>
      <c r="B172" s="710" t="s">
        <v>115</v>
      </c>
      <c r="C172" s="703" t="s">
        <v>482</v>
      </c>
      <c r="D172" s="703" t="s">
        <v>483</v>
      </c>
      <c r="E172" s="703" t="s">
        <v>484</v>
      </c>
      <c r="F172" s="703" t="s">
        <v>485</v>
      </c>
      <c r="G172" s="703" t="s">
        <v>486</v>
      </c>
      <c r="H172" s="703" t="s">
        <v>487</v>
      </c>
      <c r="I172" s="704" t="s">
        <v>488</v>
      </c>
      <c r="J172" s="704" t="s">
        <v>489</v>
      </c>
      <c r="K172" s="704" t="s">
        <v>490</v>
      </c>
      <c r="L172" s="704" t="s">
        <v>491</v>
      </c>
      <c r="M172" s="704" t="s">
        <v>492</v>
      </c>
      <c r="N172" s="704" t="s">
        <v>493</v>
      </c>
    </row>
    <row r="173" spans="1:14" ht="15" x14ac:dyDescent="0.25">
      <c r="B173" s="9" t="s">
        <v>94</v>
      </c>
      <c r="C173" s="706">
        <v>22.802869565217392</v>
      </c>
      <c r="D173" s="706">
        <v>37.392935732647899</v>
      </c>
      <c r="E173" s="706">
        <v>28.016168717047499</v>
      </c>
      <c r="F173" s="706">
        <v>23.830359999999999</v>
      </c>
      <c r="G173" s="706">
        <v>24.836659999999998</v>
      </c>
      <c r="H173" s="706">
        <v>22.01426</v>
      </c>
      <c r="I173" s="706">
        <v>23.07901</v>
      </c>
      <c r="J173" s="706">
        <v>24.754110000000001</v>
      </c>
    </row>
    <row r="174" spans="1:14" ht="15" x14ac:dyDescent="0.25">
      <c r="B174" s="9" t="s">
        <v>88</v>
      </c>
      <c r="C174" s="706">
        <v>14.049899999999999</v>
      </c>
      <c r="D174" s="706">
        <v>13.476670886075899</v>
      </c>
      <c r="E174" s="706">
        <v>16.668076923076899</v>
      </c>
      <c r="F174" s="706">
        <v>15.48451</v>
      </c>
      <c r="G174" s="706">
        <v>15.09652</v>
      </c>
      <c r="H174" s="706">
        <v>14.84665</v>
      </c>
      <c r="I174" s="706">
        <v>15.16267</v>
      </c>
      <c r="J174" s="706">
        <v>15.023580000000001</v>
      </c>
    </row>
    <row r="175" spans="1:14" ht="15" x14ac:dyDescent="0.25">
      <c r="B175" s="9" t="s">
        <v>89</v>
      </c>
      <c r="C175" s="706">
        <v>15.254915662650602</v>
      </c>
      <c r="D175" s="706">
        <v>15.424130434782599</v>
      </c>
      <c r="E175" s="706">
        <v>16.414825870646801</v>
      </c>
      <c r="F175" s="706">
        <v>15.55696</v>
      </c>
      <c r="G175" s="706">
        <v>20.55949</v>
      </c>
      <c r="H175" s="706">
        <v>14.470739999999999</v>
      </c>
      <c r="I175" s="706">
        <v>15.11477</v>
      </c>
      <c r="J175" s="706">
        <v>17.87424</v>
      </c>
    </row>
    <row r="176" spans="1:14" ht="15" x14ac:dyDescent="0.25">
      <c r="B176" s="9" t="s">
        <v>90</v>
      </c>
      <c r="C176" s="706">
        <v>17.411794797687861</v>
      </c>
      <c r="D176" s="706">
        <v>21.7984807692308</v>
      </c>
      <c r="E176" s="706">
        <v>15.661879194630901</v>
      </c>
      <c r="F176" s="706">
        <v>15.4796</v>
      </c>
      <c r="G176" s="706">
        <v>14.802860000000001</v>
      </c>
      <c r="H176" s="706">
        <v>19.178059999999999</v>
      </c>
      <c r="I176" s="706">
        <v>15.08667</v>
      </c>
      <c r="J176" s="706">
        <v>15.5586</v>
      </c>
    </row>
    <row r="177" spans="1:14" ht="15" x14ac:dyDescent="0.25">
      <c r="B177" s="9" t="s">
        <v>91</v>
      </c>
      <c r="C177" s="706">
        <v>20.015096774193548</v>
      </c>
      <c r="D177" s="706">
        <v>24.977717105263199</v>
      </c>
      <c r="E177" s="706">
        <v>19.6181003584229</v>
      </c>
      <c r="F177" s="706">
        <v>15.10214</v>
      </c>
      <c r="G177" s="706">
        <v>19.24774</v>
      </c>
      <c r="H177" s="706">
        <v>17.322410000000001</v>
      </c>
      <c r="I177" s="706">
        <v>13.86938</v>
      </c>
      <c r="J177" s="706">
        <v>17.72026</v>
      </c>
    </row>
    <row r="178" spans="1:14" ht="15" x14ac:dyDescent="0.25">
      <c r="B178" s="9" t="s">
        <v>92</v>
      </c>
      <c r="C178" s="706">
        <v>14.291323529411764</v>
      </c>
      <c r="D178" s="706">
        <v>14.49</v>
      </c>
      <c r="E178" s="706">
        <v>16.381875000000001</v>
      </c>
      <c r="F178" s="706">
        <v>23.490670000000001</v>
      </c>
      <c r="G178" s="706">
        <v>10.1235</v>
      </c>
      <c r="H178" s="706">
        <v>17.829070000000002</v>
      </c>
      <c r="I178" s="706">
        <v>18.988849999999999</v>
      </c>
      <c r="J178" s="706">
        <v>18.856719999999999</v>
      </c>
    </row>
    <row r="179" spans="1:14" ht="15" x14ac:dyDescent="0.25">
      <c r="B179" s="9" t="s">
        <v>93</v>
      </c>
      <c r="C179" s="706">
        <v>20.747410596026491</v>
      </c>
      <c r="D179" s="706">
        <v>17.3797777777778</v>
      </c>
      <c r="E179" s="706">
        <v>16.5224444444444</v>
      </c>
      <c r="F179" s="706">
        <v>19.449470000000002</v>
      </c>
      <c r="G179" s="706">
        <v>21.824780000000001</v>
      </c>
      <c r="H179" s="706">
        <v>21.632999999999999</v>
      </c>
      <c r="I179" s="706">
        <v>25.083870000000001</v>
      </c>
      <c r="J179" s="706">
        <v>22.505600000000001</v>
      </c>
    </row>
    <row r="180" spans="1:14" ht="15" x14ac:dyDescent="0.25">
      <c r="B180" s="9" t="s">
        <v>30</v>
      </c>
      <c r="C180" s="706"/>
      <c r="D180" s="706">
        <v>14.834301369863001</v>
      </c>
      <c r="E180" s="706">
        <v>15.3987341772152</v>
      </c>
      <c r="F180" s="706">
        <v>14.69115</v>
      </c>
      <c r="G180" s="706">
        <v>16.654140000000002</v>
      </c>
      <c r="H180" s="706">
        <v>16.957999999999998</v>
      </c>
      <c r="I180" s="706">
        <v>15.50752</v>
      </c>
      <c r="J180" s="706">
        <v>13.03318</v>
      </c>
    </row>
    <row r="187" spans="1:14" ht="15" x14ac:dyDescent="0.25">
      <c r="A187" s="161" t="s">
        <v>494</v>
      </c>
      <c r="B187" s="10" t="s">
        <v>116</v>
      </c>
      <c r="C187" s="703" t="s">
        <v>482</v>
      </c>
      <c r="D187" s="703" t="s">
        <v>483</v>
      </c>
      <c r="E187" s="703" t="s">
        <v>484</v>
      </c>
      <c r="F187" s="703" t="s">
        <v>485</v>
      </c>
      <c r="G187" s="703" t="s">
        <v>486</v>
      </c>
      <c r="H187" s="703" t="s">
        <v>487</v>
      </c>
      <c r="I187" s="704" t="s">
        <v>488</v>
      </c>
      <c r="J187" s="704" t="s">
        <v>489</v>
      </c>
      <c r="K187" s="704" t="s">
        <v>490</v>
      </c>
      <c r="L187" s="704" t="s">
        <v>491</v>
      </c>
      <c r="M187" s="704" t="s">
        <v>492</v>
      </c>
      <c r="N187" s="704" t="s">
        <v>493</v>
      </c>
    </row>
    <row r="188" spans="1:14" ht="15" x14ac:dyDescent="0.25">
      <c r="B188" s="9" t="s">
        <v>94</v>
      </c>
      <c r="C188" s="706">
        <v>2.7654320987654319</v>
      </c>
      <c r="D188" s="706">
        <v>2.87</v>
      </c>
      <c r="E188" s="706">
        <v>3.6509433962264199</v>
      </c>
      <c r="F188" s="706">
        <v>2.5606557377049199</v>
      </c>
      <c r="G188" s="706">
        <v>2.7151394422310799</v>
      </c>
      <c r="H188" s="706">
        <v>3.4377682403433498</v>
      </c>
      <c r="I188" s="706">
        <v>2.8539330000000001</v>
      </c>
      <c r="J188" s="706">
        <v>2.7652670000000001</v>
      </c>
      <c r="K188" s="706"/>
      <c r="L188" s="706"/>
      <c r="M188" s="706"/>
      <c r="N188" s="706"/>
    </row>
    <row r="189" spans="1:14" ht="15" x14ac:dyDescent="0.25">
      <c r="B189" s="9" t="s">
        <v>88</v>
      </c>
      <c r="C189" s="706">
        <v>1.78125</v>
      </c>
      <c r="D189" s="706">
        <v>1.31076923076923</v>
      </c>
      <c r="E189" s="706">
        <v>1.6683587140439899</v>
      </c>
      <c r="F189" s="706">
        <v>1.5717391304347801</v>
      </c>
      <c r="G189" s="706">
        <v>1.57692307692308</v>
      </c>
      <c r="H189" s="706">
        <v>1.52078774617068</v>
      </c>
      <c r="I189" s="706">
        <v>1.5378639999999999</v>
      </c>
      <c r="J189" s="706">
        <v>1.4588509999999999</v>
      </c>
      <c r="K189" s="706"/>
      <c r="L189" s="706"/>
      <c r="M189" s="706"/>
      <c r="N189" s="706"/>
    </row>
    <row r="190" spans="1:14" ht="15" x14ac:dyDescent="0.25">
      <c r="B190" s="9" t="s">
        <v>89</v>
      </c>
      <c r="C190" s="706">
        <v>1.2477064220183487</v>
      </c>
      <c r="D190" s="706">
        <v>1.58119658119658</v>
      </c>
      <c r="E190" s="706">
        <v>1.7591240875912399</v>
      </c>
      <c r="F190" s="706">
        <v>1.5038167938931299</v>
      </c>
      <c r="G190" s="706">
        <v>1.6760563380281699</v>
      </c>
      <c r="H190" s="706">
        <v>1.5484693877550999</v>
      </c>
      <c r="I190" s="706">
        <v>1.2964599999999999</v>
      </c>
      <c r="J190" s="706">
        <v>1.546729</v>
      </c>
      <c r="K190" s="706"/>
      <c r="L190" s="706"/>
      <c r="M190" s="706"/>
      <c r="N190" s="706"/>
    </row>
    <row r="191" spans="1:14" ht="15" x14ac:dyDescent="0.25">
      <c r="B191" s="9" t="s">
        <v>90</v>
      </c>
      <c r="C191" s="706">
        <v>1.7331932773109244</v>
      </c>
      <c r="D191" s="706">
        <v>1.47754137115839</v>
      </c>
      <c r="E191" s="706">
        <v>1.69039145907473</v>
      </c>
      <c r="F191" s="706">
        <v>1.4854368932038799</v>
      </c>
      <c r="G191" s="706">
        <v>1.4978723404255301</v>
      </c>
      <c r="H191" s="706">
        <v>1.70720720720721</v>
      </c>
      <c r="I191" s="706">
        <v>1.58805</v>
      </c>
      <c r="J191" s="706">
        <v>1.6617649999999999</v>
      </c>
      <c r="K191" s="706"/>
      <c r="L191" s="706"/>
      <c r="M191" s="706"/>
      <c r="N191" s="706"/>
    </row>
    <row r="192" spans="1:14" ht="15" x14ac:dyDescent="0.25">
      <c r="B192" s="9" t="s">
        <v>91</v>
      </c>
      <c r="C192" s="706">
        <v>1.2773972602739727</v>
      </c>
      <c r="D192" s="706">
        <v>1.52941176470588</v>
      </c>
      <c r="E192" s="706">
        <v>1.74447513812155</v>
      </c>
      <c r="F192" s="706">
        <v>1.24722222222222</v>
      </c>
      <c r="G192" s="706">
        <v>1.40366972477064</v>
      </c>
      <c r="H192" s="706">
        <v>1.4952380952380999</v>
      </c>
      <c r="I192" s="706">
        <v>1.701389</v>
      </c>
      <c r="J192" s="706">
        <v>1.1666669999999999</v>
      </c>
      <c r="K192" s="706"/>
      <c r="L192" s="706"/>
      <c r="M192" s="706"/>
      <c r="N192" s="706"/>
    </row>
    <row r="193" spans="1:14" ht="15" x14ac:dyDescent="0.25">
      <c r="B193" s="9" t="s">
        <v>92</v>
      </c>
      <c r="C193" s="706">
        <v>1.0273972602739727</v>
      </c>
      <c r="D193" s="706">
        <v>1.1682242990654199</v>
      </c>
      <c r="E193" s="706">
        <v>1.37650602409639</v>
      </c>
      <c r="F193" s="706">
        <v>1.7050359712230201</v>
      </c>
      <c r="G193" s="706">
        <v>7.4067796610169498</v>
      </c>
      <c r="H193" s="706">
        <v>1.8974358974359</v>
      </c>
      <c r="I193" s="706">
        <v>1.933333</v>
      </c>
      <c r="J193" s="706">
        <v>1.762195</v>
      </c>
      <c r="K193" s="706"/>
      <c r="L193" s="706"/>
      <c r="M193" s="706"/>
      <c r="N193" s="706"/>
    </row>
    <row r="194" spans="1:14" ht="15" x14ac:dyDescent="0.25">
      <c r="B194" s="9" t="s">
        <v>93</v>
      </c>
      <c r="C194" s="706">
        <v>1.4</v>
      </c>
      <c r="D194" s="706">
        <v>1.4565217391304299</v>
      </c>
      <c r="E194" s="706">
        <v>1.7</v>
      </c>
      <c r="F194" s="706">
        <v>1.9312977099236599</v>
      </c>
      <c r="G194" s="706">
        <v>2.03571428571429</v>
      </c>
      <c r="H194" s="706">
        <v>2.0841584158415798</v>
      </c>
      <c r="I194" s="706">
        <v>1.941176</v>
      </c>
      <c r="J194" s="706">
        <v>1.8777779999999999</v>
      </c>
      <c r="K194" s="706"/>
      <c r="L194" s="706"/>
      <c r="M194" s="706"/>
      <c r="N194" s="706"/>
    </row>
    <row r="195" spans="1:14" ht="15" x14ac:dyDescent="0.25">
      <c r="B195" s="9" t="s">
        <v>30</v>
      </c>
      <c r="C195" s="706"/>
      <c r="D195" s="706">
        <v>1.1989795918367301</v>
      </c>
      <c r="E195" s="706">
        <v>1.36184210526316</v>
      </c>
      <c r="F195" s="706">
        <v>1.4366666666666701</v>
      </c>
      <c r="G195" s="706">
        <v>1.2835820895522401</v>
      </c>
      <c r="H195" s="706">
        <v>1.0877192982456101</v>
      </c>
      <c r="I195" s="706">
        <v>1.4230769999999999</v>
      </c>
      <c r="J195" s="706">
        <v>1.1646339999999999</v>
      </c>
      <c r="K195" s="706"/>
      <c r="L195" s="706"/>
      <c r="M195" s="706"/>
      <c r="N195" s="706"/>
    </row>
    <row r="196" spans="1:14" ht="15" x14ac:dyDescent="0.25">
      <c r="A196" s="709" t="s">
        <v>57</v>
      </c>
      <c r="B196" s="709" t="s">
        <v>116</v>
      </c>
      <c r="C196" s="703" t="s">
        <v>482</v>
      </c>
      <c r="D196" s="703" t="s">
        <v>483</v>
      </c>
      <c r="E196" s="703" t="s">
        <v>484</v>
      </c>
      <c r="F196" s="703" t="s">
        <v>485</v>
      </c>
      <c r="G196" s="703" t="s">
        <v>486</v>
      </c>
      <c r="H196" s="703" t="s">
        <v>487</v>
      </c>
      <c r="I196" s="704" t="s">
        <v>488</v>
      </c>
      <c r="J196" s="704" t="s">
        <v>489</v>
      </c>
      <c r="K196" s="704" t="s">
        <v>490</v>
      </c>
      <c r="L196" s="704" t="s">
        <v>491</v>
      </c>
      <c r="M196" s="704" t="s">
        <v>492</v>
      </c>
      <c r="N196" s="704" t="s">
        <v>493</v>
      </c>
    </row>
    <row r="197" spans="1:14" ht="15" x14ac:dyDescent="0.25">
      <c r="B197" s="9" t="s">
        <v>94</v>
      </c>
      <c r="C197" s="706">
        <v>1.9807692307692308</v>
      </c>
      <c r="D197" s="706">
        <v>2.6428571428571401</v>
      </c>
      <c r="E197" s="706">
        <v>3.10606060606061</v>
      </c>
      <c r="F197" s="706">
        <v>2.1146500000000001</v>
      </c>
      <c r="G197" s="706">
        <v>2.3627449999999999</v>
      </c>
      <c r="H197" s="706">
        <v>1.701087</v>
      </c>
      <c r="I197" s="706">
        <v>2.2342339999999998</v>
      </c>
      <c r="J197" s="706">
        <v>1.9953700000000001</v>
      </c>
      <c r="K197" s="706"/>
      <c r="L197" s="706"/>
      <c r="M197" s="706"/>
      <c r="N197" s="706"/>
    </row>
    <row r="198" spans="1:14" ht="15" x14ac:dyDescent="0.25">
      <c r="B198" s="9" t="s">
        <v>88</v>
      </c>
      <c r="C198" s="706">
        <v>1.7256637168141593</v>
      </c>
      <c r="D198" s="706">
        <v>1.32019704433498</v>
      </c>
      <c r="E198" s="706">
        <v>1.62053571428571</v>
      </c>
      <c r="F198" s="706">
        <v>1.48265</v>
      </c>
      <c r="G198" s="706">
        <v>1.6654549999999999</v>
      </c>
      <c r="H198" s="706">
        <v>1.491501</v>
      </c>
      <c r="I198" s="706">
        <v>1.5777779999999999</v>
      </c>
      <c r="J198" s="706">
        <v>1.538824</v>
      </c>
      <c r="K198" s="706"/>
      <c r="L198" s="706"/>
      <c r="M198" s="706"/>
      <c r="N198" s="706"/>
    </row>
    <row r="199" spans="1:14" ht="15" x14ac:dyDescent="0.25">
      <c r="B199" s="9" t="s">
        <v>89</v>
      </c>
      <c r="C199" s="706">
        <v>1.1595092024539877</v>
      </c>
      <c r="D199" s="706">
        <v>1.63380281690141</v>
      </c>
      <c r="E199" s="706">
        <v>1.5698324022346399</v>
      </c>
      <c r="F199" s="706">
        <v>1.553191</v>
      </c>
      <c r="G199" s="706">
        <v>1.452555</v>
      </c>
      <c r="H199" s="706">
        <v>1.4305559999999999</v>
      </c>
      <c r="I199" s="706">
        <v>1.2294119999999999</v>
      </c>
      <c r="J199" s="706">
        <v>1.384298</v>
      </c>
      <c r="K199" s="706"/>
      <c r="L199" s="706"/>
      <c r="M199" s="706"/>
      <c r="N199" s="706"/>
    </row>
    <row r="200" spans="1:14" ht="15" x14ac:dyDescent="0.25">
      <c r="B200" s="9" t="s">
        <v>90</v>
      </c>
      <c r="C200" s="706">
        <v>1.5551948051948052</v>
      </c>
      <c r="D200" s="706">
        <v>1.3946488294314401</v>
      </c>
      <c r="E200" s="706">
        <v>1.68041237113402</v>
      </c>
      <c r="F200" s="706">
        <v>1.47482</v>
      </c>
      <c r="G200" s="706">
        <v>1.4675320000000001</v>
      </c>
      <c r="H200" s="706">
        <v>1.496324</v>
      </c>
      <c r="I200" s="706">
        <v>1.681818</v>
      </c>
      <c r="J200" s="706">
        <v>1.6506019999999999</v>
      </c>
      <c r="K200" s="706"/>
      <c r="L200" s="706"/>
      <c r="M200" s="706"/>
      <c r="N200" s="706"/>
    </row>
    <row r="201" spans="1:14" ht="15" x14ac:dyDescent="0.25">
      <c r="B201" s="9" t="s">
        <v>91</v>
      </c>
      <c r="C201" s="706">
        <v>1.1857142857142857</v>
      </c>
      <c r="D201" s="706">
        <v>1.4166666666666701</v>
      </c>
      <c r="E201" s="706">
        <v>1.64719626168224</v>
      </c>
      <c r="F201" s="706">
        <v>1.1153850000000001</v>
      </c>
      <c r="G201" s="706">
        <v>1.428571</v>
      </c>
      <c r="H201" s="706">
        <v>1.4558819999999999</v>
      </c>
      <c r="I201" s="706">
        <v>2.0465119999999999</v>
      </c>
      <c r="J201" s="706">
        <v>1.17</v>
      </c>
      <c r="K201" s="706"/>
      <c r="L201" s="706"/>
      <c r="M201" s="706"/>
      <c r="N201" s="706"/>
    </row>
    <row r="202" spans="1:14" ht="15" x14ac:dyDescent="0.25">
      <c r="B202" s="9" t="s">
        <v>92</v>
      </c>
      <c r="C202" s="706">
        <v>0.91111111111111109</v>
      </c>
      <c r="D202" s="706">
        <v>1.20547945205479</v>
      </c>
      <c r="E202" s="706">
        <v>1.3378378378378399</v>
      </c>
      <c r="F202" s="706">
        <v>1.404255</v>
      </c>
      <c r="G202" s="706">
        <v>1.492308</v>
      </c>
      <c r="H202" s="706">
        <v>1.2338709999999999</v>
      </c>
      <c r="I202" s="706">
        <v>1.428571</v>
      </c>
      <c r="J202" s="706">
        <v>1.3863639999999999</v>
      </c>
      <c r="K202" s="706"/>
      <c r="L202" s="706"/>
      <c r="M202" s="706"/>
      <c r="N202" s="706"/>
    </row>
    <row r="203" spans="1:14" ht="15" x14ac:dyDescent="0.25">
      <c r="B203" s="9" t="s">
        <v>93</v>
      </c>
      <c r="C203" s="706">
        <v>1.3</v>
      </c>
      <c r="D203" s="706">
        <v>1.4718309859154901</v>
      </c>
      <c r="E203" s="706">
        <v>1.41044776119403</v>
      </c>
      <c r="F203" s="706">
        <v>1.917808</v>
      </c>
      <c r="G203" s="706">
        <v>1.885246</v>
      </c>
      <c r="H203" s="706">
        <v>2.018519</v>
      </c>
      <c r="I203" s="706">
        <v>1.7019230000000001</v>
      </c>
      <c r="J203" s="706">
        <v>1.55</v>
      </c>
      <c r="K203" s="706"/>
      <c r="L203" s="706"/>
      <c r="M203" s="706"/>
      <c r="N203" s="706"/>
    </row>
    <row r="204" spans="1:14" ht="15" x14ac:dyDescent="0.25">
      <c r="B204" s="9" t="s">
        <v>30</v>
      </c>
      <c r="C204" s="706"/>
      <c r="D204" s="706">
        <v>1.2089552238806001</v>
      </c>
      <c r="E204" s="706">
        <v>1.4222222222222201</v>
      </c>
      <c r="F204" s="706">
        <v>1.382609</v>
      </c>
      <c r="G204" s="706">
        <v>1.295455</v>
      </c>
      <c r="H204" s="706">
        <v>1.119048</v>
      </c>
      <c r="I204" s="706">
        <v>1.53125</v>
      </c>
      <c r="J204" s="706">
        <v>1.1530609999999999</v>
      </c>
      <c r="K204" s="706"/>
      <c r="L204" s="706"/>
      <c r="M204" s="706"/>
      <c r="N204" s="706"/>
    </row>
    <row r="205" spans="1:14" ht="15" x14ac:dyDescent="0.25">
      <c r="A205" s="710" t="s">
        <v>58</v>
      </c>
      <c r="B205" s="710" t="s">
        <v>116</v>
      </c>
      <c r="C205" s="703" t="s">
        <v>482</v>
      </c>
      <c r="D205" s="703" t="s">
        <v>483</v>
      </c>
      <c r="E205" s="703" t="s">
        <v>484</v>
      </c>
      <c r="F205" s="703" t="s">
        <v>485</v>
      </c>
      <c r="G205" s="703" t="s">
        <v>486</v>
      </c>
      <c r="H205" s="703" t="s">
        <v>487</v>
      </c>
      <c r="I205" s="704" t="s">
        <v>488</v>
      </c>
      <c r="J205" s="704" t="s">
        <v>489</v>
      </c>
      <c r="K205" s="704" t="s">
        <v>490</v>
      </c>
      <c r="L205" s="704" t="s">
        <v>491</v>
      </c>
      <c r="M205" s="704" t="s">
        <v>492</v>
      </c>
      <c r="N205" s="704" t="s">
        <v>493</v>
      </c>
    </row>
    <row r="206" spans="1:14" ht="15" x14ac:dyDescent="0.25">
      <c r="B206" s="9" t="s">
        <v>94</v>
      </c>
      <c r="C206" s="706">
        <v>3.1363636363636362</v>
      </c>
      <c r="D206" s="706">
        <v>2.9923076923076901</v>
      </c>
      <c r="E206" s="706">
        <v>3.8972602739725999</v>
      </c>
      <c r="F206" s="706">
        <v>3.0337839999999998</v>
      </c>
      <c r="G206" s="706">
        <v>2.9563760000000001</v>
      </c>
      <c r="H206" s="706">
        <v>4.5709220000000004</v>
      </c>
      <c r="I206" s="706">
        <v>3.2948719999999998</v>
      </c>
      <c r="J206" s="706">
        <v>3.3051949999999999</v>
      </c>
      <c r="K206" s="706"/>
      <c r="L206" s="706"/>
      <c r="M206" s="706"/>
      <c r="N206" s="706"/>
    </row>
    <row r="207" spans="1:14" ht="15" x14ac:dyDescent="0.25">
      <c r="B207" s="9" t="s">
        <v>88</v>
      </c>
      <c r="C207" s="706">
        <v>1.9148936170212767</v>
      </c>
      <c r="D207" s="706">
        <v>1.29508196721311</v>
      </c>
      <c r="E207" s="706">
        <v>1.8181818181818199</v>
      </c>
      <c r="F207" s="706">
        <v>1.769231</v>
      </c>
      <c r="G207" s="706">
        <v>1.418831</v>
      </c>
      <c r="H207" s="706">
        <v>1.6201920000000001</v>
      </c>
      <c r="I207" s="706">
        <v>1.4451609999999999</v>
      </c>
      <c r="J207" s="706">
        <v>1.303653</v>
      </c>
      <c r="K207" s="706"/>
      <c r="L207" s="706"/>
      <c r="M207" s="706"/>
      <c r="N207" s="706"/>
    </row>
    <row r="208" spans="1:14" ht="15" x14ac:dyDescent="0.25">
      <c r="B208" s="9" t="s">
        <v>89</v>
      </c>
      <c r="C208" s="706">
        <v>1.509090909090909</v>
      </c>
      <c r="D208" s="706">
        <v>1.5</v>
      </c>
      <c r="E208" s="706">
        <v>2.11578947368421</v>
      </c>
      <c r="F208" s="706">
        <v>1.3783780000000001</v>
      </c>
      <c r="G208" s="706">
        <v>2.0789469999999999</v>
      </c>
      <c r="H208" s="706">
        <v>1.693182</v>
      </c>
      <c r="I208" s="706">
        <v>1.5</v>
      </c>
      <c r="J208" s="706">
        <v>1.758065</v>
      </c>
      <c r="K208" s="706"/>
      <c r="L208" s="706"/>
      <c r="M208" s="706"/>
      <c r="N208" s="706"/>
    </row>
    <row r="209" spans="1:55" ht="15" x14ac:dyDescent="0.25">
      <c r="B209" s="9" t="s">
        <v>90</v>
      </c>
      <c r="C209" s="706">
        <v>2.0595238095238093</v>
      </c>
      <c r="D209" s="706">
        <v>1.67741935483871</v>
      </c>
      <c r="E209" s="706">
        <v>1.71264367816092</v>
      </c>
      <c r="F209" s="706">
        <v>1.507463</v>
      </c>
      <c r="G209" s="706">
        <v>1.5555559999999999</v>
      </c>
      <c r="H209" s="706">
        <v>2.0406979999999999</v>
      </c>
      <c r="I209" s="706">
        <v>1.433333</v>
      </c>
      <c r="J209" s="706">
        <v>1.6875</v>
      </c>
      <c r="K209" s="706"/>
      <c r="L209" s="706"/>
      <c r="M209" s="706"/>
      <c r="N209" s="706"/>
    </row>
    <row r="210" spans="1:55" ht="15" x14ac:dyDescent="0.25">
      <c r="B210" s="9" t="s">
        <v>91</v>
      </c>
      <c r="C210" s="706">
        <v>1.5121951219512195</v>
      </c>
      <c r="D210" s="706">
        <v>1.7471264367816099</v>
      </c>
      <c r="E210" s="706">
        <v>1.88513513513514</v>
      </c>
      <c r="F210" s="706">
        <v>1.59</v>
      </c>
      <c r="G210" s="706">
        <v>1.3589739999999999</v>
      </c>
      <c r="H210" s="706">
        <v>1.5675680000000001</v>
      </c>
      <c r="I210" s="706">
        <v>1.1896549999999999</v>
      </c>
      <c r="J210" s="706">
        <v>1.1627909999999999</v>
      </c>
      <c r="K210" s="706"/>
      <c r="L210" s="706"/>
      <c r="M210" s="706"/>
      <c r="N210" s="706"/>
    </row>
    <row r="211" spans="1:55" ht="15" x14ac:dyDescent="0.25">
      <c r="B211" s="9" t="s">
        <v>92</v>
      </c>
      <c r="C211" s="706">
        <v>1.2142857142857142</v>
      </c>
      <c r="D211" s="706">
        <v>1.0882352941176501</v>
      </c>
      <c r="E211" s="706">
        <v>1.4545454545454499</v>
      </c>
      <c r="F211" s="706">
        <v>2.3333330000000001</v>
      </c>
      <c r="G211" s="706">
        <v>14.66038</v>
      </c>
      <c r="H211" s="706">
        <v>2.6454550000000001</v>
      </c>
      <c r="I211" s="706">
        <v>2.7647059999999999</v>
      </c>
      <c r="J211" s="706">
        <v>2.197368</v>
      </c>
      <c r="K211" s="706"/>
      <c r="L211" s="706"/>
      <c r="M211" s="706"/>
      <c r="N211" s="706"/>
    </row>
    <row r="212" spans="1:55" ht="15" x14ac:dyDescent="0.25">
      <c r="B212" s="9" t="s">
        <v>93</v>
      </c>
      <c r="C212" s="706">
        <v>1.51</v>
      </c>
      <c r="D212" s="706">
        <v>1.4318181818181801</v>
      </c>
      <c r="E212" s="706">
        <v>1.98529411764706</v>
      </c>
      <c r="F212" s="706">
        <v>1.9482759999999999</v>
      </c>
      <c r="G212" s="706">
        <v>2.2156859999999998</v>
      </c>
      <c r="H212" s="706">
        <v>2.1595740000000001</v>
      </c>
      <c r="I212" s="706">
        <v>2.19</v>
      </c>
      <c r="J212" s="706">
        <v>2.14</v>
      </c>
      <c r="K212" s="706"/>
      <c r="L212" s="706"/>
      <c r="M212" s="706"/>
      <c r="N212" s="706"/>
    </row>
    <row r="213" spans="1:55" ht="15" x14ac:dyDescent="0.25">
      <c r="B213" s="9" t="s">
        <v>30</v>
      </c>
      <c r="C213" s="706"/>
      <c r="D213" s="706">
        <v>1.17741935483871</v>
      </c>
      <c r="E213" s="706">
        <v>1.2741935483871001</v>
      </c>
      <c r="F213" s="706">
        <v>1.6142860000000001</v>
      </c>
      <c r="G213" s="706">
        <v>1.2608699999999999</v>
      </c>
      <c r="H213" s="706">
        <v>1</v>
      </c>
      <c r="I213" s="706">
        <v>1.25</v>
      </c>
      <c r="J213" s="706">
        <v>1.181818</v>
      </c>
      <c r="K213" s="706"/>
      <c r="L213" s="706"/>
      <c r="M213" s="706"/>
      <c r="N213" s="706"/>
    </row>
    <row r="214" spans="1:55" ht="15" x14ac:dyDescent="0.25">
      <c r="C214" s="706"/>
      <c r="D214" s="706"/>
      <c r="E214" s="706"/>
      <c r="F214" s="706"/>
      <c r="G214" s="706"/>
      <c r="H214" s="706"/>
      <c r="I214" s="706"/>
      <c r="J214" s="706"/>
      <c r="K214" s="706"/>
      <c r="L214" s="706"/>
      <c r="M214" s="706"/>
      <c r="N214" s="706"/>
    </row>
    <row r="215" spans="1:55" ht="15" x14ac:dyDescent="0.25">
      <c r="C215" s="706"/>
      <c r="D215" s="706"/>
      <c r="E215" s="706"/>
      <c r="F215" s="706"/>
      <c r="G215" s="706"/>
      <c r="H215" s="706"/>
      <c r="I215" s="706"/>
      <c r="J215" s="706"/>
      <c r="K215" s="706"/>
      <c r="L215" s="706"/>
      <c r="M215" s="706"/>
      <c r="N215" s="706"/>
    </row>
    <row r="216" spans="1:55" ht="15" x14ac:dyDescent="0.25">
      <c r="C216" s="706"/>
      <c r="D216" s="706"/>
      <c r="E216" s="706"/>
      <c r="F216" s="706"/>
      <c r="G216" s="706"/>
      <c r="H216" s="706"/>
      <c r="I216" s="706"/>
      <c r="J216" s="706"/>
      <c r="K216" s="706"/>
      <c r="L216" s="706"/>
      <c r="M216" s="706"/>
      <c r="N216" s="706"/>
    </row>
    <row r="217" spans="1:55" ht="15" x14ac:dyDescent="0.25">
      <c r="C217" s="706"/>
      <c r="D217" s="706"/>
      <c r="E217" s="706"/>
      <c r="F217" s="706"/>
      <c r="G217" s="706"/>
      <c r="H217" s="706"/>
      <c r="I217" s="706"/>
      <c r="J217" s="706"/>
      <c r="K217" s="706"/>
      <c r="L217" s="706"/>
      <c r="M217" s="706"/>
      <c r="N217" s="706"/>
    </row>
    <row r="218" spans="1:55" ht="15" x14ac:dyDescent="0.25">
      <c r="C218" s="706"/>
      <c r="D218" s="706"/>
      <c r="E218" s="706"/>
      <c r="F218" s="706"/>
      <c r="G218" s="706"/>
      <c r="H218" s="706"/>
      <c r="I218" s="706"/>
      <c r="J218" s="706"/>
      <c r="K218" s="706"/>
      <c r="L218" s="706"/>
      <c r="M218" s="706"/>
      <c r="N218" s="706"/>
    </row>
    <row r="219" spans="1:55" x14ac:dyDescent="0.2">
      <c r="Q219" s="9">
        <v>2016</v>
      </c>
      <c r="AC219" s="9">
        <v>2017</v>
      </c>
    </row>
    <row r="220" spans="1:55" x14ac:dyDescent="0.2">
      <c r="P220" s="10" t="s">
        <v>55</v>
      </c>
      <c r="Q220" s="9" t="s">
        <v>152</v>
      </c>
      <c r="R220" s="9" t="s">
        <v>153</v>
      </c>
      <c r="S220" s="9" t="s">
        <v>154</v>
      </c>
      <c r="T220" s="9" t="s">
        <v>155</v>
      </c>
      <c r="U220" s="9" t="s">
        <v>156</v>
      </c>
      <c r="V220" s="9" t="s">
        <v>157</v>
      </c>
      <c r="W220" s="9" t="s">
        <v>158</v>
      </c>
      <c r="X220" s="9" t="s">
        <v>159</v>
      </c>
      <c r="Y220" s="9" t="s">
        <v>160</v>
      </c>
      <c r="Z220" s="9" t="s">
        <v>161</v>
      </c>
      <c r="AA220" s="9" t="s">
        <v>162</v>
      </c>
      <c r="AB220" s="9" t="s">
        <v>163</v>
      </c>
      <c r="AC220" s="9" t="s">
        <v>164</v>
      </c>
      <c r="AD220" s="9" t="s">
        <v>165</v>
      </c>
      <c r="AE220" s="9" t="s">
        <v>166</v>
      </c>
      <c r="AF220" s="9" t="s">
        <v>167</v>
      </c>
      <c r="AG220" s="9" t="s">
        <v>168</v>
      </c>
      <c r="AH220" s="9" t="s">
        <v>169</v>
      </c>
      <c r="AI220" s="9" t="s">
        <v>170</v>
      </c>
    </row>
    <row r="221" spans="1:55" x14ac:dyDescent="0.2">
      <c r="A221" s="9"/>
      <c r="P221" s="10" t="s">
        <v>150</v>
      </c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</row>
    <row r="222" spans="1:55" x14ac:dyDescent="0.2">
      <c r="P222" s="10" t="s">
        <v>44</v>
      </c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K222" s="167"/>
    </row>
    <row r="223" spans="1:55" x14ac:dyDescent="0.2">
      <c r="P223" s="10" t="s">
        <v>45</v>
      </c>
      <c r="Q223" s="11">
        <v>1835.7619999999999</v>
      </c>
      <c r="R223" s="11">
        <v>533.38</v>
      </c>
      <c r="S223" s="11">
        <v>295.387</v>
      </c>
      <c r="T223" s="11"/>
      <c r="U223" s="11"/>
      <c r="V223" s="11"/>
      <c r="W223" s="11"/>
      <c r="X223" s="11"/>
      <c r="Y223" s="11"/>
      <c r="Z223" s="11"/>
      <c r="AA223" s="11"/>
      <c r="AB223" s="11"/>
      <c r="AK223" s="167"/>
    </row>
    <row r="224" spans="1:55" x14ac:dyDescent="0.2">
      <c r="P224" s="10" t="s">
        <v>46</v>
      </c>
      <c r="Q224" s="11">
        <v>1107.1579999999999</v>
      </c>
      <c r="R224" s="11">
        <v>690.67700000000002</v>
      </c>
      <c r="S224" s="11">
        <v>672.40499999999997</v>
      </c>
      <c r="T224" s="11">
        <v>760.04700000000003</v>
      </c>
      <c r="U224" s="11">
        <v>135.49199999999999</v>
      </c>
      <c r="V224" s="11"/>
      <c r="W224" s="11"/>
      <c r="X224" s="11"/>
      <c r="Y224" s="11"/>
      <c r="Z224" s="11"/>
      <c r="AA224" s="11"/>
      <c r="AB224" s="11"/>
      <c r="AK224" s="167"/>
    </row>
    <row r="225" spans="16:55" x14ac:dyDescent="0.2">
      <c r="P225" s="10" t="s">
        <v>47</v>
      </c>
      <c r="Q225" s="11">
        <v>1442.3889999999999</v>
      </c>
      <c r="R225" s="11">
        <v>1023.956</v>
      </c>
      <c r="S225" s="11">
        <v>273.36</v>
      </c>
      <c r="T225" s="11">
        <v>944.11</v>
      </c>
      <c r="U225" s="11">
        <v>862.654</v>
      </c>
      <c r="V225" s="11">
        <v>278.68599999999998</v>
      </c>
      <c r="W225" s="11">
        <v>1289.6559999999999</v>
      </c>
      <c r="X225" s="11">
        <v>617.05399999999997</v>
      </c>
      <c r="Y225" s="11">
        <v>341.35300000000001</v>
      </c>
      <c r="Z225" s="11"/>
      <c r="AA225" s="11"/>
      <c r="AB225" s="11"/>
      <c r="AK225" s="167"/>
    </row>
    <row r="226" spans="16:55" x14ac:dyDescent="0.2">
      <c r="P226" s="10" t="s">
        <v>48</v>
      </c>
      <c r="Q226" s="11">
        <v>4086.0079999999998</v>
      </c>
      <c r="R226" s="11">
        <v>1128.3530000000001</v>
      </c>
      <c r="S226" s="11">
        <v>1311.4159999999999</v>
      </c>
      <c r="T226" s="11">
        <v>1869.933</v>
      </c>
      <c r="U226" s="11">
        <v>1996.5440000000001</v>
      </c>
      <c r="V226" s="11">
        <v>459.375</v>
      </c>
      <c r="W226" s="11">
        <v>2380.1869999999999</v>
      </c>
      <c r="X226" s="11">
        <v>1846.7560000000001</v>
      </c>
      <c r="Y226" s="11">
        <v>1258.846</v>
      </c>
      <c r="Z226" s="11">
        <v>3190.2660000000001</v>
      </c>
      <c r="AA226" s="11">
        <v>1828.6469999999999</v>
      </c>
      <c r="AB226" s="11">
        <v>732.11300000000006</v>
      </c>
      <c r="AK226" s="167"/>
    </row>
    <row r="227" spans="16:55" x14ac:dyDescent="0.2">
      <c r="P227" s="10" t="s">
        <v>151</v>
      </c>
      <c r="Q227" s="11">
        <v>1306.336</v>
      </c>
      <c r="R227" s="11">
        <v>643.30899999999997</v>
      </c>
      <c r="S227" s="11">
        <v>191.654</v>
      </c>
      <c r="T227" s="11">
        <v>759.18700000000001</v>
      </c>
      <c r="U227" s="11">
        <v>392.34199999999998</v>
      </c>
      <c r="V227" s="11">
        <v>74.915000000000006</v>
      </c>
      <c r="W227" s="11">
        <v>765.41</v>
      </c>
      <c r="X227" s="11">
        <v>512.09199999999998</v>
      </c>
      <c r="Y227" s="11">
        <v>431.81099999999998</v>
      </c>
      <c r="Z227" s="11">
        <v>901.29399999999998</v>
      </c>
      <c r="AA227" s="11">
        <v>-22.446999999999999</v>
      </c>
      <c r="AB227" s="11">
        <v>362.863</v>
      </c>
      <c r="AK227" s="167"/>
    </row>
    <row r="228" spans="16:55" x14ac:dyDescent="0.2">
      <c r="P228" s="10" t="s">
        <v>38</v>
      </c>
      <c r="Q228" s="11">
        <v>1399.374</v>
      </c>
      <c r="R228" s="11">
        <v>769.31399999999996</v>
      </c>
      <c r="S228" s="11">
        <v>552.74400000000003</v>
      </c>
      <c r="T228" s="11">
        <v>1038.06</v>
      </c>
      <c r="U228" s="11">
        <v>660.54899999999998</v>
      </c>
      <c r="V228" s="11">
        <v>273.142</v>
      </c>
      <c r="W228" s="11">
        <v>1180.972</v>
      </c>
      <c r="X228" s="11">
        <v>813.197</v>
      </c>
      <c r="Y228" s="11">
        <v>838.86199999999997</v>
      </c>
      <c r="Z228" s="11">
        <v>1371.9459999999999</v>
      </c>
      <c r="AA228" s="11">
        <v>576.36400000000003</v>
      </c>
      <c r="AB228" s="11">
        <v>667.52099999999996</v>
      </c>
      <c r="AK228" s="167"/>
    </row>
    <row r="229" spans="16:55" x14ac:dyDescent="0.2">
      <c r="P229" s="10" t="s">
        <v>39</v>
      </c>
      <c r="Q229" s="11">
        <v>2186.5079999999998</v>
      </c>
      <c r="R229" s="11">
        <v>1080.951</v>
      </c>
      <c r="S229" s="11">
        <v>1072.693</v>
      </c>
      <c r="T229" s="11">
        <v>994.91800000000001</v>
      </c>
      <c r="U229" s="11">
        <v>1003.804</v>
      </c>
      <c r="V229" s="11">
        <v>877.74900000000002</v>
      </c>
      <c r="W229" s="11">
        <v>1563.673</v>
      </c>
      <c r="X229" s="11">
        <v>1464.654</v>
      </c>
      <c r="Y229" s="11">
        <v>1100.729</v>
      </c>
      <c r="Z229" s="11">
        <v>2876.96</v>
      </c>
      <c r="AA229" s="11">
        <v>568.69000000000005</v>
      </c>
      <c r="AB229" s="11">
        <v>1282.866</v>
      </c>
      <c r="AC229" s="9">
        <v>206.93299999999999</v>
      </c>
      <c r="AK229" s="167"/>
    </row>
    <row r="230" spans="16:55" x14ac:dyDescent="0.2">
      <c r="P230" s="10" t="s">
        <v>40</v>
      </c>
      <c r="Q230" s="11">
        <v>1390.0429999999999</v>
      </c>
      <c r="R230" s="11">
        <v>1172.83</v>
      </c>
      <c r="S230" s="11">
        <v>379.166</v>
      </c>
      <c r="T230" s="11">
        <v>966.44200000000001</v>
      </c>
      <c r="U230" s="11">
        <v>851.447</v>
      </c>
      <c r="V230" s="11">
        <v>427.43</v>
      </c>
      <c r="W230" s="11">
        <v>1637.6659999999999</v>
      </c>
      <c r="X230" s="11">
        <v>1108.2750000000001</v>
      </c>
      <c r="Y230" s="11">
        <v>866.48400000000004</v>
      </c>
      <c r="Z230" s="11">
        <v>2433.9949999999999</v>
      </c>
      <c r="AA230" s="11">
        <v>224.518</v>
      </c>
      <c r="AB230" s="11">
        <v>1087.7729999999999</v>
      </c>
      <c r="AC230" s="9">
        <v>1083.2809999999999</v>
      </c>
      <c r="AD230" s="9">
        <v>663.53599999999994</v>
      </c>
      <c r="AE230" s="9">
        <v>1002.527</v>
      </c>
      <c r="AK230" s="167"/>
    </row>
    <row r="231" spans="16:55" x14ac:dyDescent="0.2">
      <c r="P231" s="10" t="s">
        <v>41</v>
      </c>
      <c r="Q231" s="11">
        <v>1150.8630000000001</v>
      </c>
      <c r="R231" s="11">
        <v>1116.145</v>
      </c>
      <c r="S231" s="11">
        <v>592.47500000000002</v>
      </c>
      <c r="T231" s="11">
        <v>930.93600000000004</v>
      </c>
      <c r="U231" s="11">
        <v>538.11599999999999</v>
      </c>
      <c r="V231" s="11">
        <v>843.87300000000005</v>
      </c>
      <c r="W231" s="11">
        <v>1204.4280000000001</v>
      </c>
      <c r="X231" s="11">
        <v>634.60799999999995</v>
      </c>
      <c r="Y231" s="11">
        <v>599.27499999999998</v>
      </c>
      <c r="Z231" s="11">
        <v>1437.1189999999999</v>
      </c>
      <c r="AA231" s="11">
        <v>623.16600000000005</v>
      </c>
      <c r="AB231" s="11">
        <v>664.81</v>
      </c>
      <c r="AC231" s="9">
        <v>1647.462</v>
      </c>
      <c r="AD231" s="9">
        <v>836.49300000000005</v>
      </c>
      <c r="AE231" s="9">
        <v>948.428</v>
      </c>
      <c r="AF231" s="9">
        <v>768.92600000000004</v>
      </c>
      <c r="AK231" s="167"/>
    </row>
    <row r="232" spans="16:55" x14ac:dyDescent="0.2">
      <c r="P232" s="10" t="s">
        <v>42</v>
      </c>
      <c r="Q232" s="11">
        <v>1124.864</v>
      </c>
      <c r="R232" s="11">
        <v>907.3</v>
      </c>
      <c r="S232" s="11">
        <v>686.62800000000004</v>
      </c>
      <c r="T232" s="11">
        <v>1055.1179999999999</v>
      </c>
      <c r="U232" s="11">
        <v>856.44899999999996</v>
      </c>
      <c r="V232" s="11">
        <v>388.63400000000001</v>
      </c>
      <c r="W232" s="11">
        <v>1867.7809999999999</v>
      </c>
      <c r="X232" s="11">
        <v>1553.7190000000001</v>
      </c>
      <c r="Y232" s="11">
        <v>816.89099999999996</v>
      </c>
      <c r="Z232" s="11">
        <v>2019.4960000000001</v>
      </c>
      <c r="AA232" s="11">
        <v>871.25699999999995</v>
      </c>
      <c r="AB232" s="11">
        <v>991.96699999999998</v>
      </c>
      <c r="AC232" s="9">
        <v>1064.3209999999999</v>
      </c>
      <c r="AD232" s="9">
        <v>1361.953</v>
      </c>
      <c r="AE232" s="9">
        <v>974.83</v>
      </c>
      <c r="AF232" s="9">
        <v>629.59299999999996</v>
      </c>
      <c r="AG232" s="9">
        <v>729.92</v>
      </c>
      <c r="AH232" s="9">
        <v>281.25799999999998</v>
      </c>
      <c r="AK232" s="167"/>
    </row>
    <row r="233" spans="16:55" x14ac:dyDescent="0.2">
      <c r="P233" s="10" t="s">
        <v>43</v>
      </c>
      <c r="Q233" s="11">
        <v>1358.4269999999999</v>
      </c>
      <c r="R233" s="11">
        <v>1071.6199999999999</v>
      </c>
      <c r="S233" s="11">
        <v>684.27499999999998</v>
      </c>
      <c r="T233" s="11">
        <v>813.774</v>
      </c>
      <c r="U233" s="11">
        <v>769.36699999999996</v>
      </c>
      <c r="V233" s="11">
        <v>389.29199999999997</v>
      </c>
      <c r="W233" s="11">
        <v>1863.5920000000001</v>
      </c>
      <c r="X233" s="11">
        <v>693.10900000000004</v>
      </c>
      <c r="Y233" s="11">
        <v>773.25199999999995</v>
      </c>
      <c r="Z233" s="11">
        <v>1552.143</v>
      </c>
      <c r="AA233" s="11">
        <v>887.45699999999999</v>
      </c>
      <c r="AB233" s="11">
        <v>372.82</v>
      </c>
      <c r="AC233" s="9">
        <v>615.70100000000002</v>
      </c>
      <c r="AD233" s="9">
        <v>1085.549</v>
      </c>
      <c r="AE233" s="9">
        <v>1079.211</v>
      </c>
      <c r="AF233" s="9">
        <v>598.625</v>
      </c>
      <c r="AG233" s="9">
        <v>753.34299999999996</v>
      </c>
      <c r="AH233" s="9">
        <v>978.59500000000003</v>
      </c>
      <c r="AI233" s="9">
        <v>543.29999999999995</v>
      </c>
      <c r="AK233" s="167"/>
    </row>
    <row r="234" spans="16:55" x14ac:dyDescent="0.2">
      <c r="P234" s="10" t="s">
        <v>44</v>
      </c>
      <c r="AK234" s="167"/>
    </row>
    <row r="235" spans="16:55" x14ac:dyDescent="0.2">
      <c r="P235" s="10" t="s">
        <v>45</v>
      </c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</row>
    <row r="236" spans="16:55" x14ac:dyDescent="0.2">
      <c r="P236" s="10" t="s">
        <v>46</v>
      </c>
      <c r="AK236" s="167"/>
    </row>
    <row r="237" spans="16:55" x14ac:dyDescent="0.2">
      <c r="P237" s="10" t="s">
        <v>47</v>
      </c>
      <c r="AK237" s="167"/>
    </row>
    <row r="238" spans="16:55" x14ac:dyDescent="0.2">
      <c r="P238" s="10" t="s">
        <v>48</v>
      </c>
      <c r="AK238" s="167"/>
    </row>
    <row r="240" spans="16:55" x14ac:dyDescent="0.2">
      <c r="Q240" s="9">
        <v>2016</v>
      </c>
      <c r="Y240" s="9">
        <v>2017</v>
      </c>
    </row>
    <row r="241" spans="16:27" x14ac:dyDescent="0.2">
      <c r="P241" s="10" t="s">
        <v>56</v>
      </c>
      <c r="Q241" s="9" t="s">
        <v>171</v>
      </c>
      <c r="R241" s="9" t="s">
        <v>172</v>
      </c>
      <c r="S241" s="9" t="s">
        <v>173</v>
      </c>
      <c r="T241" s="9" t="s">
        <v>174</v>
      </c>
      <c r="U241" s="9" t="s">
        <v>175</v>
      </c>
      <c r="V241" s="9" t="s">
        <v>176</v>
      </c>
      <c r="W241" s="9" t="s">
        <v>177</v>
      </c>
      <c r="X241" s="9" t="s">
        <v>178</v>
      </c>
      <c r="Y241" s="9" t="s">
        <v>179</v>
      </c>
      <c r="Z241" s="9" t="s">
        <v>180</v>
      </c>
      <c r="AA241" s="9" t="s">
        <v>181</v>
      </c>
    </row>
    <row r="242" spans="16:27" x14ac:dyDescent="0.2">
      <c r="P242" s="10" t="s">
        <v>150</v>
      </c>
      <c r="Q242" s="11">
        <v>1069.7360000000001</v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6:27" x14ac:dyDescent="0.2">
      <c r="P243" s="10" t="s">
        <v>44</v>
      </c>
      <c r="Q243" s="11">
        <v>836.10500000000002</v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6:27" x14ac:dyDescent="0.2">
      <c r="P244" s="10" t="s">
        <v>45</v>
      </c>
      <c r="Q244" s="11">
        <v>1043.807</v>
      </c>
      <c r="R244" s="11">
        <v>2241.9969999999998</v>
      </c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6:27" x14ac:dyDescent="0.2">
      <c r="P245" s="10" t="s">
        <v>46</v>
      </c>
      <c r="Q245" s="11">
        <v>1046.8499999999999</v>
      </c>
      <c r="R245" s="11">
        <v>2916.5390000000002</v>
      </c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6:27" x14ac:dyDescent="0.2">
      <c r="P246" s="10" t="s">
        <v>47</v>
      </c>
      <c r="Q246" s="11">
        <v>1786.1130000000001</v>
      </c>
      <c r="R246" s="11">
        <v>3667.8380000000002</v>
      </c>
      <c r="S246" s="11">
        <v>5954.9290000000001</v>
      </c>
      <c r="T246" s="11">
        <v>681.77599999999995</v>
      </c>
      <c r="U246" s="11"/>
      <c r="V246" s="11"/>
      <c r="W246" s="11"/>
      <c r="X246" s="11"/>
      <c r="Y246" s="11"/>
      <c r="Z246" s="11"/>
      <c r="AA246" s="11"/>
    </row>
    <row r="247" spans="16:27" x14ac:dyDescent="0.2">
      <c r="P247" s="10" t="s">
        <v>48</v>
      </c>
      <c r="Q247" s="11">
        <v>2327.924</v>
      </c>
      <c r="R247" s="11">
        <v>5048.4870000000001</v>
      </c>
      <c r="S247" s="11">
        <v>12258.708000000001</v>
      </c>
      <c r="T247" s="11">
        <v>1055.461</v>
      </c>
      <c r="U247" s="11">
        <v>1486.758</v>
      </c>
      <c r="V247" s="11">
        <v>1044.2180000000001</v>
      </c>
      <c r="W247" s="11">
        <v>657.048</v>
      </c>
      <c r="X247" s="11">
        <v>104.369</v>
      </c>
      <c r="Y247" s="11"/>
      <c r="Z247" s="11"/>
      <c r="AA247" s="11"/>
    </row>
    <row r="248" spans="16:27" x14ac:dyDescent="0.2">
      <c r="P248" s="10" t="s">
        <v>151</v>
      </c>
      <c r="Q248" s="11">
        <v>258.12900000000002</v>
      </c>
      <c r="R248" s="11">
        <v>2662.625</v>
      </c>
      <c r="S248" s="11">
        <v>3292.7759999999998</v>
      </c>
      <c r="T248" s="11">
        <v>215.79300000000001</v>
      </c>
      <c r="U248" s="11">
        <v>767.95100000000002</v>
      </c>
      <c r="V248" s="11">
        <v>227.63800000000001</v>
      </c>
      <c r="W248" s="11">
        <v>942.95799999999997</v>
      </c>
      <c r="X248" s="11">
        <v>12.092000000000001</v>
      </c>
      <c r="Y248" s="11"/>
      <c r="Z248" s="11"/>
      <c r="AA248" s="11"/>
    </row>
    <row r="249" spans="16:27" x14ac:dyDescent="0.2">
      <c r="P249" s="10" t="s">
        <v>38</v>
      </c>
      <c r="Q249" s="11">
        <v>332.62099999999998</v>
      </c>
      <c r="R249" s="11">
        <v>3746.09</v>
      </c>
      <c r="S249" s="11">
        <v>6609.683</v>
      </c>
      <c r="T249" s="11">
        <v>448.596</v>
      </c>
      <c r="U249" s="11">
        <v>1067.277</v>
      </c>
      <c r="V249" s="11">
        <v>376.09</v>
      </c>
      <c r="W249" s="11">
        <v>1082.45</v>
      </c>
      <c r="X249" s="11">
        <v>298.19900000000001</v>
      </c>
      <c r="Y249" s="11"/>
      <c r="Z249" s="11"/>
      <c r="AA249" s="11"/>
    </row>
    <row r="250" spans="16:27" x14ac:dyDescent="0.2">
      <c r="P250" s="10" t="s">
        <v>39</v>
      </c>
      <c r="Q250" s="11">
        <v>372.82100000000003</v>
      </c>
      <c r="R250" s="11">
        <v>4580.857</v>
      </c>
      <c r="S250" s="11">
        <v>6829.5559999999996</v>
      </c>
      <c r="T250" s="11">
        <v>1633.075</v>
      </c>
      <c r="U250" s="11">
        <v>1114.2270000000001</v>
      </c>
      <c r="V250" s="11">
        <v>612.21600000000001</v>
      </c>
      <c r="W250" s="11">
        <v>1587.011</v>
      </c>
      <c r="X250" s="11">
        <v>319.46300000000002</v>
      </c>
      <c r="Y250" s="11"/>
      <c r="Z250" s="11"/>
      <c r="AA250" s="11"/>
    </row>
    <row r="251" spans="16:27" x14ac:dyDescent="0.2">
      <c r="P251" s="10" t="s">
        <v>40</v>
      </c>
      <c r="Q251" s="11">
        <v>715.87099999999998</v>
      </c>
      <c r="R251" s="11">
        <v>4420.7299999999996</v>
      </c>
      <c r="S251" s="11">
        <v>5643.7719999999999</v>
      </c>
      <c r="T251" s="11">
        <v>758.20299999999997</v>
      </c>
      <c r="U251" s="11">
        <v>557.13699999999994</v>
      </c>
      <c r="V251" s="11">
        <v>653.36199999999997</v>
      </c>
      <c r="W251" s="11">
        <v>1911.2339999999999</v>
      </c>
      <c r="X251" s="11">
        <v>359.45800000000003</v>
      </c>
      <c r="Y251" s="11"/>
      <c r="Z251" s="11"/>
      <c r="AA251" s="11"/>
    </row>
    <row r="252" spans="16:27" x14ac:dyDescent="0.2">
      <c r="P252" s="10" t="s">
        <v>41</v>
      </c>
      <c r="Q252" s="11">
        <v>5712.03</v>
      </c>
      <c r="R252" s="11">
        <v>4465.8209999999999</v>
      </c>
      <c r="S252" s="11">
        <v>6019.0079999999998</v>
      </c>
      <c r="T252" s="11">
        <v>1319.096</v>
      </c>
      <c r="U252" s="11">
        <v>1265.165</v>
      </c>
      <c r="V252" s="11">
        <v>1117.9159999999999</v>
      </c>
      <c r="W252" s="11">
        <v>2048.7750000000001</v>
      </c>
      <c r="X252" s="11">
        <v>76.040000000000006</v>
      </c>
      <c r="Y252" s="11"/>
      <c r="Z252" s="11"/>
      <c r="AA252" s="11"/>
    </row>
    <row r="253" spans="16:27" x14ac:dyDescent="0.2">
      <c r="P253" s="10" t="s">
        <v>42</v>
      </c>
      <c r="Q253" s="11">
        <v>491.82400000000001</v>
      </c>
      <c r="R253" s="11">
        <v>5760.1279999999997</v>
      </c>
      <c r="S253" s="11">
        <v>10661.888999999999</v>
      </c>
      <c r="T253" s="11">
        <v>2480.1889999999999</v>
      </c>
      <c r="U253" s="11">
        <v>1167.67</v>
      </c>
      <c r="V253" s="11">
        <v>484.07</v>
      </c>
      <c r="W253" s="11">
        <v>2095.1570000000002</v>
      </c>
      <c r="X253" s="11">
        <v>333.88</v>
      </c>
      <c r="Y253" s="11">
        <v>683.22799999999995</v>
      </c>
      <c r="Z253" s="11"/>
      <c r="AA253" s="11"/>
    </row>
    <row r="254" spans="16:27" x14ac:dyDescent="0.2">
      <c r="P254" s="10" t="s">
        <v>43</v>
      </c>
      <c r="Q254" s="11">
        <v>383.24099999999999</v>
      </c>
      <c r="R254" s="11">
        <v>4361.7740000000003</v>
      </c>
      <c r="S254" s="11">
        <v>5299.9870000000001</v>
      </c>
      <c r="T254" s="11">
        <v>1941.327</v>
      </c>
      <c r="U254" s="11">
        <v>1107.269</v>
      </c>
      <c r="V254" s="11">
        <v>465.279</v>
      </c>
      <c r="W254" s="11">
        <v>1257.0340000000001</v>
      </c>
      <c r="X254" s="11">
        <v>884.55600000000004</v>
      </c>
      <c r="Y254" s="11">
        <v>819.02599999999995</v>
      </c>
      <c r="Z254" s="11">
        <v>782.69600000000003</v>
      </c>
      <c r="AA254" s="11">
        <v>0</v>
      </c>
    </row>
    <row r="255" spans="16:27" x14ac:dyDescent="0.2">
      <c r="P255" s="10" t="s">
        <v>44</v>
      </c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6:27" x14ac:dyDescent="0.2">
      <c r="P256" s="10" t="s">
        <v>45</v>
      </c>
    </row>
    <row r="257" spans="16:16" x14ac:dyDescent="0.2">
      <c r="P257" s="10" t="s">
        <v>46</v>
      </c>
    </row>
    <row r="258" spans="16:16" x14ac:dyDescent="0.2">
      <c r="P258" s="10" t="s">
        <v>47</v>
      </c>
    </row>
    <row r="259" spans="16:16" x14ac:dyDescent="0.2">
      <c r="P259" s="10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1.0 Overrall (Tied Agency)</vt:lpstr>
      <vt:lpstr>1.1 Overrall (Territory)</vt:lpstr>
      <vt:lpstr>2.0 Manpower</vt:lpstr>
      <vt:lpstr>3.0 Rookies</vt:lpstr>
      <vt:lpstr>4.0 Segmentation</vt:lpstr>
      <vt:lpstr>5.0 Product MIx</vt:lpstr>
      <vt:lpstr>6.0 GA Performance</vt:lpstr>
      <vt:lpstr>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Huynh</dc:creator>
  <cp:lastModifiedBy>Tung Nguyen (DA)</cp:lastModifiedBy>
  <cp:lastPrinted>2017-08-23T02:16:47Z</cp:lastPrinted>
  <dcterms:created xsi:type="dcterms:W3CDTF">2017-07-26T04:26:02Z</dcterms:created>
  <dcterms:modified xsi:type="dcterms:W3CDTF">2017-09-12T08:16:17Z</dcterms:modified>
</cp:coreProperties>
</file>