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externalLinks/externalLink1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>
    <mc:Choice Requires="x15">
      <x15ac:absPath xmlns:x15ac="http://schemas.microsoft.com/office/spreadsheetml/2010/11/ac" url="D:\workspace_excel\GVL\DOMS\Agency Monthly Report\"/>
    </mc:Choice>
  </mc:AlternateContent>
  <bookViews>
    <workbookView xWindow="0" yWindow="0" windowWidth="20490" windowHeight="7905" tabRatio="926" activeTab="1"/>
  </bookViews>
  <sheets>
    <sheet name="Cover" sheetId="3" r:id="rId1"/>
    <sheet name="North" sheetId="1" r:id="rId2"/>
    <sheet name="South" sheetId="2" r:id="rId3"/>
    <sheet name="Production_AD Structure" sheetId="4" r:id="rId4"/>
    <sheet name="Ending MP_Structure" sheetId="5" r:id="rId5"/>
    <sheet name="Recruitment_Structure" sheetId="6" r:id="rId6"/>
    <sheet name="Recruitment KPI_Structure" sheetId="7" r:id="rId7"/>
    <sheet name="Rookie Metric" sheetId="8" r:id="rId8"/>
    <sheet name="GA" sheetId="9" r:id="rId9"/>
    <sheet name="Rider" sheetId="10" r:id="rId10"/>
    <sheet name="Product Mix" sheetId="11" r:id="rId11"/>
    <sheet name="5.0 AG retention" sheetId="14" r:id="rId12"/>
    <sheet name="4.0 BD" sheetId="13" r:id="rId13"/>
  </sheets>
  <externalReferences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</externalReferences>
  <definedNames>
    <definedName name="__add1">[1]ADD1!$A$2:$B$5</definedName>
    <definedName name="__ADD410">[1]ADD42!$S$5:$W$21</definedName>
    <definedName name="__ADD45">[1]ADD41!$S$5:$W$26</definedName>
    <definedName name="__EAP1">[2]EAP1!$A$9:$B$69</definedName>
    <definedName name="__EEP1">[2]EEP1!$A$4:$V$24</definedName>
    <definedName name="__ENP1">[2]ENP1!$A$7:$AA$72</definedName>
    <definedName name="__ENP41">[1]ENP41!$A$6:$V$71</definedName>
    <definedName name="__OPW3">[1]OPW1!$A$7:$AR$52</definedName>
    <definedName name="__tln4">[3]TLN4!$A$5:$J$47</definedName>
    <definedName name="__tln5">[3]TLN5!$A$5:$L$47</definedName>
    <definedName name="__TLR1">[1]TLR1!$A$7:$AA$52</definedName>
    <definedName name="__TLR41">[1]TLR41!$A$3:$V$48</definedName>
    <definedName name="_add1">[1]ADD1!$A$2:$B$5</definedName>
    <definedName name="_ADD410">[1]ADD42!$S$5:$W$21</definedName>
    <definedName name="_ADD45">[1]ADD41!$S$5:$W$26</definedName>
    <definedName name="_EAP1">[2]EAP1!$A$9:$B$69</definedName>
    <definedName name="_EEP1">[2]EEP1!$A$4:$V$24</definedName>
    <definedName name="_ENP1">[2]ENP1!$A$7:$AA$72</definedName>
    <definedName name="_ENP41">[1]ENP41!$A$6:$V$71</definedName>
    <definedName name="_xlnm._FilterDatabase" localSheetId="11" hidden="1">'5.0 AG retention'!$A$5:$BB$51</definedName>
    <definedName name="_xlnm._FilterDatabase" localSheetId="4" hidden="1">'Ending MP_Structure'!$A$2:$AW$2</definedName>
    <definedName name="_xlnm._FilterDatabase" localSheetId="3" hidden="1">'Production_AD Structure'!$A$2:$AX$66</definedName>
    <definedName name="_xlnm._FilterDatabase" localSheetId="6" hidden="1">'Recruitment KPI_Structure'!$A$2:$AX$2</definedName>
    <definedName name="_xlnm._FilterDatabase" localSheetId="5" hidden="1">Recruitment_Structure!$A$2:$AW$2</definedName>
    <definedName name="_xlnm._FilterDatabase" localSheetId="9" hidden="1">Rider!$A$2:$AW$2</definedName>
    <definedName name="_xlnm._FilterDatabase" localSheetId="7" hidden="1">'Rookie Metric'!$A$2:$AW$2</definedName>
    <definedName name="_OPW3">[1]OPW1!$A$7:$AR$52</definedName>
    <definedName name="_tln4">[3]TLN4!$A$5:$J$47</definedName>
    <definedName name="_tln5">[3]TLN5!$A$5:$L$47</definedName>
    <definedName name="_TLR1">[1]TLR1!$A$7:$AA$52</definedName>
    <definedName name="_TLR41">[1]TLR41!$A$3:$V$48</definedName>
    <definedName name="abc" localSheetId="12">#REF!</definedName>
    <definedName name="abc" localSheetId="11">#REF!</definedName>
    <definedName name="abc" localSheetId="0">#REF!</definedName>
    <definedName name="abc" localSheetId="4">#REF!</definedName>
    <definedName name="abc" localSheetId="8">#REF!</definedName>
    <definedName name="abc" localSheetId="10">#REF!</definedName>
    <definedName name="abc" localSheetId="3">#REF!</definedName>
    <definedName name="abc" localSheetId="6">#REF!</definedName>
    <definedName name="abc" localSheetId="5">#REF!</definedName>
    <definedName name="abc" localSheetId="9">#REF!</definedName>
    <definedName name="abc" localSheetId="7">#REF!</definedName>
    <definedName name="abc">#REF!</definedName>
    <definedName name="BDName" localSheetId="12">[4]BDList!$A$2:$A$69</definedName>
    <definedName name="BDName" localSheetId="11">[5]BDList!$A$2:$A$69</definedName>
    <definedName name="BDName" localSheetId="0">[6]BDList!$A$2:$A$69</definedName>
    <definedName name="BDName" localSheetId="4">[4]BDList!$A$2:$A$69</definedName>
    <definedName name="BDName" localSheetId="8">[4]BDList!$A$2:$A$69</definedName>
    <definedName name="BDName" localSheetId="10">[4]BDList!$A$2:$A$69</definedName>
    <definedName name="BDName" localSheetId="3">[4]BDList!$A$2:$A$69</definedName>
    <definedName name="BDName" localSheetId="6">[4]BDList!$A$2:$A$69</definedName>
    <definedName name="BDName" localSheetId="5">[4]BDList!$A$2:$A$69</definedName>
    <definedName name="BDName" localSheetId="9">[4]BDList!$A$2:$A$69</definedName>
    <definedName name="BDName" localSheetId="7">[4]BDList!$A$2:$A$69</definedName>
    <definedName name="BDName">[7]BDList!$A$2:$A$69</definedName>
    <definedName name="CIR1M">[1]CIR1!$A$6:$AA$38</definedName>
    <definedName name="cirage" localSheetId="12">#REF!</definedName>
    <definedName name="cirage" localSheetId="11">#REF!</definedName>
    <definedName name="cirage" localSheetId="0">#REF!</definedName>
    <definedName name="cirage" localSheetId="4">#REF!</definedName>
    <definedName name="cirage" localSheetId="8">#REF!</definedName>
    <definedName name="cirage" localSheetId="10">#REF!</definedName>
    <definedName name="cirage" localSheetId="3">#REF!</definedName>
    <definedName name="cirage" localSheetId="6">#REF!</definedName>
    <definedName name="cirage" localSheetId="5">#REF!</definedName>
    <definedName name="cirage" localSheetId="9">#REF!</definedName>
    <definedName name="cirage" localSheetId="7">#REF!</definedName>
    <definedName name="cirage">#REF!</definedName>
    <definedName name="DSR">[1]DSR2!$A$6:$AR$48</definedName>
    <definedName name="E" localSheetId="12">#REF!</definedName>
    <definedName name="E" localSheetId="11">#REF!</definedName>
    <definedName name="E" localSheetId="0">#REF!</definedName>
    <definedName name="E" localSheetId="4">#REF!</definedName>
    <definedName name="E" localSheetId="8">#REF!</definedName>
    <definedName name="E" localSheetId="10">#REF!</definedName>
    <definedName name="E" localSheetId="3">#REF!</definedName>
    <definedName name="E" localSheetId="6">#REF!</definedName>
    <definedName name="E" localSheetId="5">#REF!</definedName>
    <definedName name="E" localSheetId="9">#REF!</definedName>
    <definedName name="E" localSheetId="7">#REF!</definedName>
    <definedName name="E">#REF!</definedName>
    <definedName name="EENP2">[1]EENP2!$A$7:$AA$72</definedName>
    <definedName name="Eexrate" localSheetId="12">#REF!</definedName>
    <definedName name="Eexrate" localSheetId="11">#REF!</definedName>
    <definedName name="Eexrate" localSheetId="0">#REF!</definedName>
    <definedName name="Eexrate" localSheetId="4">#REF!</definedName>
    <definedName name="Eexrate" localSheetId="8">#REF!</definedName>
    <definedName name="Eexrate" localSheetId="10">#REF!</definedName>
    <definedName name="Eexrate" localSheetId="3">#REF!</definedName>
    <definedName name="Eexrate" localSheetId="6">#REF!</definedName>
    <definedName name="Eexrate" localSheetId="5">#REF!</definedName>
    <definedName name="Eexrate" localSheetId="9">#REF!</definedName>
    <definedName name="Eexrate" localSheetId="7">#REF!</definedName>
    <definedName name="Eexrate">#REF!</definedName>
    <definedName name="LTRage" localSheetId="12">#REF!</definedName>
    <definedName name="LTRage" localSheetId="11">#REF!</definedName>
    <definedName name="LTRage" localSheetId="0">#REF!</definedName>
    <definedName name="LTRage" localSheetId="4">#REF!</definedName>
    <definedName name="LTRage" localSheetId="8">#REF!</definedName>
    <definedName name="LTRage" localSheetId="10">#REF!</definedName>
    <definedName name="LTRage" localSheetId="3">#REF!</definedName>
    <definedName name="LTRage" localSheetId="6">#REF!</definedName>
    <definedName name="LTRage" localSheetId="5">#REF!</definedName>
    <definedName name="LTRage" localSheetId="9">#REF!</definedName>
    <definedName name="LTRage" localSheetId="7">#REF!</definedName>
    <definedName name="LTRage">#REF!</definedName>
    <definedName name="MORTF">'[1]Mort Fac'!$B$4:$D$30</definedName>
    <definedName name="Noi_RDMs" localSheetId="12">#REF!</definedName>
    <definedName name="Noi_RDMs" localSheetId="11">#REF!</definedName>
    <definedName name="Noi_RDMs" localSheetId="0">#REF!</definedName>
    <definedName name="Noi_RDMs" localSheetId="4">#REF!</definedName>
    <definedName name="Noi_RDMs" localSheetId="8">#REF!</definedName>
    <definedName name="Noi_RDMs" localSheetId="10">#REF!</definedName>
    <definedName name="Noi_RDMs" localSheetId="3">#REF!</definedName>
    <definedName name="Noi_RDMs" localSheetId="6">#REF!</definedName>
    <definedName name="Noi_RDMs" localSheetId="5">#REF!</definedName>
    <definedName name="Noi_RDMs" localSheetId="9">#REF!</definedName>
    <definedName name="Noi_RDMs" localSheetId="7">#REF!</definedName>
    <definedName name="Noi_RDMs">#REF!</definedName>
    <definedName name="OPW2M">[1]OPW2!$A$6:$AA$38</definedName>
    <definedName name="OPW3X" localSheetId="12">#REF!</definedName>
    <definedName name="OPW3X" localSheetId="11">#REF!</definedName>
    <definedName name="OPW3X" localSheetId="0">#REF!</definedName>
    <definedName name="OPW3X" localSheetId="4">#REF!</definedName>
    <definedName name="OPW3X" localSheetId="8">#REF!</definedName>
    <definedName name="OPW3X" localSheetId="10">#REF!</definedName>
    <definedName name="OPW3X" localSheetId="3">#REF!</definedName>
    <definedName name="OPW3X" localSheetId="6">#REF!</definedName>
    <definedName name="OPW3X" localSheetId="5">#REF!</definedName>
    <definedName name="OPW3X" localSheetId="9">#REF!</definedName>
    <definedName name="OPW3X" localSheetId="7">#REF!</definedName>
    <definedName name="OPW3X">#REF!</definedName>
    <definedName name="polterm" localSheetId="12">#REF!</definedName>
    <definedName name="polterm" localSheetId="11">#REF!</definedName>
    <definedName name="polterm" localSheetId="0">#REF!</definedName>
    <definedName name="polterm" localSheetId="4">#REF!</definedName>
    <definedName name="polterm" localSheetId="8">#REF!</definedName>
    <definedName name="polterm" localSheetId="10">#REF!</definedName>
    <definedName name="polterm" localSheetId="3">#REF!</definedName>
    <definedName name="polterm" localSheetId="6">#REF!</definedName>
    <definedName name="polterm" localSheetId="5">#REF!</definedName>
    <definedName name="polterm" localSheetId="9">#REF!</definedName>
    <definedName name="polterm" localSheetId="7">#REF!</definedName>
    <definedName name="polterm">#REF!</definedName>
    <definedName name="sex" localSheetId="12">#REF!</definedName>
    <definedName name="sex" localSheetId="11">#REF!</definedName>
    <definedName name="sex" localSheetId="0">#REF!</definedName>
    <definedName name="sex" localSheetId="4">#REF!</definedName>
    <definedName name="sex" localSheetId="8">#REF!</definedName>
    <definedName name="sex" localSheetId="10">#REF!</definedName>
    <definedName name="sex" localSheetId="3">#REF!</definedName>
    <definedName name="sex" localSheetId="6">#REF!</definedName>
    <definedName name="sex" localSheetId="5">#REF!</definedName>
    <definedName name="sex" localSheetId="9">#REF!</definedName>
    <definedName name="sex" localSheetId="7">#REF!</definedName>
    <definedName name="sex">#REF!</definedName>
    <definedName name="TerRate3">'[8]brief &amp; assumptions'!$E$103</definedName>
    <definedName name="TLR1X">[1]TLR1!$A$61:$AA$106</definedName>
  </definedNames>
  <calcPr calcId="0" calcOnSave="0"/>
</workbook>
</file>

<file path=xl/calcChain.xml><?xml version="1.0" encoding="utf-8"?>
<calcChain xmlns="http://schemas.openxmlformats.org/spreadsheetml/2006/main">
  <c r="BQ180" i="1" l="1"/>
  <c r="BP180" i="1"/>
  <c r="BO180" i="1"/>
  <c r="BN180" i="1"/>
  <c r="BM180" i="1"/>
  <c r="BL180" i="1"/>
  <c r="BK180" i="1"/>
  <c r="BJ180" i="1"/>
  <c r="BI180" i="1"/>
  <c r="BH180" i="1"/>
  <c r="BG180" i="1"/>
  <c r="BF180" i="1"/>
  <c r="S180" i="1"/>
  <c r="R180" i="1"/>
  <c r="Q180" i="1"/>
  <c r="P180" i="1"/>
  <c r="O180" i="1"/>
  <c r="N180" i="1"/>
  <c r="M180" i="1"/>
  <c r="L180" i="1"/>
  <c r="K180" i="1"/>
  <c r="J180" i="1"/>
  <c r="I180" i="1"/>
  <c r="H180" i="1"/>
  <c r="BD179" i="1"/>
  <c r="BQ179" i="1" s="1"/>
  <c r="BC179" i="1"/>
  <c r="BP179" i="1" s="1"/>
  <c r="BB179" i="1"/>
  <c r="BO179" i="1" s="1"/>
  <c r="BA179" i="1"/>
  <c r="BN179" i="1" s="1"/>
  <c r="AZ179" i="1"/>
  <c r="BM179" i="1" s="1"/>
  <c r="AY179" i="1"/>
  <c r="BL179" i="1" s="1"/>
  <c r="AX179" i="1"/>
  <c r="BK179" i="1" s="1"/>
  <c r="AW179" i="1"/>
  <c r="BJ179" i="1" s="1"/>
  <c r="AV179" i="1"/>
  <c r="BI179" i="1" s="1"/>
  <c r="AU179" i="1"/>
  <c r="BH179" i="1" s="1"/>
  <c r="AT179" i="1"/>
  <c r="BG179" i="1" s="1"/>
  <c r="AS179" i="1"/>
  <c r="BF179" i="1" s="1"/>
  <c r="AR179" i="1"/>
  <c r="AQ179" i="1"/>
  <c r="AP179" i="1"/>
  <c r="AO179" i="1"/>
  <c r="AN179" i="1"/>
  <c r="AM179" i="1"/>
  <c r="AL179" i="1"/>
  <c r="AK179" i="1"/>
  <c r="AJ179" i="1"/>
  <c r="AI179" i="1"/>
  <c r="AH179" i="1"/>
  <c r="AG179" i="1"/>
  <c r="AF179" i="1"/>
  <c r="AE179" i="1"/>
  <c r="AD179" i="1"/>
  <c r="AC179" i="1"/>
  <c r="AB179" i="1"/>
  <c r="AA179" i="1"/>
  <c r="Z179" i="1"/>
  <c r="Y179" i="1"/>
  <c r="X179" i="1"/>
  <c r="W179" i="1"/>
  <c r="V179" i="1"/>
  <c r="U179" i="1"/>
  <c r="S179" i="1"/>
  <c r="R179" i="1"/>
  <c r="Q179" i="1"/>
  <c r="P179" i="1"/>
  <c r="O179" i="1"/>
  <c r="N179" i="1"/>
  <c r="M179" i="1"/>
  <c r="L179" i="1"/>
  <c r="K179" i="1"/>
  <c r="J179" i="1"/>
  <c r="I179" i="1"/>
  <c r="H179" i="1"/>
  <c r="BQ178" i="1"/>
  <c r="BP178" i="1"/>
  <c r="BO178" i="1"/>
  <c r="BN178" i="1"/>
  <c r="BM178" i="1"/>
  <c r="BL178" i="1"/>
  <c r="BK178" i="1"/>
  <c r="BJ178" i="1"/>
  <c r="BI178" i="1"/>
  <c r="BH178" i="1"/>
  <c r="BG178" i="1"/>
  <c r="BF178" i="1"/>
  <c r="S178" i="1"/>
  <c r="R178" i="1"/>
  <c r="Q178" i="1"/>
  <c r="P178" i="1"/>
  <c r="O178" i="1"/>
  <c r="N178" i="1"/>
  <c r="M178" i="1"/>
  <c r="L178" i="1"/>
  <c r="K178" i="1"/>
  <c r="J178" i="1"/>
  <c r="I178" i="1"/>
  <c r="H178" i="1"/>
  <c r="BQ177" i="1"/>
  <c r="BP177" i="1"/>
  <c r="BO177" i="1"/>
  <c r="BN177" i="1"/>
  <c r="BM177" i="1"/>
  <c r="BL177" i="1"/>
  <c r="BK177" i="1"/>
  <c r="BJ177" i="1"/>
  <c r="BI177" i="1"/>
  <c r="BH177" i="1"/>
  <c r="BG177" i="1"/>
  <c r="BF177" i="1"/>
  <c r="S177" i="1"/>
  <c r="R177" i="1"/>
  <c r="Q177" i="1"/>
  <c r="P177" i="1"/>
  <c r="O177" i="1"/>
  <c r="N177" i="1"/>
  <c r="M177" i="1"/>
  <c r="L177" i="1"/>
  <c r="K177" i="1"/>
  <c r="J177" i="1"/>
  <c r="I177" i="1"/>
  <c r="H177" i="1"/>
  <c r="BQ176" i="1"/>
  <c r="BP176" i="1"/>
  <c r="BO176" i="1"/>
  <c r="BN176" i="1"/>
  <c r="BM176" i="1"/>
  <c r="BL176" i="1"/>
  <c r="BK176" i="1"/>
  <c r="BJ176" i="1"/>
  <c r="BI176" i="1"/>
  <c r="BH176" i="1"/>
  <c r="BG176" i="1"/>
  <c r="BF176" i="1"/>
  <c r="S176" i="1"/>
  <c r="R176" i="1"/>
  <c r="Q176" i="1"/>
  <c r="P176" i="1"/>
  <c r="O176" i="1"/>
  <c r="N176" i="1"/>
  <c r="M176" i="1"/>
  <c r="L176" i="1"/>
  <c r="K176" i="1"/>
  <c r="J176" i="1"/>
  <c r="I176" i="1"/>
  <c r="H176" i="1"/>
  <c r="BQ175" i="1"/>
  <c r="BP175" i="1"/>
  <c r="BO175" i="1"/>
  <c r="BN175" i="1"/>
  <c r="BM175" i="1"/>
  <c r="BL175" i="1"/>
  <c r="BK175" i="1"/>
  <c r="BJ175" i="1"/>
  <c r="BI175" i="1"/>
  <c r="BH175" i="1"/>
  <c r="BG175" i="1"/>
  <c r="BF175" i="1"/>
  <c r="S175" i="1"/>
  <c r="R175" i="1"/>
  <c r="Q175" i="1"/>
  <c r="P175" i="1"/>
  <c r="O175" i="1"/>
  <c r="N175" i="1"/>
  <c r="M175" i="1"/>
  <c r="L175" i="1"/>
  <c r="K175" i="1"/>
  <c r="J175" i="1"/>
  <c r="I175" i="1"/>
  <c r="H175" i="1"/>
  <c r="BQ174" i="1"/>
  <c r="BP174" i="1"/>
  <c r="BO174" i="1"/>
  <c r="BN174" i="1"/>
  <c r="BM174" i="1"/>
  <c r="BL174" i="1"/>
  <c r="BK174" i="1"/>
  <c r="BJ174" i="1"/>
  <c r="BI174" i="1"/>
  <c r="BH174" i="1"/>
  <c r="BG174" i="1"/>
  <c r="BF174" i="1"/>
  <c r="S174" i="1"/>
  <c r="R174" i="1"/>
  <c r="Q174" i="1"/>
  <c r="P174" i="1"/>
  <c r="O174" i="1"/>
  <c r="N174" i="1"/>
  <c r="M174" i="1"/>
  <c r="L174" i="1"/>
  <c r="K174" i="1"/>
  <c r="J174" i="1"/>
  <c r="I174" i="1"/>
  <c r="H174" i="1"/>
  <c r="BQ173" i="1"/>
  <c r="BP173" i="1"/>
  <c r="BO173" i="1"/>
  <c r="BN173" i="1"/>
  <c r="BM173" i="1"/>
  <c r="BL173" i="1"/>
  <c r="BK173" i="1"/>
  <c r="BJ173" i="1"/>
  <c r="BI173" i="1"/>
  <c r="BH173" i="1"/>
  <c r="BG173" i="1"/>
  <c r="BF173" i="1"/>
  <c r="S173" i="1"/>
  <c r="R173" i="1"/>
  <c r="Q173" i="1"/>
  <c r="P173" i="1"/>
  <c r="O173" i="1"/>
  <c r="N173" i="1"/>
  <c r="M173" i="1"/>
  <c r="L173" i="1"/>
  <c r="K173" i="1"/>
  <c r="J173" i="1"/>
  <c r="I173" i="1"/>
  <c r="H173" i="1"/>
  <c r="BQ172" i="1"/>
  <c r="BP172" i="1"/>
  <c r="BO172" i="1"/>
  <c r="BN172" i="1"/>
  <c r="BM172" i="1"/>
  <c r="BL172" i="1"/>
  <c r="BK172" i="1"/>
  <c r="BJ172" i="1"/>
  <c r="BI172" i="1"/>
  <c r="BH172" i="1"/>
  <c r="BG172" i="1"/>
  <c r="BF172" i="1"/>
  <c r="S172" i="1"/>
  <c r="R172" i="1"/>
  <c r="Q172" i="1"/>
  <c r="P172" i="1"/>
  <c r="O172" i="1"/>
  <c r="N172" i="1"/>
  <c r="M172" i="1"/>
  <c r="L172" i="1"/>
  <c r="K172" i="1"/>
  <c r="J172" i="1"/>
  <c r="I172" i="1"/>
  <c r="H172" i="1"/>
  <c r="BQ171" i="1"/>
  <c r="BP171" i="1"/>
  <c r="BO171" i="1"/>
  <c r="BN171" i="1"/>
  <c r="BM171" i="1"/>
  <c r="BL171" i="1"/>
  <c r="BK171" i="1"/>
  <c r="BJ171" i="1"/>
  <c r="BI171" i="1"/>
  <c r="BH171" i="1"/>
  <c r="BG171" i="1"/>
  <c r="BF171" i="1"/>
  <c r="S171" i="1"/>
  <c r="R171" i="1"/>
  <c r="Q171" i="1"/>
  <c r="P171" i="1"/>
  <c r="O171" i="1"/>
  <c r="N171" i="1"/>
  <c r="M171" i="1"/>
  <c r="L171" i="1"/>
  <c r="K171" i="1"/>
  <c r="J171" i="1"/>
  <c r="I171" i="1"/>
  <c r="H171" i="1"/>
  <c r="S170" i="1"/>
  <c r="R170" i="1"/>
  <c r="Q170" i="1"/>
  <c r="P170" i="1"/>
  <c r="O170" i="1"/>
  <c r="N170" i="1"/>
  <c r="M170" i="1"/>
  <c r="L170" i="1"/>
  <c r="K170" i="1"/>
  <c r="J170" i="1"/>
  <c r="I170" i="1"/>
  <c r="H170" i="1"/>
  <c r="F170" i="1"/>
  <c r="E170" i="1"/>
  <c r="D170" i="1"/>
  <c r="C170" i="1"/>
  <c r="BD168" i="1"/>
  <c r="BQ168" i="1" s="1"/>
  <c r="BC168" i="1"/>
  <c r="BP168" i="1" s="1"/>
  <c r="BB168" i="1"/>
  <c r="BO168" i="1" s="1"/>
  <c r="BA168" i="1"/>
  <c r="BN168" i="1" s="1"/>
  <c r="AZ168" i="1"/>
  <c r="BM168" i="1" s="1"/>
  <c r="AY168" i="1"/>
  <c r="BL168" i="1" s="1"/>
  <c r="AX168" i="1"/>
  <c r="BK168" i="1" s="1"/>
  <c r="AW168" i="1"/>
  <c r="BJ168" i="1" s="1"/>
  <c r="AV168" i="1"/>
  <c r="BI168" i="1" s="1"/>
  <c r="AU168" i="1"/>
  <c r="BH168" i="1" s="1"/>
  <c r="AT168" i="1"/>
  <c r="BG168" i="1" s="1"/>
  <c r="AS168" i="1"/>
  <c r="BF168" i="1" s="1"/>
  <c r="AR168" i="1"/>
  <c r="AQ168" i="1"/>
  <c r="AP168" i="1"/>
  <c r="AO168" i="1"/>
  <c r="AN168" i="1"/>
  <c r="AM168" i="1"/>
  <c r="AL168" i="1"/>
  <c r="AK168" i="1"/>
  <c r="AJ168" i="1"/>
  <c r="AI168" i="1"/>
  <c r="AH168" i="1"/>
  <c r="AG168" i="1"/>
  <c r="AF168" i="1"/>
  <c r="AE168" i="1"/>
  <c r="AD168" i="1"/>
  <c r="AC168" i="1"/>
  <c r="AB168" i="1"/>
  <c r="AA168" i="1"/>
  <c r="Z168" i="1"/>
  <c r="Y168" i="1"/>
  <c r="X168" i="1"/>
  <c r="W168" i="1"/>
  <c r="V168" i="1"/>
  <c r="U168" i="1"/>
  <c r="BD167" i="1"/>
  <c r="BQ167" i="1" s="1"/>
  <c r="BC167" i="1"/>
  <c r="BP167" i="1" s="1"/>
  <c r="BB167" i="1"/>
  <c r="BO167" i="1" s="1"/>
  <c r="BA167" i="1"/>
  <c r="BN167" i="1" s="1"/>
  <c r="AZ167" i="1"/>
  <c r="BM167" i="1" s="1"/>
  <c r="AY167" i="1"/>
  <c r="BL167" i="1" s="1"/>
  <c r="AX167" i="1"/>
  <c r="BK167" i="1" s="1"/>
  <c r="AW167" i="1"/>
  <c r="BJ167" i="1" s="1"/>
  <c r="AV167" i="1"/>
  <c r="BI167" i="1" s="1"/>
  <c r="AU167" i="1"/>
  <c r="BH167" i="1" s="1"/>
  <c r="AT167" i="1"/>
  <c r="BG167" i="1" s="1"/>
  <c r="AS167" i="1"/>
  <c r="BF167" i="1" s="1"/>
  <c r="AR167" i="1"/>
  <c r="AQ167" i="1"/>
  <c r="AP167" i="1"/>
  <c r="AO167" i="1"/>
  <c r="AN167" i="1"/>
  <c r="AM167" i="1"/>
  <c r="AL167" i="1"/>
  <c r="AK167" i="1"/>
  <c r="AJ167" i="1"/>
  <c r="AI167" i="1"/>
  <c r="AH167" i="1"/>
  <c r="AG167" i="1"/>
  <c r="AF167" i="1"/>
  <c r="AE167" i="1"/>
  <c r="AD167" i="1"/>
  <c r="AC167" i="1"/>
  <c r="AB167" i="1"/>
  <c r="AA167" i="1"/>
  <c r="Z167" i="1"/>
  <c r="Y167" i="1"/>
  <c r="X167" i="1"/>
  <c r="W167" i="1"/>
  <c r="V167" i="1"/>
  <c r="U167" i="1"/>
  <c r="BD166" i="1"/>
  <c r="BQ166" i="1" s="1"/>
  <c r="BC166" i="1"/>
  <c r="BP166" i="1" s="1"/>
  <c r="BB166" i="1"/>
  <c r="BO166" i="1" s="1"/>
  <c r="BA166" i="1"/>
  <c r="BN166" i="1" s="1"/>
  <c r="AZ166" i="1"/>
  <c r="BM166" i="1" s="1"/>
  <c r="AY166" i="1"/>
  <c r="BL166" i="1" s="1"/>
  <c r="AX166" i="1"/>
  <c r="BK166" i="1" s="1"/>
  <c r="AW166" i="1"/>
  <c r="BJ166" i="1" s="1"/>
  <c r="AV166" i="1"/>
  <c r="BI166" i="1" s="1"/>
  <c r="AU166" i="1"/>
  <c r="BH166" i="1" s="1"/>
  <c r="AT166" i="1"/>
  <c r="BG166" i="1" s="1"/>
  <c r="AS166" i="1"/>
  <c r="BF166" i="1" s="1"/>
  <c r="AR166" i="1"/>
  <c r="AQ166" i="1"/>
  <c r="AP166" i="1"/>
  <c r="AO166" i="1"/>
  <c r="AN166" i="1"/>
  <c r="AM166" i="1"/>
  <c r="AL166" i="1"/>
  <c r="AK166" i="1"/>
  <c r="AJ166" i="1"/>
  <c r="AI166" i="1"/>
  <c r="AH166" i="1"/>
  <c r="AG166" i="1"/>
  <c r="AF166" i="1"/>
  <c r="AE166" i="1"/>
  <c r="AD166" i="1"/>
  <c r="AC166" i="1"/>
  <c r="AB166" i="1"/>
  <c r="AA166" i="1"/>
  <c r="Z166" i="1"/>
  <c r="Y166" i="1"/>
  <c r="X166" i="1"/>
  <c r="W166" i="1"/>
  <c r="V166" i="1"/>
  <c r="U166" i="1"/>
  <c r="BD165" i="1"/>
  <c r="BQ165" i="1" s="1"/>
  <c r="BC165" i="1"/>
  <c r="BP165" i="1" s="1"/>
  <c r="BB165" i="1"/>
  <c r="BO165" i="1" s="1"/>
  <c r="BA165" i="1"/>
  <c r="BN165" i="1" s="1"/>
  <c r="AZ165" i="1"/>
  <c r="BM165" i="1" s="1"/>
  <c r="AY165" i="1"/>
  <c r="BL165" i="1" s="1"/>
  <c r="AX165" i="1"/>
  <c r="BK165" i="1" s="1"/>
  <c r="AW165" i="1"/>
  <c r="BJ165" i="1" s="1"/>
  <c r="AV165" i="1"/>
  <c r="BI165" i="1" s="1"/>
  <c r="AU165" i="1"/>
  <c r="BH165" i="1" s="1"/>
  <c r="AT165" i="1"/>
  <c r="BG165" i="1" s="1"/>
  <c r="AS165" i="1"/>
  <c r="BF165" i="1" s="1"/>
  <c r="AR165" i="1"/>
  <c r="AQ165" i="1"/>
  <c r="AP165" i="1"/>
  <c r="AO165" i="1"/>
  <c r="AN165" i="1"/>
  <c r="AM165" i="1"/>
  <c r="AL165" i="1"/>
  <c r="AK165" i="1"/>
  <c r="AJ165" i="1"/>
  <c r="AI165" i="1"/>
  <c r="AH165" i="1"/>
  <c r="AG165" i="1"/>
  <c r="AF165" i="1"/>
  <c r="AE165" i="1"/>
  <c r="AD165" i="1"/>
  <c r="AC165" i="1"/>
  <c r="AB165" i="1"/>
  <c r="AA165" i="1"/>
  <c r="Z165" i="1"/>
  <c r="Y165" i="1"/>
  <c r="X165" i="1"/>
  <c r="W165" i="1"/>
  <c r="V165" i="1"/>
  <c r="U165" i="1"/>
  <c r="BQ164" i="1"/>
  <c r="BP164" i="1"/>
  <c r="BO164" i="1"/>
  <c r="BN164" i="1"/>
  <c r="BM164" i="1"/>
  <c r="BL164" i="1"/>
  <c r="BK164" i="1"/>
  <c r="BJ164" i="1"/>
  <c r="BI164" i="1"/>
  <c r="BH164" i="1"/>
  <c r="BG164" i="1"/>
  <c r="BF164" i="1"/>
  <c r="S164" i="1"/>
  <c r="S168" i="1" s="1"/>
  <c r="R164" i="1"/>
  <c r="R168" i="1" s="1"/>
  <c r="Q164" i="1"/>
  <c r="Q168" i="1" s="1"/>
  <c r="P164" i="1"/>
  <c r="P168" i="1" s="1"/>
  <c r="O164" i="1"/>
  <c r="O168" i="1" s="1"/>
  <c r="N164" i="1"/>
  <c r="N168" i="1" s="1"/>
  <c r="M164" i="1"/>
  <c r="M168" i="1" s="1"/>
  <c r="L164" i="1"/>
  <c r="L168" i="1" s="1"/>
  <c r="K164" i="1"/>
  <c r="K168" i="1" s="1"/>
  <c r="J164" i="1"/>
  <c r="J168" i="1" s="1"/>
  <c r="I164" i="1"/>
  <c r="I168" i="1" s="1"/>
  <c r="H164" i="1"/>
  <c r="H168" i="1" s="1"/>
  <c r="BQ163" i="1"/>
  <c r="BP163" i="1"/>
  <c r="BO163" i="1"/>
  <c r="BN163" i="1"/>
  <c r="BM163" i="1"/>
  <c r="BL163" i="1"/>
  <c r="BK163" i="1"/>
  <c r="BJ163" i="1"/>
  <c r="BI163" i="1"/>
  <c r="BH163" i="1"/>
  <c r="BG163" i="1"/>
  <c r="BF163" i="1"/>
  <c r="S163" i="1"/>
  <c r="S167" i="1" s="1"/>
  <c r="R163" i="1"/>
  <c r="R167" i="1" s="1"/>
  <c r="Q163" i="1"/>
  <c r="Q167" i="1" s="1"/>
  <c r="P163" i="1"/>
  <c r="P167" i="1" s="1"/>
  <c r="O163" i="1"/>
  <c r="O167" i="1" s="1"/>
  <c r="N163" i="1"/>
  <c r="N167" i="1" s="1"/>
  <c r="M163" i="1"/>
  <c r="M167" i="1" s="1"/>
  <c r="L163" i="1"/>
  <c r="L167" i="1" s="1"/>
  <c r="K163" i="1"/>
  <c r="K167" i="1" s="1"/>
  <c r="J163" i="1"/>
  <c r="J167" i="1" s="1"/>
  <c r="I163" i="1"/>
  <c r="I167" i="1" s="1"/>
  <c r="H163" i="1"/>
  <c r="H167" i="1" s="1"/>
  <c r="BQ162" i="1"/>
  <c r="BP162" i="1"/>
  <c r="BO162" i="1"/>
  <c r="BN162" i="1"/>
  <c r="BM162" i="1"/>
  <c r="BL162" i="1"/>
  <c r="BK162" i="1"/>
  <c r="BJ162" i="1"/>
  <c r="BI162" i="1"/>
  <c r="BH162" i="1"/>
  <c r="BG162" i="1"/>
  <c r="BF162" i="1"/>
  <c r="S162" i="1"/>
  <c r="S166" i="1" s="1"/>
  <c r="R162" i="1"/>
  <c r="R166" i="1" s="1"/>
  <c r="Q162" i="1"/>
  <c r="Q166" i="1" s="1"/>
  <c r="P162" i="1"/>
  <c r="P166" i="1" s="1"/>
  <c r="O162" i="1"/>
  <c r="O166" i="1" s="1"/>
  <c r="N162" i="1"/>
  <c r="N166" i="1" s="1"/>
  <c r="M162" i="1"/>
  <c r="M166" i="1" s="1"/>
  <c r="L162" i="1"/>
  <c r="L166" i="1" s="1"/>
  <c r="K162" i="1"/>
  <c r="K166" i="1" s="1"/>
  <c r="J162" i="1"/>
  <c r="J166" i="1" s="1"/>
  <c r="I162" i="1"/>
  <c r="I166" i="1" s="1"/>
  <c r="H162" i="1"/>
  <c r="H166" i="1" s="1"/>
  <c r="BQ161" i="1"/>
  <c r="BP161" i="1"/>
  <c r="BO161" i="1"/>
  <c r="BN161" i="1"/>
  <c r="BM161" i="1"/>
  <c r="BL161" i="1"/>
  <c r="BK161" i="1"/>
  <c r="BJ161" i="1"/>
  <c r="BI161" i="1"/>
  <c r="BH161" i="1"/>
  <c r="BG161" i="1"/>
  <c r="BF161" i="1"/>
  <c r="S161" i="1"/>
  <c r="S165" i="1" s="1"/>
  <c r="R161" i="1"/>
  <c r="R165" i="1" s="1"/>
  <c r="Q161" i="1"/>
  <c r="Q165" i="1" s="1"/>
  <c r="P161" i="1"/>
  <c r="P165" i="1" s="1"/>
  <c r="O161" i="1"/>
  <c r="O165" i="1" s="1"/>
  <c r="N161" i="1"/>
  <c r="N165" i="1" s="1"/>
  <c r="M161" i="1"/>
  <c r="M165" i="1" s="1"/>
  <c r="L161" i="1"/>
  <c r="L165" i="1" s="1"/>
  <c r="K161" i="1"/>
  <c r="K165" i="1" s="1"/>
  <c r="J161" i="1"/>
  <c r="J165" i="1" s="1"/>
  <c r="I161" i="1"/>
  <c r="I165" i="1" s="1"/>
  <c r="H161" i="1"/>
  <c r="H165" i="1" s="1"/>
  <c r="BQ160" i="1"/>
  <c r="BP160" i="1"/>
  <c r="BO160" i="1"/>
  <c r="BN160" i="1"/>
  <c r="BM160" i="1"/>
  <c r="BL160" i="1"/>
  <c r="BK160" i="1"/>
  <c r="BJ160" i="1"/>
  <c r="BI160" i="1"/>
  <c r="BH160" i="1"/>
  <c r="BG160" i="1"/>
  <c r="BF160" i="1"/>
  <c r="S160" i="1"/>
  <c r="R160" i="1"/>
  <c r="Q160" i="1"/>
  <c r="P160" i="1"/>
  <c r="O160" i="1"/>
  <c r="N160" i="1"/>
  <c r="M160" i="1"/>
  <c r="L160" i="1"/>
  <c r="K160" i="1"/>
  <c r="J160" i="1"/>
  <c r="I160" i="1"/>
  <c r="H160" i="1"/>
  <c r="S159" i="1"/>
  <c r="R159" i="1"/>
  <c r="Q159" i="1"/>
  <c r="P159" i="1"/>
  <c r="O159" i="1"/>
  <c r="N159" i="1"/>
  <c r="M159" i="1"/>
  <c r="L159" i="1"/>
  <c r="K159" i="1"/>
  <c r="J159" i="1"/>
  <c r="I159" i="1"/>
  <c r="H159" i="1"/>
  <c r="F159" i="1"/>
  <c r="E159" i="1"/>
  <c r="D159" i="1"/>
  <c r="C159" i="1"/>
  <c r="BD157" i="1"/>
  <c r="BQ157" i="1" s="1"/>
  <c r="BC157" i="1"/>
  <c r="BP157" i="1" s="1"/>
  <c r="BB157" i="1"/>
  <c r="BO157" i="1" s="1"/>
  <c r="BA157" i="1"/>
  <c r="BN157" i="1" s="1"/>
  <c r="AZ157" i="1"/>
  <c r="BM157" i="1" s="1"/>
  <c r="AY157" i="1"/>
  <c r="BL157" i="1" s="1"/>
  <c r="AX157" i="1"/>
  <c r="BK157" i="1" s="1"/>
  <c r="AW157" i="1"/>
  <c r="BJ157" i="1" s="1"/>
  <c r="AV157" i="1"/>
  <c r="BI157" i="1" s="1"/>
  <c r="AU157" i="1"/>
  <c r="BH157" i="1" s="1"/>
  <c r="AT157" i="1"/>
  <c r="BG157" i="1" s="1"/>
  <c r="AS157" i="1"/>
  <c r="BF157" i="1" s="1"/>
  <c r="AR157" i="1"/>
  <c r="AQ157" i="1"/>
  <c r="AP157" i="1"/>
  <c r="AO157" i="1"/>
  <c r="AN157" i="1"/>
  <c r="AM157" i="1"/>
  <c r="AL157" i="1"/>
  <c r="AK157" i="1"/>
  <c r="AJ157" i="1"/>
  <c r="AI157" i="1"/>
  <c r="AH157" i="1"/>
  <c r="AG157" i="1"/>
  <c r="AF157" i="1"/>
  <c r="AE157" i="1"/>
  <c r="AD157" i="1"/>
  <c r="AC157" i="1"/>
  <c r="AB157" i="1"/>
  <c r="AA157" i="1"/>
  <c r="Z157" i="1"/>
  <c r="Y157" i="1"/>
  <c r="X157" i="1"/>
  <c r="W157" i="1"/>
  <c r="V157" i="1"/>
  <c r="U157" i="1"/>
  <c r="BD155" i="1"/>
  <c r="BQ155" i="1" s="1"/>
  <c r="BC155" i="1"/>
  <c r="BP155" i="1" s="1"/>
  <c r="BB155" i="1"/>
  <c r="BO155" i="1" s="1"/>
  <c r="BA155" i="1"/>
  <c r="BN155" i="1" s="1"/>
  <c r="AZ155" i="1"/>
  <c r="BM155" i="1" s="1"/>
  <c r="AY155" i="1"/>
  <c r="BL155" i="1" s="1"/>
  <c r="AX155" i="1"/>
  <c r="BK155" i="1" s="1"/>
  <c r="AW155" i="1"/>
  <c r="BJ155" i="1" s="1"/>
  <c r="AV155" i="1"/>
  <c r="BI155" i="1" s="1"/>
  <c r="AU155" i="1"/>
  <c r="BH155" i="1" s="1"/>
  <c r="AT155" i="1"/>
  <c r="BG155" i="1" s="1"/>
  <c r="AS155" i="1"/>
  <c r="BF155" i="1" s="1"/>
  <c r="AR155" i="1"/>
  <c r="AQ155" i="1"/>
  <c r="AP155" i="1"/>
  <c r="AO155" i="1"/>
  <c r="AN155" i="1"/>
  <c r="AM155" i="1"/>
  <c r="AL155" i="1"/>
  <c r="AK155" i="1"/>
  <c r="AJ155" i="1"/>
  <c r="AI155" i="1"/>
  <c r="AH155" i="1"/>
  <c r="AG155" i="1"/>
  <c r="AF155" i="1"/>
  <c r="AE155" i="1"/>
  <c r="AD155" i="1"/>
  <c r="AC155" i="1"/>
  <c r="AB155" i="1"/>
  <c r="AA155" i="1"/>
  <c r="Z155" i="1"/>
  <c r="Y155" i="1"/>
  <c r="X155" i="1"/>
  <c r="W155" i="1"/>
  <c r="V155" i="1"/>
  <c r="U155" i="1"/>
  <c r="BD154" i="1"/>
  <c r="BC154" i="1"/>
  <c r="BP154" i="1" s="1"/>
  <c r="BB154" i="1"/>
  <c r="BO154" i="1" s="1"/>
  <c r="BA154" i="1"/>
  <c r="BN154" i="1" s="1"/>
  <c r="AZ154" i="1"/>
  <c r="BM154" i="1" s="1"/>
  <c r="AY154" i="1"/>
  <c r="BL154" i="1" s="1"/>
  <c r="AX154" i="1"/>
  <c r="BK154" i="1" s="1"/>
  <c r="AW154" i="1"/>
  <c r="BJ154" i="1" s="1"/>
  <c r="AV154" i="1"/>
  <c r="BI154" i="1" s="1"/>
  <c r="AU154" i="1"/>
  <c r="AT154" i="1"/>
  <c r="BG154" i="1" s="1"/>
  <c r="AS154" i="1"/>
  <c r="BF154" i="1" s="1"/>
  <c r="AR154" i="1"/>
  <c r="BQ154" i="1" s="1"/>
  <c r="AQ154" i="1"/>
  <c r="AP154" i="1"/>
  <c r="AO154" i="1"/>
  <c r="AN154" i="1"/>
  <c r="AM154" i="1"/>
  <c r="AL154" i="1"/>
  <c r="AK154" i="1"/>
  <c r="AJ154" i="1"/>
  <c r="AI154" i="1"/>
  <c r="AH154" i="1"/>
  <c r="AG154" i="1"/>
  <c r="AF154" i="1"/>
  <c r="AE154" i="1"/>
  <c r="AD154" i="1"/>
  <c r="AC154" i="1"/>
  <c r="AB154" i="1"/>
  <c r="AA154" i="1"/>
  <c r="Z154" i="1"/>
  <c r="Y154" i="1"/>
  <c r="X154" i="1"/>
  <c r="W154" i="1"/>
  <c r="V154" i="1"/>
  <c r="U154" i="1"/>
  <c r="BD153" i="1"/>
  <c r="BQ153" i="1" s="1"/>
  <c r="BC153" i="1"/>
  <c r="BB153" i="1"/>
  <c r="BO153" i="1" s="1"/>
  <c r="BA153" i="1"/>
  <c r="AZ153" i="1"/>
  <c r="BM153" i="1" s="1"/>
  <c r="AY153" i="1"/>
  <c r="BL153" i="1" s="1"/>
  <c r="AX153" i="1"/>
  <c r="AW153" i="1"/>
  <c r="AV153" i="1"/>
  <c r="BI153" i="1" s="1"/>
  <c r="AU153" i="1"/>
  <c r="BH153" i="1" s="1"/>
  <c r="AT153" i="1"/>
  <c r="BG153" i="1" s="1"/>
  <c r="AS153" i="1"/>
  <c r="BF153" i="1" s="1"/>
  <c r="AR153" i="1"/>
  <c r="AQ153" i="1"/>
  <c r="BP153" i="1" s="1"/>
  <c r="AP153" i="1"/>
  <c r="AO153" i="1"/>
  <c r="AN153" i="1"/>
  <c r="AM153" i="1"/>
  <c r="AL153" i="1"/>
  <c r="BK153" i="1" s="1"/>
  <c r="AK153" i="1"/>
  <c r="AJ153" i="1"/>
  <c r="AI153" i="1"/>
  <c r="AH153" i="1"/>
  <c r="AG153" i="1"/>
  <c r="AF153" i="1"/>
  <c r="AE153" i="1"/>
  <c r="AD153" i="1"/>
  <c r="AC153" i="1"/>
  <c r="AB153" i="1"/>
  <c r="AA153" i="1"/>
  <c r="Z153" i="1"/>
  <c r="Y153" i="1"/>
  <c r="X153" i="1"/>
  <c r="W153" i="1"/>
  <c r="V153" i="1"/>
  <c r="U153" i="1"/>
  <c r="BD152" i="1"/>
  <c r="BQ152" i="1" s="1"/>
  <c r="BC152" i="1"/>
  <c r="BP152" i="1" s="1"/>
  <c r="BB152" i="1"/>
  <c r="BO152" i="1" s="1"/>
  <c r="BA152" i="1"/>
  <c r="BN152" i="1" s="1"/>
  <c r="AZ152" i="1"/>
  <c r="BM152" i="1" s="1"/>
  <c r="AY152" i="1"/>
  <c r="BL152" i="1" s="1"/>
  <c r="AX152" i="1"/>
  <c r="BK152" i="1" s="1"/>
  <c r="AW152" i="1"/>
  <c r="BJ152" i="1" s="1"/>
  <c r="AV152" i="1"/>
  <c r="BI152" i="1" s="1"/>
  <c r="AU152" i="1"/>
  <c r="BH152" i="1" s="1"/>
  <c r="AT152" i="1"/>
  <c r="BG152" i="1" s="1"/>
  <c r="AS152" i="1"/>
  <c r="BF152" i="1" s="1"/>
  <c r="AR152" i="1"/>
  <c r="AQ152" i="1"/>
  <c r="AP152" i="1"/>
  <c r="AO152" i="1"/>
  <c r="AN152" i="1"/>
  <c r="AM152" i="1"/>
  <c r="AL152" i="1"/>
  <c r="AK152" i="1"/>
  <c r="AJ152" i="1"/>
  <c r="AI152" i="1"/>
  <c r="AH152" i="1"/>
  <c r="AG152" i="1"/>
  <c r="AF152" i="1"/>
  <c r="AE152" i="1"/>
  <c r="AD152" i="1"/>
  <c r="AC152" i="1"/>
  <c r="AB152" i="1"/>
  <c r="AA152" i="1"/>
  <c r="Z152" i="1"/>
  <c r="Y152" i="1"/>
  <c r="X152" i="1"/>
  <c r="W152" i="1"/>
  <c r="V152" i="1"/>
  <c r="U152" i="1"/>
  <c r="BD151" i="1"/>
  <c r="BQ151" i="1" s="1"/>
  <c r="BC151" i="1"/>
  <c r="BP151" i="1" s="1"/>
  <c r="BB151" i="1"/>
  <c r="BO151" i="1" s="1"/>
  <c r="BA151" i="1"/>
  <c r="BN151" i="1" s="1"/>
  <c r="AZ151" i="1"/>
  <c r="BM151" i="1" s="1"/>
  <c r="AY151" i="1"/>
  <c r="BL151" i="1" s="1"/>
  <c r="AX151" i="1"/>
  <c r="BK151" i="1" s="1"/>
  <c r="AW151" i="1"/>
  <c r="BJ151" i="1" s="1"/>
  <c r="AV151" i="1"/>
  <c r="BI151" i="1" s="1"/>
  <c r="AU151" i="1"/>
  <c r="BH151" i="1" s="1"/>
  <c r="AT151" i="1"/>
  <c r="BG151" i="1" s="1"/>
  <c r="AS151" i="1"/>
  <c r="BF151" i="1" s="1"/>
  <c r="AR151" i="1"/>
  <c r="AQ151" i="1"/>
  <c r="AP151" i="1"/>
  <c r="AO151" i="1"/>
  <c r="AN151" i="1"/>
  <c r="AM151" i="1"/>
  <c r="AL151" i="1"/>
  <c r="AK151" i="1"/>
  <c r="AJ151" i="1"/>
  <c r="AI151" i="1"/>
  <c r="AH151" i="1"/>
  <c r="AG151" i="1"/>
  <c r="AF151" i="1"/>
  <c r="AE151" i="1"/>
  <c r="AD151" i="1"/>
  <c r="AC151" i="1"/>
  <c r="AB151" i="1"/>
  <c r="AA151" i="1"/>
  <c r="Z151" i="1"/>
  <c r="Y151" i="1"/>
  <c r="X151" i="1"/>
  <c r="W151" i="1"/>
  <c r="V151" i="1"/>
  <c r="U151" i="1"/>
  <c r="BD150" i="1"/>
  <c r="BQ150" i="1" s="1"/>
  <c r="BC150" i="1"/>
  <c r="BP150" i="1" s="1"/>
  <c r="BB150" i="1"/>
  <c r="BO150" i="1" s="1"/>
  <c r="BA150" i="1"/>
  <c r="BN150" i="1" s="1"/>
  <c r="AZ150" i="1"/>
  <c r="BM150" i="1" s="1"/>
  <c r="AY150" i="1"/>
  <c r="BL150" i="1" s="1"/>
  <c r="AX150" i="1"/>
  <c r="BK150" i="1" s="1"/>
  <c r="AW150" i="1"/>
  <c r="BJ150" i="1" s="1"/>
  <c r="AV150" i="1"/>
  <c r="BI150" i="1" s="1"/>
  <c r="AU150" i="1"/>
  <c r="BH150" i="1" s="1"/>
  <c r="AT150" i="1"/>
  <c r="BG150" i="1" s="1"/>
  <c r="AS150" i="1"/>
  <c r="BF150" i="1" s="1"/>
  <c r="AR150" i="1"/>
  <c r="AQ150" i="1"/>
  <c r="AP150" i="1"/>
  <c r="AO150" i="1"/>
  <c r="AN150" i="1"/>
  <c r="AM150" i="1"/>
  <c r="AL150" i="1"/>
  <c r="AK150" i="1"/>
  <c r="AJ150" i="1"/>
  <c r="AI150" i="1"/>
  <c r="AH150" i="1"/>
  <c r="AG150" i="1"/>
  <c r="AF150" i="1"/>
  <c r="AE150" i="1"/>
  <c r="AD150" i="1"/>
  <c r="AC150" i="1"/>
  <c r="AB150" i="1"/>
  <c r="AA150" i="1"/>
  <c r="Z150" i="1"/>
  <c r="Y150" i="1"/>
  <c r="X150" i="1"/>
  <c r="W150" i="1"/>
  <c r="V150" i="1"/>
  <c r="U150" i="1"/>
  <c r="BD149" i="1"/>
  <c r="BQ149" i="1" s="1"/>
  <c r="BC149" i="1"/>
  <c r="BP149" i="1" s="1"/>
  <c r="BB149" i="1"/>
  <c r="BO149" i="1" s="1"/>
  <c r="BA149" i="1"/>
  <c r="BN149" i="1" s="1"/>
  <c r="AZ149" i="1"/>
  <c r="BM149" i="1" s="1"/>
  <c r="AY149" i="1"/>
  <c r="BL149" i="1" s="1"/>
  <c r="AX149" i="1"/>
  <c r="BK149" i="1" s="1"/>
  <c r="AW149" i="1"/>
  <c r="BJ149" i="1" s="1"/>
  <c r="AV149" i="1"/>
  <c r="BI149" i="1" s="1"/>
  <c r="AU149" i="1"/>
  <c r="BH149" i="1" s="1"/>
  <c r="AT149" i="1"/>
  <c r="BG149" i="1" s="1"/>
  <c r="AS149" i="1"/>
  <c r="BF149" i="1" s="1"/>
  <c r="AR149" i="1"/>
  <c r="AQ149" i="1"/>
  <c r="AP149" i="1"/>
  <c r="AO149" i="1"/>
  <c r="AN149" i="1"/>
  <c r="AM149" i="1"/>
  <c r="AL149" i="1"/>
  <c r="AK149" i="1"/>
  <c r="AJ149" i="1"/>
  <c r="AI149" i="1"/>
  <c r="AH149" i="1"/>
  <c r="AG149" i="1"/>
  <c r="AF149" i="1"/>
  <c r="AE149" i="1"/>
  <c r="AD149" i="1"/>
  <c r="AC149" i="1"/>
  <c r="AB149" i="1"/>
  <c r="AA149" i="1"/>
  <c r="Z149" i="1"/>
  <c r="Y149" i="1"/>
  <c r="X149" i="1"/>
  <c r="W149" i="1"/>
  <c r="V149" i="1"/>
  <c r="U149" i="1"/>
  <c r="BD148" i="1"/>
  <c r="BQ148" i="1" s="1"/>
  <c r="BC148" i="1"/>
  <c r="BP148" i="1" s="1"/>
  <c r="BB148" i="1"/>
  <c r="BO148" i="1" s="1"/>
  <c r="BA148" i="1"/>
  <c r="BN148" i="1" s="1"/>
  <c r="AZ148" i="1"/>
  <c r="BM148" i="1" s="1"/>
  <c r="AY148" i="1"/>
  <c r="BL148" i="1" s="1"/>
  <c r="AX148" i="1"/>
  <c r="BK148" i="1" s="1"/>
  <c r="AW148" i="1"/>
  <c r="BJ148" i="1" s="1"/>
  <c r="AV148" i="1"/>
  <c r="BI148" i="1" s="1"/>
  <c r="AU148" i="1"/>
  <c r="BH148" i="1" s="1"/>
  <c r="AT148" i="1"/>
  <c r="BG148" i="1" s="1"/>
  <c r="AS148" i="1"/>
  <c r="BF148" i="1" s="1"/>
  <c r="AR148" i="1"/>
  <c r="AQ148" i="1"/>
  <c r="AP148" i="1"/>
  <c r="AO148" i="1"/>
  <c r="AN148" i="1"/>
  <c r="AM148" i="1"/>
  <c r="AL148" i="1"/>
  <c r="AK148" i="1"/>
  <c r="AJ148" i="1"/>
  <c r="AI148" i="1"/>
  <c r="AH148" i="1"/>
  <c r="AG148" i="1"/>
  <c r="AF148" i="1"/>
  <c r="AE148" i="1"/>
  <c r="AD148" i="1"/>
  <c r="AC148" i="1"/>
  <c r="AB148" i="1"/>
  <c r="AA148" i="1"/>
  <c r="Z148" i="1"/>
  <c r="Y148" i="1"/>
  <c r="X148" i="1"/>
  <c r="W148" i="1"/>
  <c r="V148" i="1"/>
  <c r="U148" i="1"/>
  <c r="S147" i="1"/>
  <c r="R147" i="1"/>
  <c r="Q147" i="1"/>
  <c r="P147" i="1"/>
  <c r="O147" i="1"/>
  <c r="N147" i="1"/>
  <c r="M147" i="1"/>
  <c r="L147" i="1"/>
  <c r="K147" i="1"/>
  <c r="J147" i="1"/>
  <c r="I147" i="1"/>
  <c r="H147" i="1"/>
  <c r="F147" i="1"/>
  <c r="E147" i="1"/>
  <c r="D147" i="1"/>
  <c r="C147" i="1"/>
  <c r="BQ145" i="1"/>
  <c r="BP145" i="1"/>
  <c r="BO145" i="1"/>
  <c r="BN145" i="1"/>
  <c r="BM145" i="1"/>
  <c r="BL145" i="1"/>
  <c r="BK145" i="1"/>
  <c r="BJ145" i="1"/>
  <c r="BI145" i="1"/>
  <c r="BH145" i="1"/>
  <c r="BG145" i="1"/>
  <c r="BF145" i="1"/>
  <c r="BQ143" i="1"/>
  <c r="BP143" i="1"/>
  <c r="BO143" i="1"/>
  <c r="BN143" i="1"/>
  <c r="BM143" i="1"/>
  <c r="BL143" i="1"/>
  <c r="BK143" i="1"/>
  <c r="BJ143" i="1"/>
  <c r="BI143" i="1"/>
  <c r="BH143" i="1"/>
  <c r="BG143" i="1"/>
  <c r="BF143" i="1"/>
  <c r="BQ142" i="1"/>
  <c r="BP142" i="1"/>
  <c r="BO142" i="1"/>
  <c r="BN142" i="1"/>
  <c r="BM142" i="1"/>
  <c r="BL142" i="1"/>
  <c r="BK142" i="1"/>
  <c r="BJ142" i="1"/>
  <c r="BI142" i="1"/>
  <c r="BH142" i="1"/>
  <c r="BG142" i="1"/>
  <c r="BF142" i="1"/>
  <c r="BQ141" i="1"/>
  <c r="BP141" i="1"/>
  <c r="BO141" i="1"/>
  <c r="BN141" i="1"/>
  <c r="BM141" i="1"/>
  <c r="BL141" i="1"/>
  <c r="BK141" i="1"/>
  <c r="BJ141" i="1"/>
  <c r="BI141" i="1"/>
  <c r="BH141" i="1"/>
  <c r="BG141" i="1"/>
  <c r="BF141" i="1"/>
  <c r="BQ140" i="1"/>
  <c r="BP140" i="1"/>
  <c r="BO140" i="1"/>
  <c r="BN140" i="1"/>
  <c r="BM140" i="1"/>
  <c r="BL140" i="1"/>
  <c r="BK140" i="1"/>
  <c r="BJ140" i="1"/>
  <c r="BI140" i="1"/>
  <c r="BH140" i="1"/>
  <c r="BG140" i="1"/>
  <c r="BF140" i="1"/>
  <c r="BQ139" i="1"/>
  <c r="BP139" i="1"/>
  <c r="BO139" i="1"/>
  <c r="BN139" i="1"/>
  <c r="BM139" i="1"/>
  <c r="BL139" i="1"/>
  <c r="BK139" i="1"/>
  <c r="BJ139" i="1"/>
  <c r="BI139" i="1"/>
  <c r="BH139" i="1"/>
  <c r="BG139" i="1"/>
  <c r="BF139" i="1"/>
  <c r="BQ138" i="1"/>
  <c r="BP138" i="1"/>
  <c r="BO138" i="1"/>
  <c r="BN138" i="1"/>
  <c r="BM138" i="1"/>
  <c r="BL138" i="1"/>
  <c r="BK138" i="1"/>
  <c r="BJ138" i="1"/>
  <c r="BI138" i="1"/>
  <c r="BH138" i="1"/>
  <c r="BG138" i="1"/>
  <c r="BF138" i="1"/>
  <c r="BQ137" i="1"/>
  <c r="BP137" i="1"/>
  <c r="BO137" i="1"/>
  <c r="BN137" i="1"/>
  <c r="BM137" i="1"/>
  <c r="BL137" i="1"/>
  <c r="BK137" i="1"/>
  <c r="BJ137" i="1"/>
  <c r="BI137" i="1"/>
  <c r="BH137" i="1"/>
  <c r="BG137" i="1"/>
  <c r="BF137" i="1"/>
  <c r="BQ136" i="1"/>
  <c r="BP136" i="1"/>
  <c r="BO136" i="1"/>
  <c r="BN136" i="1"/>
  <c r="BM136" i="1"/>
  <c r="BL136" i="1"/>
  <c r="BK136" i="1"/>
  <c r="BJ136" i="1"/>
  <c r="BI136" i="1"/>
  <c r="BH136" i="1"/>
  <c r="BG136" i="1"/>
  <c r="BF136" i="1"/>
  <c r="S135" i="1"/>
  <c r="R135" i="1"/>
  <c r="Q135" i="1"/>
  <c r="P135" i="1"/>
  <c r="O135" i="1"/>
  <c r="N135" i="1"/>
  <c r="M135" i="1"/>
  <c r="L135" i="1"/>
  <c r="K135" i="1"/>
  <c r="J135" i="1"/>
  <c r="I135" i="1"/>
  <c r="H135" i="1"/>
  <c r="F135" i="1"/>
  <c r="E135" i="1"/>
  <c r="D135" i="1"/>
  <c r="C135" i="1"/>
  <c r="BQ133" i="1"/>
  <c r="BP133" i="1"/>
  <c r="BO133" i="1"/>
  <c r="BN133" i="1"/>
  <c r="BM133" i="1"/>
  <c r="BL133" i="1"/>
  <c r="BK133" i="1"/>
  <c r="BJ133" i="1"/>
  <c r="BI133" i="1"/>
  <c r="BH133" i="1"/>
  <c r="BG133" i="1"/>
  <c r="BF133" i="1"/>
  <c r="BQ131" i="1"/>
  <c r="BP131" i="1"/>
  <c r="BO131" i="1"/>
  <c r="BN131" i="1"/>
  <c r="BM131" i="1"/>
  <c r="BL131" i="1"/>
  <c r="BK131" i="1"/>
  <c r="BJ131" i="1"/>
  <c r="BI131" i="1"/>
  <c r="BH131" i="1"/>
  <c r="BG131" i="1"/>
  <c r="BF131" i="1"/>
  <c r="BQ130" i="1"/>
  <c r="BP130" i="1"/>
  <c r="BO130" i="1"/>
  <c r="BN130" i="1"/>
  <c r="BM130" i="1"/>
  <c r="BL130" i="1"/>
  <c r="BK130" i="1"/>
  <c r="BJ130" i="1"/>
  <c r="BI130" i="1"/>
  <c r="BH130" i="1"/>
  <c r="BG130" i="1"/>
  <c r="BF130" i="1"/>
  <c r="BQ129" i="1"/>
  <c r="BP129" i="1"/>
  <c r="BO129" i="1"/>
  <c r="BN129" i="1"/>
  <c r="BM129" i="1"/>
  <c r="BL129" i="1"/>
  <c r="BK129" i="1"/>
  <c r="BJ129" i="1"/>
  <c r="BI129" i="1"/>
  <c r="BH129" i="1"/>
  <c r="BG129" i="1"/>
  <c r="BF129" i="1"/>
  <c r="BQ128" i="1"/>
  <c r="BP128" i="1"/>
  <c r="BO128" i="1"/>
  <c r="BN128" i="1"/>
  <c r="BM128" i="1"/>
  <c r="BL128" i="1"/>
  <c r="BK128" i="1"/>
  <c r="BJ128" i="1"/>
  <c r="BI128" i="1"/>
  <c r="BH128" i="1"/>
  <c r="BG128" i="1"/>
  <c r="BF128" i="1"/>
  <c r="BQ127" i="1"/>
  <c r="BP127" i="1"/>
  <c r="BO127" i="1"/>
  <c r="BN127" i="1"/>
  <c r="BM127" i="1"/>
  <c r="BL127" i="1"/>
  <c r="BK127" i="1"/>
  <c r="BJ127" i="1"/>
  <c r="BI127" i="1"/>
  <c r="BH127" i="1"/>
  <c r="BG127" i="1"/>
  <c r="BF127" i="1"/>
  <c r="BQ126" i="1"/>
  <c r="BP126" i="1"/>
  <c r="BO126" i="1"/>
  <c r="BN126" i="1"/>
  <c r="BM126" i="1"/>
  <c r="BL126" i="1"/>
  <c r="BK126" i="1"/>
  <c r="BJ126" i="1"/>
  <c r="BI126" i="1"/>
  <c r="BH126" i="1"/>
  <c r="BG126" i="1"/>
  <c r="BF126" i="1"/>
  <c r="BQ125" i="1"/>
  <c r="BP125" i="1"/>
  <c r="BO125" i="1"/>
  <c r="BN125" i="1"/>
  <c r="BM125" i="1"/>
  <c r="BL125" i="1"/>
  <c r="BK125" i="1"/>
  <c r="BJ125" i="1"/>
  <c r="BI125" i="1"/>
  <c r="BH125" i="1"/>
  <c r="BG125" i="1"/>
  <c r="BF125" i="1"/>
  <c r="BQ124" i="1"/>
  <c r="BP124" i="1"/>
  <c r="BO124" i="1"/>
  <c r="BN124" i="1"/>
  <c r="BM124" i="1"/>
  <c r="BL124" i="1"/>
  <c r="BK124" i="1"/>
  <c r="BJ124" i="1"/>
  <c r="BI124" i="1"/>
  <c r="BH124" i="1"/>
  <c r="BG124" i="1"/>
  <c r="BF124" i="1"/>
  <c r="S123" i="1"/>
  <c r="R123" i="1"/>
  <c r="Q123" i="1"/>
  <c r="P123" i="1"/>
  <c r="O123" i="1"/>
  <c r="N123" i="1"/>
  <c r="M123" i="1"/>
  <c r="L123" i="1"/>
  <c r="K123" i="1"/>
  <c r="J123" i="1"/>
  <c r="I123" i="1"/>
  <c r="H123" i="1"/>
  <c r="F123" i="1"/>
  <c r="E123" i="1"/>
  <c r="D123" i="1"/>
  <c r="C123" i="1"/>
  <c r="BQ121" i="1"/>
  <c r="BP121" i="1"/>
  <c r="BO121" i="1"/>
  <c r="BN121" i="1"/>
  <c r="BM121" i="1"/>
  <c r="BL121" i="1"/>
  <c r="BK121" i="1"/>
  <c r="BJ121" i="1"/>
  <c r="BI121" i="1"/>
  <c r="BH121" i="1"/>
  <c r="BG121" i="1"/>
  <c r="BF121" i="1"/>
  <c r="S121" i="1"/>
  <c r="R121" i="1"/>
  <c r="Q121" i="1"/>
  <c r="P121" i="1"/>
  <c r="O121" i="1"/>
  <c r="N121" i="1"/>
  <c r="M121" i="1"/>
  <c r="L121" i="1"/>
  <c r="K121" i="1"/>
  <c r="J121" i="1"/>
  <c r="I121" i="1"/>
  <c r="H121" i="1"/>
  <c r="BD120" i="1"/>
  <c r="BC120" i="1"/>
  <c r="BB120" i="1"/>
  <c r="BA120" i="1"/>
  <c r="AZ120" i="1"/>
  <c r="AY120" i="1"/>
  <c r="AX120" i="1"/>
  <c r="AW120" i="1"/>
  <c r="AV120" i="1"/>
  <c r="AU120" i="1"/>
  <c r="AT120" i="1"/>
  <c r="AS120" i="1"/>
  <c r="AR120" i="1"/>
  <c r="AQ120" i="1"/>
  <c r="AP120" i="1"/>
  <c r="AO120" i="1"/>
  <c r="AN120" i="1"/>
  <c r="AM120" i="1"/>
  <c r="AL120" i="1"/>
  <c r="AK120" i="1"/>
  <c r="AJ120" i="1"/>
  <c r="AI120" i="1"/>
  <c r="AH120" i="1"/>
  <c r="AG120" i="1"/>
  <c r="AF120" i="1"/>
  <c r="AE120" i="1"/>
  <c r="AD120" i="1"/>
  <c r="AC120" i="1"/>
  <c r="AB120" i="1"/>
  <c r="AA120" i="1"/>
  <c r="Z120" i="1"/>
  <c r="Y120" i="1"/>
  <c r="X120" i="1"/>
  <c r="W120" i="1"/>
  <c r="V120" i="1"/>
  <c r="U120" i="1"/>
  <c r="S120" i="1"/>
  <c r="R120" i="1"/>
  <c r="Q120" i="1"/>
  <c r="P120" i="1"/>
  <c r="O120" i="1"/>
  <c r="N120" i="1"/>
  <c r="M120" i="1"/>
  <c r="L120" i="1"/>
  <c r="K120" i="1"/>
  <c r="J120" i="1"/>
  <c r="I120" i="1"/>
  <c r="H120" i="1"/>
  <c r="BQ119" i="1"/>
  <c r="BP119" i="1"/>
  <c r="BO119" i="1"/>
  <c r="BN119" i="1"/>
  <c r="BM119" i="1"/>
  <c r="BL119" i="1"/>
  <c r="BK119" i="1"/>
  <c r="BJ119" i="1"/>
  <c r="BI119" i="1"/>
  <c r="BH119" i="1"/>
  <c r="BG119" i="1"/>
  <c r="BF119" i="1"/>
  <c r="S119" i="1"/>
  <c r="R119" i="1"/>
  <c r="Q119" i="1"/>
  <c r="P119" i="1"/>
  <c r="O119" i="1"/>
  <c r="N119" i="1"/>
  <c r="M119" i="1"/>
  <c r="L119" i="1"/>
  <c r="K119" i="1"/>
  <c r="J119" i="1"/>
  <c r="I119" i="1"/>
  <c r="H119" i="1"/>
  <c r="BQ118" i="1"/>
  <c r="BP118" i="1"/>
  <c r="BO118" i="1"/>
  <c r="BN118" i="1"/>
  <c r="BM118" i="1"/>
  <c r="BL118" i="1"/>
  <c r="BK118" i="1"/>
  <c r="BJ118" i="1"/>
  <c r="BI118" i="1"/>
  <c r="BH118" i="1"/>
  <c r="BG118" i="1"/>
  <c r="BF118" i="1"/>
  <c r="S118" i="1"/>
  <c r="R118" i="1"/>
  <c r="Q118" i="1"/>
  <c r="P118" i="1"/>
  <c r="O118" i="1"/>
  <c r="N118" i="1"/>
  <c r="M118" i="1"/>
  <c r="L118" i="1"/>
  <c r="K118" i="1"/>
  <c r="J118" i="1"/>
  <c r="I118" i="1"/>
  <c r="H118" i="1"/>
  <c r="BQ117" i="1"/>
  <c r="BP117" i="1"/>
  <c r="BO117" i="1"/>
  <c r="BN117" i="1"/>
  <c r="BM117" i="1"/>
  <c r="BL117" i="1"/>
  <c r="BK117" i="1"/>
  <c r="BJ117" i="1"/>
  <c r="BI117" i="1"/>
  <c r="BH117" i="1"/>
  <c r="BG117" i="1"/>
  <c r="BF117" i="1"/>
  <c r="S117" i="1"/>
  <c r="R117" i="1"/>
  <c r="Q117" i="1"/>
  <c r="P117" i="1"/>
  <c r="O117" i="1"/>
  <c r="N117" i="1"/>
  <c r="M117" i="1"/>
  <c r="L117" i="1"/>
  <c r="K117" i="1"/>
  <c r="J117" i="1"/>
  <c r="I117" i="1"/>
  <c r="H117" i="1"/>
  <c r="BQ116" i="1"/>
  <c r="BP116" i="1"/>
  <c r="BO116" i="1"/>
  <c r="BN116" i="1"/>
  <c r="BM116" i="1"/>
  <c r="BL116" i="1"/>
  <c r="BK116" i="1"/>
  <c r="BJ116" i="1"/>
  <c r="BI116" i="1"/>
  <c r="BH116" i="1"/>
  <c r="BG116" i="1"/>
  <c r="BF116" i="1"/>
  <c r="S116" i="1"/>
  <c r="R116" i="1"/>
  <c r="Q116" i="1"/>
  <c r="P116" i="1"/>
  <c r="O116" i="1"/>
  <c r="N116" i="1"/>
  <c r="M116" i="1"/>
  <c r="L116" i="1"/>
  <c r="K116" i="1"/>
  <c r="J116" i="1"/>
  <c r="I116" i="1"/>
  <c r="H116" i="1"/>
  <c r="BQ115" i="1"/>
  <c r="BP115" i="1"/>
  <c r="BO115" i="1"/>
  <c r="BN115" i="1"/>
  <c r="BM115" i="1"/>
  <c r="BL115" i="1"/>
  <c r="BK115" i="1"/>
  <c r="BJ115" i="1"/>
  <c r="BI115" i="1"/>
  <c r="BH115" i="1"/>
  <c r="BG115" i="1"/>
  <c r="BF115" i="1"/>
  <c r="S115" i="1"/>
  <c r="R115" i="1"/>
  <c r="Q115" i="1"/>
  <c r="P115" i="1"/>
  <c r="O115" i="1"/>
  <c r="N115" i="1"/>
  <c r="M115" i="1"/>
  <c r="L115" i="1"/>
  <c r="K115" i="1"/>
  <c r="J115" i="1"/>
  <c r="I115" i="1"/>
  <c r="H115" i="1"/>
  <c r="BQ114" i="1"/>
  <c r="BP114" i="1"/>
  <c r="BO114" i="1"/>
  <c r="BN114" i="1"/>
  <c r="BM114" i="1"/>
  <c r="BL114" i="1"/>
  <c r="BK114" i="1"/>
  <c r="BJ114" i="1"/>
  <c r="BI114" i="1"/>
  <c r="BH114" i="1"/>
  <c r="BG114" i="1"/>
  <c r="BF114" i="1"/>
  <c r="S114" i="1"/>
  <c r="R114" i="1"/>
  <c r="Q114" i="1"/>
  <c r="P114" i="1"/>
  <c r="O114" i="1"/>
  <c r="N114" i="1"/>
  <c r="M114" i="1"/>
  <c r="L114" i="1"/>
  <c r="K114" i="1"/>
  <c r="J114" i="1"/>
  <c r="I114" i="1"/>
  <c r="H114" i="1"/>
  <c r="BQ113" i="1"/>
  <c r="BP113" i="1"/>
  <c r="BO113" i="1"/>
  <c r="BN113" i="1"/>
  <c r="BM113" i="1"/>
  <c r="BL113" i="1"/>
  <c r="BK113" i="1"/>
  <c r="BJ113" i="1"/>
  <c r="BI113" i="1"/>
  <c r="BH113" i="1"/>
  <c r="BG113" i="1"/>
  <c r="BF113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BQ112" i="1"/>
  <c r="BP112" i="1"/>
  <c r="BO112" i="1"/>
  <c r="BN112" i="1"/>
  <c r="BM112" i="1"/>
  <c r="BL112" i="1"/>
  <c r="BK112" i="1"/>
  <c r="BJ112" i="1"/>
  <c r="BI112" i="1"/>
  <c r="BH112" i="1"/>
  <c r="BG112" i="1"/>
  <c r="BF112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F111" i="1"/>
  <c r="E111" i="1"/>
  <c r="D111" i="1"/>
  <c r="C111" i="1"/>
  <c r="BQ109" i="1"/>
  <c r="BP109" i="1"/>
  <c r="BO109" i="1"/>
  <c r="BN109" i="1"/>
  <c r="BM109" i="1"/>
  <c r="BL109" i="1"/>
  <c r="BI109" i="1"/>
  <c r="BH109" i="1"/>
  <c r="BG109" i="1"/>
  <c r="BF109" i="1"/>
  <c r="AX109" i="1"/>
  <c r="BK109" i="1" s="1"/>
  <c r="AW109" i="1"/>
  <c r="BJ109" i="1" s="1"/>
  <c r="BQ108" i="1"/>
  <c r="BP108" i="1"/>
  <c r="BO108" i="1"/>
  <c r="BN108" i="1"/>
  <c r="BM108" i="1"/>
  <c r="BL108" i="1"/>
  <c r="BK108" i="1"/>
  <c r="BJ108" i="1"/>
  <c r="BI108" i="1"/>
  <c r="BH108" i="1"/>
  <c r="BG108" i="1"/>
  <c r="BF108" i="1"/>
  <c r="BQ107" i="1"/>
  <c r="BP107" i="1"/>
  <c r="BO107" i="1"/>
  <c r="BN107" i="1"/>
  <c r="BM107" i="1"/>
  <c r="BL107" i="1"/>
  <c r="BK107" i="1"/>
  <c r="BJ107" i="1"/>
  <c r="BI107" i="1"/>
  <c r="BH107" i="1"/>
  <c r="BG107" i="1"/>
  <c r="BF107" i="1"/>
  <c r="AX107" i="1"/>
  <c r="AW107" i="1"/>
  <c r="BQ106" i="1"/>
  <c r="BP106" i="1"/>
  <c r="BO106" i="1"/>
  <c r="BN106" i="1"/>
  <c r="BM106" i="1"/>
  <c r="BL106" i="1"/>
  <c r="BI106" i="1"/>
  <c r="BH106" i="1"/>
  <c r="BG106" i="1"/>
  <c r="BF106" i="1"/>
  <c r="AX106" i="1"/>
  <c r="BK106" i="1" s="1"/>
  <c r="AW106" i="1"/>
  <c r="BJ106" i="1" s="1"/>
  <c r="BQ105" i="1"/>
  <c r="BP105" i="1"/>
  <c r="BO105" i="1"/>
  <c r="BN105" i="1"/>
  <c r="BM105" i="1"/>
  <c r="BL105" i="1"/>
  <c r="BK105" i="1"/>
  <c r="BJ105" i="1"/>
  <c r="BI105" i="1"/>
  <c r="BH105" i="1"/>
  <c r="BG105" i="1"/>
  <c r="BF105" i="1"/>
  <c r="AX105" i="1"/>
  <c r="AW105" i="1"/>
  <c r="BQ104" i="1"/>
  <c r="BP104" i="1"/>
  <c r="BO104" i="1"/>
  <c r="BN104" i="1"/>
  <c r="BM104" i="1"/>
  <c r="BL104" i="1"/>
  <c r="BI104" i="1"/>
  <c r="BH104" i="1"/>
  <c r="BG104" i="1"/>
  <c r="BF104" i="1"/>
  <c r="AX104" i="1"/>
  <c r="BK104" i="1" s="1"/>
  <c r="AW104" i="1"/>
  <c r="BJ104" i="1" s="1"/>
  <c r="BQ103" i="1"/>
  <c r="BP103" i="1"/>
  <c r="BO103" i="1"/>
  <c r="BN103" i="1"/>
  <c r="BM103" i="1"/>
  <c r="BL103" i="1"/>
  <c r="BK103" i="1"/>
  <c r="BJ103" i="1"/>
  <c r="BI103" i="1"/>
  <c r="BH103" i="1"/>
  <c r="BG103" i="1"/>
  <c r="BF103" i="1"/>
  <c r="AX103" i="1"/>
  <c r="AW103" i="1"/>
  <c r="BQ102" i="1"/>
  <c r="BP102" i="1"/>
  <c r="BO102" i="1"/>
  <c r="BN102" i="1"/>
  <c r="BM102" i="1"/>
  <c r="BL102" i="1"/>
  <c r="BI102" i="1"/>
  <c r="BH102" i="1"/>
  <c r="BG102" i="1"/>
  <c r="BF102" i="1"/>
  <c r="AX102" i="1"/>
  <c r="BK102" i="1" s="1"/>
  <c r="AW102" i="1"/>
  <c r="BJ102" i="1" s="1"/>
  <c r="BQ101" i="1"/>
  <c r="BP101" i="1"/>
  <c r="BO101" i="1"/>
  <c r="BN101" i="1"/>
  <c r="BM101" i="1"/>
  <c r="BL101" i="1"/>
  <c r="BK101" i="1"/>
  <c r="BJ101" i="1"/>
  <c r="BI101" i="1"/>
  <c r="BH101" i="1"/>
  <c r="BG101" i="1"/>
  <c r="BF101" i="1"/>
  <c r="AX101" i="1"/>
  <c r="AW101" i="1"/>
  <c r="BI100" i="1"/>
  <c r="BH100" i="1"/>
  <c r="BG100" i="1"/>
  <c r="BF100" i="1"/>
  <c r="BD100" i="1"/>
  <c r="BQ100" i="1" s="1"/>
  <c r="BC100" i="1"/>
  <c r="BP100" i="1" s="1"/>
  <c r="BB100" i="1"/>
  <c r="BO100" i="1" s="1"/>
  <c r="BA100" i="1"/>
  <c r="BN100" i="1" s="1"/>
  <c r="AZ100" i="1"/>
  <c r="BM100" i="1" s="1"/>
  <c r="AY100" i="1"/>
  <c r="BL100" i="1" s="1"/>
  <c r="AX100" i="1"/>
  <c r="BK100" i="1" s="1"/>
  <c r="AW100" i="1"/>
  <c r="BJ100" i="1" s="1"/>
  <c r="S99" i="1"/>
  <c r="R99" i="1"/>
  <c r="Q99" i="1"/>
  <c r="P99" i="1"/>
  <c r="O99" i="1"/>
  <c r="N99" i="1"/>
  <c r="M99" i="1"/>
  <c r="L99" i="1"/>
  <c r="K99" i="1"/>
  <c r="J99" i="1"/>
  <c r="I99" i="1"/>
  <c r="H99" i="1"/>
  <c r="F99" i="1"/>
  <c r="E99" i="1"/>
  <c r="D99" i="1"/>
  <c r="C99" i="1"/>
  <c r="BQ97" i="1"/>
  <c r="BP97" i="1"/>
  <c r="BO97" i="1"/>
  <c r="BN97" i="1"/>
  <c r="BM97" i="1"/>
  <c r="BL97" i="1"/>
  <c r="BK97" i="1"/>
  <c r="BJ97" i="1"/>
  <c r="BI97" i="1"/>
  <c r="BH97" i="1"/>
  <c r="BG97" i="1"/>
  <c r="BF97" i="1"/>
  <c r="S97" i="1"/>
  <c r="R97" i="1"/>
  <c r="Q97" i="1"/>
  <c r="Q109" i="1" s="1"/>
  <c r="P97" i="1"/>
  <c r="P109" i="1" s="1"/>
  <c r="O97" i="1"/>
  <c r="O109" i="1" s="1"/>
  <c r="N97" i="1"/>
  <c r="N109" i="1" s="1"/>
  <c r="M97" i="1"/>
  <c r="M109" i="1" s="1"/>
  <c r="L97" i="1"/>
  <c r="L109" i="1" s="1"/>
  <c r="K97" i="1"/>
  <c r="K109" i="1" s="1"/>
  <c r="J97" i="1"/>
  <c r="J109" i="1" s="1"/>
  <c r="I97" i="1"/>
  <c r="I109" i="1" s="1"/>
  <c r="H97" i="1"/>
  <c r="H109" i="1" s="1"/>
  <c r="BD96" i="1"/>
  <c r="BQ96" i="1" s="1"/>
  <c r="BC96" i="1"/>
  <c r="BP96" i="1" s="1"/>
  <c r="BB96" i="1"/>
  <c r="BO96" i="1" s="1"/>
  <c r="BA96" i="1"/>
  <c r="BN96" i="1" s="1"/>
  <c r="AZ96" i="1"/>
  <c r="BM96" i="1" s="1"/>
  <c r="AY96" i="1"/>
  <c r="BL96" i="1" s="1"/>
  <c r="AX96" i="1"/>
  <c r="BK96" i="1" s="1"/>
  <c r="AW96" i="1"/>
  <c r="BJ96" i="1" s="1"/>
  <c r="AV96" i="1"/>
  <c r="BI96" i="1" s="1"/>
  <c r="AU96" i="1"/>
  <c r="BH96" i="1" s="1"/>
  <c r="AT96" i="1"/>
  <c r="BG96" i="1" s="1"/>
  <c r="AS96" i="1"/>
  <c r="BF96" i="1" s="1"/>
  <c r="AR96" i="1"/>
  <c r="AQ96" i="1"/>
  <c r="AP96" i="1"/>
  <c r="AO96" i="1"/>
  <c r="AN96" i="1"/>
  <c r="AM96" i="1"/>
  <c r="AL96" i="1"/>
  <c r="AK96" i="1"/>
  <c r="AJ96" i="1"/>
  <c r="AI96" i="1"/>
  <c r="AH96" i="1"/>
  <c r="AG96" i="1"/>
  <c r="AF96" i="1"/>
  <c r="AE96" i="1"/>
  <c r="AD96" i="1"/>
  <c r="AC96" i="1"/>
  <c r="AB96" i="1"/>
  <c r="AA96" i="1"/>
  <c r="Z96" i="1"/>
  <c r="Y96" i="1"/>
  <c r="X96" i="1"/>
  <c r="W96" i="1"/>
  <c r="V96" i="1"/>
  <c r="U96" i="1"/>
  <c r="S96" i="1"/>
  <c r="R96" i="1"/>
  <c r="Q96" i="1"/>
  <c r="P96" i="1"/>
  <c r="O96" i="1"/>
  <c r="N96" i="1"/>
  <c r="M96" i="1"/>
  <c r="L96" i="1"/>
  <c r="K96" i="1"/>
  <c r="J96" i="1"/>
  <c r="I96" i="1"/>
  <c r="H96" i="1"/>
  <c r="BQ95" i="1"/>
  <c r="BP95" i="1"/>
  <c r="BO95" i="1"/>
  <c r="BN95" i="1"/>
  <c r="BM95" i="1"/>
  <c r="BL95" i="1"/>
  <c r="BK95" i="1"/>
  <c r="BJ95" i="1"/>
  <c r="BI95" i="1"/>
  <c r="BH95" i="1"/>
  <c r="BG95" i="1"/>
  <c r="BF95" i="1"/>
  <c r="S95" i="1"/>
  <c r="R95" i="1"/>
  <c r="Q95" i="1"/>
  <c r="Q107" i="1" s="1"/>
  <c r="P95" i="1"/>
  <c r="P107" i="1" s="1"/>
  <c r="O95" i="1"/>
  <c r="O107" i="1" s="1"/>
  <c r="N95" i="1"/>
  <c r="N107" i="1" s="1"/>
  <c r="M95" i="1"/>
  <c r="M107" i="1" s="1"/>
  <c r="L95" i="1"/>
  <c r="L107" i="1" s="1"/>
  <c r="K95" i="1"/>
  <c r="K107" i="1" s="1"/>
  <c r="J95" i="1"/>
  <c r="J107" i="1" s="1"/>
  <c r="I95" i="1"/>
  <c r="I107" i="1" s="1"/>
  <c r="H95" i="1"/>
  <c r="H107" i="1" s="1"/>
  <c r="BQ94" i="1"/>
  <c r="BP94" i="1"/>
  <c r="BO94" i="1"/>
  <c r="BN94" i="1"/>
  <c r="BM94" i="1"/>
  <c r="BL94" i="1"/>
  <c r="BK94" i="1"/>
  <c r="BJ94" i="1"/>
  <c r="BI94" i="1"/>
  <c r="BH94" i="1"/>
  <c r="BG94" i="1"/>
  <c r="BF94" i="1"/>
  <c r="S94" i="1"/>
  <c r="R94" i="1"/>
  <c r="Q94" i="1"/>
  <c r="Q106" i="1" s="1"/>
  <c r="P94" i="1"/>
  <c r="P106" i="1" s="1"/>
  <c r="O94" i="1"/>
  <c r="O106" i="1" s="1"/>
  <c r="N94" i="1"/>
  <c r="N106" i="1" s="1"/>
  <c r="M94" i="1"/>
  <c r="M106" i="1" s="1"/>
  <c r="L94" i="1"/>
  <c r="L106" i="1" s="1"/>
  <c r="K94" i="1"/>
  <c r="K106" i="1" s="1"/>
  <c r="J94" i="1"/>
  <c r="J106" i="1" s="1"/>
  <c r="I94" i="1"/>
  <c r="I106" i="1" s="1"/>
  <c r="H94" i="1"/>
  <c r="H106" i="1" s="1"/>
  <c r="BQ93" i="1"/>
  <c r="BP93" i="1"/>
  <c r="BO93" i="1"/>
  <c r="BN93" i="1"/>
  <c r="BM93" i="1"/>
  <c r="BL93" i="1"/>
  <c r="BK93" i="1"/>
  <c r="BJ93" i="1"/>
  <c r="BI93" i="1"/>
  <c r="BH93" i="1"/>
  <c r="BG93" i="1"/>
  <c r="BF93" i="1"/>
  <c r="S93" i="1"/>
  <c r="R93" i="1"/>
  <c r="Q93" i="1"/>
  <c r="Q105" i="1" s="1"/>
  <c r="P93" i="1"/>
  <c r="P105" i="1" s="1"/>
  <c r="O93" i="1"/>
  <c r="O105" i="1" s="1"/>
  <c r="N93" i="1"/>
  <c r="N105" i="1" s="1"/>
  <c r="M93" i="1"/>
  <c r="M105" i="1" s="1"/>
  <c r="L93" i="1"/>
  <c r="L105" i="1" s="1"/>
  <c r="K93" i="1"/>
  <c r="K105" i="1" s="1"/>
  <c r="J93" i="1"/>
  <c r="J105" i="1" s="1"/>
  <c r="I93" i="1"/>
  <c r="I105" i="1" s="1"/>
  <c r="H93" i="1"/>
  <c r="H105" i="1" s="1"/>
  <c r="BQ92" i="1"/>
  <c r="BP92" i="1"/>
  <c r="BO92" i="1"/>
  <c r="BN92" i="1"/>
  <c r="BM92" i="1"/>
  <c r="BL92" i="1"/>
  <c r="BK92" i="1"/>
  <c r="BJ92" i="1"/>
  <c r="BI92" i="1"/>
  <c r="BH92" i="1"/>
  <c r="BG92" i="1"/>
  <c r="BF92" i="1"/>
  <c r="S92" i="1"/>
  <c r="R92" i="1"/>
  <c r="Q92" i="1"/>
  <c r="Q104" i="1" s="1"/>
  <c r="P92" i="1"/>
  <c r="P104" i="1" s="1"/>
  <c r="O92" i="1"/>
  <c r="O104" i="1" s="1"/>
  <c r="N92" i="1"/>
  <c r="N104" i="1" s="1"/>
  <c r="M92" i="1"/>
  <c r="M104" i="1" s="1"/>
  <c r="L92" i="1"/>
  <c r="L104" i="1" s="1"/>
  <c r="K92" i="1"/>
  <c r="K104" i="1" s="1"/>
  <c r="J92" i="1"/>
  <c r="J104" i="1" s="1"/>
  <c r="I92" i="1"/>
  <c r="I104" i="1" s="1"/>
  <c r="H92" i="1"/>
  <c r="H104" i="1" s="1"/>
  <c r="BQ91" i="1"/>
  <c r="BP91" i="1"/>
  <c r="BO91" i="1"/>
  <c r="BN91" i="1"/>
  <c r="BM91" i="1"/>
  <c r="BL91" i="1"/>
  <c r="BK91" i="1"/>
  <c r="BJ91" i="1"/>
  <c r="BI91" i="1"/>
  <c r="BH91" i="1"/>
  <c r="BG91" i="1"/>
  <c r="BF91" i="1"/>
  <c r="S91" i="1"/>
  <c r="R91" i="1"/>
  <c r="Q91" i="1"/>
  <c r="Q103" i="1" s="1"/>
  <c r="P91" i="1"/>
  <c r="P103" i="1" s="1"/>
  <c r="O91" i="1"/>
  <c r="O103" i="1" s="1"/>
  <c r="N91" i="1"/>
  <c r="N103" i="1" s="1"/>
  <c r="M91" i="1"/>
  <c r="M103" i="1" s="1"/>
  <c r="L91" i="1"/>
  <c r="L103" i="1" s="1"/>
  <c r="K91" i="1"/>
  <c r="K103" i="1" s="1"/>
  <c r="J91" i="1"/>
  <c r="J103" i="1" s="1"/>
  <c r="I91" i="1"/>
  <c r="I103" i="1" s="1"/>
  <c r="H91" i="1"/>
  <c r="H103" i="1" s="1"/>
  <c r="BQ90" i="1"/>
  <c r="BP90" i="1"/>
  <c r="BO90" i="1"/>
  <c r="BN90" i="1"/>
  <c r="BM90" i="1"/>
  <c r="BL90" i="1"/>
  <c r="BK90" i="1"/>
  <c r="BJ90" i="1"/>
  <c r="BI90" i="1"/>
  <c r="BH90" i="1"/>
  <c r="BG90" i="1"/>
  <c r="BF90" i="1"/>
  <c r="S90" i="1"/>
  <c r="R90" i="1"/>
  <c r="Q90" i="1"/>
  <c r="Q102" i="1" s="1"/>
  <c r="P90" i="1"/>
  <c r="P102" i="1" s="1"/>
  <c r="O90" i="1"/>
  <c r="O102" i="1" s="1"/>
  <c r="N90" i="1"/>
  <c r="N102" i="1" s="1"/>
  <c r="M90" i="1"/>
  <c r="M102" i="1" s="1"/>
  <c r="L90" i="1"/>
  <c r="L102" i="1" s="1"/>
  <c r="K90" i="1"/>
  <c r="K102" i="1" s="1"/>
  <c r="J90" i="1"/>
  <c r="J102" i="1" s="1"/>
  <c r="I90" i="1"/>
  <c r="I102" i="1" s="1"/>
  <c r="H90" i="1"/>
  <c r="H102" i="1" s="1"/>
  <c r="BQ89" i="1"/>
  <c r="BP89" i="1"/>
  <c r="BO89" i="1"/>
  <c r="BN89" i="1"/>
  <c r="BM89" i="1"/>
  <c r="BL89" i="1"/>
  <c r="BK89" i="1"/>
  <c r="BJ89" i="1"/>
  <c r="BI89" i="1"/>
  <c r="BH89" i="1"/>
  <c r="BG89" i="1"/>
  <c r="BF89" i="1"/>
  <c r="S89" i="1"/>
  <c r="R89" i="1"/>
  <c r="Q89" i="1"/>
  <c r="Q101" i="1" s="1"/>
  <c r="P89" i="1"/>
  <c r="P101" i="1" s="1"/>
  <c r="O89" i="1"/>
  <c r="O101" i="1" s="1"/>
  <c r="N89" i="1"/>
  <c r="N101" i="1" s="1"/>
  <c r="M89" i="1"/>
  <c r="M101" i="1" s="1"/>
  <c r="L89" i="1"/>
  <c r="L101" i="1" s="1"/>
  <c r="K89" i="1"/>
  <c r="K101" i="1" s="1"/>
  <c r="J89" i="1"/>
  <c r="J101" i="1" s="1"/>
  <c r="I89" i="1"/>
  <c r="I101" i="1" s="1"/>
  <c r="H89" i="1"/>
  <c r="H101" i="1" s="1"/>
  <c r="BQ88" i="1"/>
  <c r="BP88" i="1"/>
  <c r="BO88" i="1"/>
  <c r="BN88" i="1"/>
  <c r="BM88" i="1"/>
  <c r="BL88" i="1"/>
  <c r="BK88" i="1"/>
  <c r="BJ88" i="1"/>
  <c r="BI88" i="1"/>
  <c r="BH88" i="1"/>
  <c r="BG88" i="1"/>
  <c r="BF88" i="1"/>
  <c r="S88" i="1"/>
  <c r="R88" i="1"/>
  <c r="Q88" i="1"/>
  <c r="Q100" i="1" s="1"/>
  <c r="P88" i="1"/>
  <c r="P100" i="1" s="1"/>
  <c r="O88" i="1"/>
  <c r="O100" i="1" s="1"/>
  <c r="N88" i="1"/>
  <c r="N100" i="1" s="1"/>
  <c r="M88" i="1"/>
  <c r="M100" i="1" s="1"/>
  <c r="L88" i="1"/>
  <c r="L100" i="1" s="1"/>
  <c r="K88" i="1"/>
  <c r="K100" i="1" s="1"/>
  <c r="J88" i="1"/>
  <c r="J100" i="1" s="1"/>
  <c r="I88" i="1"/>
  <c r="I100" i="1" s="1"/>
  <c r="H88" i="1"/>
  <c r="H100" i="1" s="1"/>
  <c r="S87" i="1"/>
  <c r="R87" i="1"/>
  <c r="Q87" i="1"/>
  <c r="P87" i="1"/>
  <c r="O87" i="1"/>
  <c r="N87" i="1"/>
  <c r="M87" i="1"/>
  <c r="L87" i="1"/>
  <c r="K87" i="1"/>
  <c r="J87" i="1"/>
  <c r="I87" i="1"/>
  <c r="H87" i="1"/>
  <c r="F87" i="1"/>
  <c r="E87" i="1"/>
  <c r="D87" i="1"/>
  <c r="C87" i="1"/>
  <c r="BQ85" i="1"/>
  <c r="BP85" i="1"/>
  <c r="BO85" i="1"/>
  <c r="BN85" i="1"/>
  <c r="BM85" i="1"/>
  <c r="BL85" i="1"/>
  <c r="BK85" i="1"/>
  <c r="BJ85" i="1"/>
  <c r="BI85" i="1"/>
  <c r="BH85" i="1"/>
  <c r="BG85" i="1"/>
  <c r="BF85" i="1"/>
  <c r="O85" i="1"/>
  <c r="N85" i="1"/>
  <c r="M85" i="1"/>
  <c r="L85" i="1"/>
  <c r="K85" i="1"/>
  <c r="J85" i="1"/>
  <c r="I85" i="1"/>
  <c r="H85" i="1"/>
  <c r="BD84" i="1"/>
  <c r="BQ84" i="1" s="1"/>
  <c r="BC84" i="1"/>
  <c r="BP84" i="1" s="1"/>
  <c r="BB84" i="1"/>
  <c r="BO84" i="1" s="1"/>
  <c r="BA84" i="1"/>
  <c r="BN84" i="1" s="1"/>
  <c r="AZ84" i="1"/>
  <c r="BM84" i="1" s="1"/>
  <c r="AY84" i="1"/>
  <c r="BL84" i="1" s="1"/>
  <c r="AX84" i="1"/>
  <c r="BK84" i="1" s="1"/>
  <c r="AW84" i="1"/>
  <c r="BJ84" i="1" s="1"/>
  <c r="AV84" i="1"/>
  <c r="BI84" i="1" s="1"/>
  <c r="AU84" i="1"/>
  <c r="BH84" i="1" s="1"/>
  <c r="AT84" i="1"/>
  <c r="BG84" i="1" s="1"/>
  <c r="AS84" i="1"/>
  <c r="BF84" i="1" s="1"/>
  <c r="AR84" i="1"/>
  <c r="AQ84" i="1"/>
  <c r="AP84" i="1"/>
  <c r="AO84" i="1"/>
  <c r="N84" i="1" s="1"/>
  <c r="AN84" i="1"/>
  <c r="AM84" i="1"/>
  <c r="AL84" i="1"/>
  <c r="AK84" i="1"/>
  <c r="AJ84" i="1"/>
  <c r="AI84" i="1"/>
  <c r="AH84" i="1"/>
  <c r="AG84" i="1"/>
  <c r="AF84" i="1"/>
  <c r="AE84" i="1"/>
  <c r="AD84" i="1"/>
  <c r="AC84" i="1"/>
  <c r="J84" i="1" s="1"/>
  <c r="AB84" i="1"/>
  <c r="AA84" i="1"/>
  <c r="Z84" i="1"/>
  <c r="Y84" i="1"/>
  <c r="X84" i="1"/>
  <c r="W84" i="1"/>
  <c r="V84" i="1"/>
  <c r="U84" i="1"/>
  <c r="O84" i="1"/>
  <c r="M84" i="1"/>
  <c r="L84" i="1"/>
  <c r="K84" i="1"/>
  <c r="I84" i="1"/>
  <c r="H84" i="1"/>
  <c r="BQ83" i="1"/>
  <c r="BP83" i="1"/>
  <c r="BO83" i="1"/>
  <c r="BN83" i="1"/>
  <c r="BM83" i="1"/>
  <c r="BL83" i="1"/>
  <c r="BK83" i="1"/>
  <c r="BJ83" i="1"/>
  <c r="BI83" i="1"/>
  <c r="BH83" i="1"/>
  <c r="BG83" i="1"/>
  <c r="BF83" i="1"/>
  <c r="O83" i="1"/>
  <c r="N83" i="1"/>
  <c r="M83" i="1"/>
  <c r="L83" i="1"/>
  <c r="K83" i="1"/>
  <c r="J83" i="1"/>
  <c r="I83" i="1"/>
  <c r="H83" i="1"/>
  <c r="BQ82" i="1"/>
  <c r="BP82" i="1"/>
  <c r="BO82" i="1"/>
  <c r="BN82" i="1"/>
  <c r="BM82" i="1"/>
  <c r="BL82" i="1"/>
  <c r="BK82" i="1"/>
  <c r="BJ82" i="1"/>
  <c r="BI82" i="1"/>
  <c r="BH82" i="1"/>
  <c r="BG82" i="1"/>
  <c r="BF82" i="1"/>
  <c r="O82" i="1"/>
  <c r="N82" i="1"/>
  <c r="M82" i="1"/>
  <c r="L82" i="1"/>
  <c r="K82" i="1"/>
  <c r="J82" i="1"/>
  <c r="I82" i="1"/>
  <c r="H82" i="1"/>
  <c r="BQ81" i="1"/>
  <c r="BP81" i="1"/>
  <c r="BO81" i="1"/>
  <c r="BN81" i="1"/>
  <c r="BM81" i="1"/>
  <c r="BL81" i="1"/>
  <c r="BK81" i="1"/>
  <c r="BJ81" i="1"/>
  <c r="BI81" i="1"/>
  <c r="BH81" i="1"/>
  <c r="BG81" i="1"/>
  <c r="BF81" i="1"/>
  <c r="O81" i="1"/>
  <c r="N81" i="1"/>
  <c r="M81" i="1"/>
  <c r="L81" i="1"/>
  <c r="K81" i="1"/>
  <c r="J81" i="1"/>
  <c r="I81" i="1"/>
  <c r="H81" i="1"/>
  <c r="BQ80" i="1"/>
  <c r="BP80" i="1"/>
  <c r="BO80" i="1"/>
  <c r="BN80" i="1"/>
  <c r="BM80" i="1"/>
  <c r="BL80" i="1"/>
  <c r="BK80" i="1"/>
  <c r="BJ80" i="1"/>
  <c r="BI80" i="1"/>
  <c r="BH80" i="1"/>
  <c r="BG80" i="1"/>
  <c r="BF80" i="1"/>
  <c r="O80" i="1"/>
  <c r="N80" i="1"/>
  <c r="M80" i="1"/>
  <c r="L80" i="1"/>
  <c r="K80" i="1"/>
  <c r="J80" i="1"/>
  <c r="I80" i="1"/>
  <c r="H80" i="1"/>
  <c r="BQ79" i="1"/>
  <c r="BP79" i="1"/>
  <c r="BO79" i="1"/>
  <c r="BN79" i="1"/>
  <c r="BM79" i="1"/>
  <c r="BL79" i="1"/>
  <c r="BK79" i="1"/>
  <c r="BJ79" i="1"/>
  <c r="BI79" i="1"/>
  <c r="BH79" i="1"/>
  <c r="BG79" i="1"/>
  <c r="BF79" i="1"/>
  <c r="O79" i="1"/>
  <c r="N79" i="1"/>
  <c r="M79" i="1"/>
  <c r="L79" i="1"/>
  <c r="K79" i="1"/>
  <c r="J79" i="1"/>
  <c r="I79" i="1"/>
  <c r="H79" i="1"/>
  <c r="BQ78" i="1"/>
  <c r="BP78" i="1"/>
  <c r="BO78" i="1"/>
  <c r="BN78" i="1"/>
  <c r="BM78" i="1"/>
  <c r="BL78" i="1"/>
  <c r="BK78" i="1"/>
  <c r="BJ78" i="1"/>
  <c r="BI78" i="1"/>
  <c r="BH78" i="1"/>
  <c r="BG78" i="1"/>
  <c r="BF78" i="1"/>
  <c r="O78" i="1"/>
  <c r="N78" i="1"/>
  <c r="M78" i="1"/>
  <c r="L78" i="1"/>
  <c r="K78" i="1"/>
  <c r="J78" i="1"/>
  <c r="I78" i="1"/>
  <c r="H78" i="1"/>
  <c r="BQ77" i="1"/>
  <c r="BP77" i="1"/>
  <c r="BO77" i="1"/>
  <c r="BN77" i="1"/>
  <c r="BM77" i="1"/>
  <c r="BL77" i="1"/>
  <c r="BK77" i="1"/>
  <c r="BJ77" i="1"/>
  <c r="BI77" i="1"/>
  <c r="BH77" i="1"/>
  <c r="BG77" i="1"/>
  <c r="BF77" i="1"/>
  <c r="O77" i="1"/>
  <c r="N77" i="1"/>
  <c r="M77" i="1"/>
  <c r="L77" i="1"/>
  <c r="K77" i="1"/>
  <c r="J77" i="1"/>
  <c r="I77" i="1"/>
  <c r="H77" i="1"/>
  <c r="BQ76" i="1"/>
  <c r="BP76" i="1"/>
  <c r="BO76" i="1"/>
  <c r="BN76" i="1"/>
  <c r="BM76" i="1"/>
  <c r="BL76" i="1"/>
  <c r="BK76" i="1"/>
  <c r="BJ76" i="1"/>
  <c r="BI76" i="1"/>
  <c r="BH76" i="1"/>
  <c r="BG76" i="1"/>
  <c r="BF76" i="1"/>
  <c r="O76" i="1"/>
  <c r="N76" i="1"/>
  <c r="M76" i="1"/>
  <c r="L76" i="1"/>
  <c r="K76" i="1"/>
  <c r="J76" i="1"/>
  <c r="I76" i="1"/>
  <c r="H76" i="1"/>
  <c r="S75" i="1"/>
  <c r="R75" i="1"/>
  <c r="Q75" i="1"/>
  <c r="P75" i="1"/>
  <c r="O75" i="1"/>
  <c r="N75" i="1"/>
  <c r="M75" i="1"/>
  <c r="L75" i="1"/>
  <c r="K75" i="1"/>
  <c r="J75" i="1"/>
  <c r="I75" i="1"/>
  <c r="H75" i="1"/>
  <c r="F75" i="1"/>
  <c r="E75" i="1"/>
  <c r="D75" i="1"/>
  <c r="C75" i="1"/>
  <c r="BD72" i="1"/>
  <c r="BQ72" i="1" s="1"/>
  <c r="BC72" i="1"/>
  <c r="BP72" i="1" s="1"/>
  <c r="BB72" i="1"/>
  <c r="BO72" i="1" s="1"/>
  <c r="BA72" i="1"/>
  <c r="BN72" i="1" s="1"/>
  <c r="AZ72" i="1"/>
  <c r="BM72" i="1" s="1"/>
  <c r="AY72" i="1"/>
  <c r="BL72" i="1" s="1"/>
  <c r="AX72" i="1"/>
  <c r="BK72" i="1" s="1"/>
  <c r="AW72" i="1"/>
  <c r="BJ72" i="1" s="1"/>
  <c r="AV72" i="1"/>
  <c r="BI72" i="1" s="1"/>
  <c r="AU72" i="1"/>
  <c r="BH72" i="1" s="1"/>
  <c r="AT72" i="1"/>
  <c r="BG72" i="1" s="1"/>
  <c r="AS72" i="1"/>
  <c r="BF72" i="1" s="1"/>
  <c r="AR72" i="1"/>
  <c r="AQ72" i="1"/>
  <c r="AP72" i="1"/>
  <c r="AO72" i="1"/>
  <c r="AN72" i="1"/>
  <c r="AM72" i="1"/>
  <c r="AL72" i="1"/>
  <c r="AK72" i="1"/>
  <c r="AJ72" i="1"/>
  <c r="AI72" i="1"/>
  <c r="AH72" i="1"/>
  <c r="AG72" i="1"/>
  <c r="AF72" i="1"/>
  <c r="AE72" i="1"/>
  <c r="AD72" i="1"/>
  <c r="AC72" i="1"/>
  <c r="AB72" i="1"/>
  <c r="AA72" i="1"/>
  <c r="Z72" i="1"/>
  <c r="Y72" i="1"/>
  <c r="X72" i="1"/>
  <c r="W72" i="1"/>
  <c r="V72" i="1"/>
  <c r="U72" i="1"/>
  <c r="BD70" i="1"/>
  <c r="BQ70" i="1" s="1"/>
  <c r="BC70" i="1"/>
  <c r="BP70" i="1" s="1"/>
  <c r="BB70" i="1"/>
  <c r="BO70" i="1" s="1"/>
  <c r="BA70" i="1"/>
  <c r="BN70" i="1" s="1"/>
  <c r="AZ70" i="1"/>
  <c r="BM70" i="1" s="1"/>
  <c r="AY70" i="1"/>
  <c r="BL70" i="1" s="1"/>
  <c r="AX70" i="1"/>
  <c r="BK70" i="1" s="1"/>
  <c r="AW70" i="1"/>
  <c r="BJ70" i="1" s="1"/>
  <c r="AV70" i="1"/>
  <c r="BI70" i="1" s="1"/>
  <c r="AU70" i="1"/>
  <c r="BH70" i="1" s="1"/>
  <c r="AT70" i="1"/>
  <c r="BG70" i="1" s="1"/>
  <c r="AS70" i="1"/>
  <c r="BF70" i="1" s="1"/>
  <c r="AR70" i="1"/>
  <c r="AQ70" i="1"/>
  <c r="AP70" i="1"/>
  <c r="AO70" i="1"/>
  <c r="AN70" i="1"/>
  <c r="AM70" i="1"/>
  <c r="AL70" i="1"/>
  <c r="AK70" i="1"/>
  <c r="AJ70" i="1"/>
  <c r="AI70" i="1"/>
  <c r="AH70" i="1"/>
  <c r="AG70" i="1"/>
  <c r="AF70" i="1"/>
  <c r="AE70" i="1"/>
  <c r="AD70" i="1"/>
  <c r="AC70" i="1"/>
  <c r="AB70" i="1"/>
  <c r="AA70" i="1"/>
  <c r="Z70" i="1"/>
  <c r="Y70" i="1"/>
  <c r="X70" i="1"/>
  <c r="W70" i="1"/>
  <c r="V70" i="1"/>
  <c r="U70" i="1"/>
  <c r="BD69" i="1"/>
  <c r="BQ69" i="1" s="1"/>
  <c r="BC69" i="1"/>
  <c r="BP69" i="1" s="1"/>
  <c r="BB69" i="1"/>
  <c r="BO69" i="1" s="1"/>
  <c r="BA69" i="1"/>
  <c r="BN69" i="1" s="1"/>
  <c r="AZ69" i="1"/>
  <c r="BM69" i="1" s="1"/>
  <c r="AY69" i="1"/>
  <c r="BL69" i="1" s="1"/>
  <c r="AX69" i="1"/>
  <c r="BK69" i="1" s="1"/>
  <c r="AW69" i="1"/>
  <c r="BJ69" i="1" s="1"/>
  <c r="AV69" i="1"/>
  <c r="BI69" i="1" s="1"/>
  <c r="AU69" i="1"/>
  <c r="BH69" i="1" s="1"/>
  <c r="AT69" i="1"/>
  <c r="BG69" i="1" s="1"/>
  <c r="AS69" i="1"/>
  <c r="BF69" i="1" s="1"/>
  <c r="AR69" i="1"/>
  <c r="AQ69" i="1"/>
  <c r="AP69" i="1"/>
  <c r="AO69" i="1"/>
  <c r="AN69" i="1"/>
  <c r="AM69" i="1"/>
  <c r="AL69" i="1"/>
  <c r="AK69" i="1"/>
  <c r="AJ69" i="1"/>
  <c r="AI69" i="1"/>
  <c r="AH69" i="1"/>
  <c r="AG69" i="1"/>
  <c r="AF69" i="1"/>
  <c r="AE69" i="1"/>
  <c r="AD69" i="1"/>
  <c r="AC69" i="1"/>
  <c r="AB69" i="1"/>
  <c r="AA69" i="1"/>
  <c r="Z69" i="1"/>
  <c r="Y69" i="1"/>
  <c r="X69" i="1"/>
  <c r="W69" i="1"/>
  <c r="V69" i="1"/>
  <c r="U69" i="1"/>
  <c r="BD68" i="1"/>
  <c r="BQ68" i="1" s="1"/>
  <c r="BC68" i="1"/>
  <c r="BP68" i="1" s="1"/>
  <c r="BB68" i="1"/>
  <c r="BO68" i="1" s="1"/>
  <c r="BA68" i="1"/>
  <c r="BN68" i="1" s="1"/>
  <c r="AZ68" i="1"/>
  <c r="BM68" i="1" s="1"/>
  <c r="AY68" i="1"/>
  <c r="BL68" i="1" s="1"/>
  <c r="AX68" i="1"/>
  <c r="BK68" i="1" s="1"/>
  <c r="AW68" i="1"/>
  <c r="BJ68" i="1" s="1"/>
  <c r="AV68" i="1"/>
  <c r="BI68" i="1" s="1"/>
  <c r="AU68" i="1"/>
  <c r="BH68" i="1" s="1"/>
  <c r="AT68" i="1"/>
  <c r="BG68" i="1" s="1"/>
  <c r="AS68" i="1"/>
  <c r="BF68" i="1" s="1"/>
  <c r="AR68" i="1"/>
  <c r="AQ68" i="1"/>
  <c r="AP68" i="1"/>
  <c r="AO68" i="1"/>
  <c r="AN68" i="1"/>
  <c r="AM68" i="1"/>
  <c r="AL68" i="1"/>
  <c r="AK68" i="1"/>
  <c r="AJ68" i="1"/>
  <c r="AI68" i="1"/>
  <c r="AH68" i="1"/>
  <c r="AG68" i="1"/>
  <c r="AF68" i="1"/>
  <c r="AE68" i="1"/>
  <c r="AD68" i="1"/>
  <c r="AC68" i="1"/>
  <c r="AB68" i="1"/>
  <c r="AA68" i="1"/>
  <c r="Z68" i="1"/>
  <c r="Y68" i="1"/>
  <c r="X68" i="1"/>
  <c r="W68" i="1"/>
  <c r="V68" i="1"/>
  <c r="U68" i="1"/>
  <c r="BD67" i="1"/>
  <c r="BQ67" i="1" s="1"/>
  <c r="BC67" i="1"/>
  <c r="BP67" i="1" s="1"/>
  <c r="BB67" i="1"/>
  <c r="BO67" i="1" s="1"/>
  <c r="BA67" i="1"/>
  <c r="BN67" i="1" s="1"/>
  <c r="AZ67" i="1"/>
  <c r="BM67" i="1" s="1"/>
  <c r="AY67" i="1"/>
  <c r="BL67" i="1" s="1"/>
  <c r="AX67" i="1"/>
  <c r="BK67" i="1" s="1"/>
  <c r="AW67" i="1"/>
  <c r="BJ67" i="1" s="1"/>
  <c r="AV67" i="1"/>
  <c r="BI67" i="1" s="1"/>
  <c r="AU67" i="1"/>
  <c r="BH67" i="1" s="1"/>
  <c r="AT67" i="1"/>
  <c r="BG67" i="1" s="1"/>
  <c r="AS67" i="1"/>
  <c r="BF67" i="1" s="1"/>
  <c r="AR67" i="1"/>
  <c r="AQ67" i="1"/>
  <c r="AP67" i="1"/>
  <c r="AO67" i="1"/>
  <c r="AN67" i="1"/>
  <c r="AM67" i="1"/>
  <c r="AL67" i="1"/>
  <c r="AK67" i="1"/>
  <c r="AJ67" i="1"/>
  <c r="AI67" i="1"/>
  <c r="AH67" i="1"/>
  <c r="AG67" i="1"/>
  <c r="AF67" i="1"/>
  <c r="AE67" i="1"/>
  <c r="AD67" i="1"/>
  <c r="AC67" i="1"/>
  <c r="AB67" i="1"/>
  <c r="AA67" i="1"/>
  <c r="Z67" i="1"/>
  <c r="Y67" i="1"/>
  <c r="X67" i="1"/>
  <c r="W67" i="1"/>
  <c r="V67" i="1"/>
  <c r="U67" i="1"/>
  <c r="BD66" i="1"/>
  <c r="BQ66" i="1" s="1"/>
  <c r="BC66" i="1"/>
  <c r="BP66" i="1" s="1"/>
  <c r="BB66" i="1"/>
  <c r="BO66" i="1" s="1"/>
  <c r="BA66" i="1"/>
  <c r="BN66" i="1" s="1"/>
  <c r="AZ66" i="1"/>
  <c r="BM66" i="1" s="1"/>
  <c r="AY66" i="1"/>
  <c r="BL66" i="1" s="1"/>
  <c r="AX66" i="1"/>
  <c r="BK66" i="1" s="1"/>
  <c r="AW66" i="1"/>
  <c r="BJ66" i="1" s="1"/>
  <c r="AV66" i="1"/>
  <c r="BI66" i="1" s="1"/>
  <c r="AU66" i="1"/>
  <c r="BH66" i="1" s="1"/>
  <c r="AT66" i="1"/>
  <c r="BG66" i="1" s="1"/>
  <c r="AS66" i="1"/>
  <c r="BF66" i="1" s="1"/>
  <c r="AR66" i="1"/>
  <c r="AQ66" i="1"/>
  <c r="AP66" i="1"/>
  <c r="AO66" i="1"/>
  <c r="AN66" i="1"/>
  <c r="AM66" i="1"/>
  <c r="AL66" i="1"/>
  <c r="AK66" i="1"/>
  <c r="AJ66" i="1"/>
  <c r="AI66" i="1"/>
  <c r="AH66" i="1"/>
  <c r="AG66" i="1"/>
  <c r="AF66" i="1"/>
  <c r="AE66" i="1"/>
  <c r="AD66" i="1"/>
  <c r="AC66" i="1"/>
  <c r="AB66" i="1"/>
  <c r="AA66" i="1"/>
  <c r="Z66" i="1"/>
  <c r="Y66" i="1"/>
  <c r="X66" i="1"/>
  <c r="W66" i="1"/>
  <c r="V66" i="1"/>
  <c r="U66" i="1"/>
  <c r="BD65" i="1"/>
  <c r="BQ65" i="1" s="1"/>
  <c r="BC65" i="1"/>
  <c r="BP65" i="1" s="1"/>
  <c r="BB65" i="1"/>
  <c r="BO65" i="1" s="1"/>
  <c r="BA65" i="1"/>
  <c r="BN65" i="1" s="1"/>
  <c r="AZ65" i="1"/>
  <c r="BM65" i="1" s="1"/>
  <c r="AY65" i="1"/>
  <c r="BL65" i="1" s="1"/>
  <c r="AX65" i="1"/>
  <c r="BK65" i="1" s="1"/>
  <c r="AW65" i="1"/>
  <c r="BJ65" i="1" s="1"/>
  <c r="AV65" i="1"/>
  <c r="BI65" i="1" s="1"/>
  <c r="AU65" i="1"/>
  <c r="BH65" i="1" s="1"/>
  <c r="AT65" i="1"/>
  <c r="BG65" i="1" s="1"/>
  <c r="AS65" i="1"/>
  <c r="BF65" i="1" s="1"/>
  <c r="AR65" i="1"/>
  <c r="AQ65" i="1"/>
  <c r="AP65" i="1"/>
  <c r="AO65" i="1"/>
  <c r="AN65" i="1"/>
  <c r="AM65" i="1"/>
  <c r="AL65" i="1"/>
  <c r="AK65" i="1"/>
  <c r="AJ65" i="1"/>
  <c r="AI65" i="1"/>
  <c r="AH65" i="1"/>
  <c r="AG65" i="1"/>
  <c r="AF65" i="1"/>
  <c r="AE65" i="1"/>
  <c r="AD65" i="1"/>
  <c r="AC65" i="1"/>
  <c r="AB65" i="1"/>
  <c r="AA65" i="1"/>
  <c r="Z65" i="1"/>
  <c r="Y65" i="1"/>
  <c r="X65" i="1"/>
  <c r="W65" i="1"/>
  <c r="V65" i="1"/>
  <c r="U65" i="1"/>
  <c r="BD64" i="1"/>
  <c r="BQ64" i="1" s="1"/>
  <c r="BC64" i="1"/>
  <c r="BP64" i="1" s="1"/>
  <c r="BB64" i="1"/>
  <c r="BO64" i="1" s="1"/>
  <c r="BA64" i="1"/>
  <c r="BN64" i="1" s="1"/>
  <c r="AZ64" i="1"/>
  <c r="BM64" i="1" s="1"/>
  <c r="AY64" i="1"/>
  <c r="BL64" i="1" s="1"/>
  <c r="AX64" i="1"/>
  <c r="BK64" i="1" s="1"/>
  <c r="AW64" i="1"/>
  <c r="BJ64" i="1" s="1"/>
  <c r="AV64" i="1"/>
  <c r="BI64" i="1" s="1"/>
  <c r="AU64" i="1"/>
  <c r="BH64" i="1" s="1"/>
  <c r="AT64" i="1"/>
  <c r="BG64" i="1" s="1"/>
  <c r="AS64" i="1"/>
  <c r="BF64" i="1" s="1"/>
  <c r="AR64" i="1"/>
  <c r="AQ64" i="1"/>
  <c r="AP64" i="1"/>
  <c r="AO64" i="1"/>
  <c r="AN64" i="1"/>
  <c r="AM64" i="1"/>
  <c r="AL64" i="1"/>
  <c r="AK64" i="1"/>
  <c r="AJ64" i="1"/>
  <c r="AI64" i="1"/>
  <c r="AH64" i="1"/>
  <c r="AG64" i="1"/>
  <c r="AF64" i="1"/>
  <c r="AE64" i="1"/>
  <c r="AD64" i="1"/>
  <c r="AC64" i="1"/>
  <c r="AB64" i="1"/>
  <c r="AA64" i="1"/>
  <c r="Z64" i="1"/>
  <c r="Y64" i="1"/>
  <c r="X64" i="1"/>
  <c r="W64" i="1"/>
  <c r="V64" i="1"/>
  <c r="U64" i="1"/>
  <c r="BD63" i="1"/>
  <c r="BQ63" i="1" s="1"/>
  <c r="BC63" i="1"/>
  <c r="BP63" i="1" s="1"/>
  <c r="BB63" i="1"/>
  <c r="BO63" i="1" s="1"/>
  <c r="BA63" i="1"/>
  <c r="BN63" i="1" s="1"/>
  <c r="AZ63" i="1"/>
  <c r="BM63" i="1" s="1"/>
  <c r="AY63" i="1"/>
  <c r="BL63" i="1" s="1"/>
  <c r="AX63" i="1"/>
  <c r="BK63" i="1" s="1"/>
  <c r="AW63" i="1"/>
  <c r="BJ63" i="1" s="1"/>
  <c r="AV63" i="1"/>
  <c r="BI63" i="1" s="1"/>
  <c r="AU63" i="1"/>
  <c r="BH63" i="1" s="1"/>
  <c r="AT63" i="1"/>
  <c r="BG63" i="1" s="1"/>
  <c r="AS63" i="1"/>
  <c r="BF63" i="1" s="1"/>
  <c r="AR63" i="1"/>
  <c r="AQ63" i="1"/>
  <c r="AP63" i="1"/>
  <c r="AO63" i="1"/>
  <c r="AN63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S62" i="1"/>
  <c r="R62" i="1"/>
  <c r="Q62" i="1"/>
  <c r="P62" i="1"/>
  <c r="O62" i="1"/>
  <c r="N62" i="1"/>
  <c r="M62" i="1"/>
  <c r="L62" i="1"/>
  <c r="K62" i="1"/>
  <c r="J62" i="1"/>
  <c r="I62" i="1"/>
  <c r="H62" i="1"/>
  <c r="F62" i="1"/>
  <c r="E62" i="1"/>
  <c r="D62" i="1"/>
  <c r="C62" i="1"/>
  <c r="BQ59" i="1"/>
  <c r="BP59" i="1"/>
  <c r="BO59" i="1"/>
  <c r="BN59" i="1"/>
  <c r="BM59" i="1"/>
  <c r="BL59" i="1"/>
  <c r="BK59" i="1"/>
  <c r="BJ59" i="1"/>
  <c r="BI59" i="1"/>
  <c r="BH59" i="1"/>
  <c r="BG59" i="1"/>
  <c r="BF59" i="1"/>
  <c r="S59" i="1"/>
  <c r="R59" i="1"/>
  <c r="Q59" i="1"/>
  <c r="P59" i="1"/>
  <c r="O59" i="1"/>
  <c r="N59" i="1"/>
  <c r="M59" i="1"/>
  <c r="L59" i="1"/>
  <c r="K59" i="1"/>
  <c r="J59" i="1"/>
  <c r="I59" i="1"/>
  <c r="H59" i="1"/>
  <c r="BD58" i="1"/>
  <c r="BC58" i="1"/>
  <c r="BB58" i="1"/>
  <c r="BA58" i="1"/>
  <c r="AZ58" i="1"/>
  <c r="AY58" i="1"/>
  <c r="AX58" i="1"/>
  <c r="AW58" i="1"/>
  <c r="AV58" i="1"/>
  <c r="AU58" i="1"/>
  <c r="AT58" i="1"/>
  <c r="AS58" i="1"/>
  <c r="AR58" i="1"/>
  <c r="AQ58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R58" i="1"/>
  <c r="Q58" i="1"/>
  <c r="N58" i="1"/>
  <c r="M58" i="1"/>
  <c r="M156" i="1" s="1"/>
  <c r="J58" i="1"/>
  <c r="I58" i="1"/>
  <c r="I156" i="1" s="1"/>
  <c r="BQ56" i="1"/>
  <c r="BP56" i="1"/>
  <c r="BO56" i="1"/>
  <c r="BN56" i="1"/>
  <c r="BM56" i="1"/>
  <c r="BL56" i="1"/>
  <c r="BK56" i="1"/>
  <c r="BJ56" i="1"/>
  <c r="BI56" i="1"/>
  <c r="BH56" i="1"/>
  <c r="BG56" i="1"/>
  <c r="BF56" i="1"/>
  <c r="S56" i="1"/>
  <c r="R56" i="1"/>
  <c r="Q56" i="1"/>
  <c r="P56" i="1"/>
  <c r="O56" i="1"/>
  <c r="N56" i="1"/>
  <c r="M56" i="1"/>
  <c r="L56" i="1"/>
  <c r="K56" i="1"/>
  <c r="J56" i="1"/>
  <c r="I56" i="1"/>
  <c r="H56" i="1"/>
  <c r="BQ55" i="1"/>
  <c r="BP55" i="1"/>
  <c r="BO55" i="1"/>
  <c r="BN55" i="1"/>
  <c r="BM55" i="1"/>
  <c r="BL55" i="1"/>
  <c r="BK55" i="1"/>
  <c r="BJ55" i="1"/>
  <c r="BI55" i="1"/>
  <c r="BH55" i="1"/>
  <c r="BG55" i="1"/>
  <c r="BF55" i="1"/>
  <c r="S55" i="1"/>
  <c r="R55" i="1"/>
  <c r="Q55" i="1"/>
  <c r="P55" i="1"/>
  <c r="O55" i="1"/>
  <c r="N55" i="1"/>
  <c r="M55" i="1"/>
  <c r="L55" i="1"/>
  <c r="K55" i="1"/>
  <c r="J55" i="1"/>
  <c r="I55" i="1"/>
  <c r="H55" i="1"/>
  <c r="BQ54" i="1"/>
  <c r="BP54" i="1"/>
  <c r="BO54" i="1"/>
  <c r="BN54" i="1"/>
  <c r="BM54" i="1"/>
  <c r="BL54" i="1"/>
  <c r="BK54" i="1"/>
  <c r="BJ54" i="1"/>
  <c r="BI54" i="1"/>
  <c r="BH54" i="1"/>
  <c r="BG54" i="1"/>
  <c r="BF54" i="1"/>
  <c r="S54" i="1"/>
  <c r="R54" i="1"/>
  <c r="Q54" i="1"/>
  <c r="P54" i="1"/>
  <c r="O54" i="1"/>
  <c r="N54" i="1"/>
  <c r="M54" i="1"/>
  <c r="L54" i="1"/>
  <c r="K54" i="1"/>
  <c r="J54" i="1"/>
  <c r="I54" i="1"/>
  <c r="H54" i="1"/>
  <c r="BQ53" i="1"/>
  <c r="BP53" i="1"/>
  <c r="BO53" i="1"/>
  <c r="BN53" i="1"/>
  <c r="BM53" i="1"/>
  <c r="BL53" i="1"/>
  <c r="BK53" i="1"/>
  <c r="BJ53" i="1"/>
  <c r="BI53" i="1"/>
  <c r="BH53" i="1"/>
  <c r="BG53" i="1"/>
  <c r="BF53" i="1"/>
  <c r="S53" i="1"/>
  <c r="R53" i="1"/>
  <c r="Q53" i="1"/>
  <c r="P53" i="1"/>
  <c r="O53" i="1"/>
  <c r="N53" i="1"/>
  <c r="M53" i="1"/>
  <c r="L53" i="1"/>
  <c r="K53" i="1"/>
  <c r="J53" i="1"/>
  <c r="I53" i="1"/>
  <c r="H53" i="1"/>
  <c r="BQ52" i="1"/>
  <c r="BP52" i="1"/>
  <c r="BO52" i="1"/>
  <c r="BN52" i="1"/>
  <c r="BM52" i="1"/>
  <c r="BL52" i="1"/>
  <c r="BK52" i="1"/>
  <c r="BJ52" i="1"/>
  <c r="BI52" i="1"/>
  <c r="BH52" i="1"/>
  <c r="BG52" i="1"/>
  <c r="BF52" i="1"/>
  <c r="S52" i="1"/>
  <c r="R52" i="1"/>
  <c r="Q52" i="1"/>
  <c r="P52" i="1"/>
  <c r="O52" i="1"/>
  <c r="N52" i="1"/>
  <c r="M52" i="1"/>
  <c r="L52" i="1"/>
  <c r="K52" i="1"/>
  <c r="J52" i="1"/>
  <c r="I52" i="1"/>
  <c r="H52" i="1"/>
  <c r="BQ51" i="1"/>
  <c r="BP51" i="1"/>
  <c r="BO51" i="1"/>
  <c r="BN51" i="1"/>
  <c r="BM51" i="1"/>
  <c r="BL51" i="1"/>
  <c r="BK51" i="1"/>
  <c r="BJ51" i="1"/>
  <c r="BI51" i="1"/>
  <c r="BH51" i="1"/>
  <c r="BG51" i="1"/>
  <c r="BF51" i="1"/>
  <c r="S51" i="1"/>
  <c r="R51" i="1"/>
  <c r="Q51" i="1"/>
  <c r="P51" i="1"/>
  <c r="O51" i="1"/>
  <c r="N51" i="1"/>
  <c r="M51" i="1"/>
  <c r="L51" i="1"/>
  <c r="K51" i="1"/>
  <c r="J51" i="1"/>
  <c r="I51" i="1"/>
  <c r="H51" i="1"/>
  <c r="BQ50" i="1"/>
  <c r="BP50" i="1"/>
  <c r="BO50" i="1"/>
  <c r="BN50" i="1"/>
  <c r="BM50" i="1"/>
  <c r="BL50" i="1"/>
  <c r="BK50" i="1"/>
  <c r="BJ50" i="1"/>
  <c r="BI50" i="1"/>
  <c r="BH50" i="1"/>
  <c r="BG50" i="1"/>
  <c r="BF50" i="1"/>
  <c r="S50" i="1"/>
  <c r="R50" i="1"/>
  <c r="Q50" i="1"/>
  <c r="P50" i="1"/>
  <c r="O50" i="1"/>
  <c r="N50" i="1"/>
  <c r="M50" i="1"/>
  <c r="L50" i="1"/>
  <c r="K50" i="1"/>
  <c r="J50" i="1"/>
  <c r="I50" i="1"/>
  <c r="H50" i="1"/>
  <c r="BQ49" i="1"/>
  <c r="BP49" i="1"/>
  <c r="BO49" i="1"/>
  <c r="BN49" i="1"/>
  <c r="BM49" i="1"/>
  <c r="BL49" i="1"/>
  <c r="BK49" i="1"/>
  <c r="BJ49" i="1"/>
  <c r="BI49" i="1"/>
  <c r="BH49" i="1"/>
  <c r="BG49" i="1"/>
  <c r="BF49" i="1"/>
  <c r="S49" i="1"/>
  <c r="R49" i="1"/>
  <c r="Q49" i="1"/>
  <c r="P49" i="1"/>
  <c r="O49" i="1"/>
  <c r="N49" i="1"/>
  <c r="M49" i="1"/>
  <c r="L49" i="1"/>
  <c r="K49" i="1"/>
  <c r="J49" i="1"/>
  <c r="I49" i="1"/>
  <c r="H49" i="1"/>
  <c r="S48" i="1"/>
  <c r="R48" i="1"/>
  <c r="Q48" i="1"/>
  <c r="P48" i="1"/>
  <c r="O48" i="1"/>
  <c r="N48" i="1"/>
  <c r="M48" i="1"/>
  <c r="L48" i="1"/>
  <c r="K48" i="1"/>
  <c r="J48" i="1"/>
  <c r="I48" i="1"/>
  <c r="H48" i="1"/>
  <c r="F48" i="1"/>
  <c r="E48" i="1"/>
  <c r="D48" i="1"/>
  <c r="C48" i="1"/>
  <c r="BQ45" i="1"/>
  <c r="BP45" i="1"/>
  <c r="BO45" i="1"/>
  <c r="BN45" i="1"/>
  <c r="BM45" i="1"/>
  <c r="BL45" i="1"/>
  <c r="BK45" i="1"/>
  <c r="BJ45" i="1"/>
  <c r="BI45" i="1"/>
  <c r="BH45" i="1"/>
  <c r="BG45" i="1"/>
  <c r="BF45" i="1"/>
  <c r="BK44" i="1"/>
  <c r="BD44" i="1"/>
  <c r="BQ44" i="1" s="1"/>
  <c r="BC44" i="1"/>
  <c r="BP44" i="1" s="1"/>
  <c r="BB44" i="1"/>
  <c r="BO44" i="1" s="1"/>
  <c r="BA44" i="1"/>
  <c r="BN44" i="1" s="1"/>
  <c r="AZ44" i="1"/>
  <c r="BM44" i="1" s="1"/>
  <c r="AY44" i="1"/>
  <c r="BL44" i="1" s="1"/>
  <c r="AX44" i="1"/>
  <c r="AW44" i="1"/>
  <c r="BJ44" i="1" s="1"/>
  <c r="AV44" i="1"/>
  <c r="BI44" i="1" s="1"/>
  <c r="AU44" i="1"/>
  <c r="BH44" i="1" s="1"/>
  <c r="AT44" i="1"/>
  <c r="BG44" i="1" s="1"/>
  <c r="AS44" i="1"/>
  <c r="BF44" i="1" s="1"/>
  <c r="AR44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I44" i="1"/>
  <c r="BQ43" i="1"/>
  <c r="BP43" i="1"/>
  <c r="BO43" i="1"/>
  <c r="BN43" i="1"/>
  <c r="BM43" i="1"/>
  <c r="BL43" i="1"/>
  <c r="BK43" i="1"/>
  <c r="BJ43" i="1"/>
  <c r="BI43" i="1"/>
  <c r="BH43" i="1"/>
  <c r="BG43" i="1"/>
  <c r="BF43" i="1"/>
  <c r="S43" i="1"/>
  <c r="R43" i="1"/>
  <c r="Q43" i="1"/>
  <c r="P43" i="1"/>
  <c r="O43" i="1"/>
  <c r="O44" i="1" s="1"/>
  <c r="N43" i="1"/>
  <c r="N44" i="1" s="1"/>
  <c r="M43" i="1"/>
  <c r="M44" i="1" s="1"/>
  <c r="L43" i="1"/>
  <c r="L44" i="1" s="1"/>
  <c r="K43" i="1"/>
  <c r="K44" i="1" s="1"/>
  <c r="J43" i="1"/>
  <c r="J44" i="1" s="1"/>
  <c r="I43" i="1"/>
  <c r="H43" i="1"/>
  <c r="H44" i="1" s="1"/>
  <c r="BK42" i="1"/>
  <c r="BD42" i="1"/>
  <c r="BQ42" i="1" s="1"/>
  <c r="BC42" i="1"/>
  <c r="BP42" i="1" s="1"/>
  <c r="BB42" i="1"/>
  <c r="BO42" i="1" s="1"/>
  <c r="BA42" i="1"/>
  <c r="BN42" i="1" s="1"/>
  <c r="AZ42" i="1"/>
  <c r="AY42" i="1"/>
  <c r="BL42" i="1" s="1"/>
  <c r="AX42" i="1"/>
  <c r="AW42" i="1"/>
  <c r="BJ42" i="1" s="1"/>
  <c r="AV42" i="1"/>
  <c r="AU42" i="1"/>
  <c r="BH42" i="1" s="1"/>
  <c r="AT42" i="1"/>
  <c r="BG42" i="1" s="1"/>
  <c r="AS42" i="1"/>
  <c r="BF42" i="1" s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BQ41" i="1"/>
  <c r="BP41" i="1"/>
  <c r="BD41" i="1"/>
  <c r="BC41" i="1"/>
  <c r="BB41" i="1"/>
  <c r="BO41" i="1" s="1"/>
  <c r="BA41" i="1"/>
  <c r="AZ41" i="1"/>
  <c r="BM41" i="1" s="1"/>
  <c r="AY41" i="1"/>
  <c r="BL41" i="1" s="1"/>
  <c r="AX41" i="1"/>
  <c r="BK41" i="1" s="1"/>
  <c r="AW41" i="1"/>
  <c r="BJ41" i="1" s="1"/>
  <c r="AV41" i="1"/>
  <c r="BI41" i="1" s="1"/>
  <c r="AU41" i="1"/>
  <c r="BH41" i="1" s="1"/>
  <c r="AT41" i="1"/>
  <c r="BG41" i="1" s="1"/>
  <c r="AS41" i="1"/>
  <c r="BF41" i="1" s="1"/>
  <c r="AR41" i="1"/>
  <c r="AQ41" i="1"/>
  <c r="AP41" i="1"/>
  <c r="O41" i="1" s="1"/>
  <c r="AO41" i="1"/>
  <c r="AN41" i="1"/>
  <c r="AM41" i="1"/>
  <c r="AL41" i="1"/>
  <c r="AK41" i="1"/>
  <c r="AJ41" i="1"/>
  <c r="AI41" i="1"/>
  <c r="AH41" i="1"/>
  <c r="L41" i="1" s="1"/>
  <c r="AG41" i="1"/>
  <c r="AF41" i="1"/>
  <c r="AE41" i="1"/>
  <c r="AD41" i="1"/>
  <c r="K41" i="1" s="1"/>
  <c r="AC41" i="1"/>
  <c r="AB41" i="1"/>
  <c r="AA41" i="1"/>
  <c r="Z41" i="1"/>
  <c r="Y41" i="1"/>
  <c r="X41" i="1"/>
  <c r="W41" i="1"/>
  <c r="V41" i="1"/>
  <c r="H41" i="1" s="1"/>
  <c r="U41" i="1"/>
  <c r="R41" i="1"/>
  <c r="Q41" i="1"/>
  <c r="N41" i="1"/>
  <c r="M41" i="1"/>
  <c r="J41" i="1"/>
  <c r="I41" i="1"/>
  <c r="S40" i="1"/>
  <c r="R40" i="1"/>
  <c r="Q40" i="1"/>
  <c r="P40" i="1"/>
  <c r="O40" i="1"/>
  <c r="N40" i="1"/>
  <c r="M40" i="1"/>
  <c r="L40" i="1"/>
  <c r="K40" i="1"/>
  <c r="J40" i="1"/>
  <c r="I40" i="1"/>
  <c r="H40" i="1"/>
  <c r="F40" i="1"/>
  <c r="E40" i="1"/>
  <c r="D40" i="1"/>
  <c r="C40" i="1"/>
  <c r="BQ38" i="1"/>
  <c r="BP38" i="1"/>
  <c r="BO38" i="1"/>
  <c r="BN38" i="1"/>
  <c r="BM38" i="1"/>
  <c r="BL38" i="1"/>
  <c r="BK38" i="1"/>
  <c r="BJ38" i="1"/>
  <c r="BI38" i="1"/>
  <c r="BH38" i="1"/>
  <c r="BG38" i="1"/>
  <c r="BF38" i="1"/>
  <c r="S38" i="1"/>
  <c r="R38" i="1"/>
  <c r="Q38" i="1"/>
  <c r="P38" i="1"/>
  <c r="O38" i="1"/>
  <c r="N38" i="1"/>
  <c r="M38" i="1"/>
  <c r="L38" i="1"/>
  <c r="K38" i="1"/>
  <c r="J38" i="1"/>
  <c r="I38" i="1"/>
  <c r="H38" i="1"/>
  <c r="BQ37" i="1"/>
  <c r="BP37" i="1"/>
  <c r="BO37" i="1"/>
  <c r="BN37" i="1"/>
  <c r="BM37" i="1"/>
  <c r="BL37" i="1"/>
  <c r="BK37" i="1"/>
  <c r="BJ37" i="1"/>
  <c r="BI37" i="1"/>
  <c r="BH37" i="1"/>
  <c r="BG37" i="1"/>
  <c r="BF37" i="1"/>
  <c r="S37" i="1"/>
  <c r="R37" i="1"/>
  <c r="Q37" i="1"/>
  <c r="P37" i="1"/>
  <c r="O37" i="1"/>
  <c r="N37" i="1"/>
  <c r="M37" i="1"/>
  <c r="L37" i="1"/>
  <c r="K37" i="1"/>
  <c r="J37" i="1"/>
  <c r="I37" i="1"/>
  <c r="H37" i="1"/>
  <c r="BQ36" i="1"/>
  <c r="BP36" i="1"/>
  <c r="BO36" i="1"/>
  <c r="BN36" i="1"/>
  <c r="BM36" i="1"/>
  <c r="BL36" i="1"/>
  <c r="BK36" i="1"/>
  <c r="BJ36" i="1"/>
  <c r="BI36" i="1"/>
  <c r="BH36" i="1"/>
  <c r="BG36" i="1"/>
  <c r="BF36" i="1"/>
  <c r="S36" i="1"/>
  <c r="R36" i="1"/>
  <c r="Q36" i="1"/>
  <c r="P36" i="1"/>
  <c r="O36" i="1"/>
  <c r="N36" i="1"/>
  <c r="M36" i="1"/>
  <c r="L36" i="1"/>
  <c r="K36" i="1"/>
  <c r="J36" i="1"/>
  <c r="I36" i="1"/>
  <c r="H36" i="1"/>
  <c r="BQ35" i="1"/>
  <c r="BP35" i="1"/>
  <c r="BO35" i="1"/>
  <c r="BN35" i="1"/>
  <c r="BM35" i="1"/>
  <c r="BL35" i="1"/>
  <c r="BK35" i="1"/>
  <c r="BJ35" i="1"/>
  <c r="BI35" i="1"/>
  <c r="BH35" i="1"/>
  <c r="BG35" i="1"/>
  <c r="BF35" i="1"/>
  <c r="S35" i="1"/>
  <c r="R35" i="1"/>
  <c r="Q35" i="1"/>
  <c r="P35" i="1"/>
  <c r="O35" i="1"/>
  <c r="N35" i="1"/>
  <c r="M35" i="1"/>
  <c r="L35" i="1"/>
  <c r="K35" i="1"/>
  <c r="J35" i="1"/>
  <c r="I35" i="1"/>
  <c r="H35" i="1"/>
  <c r="BQ34" i="1"/>
  <c r="BP34" i="1"/>
  <c r="BO34" i="1"/>
  <c r="BN34" i="1"/>
  <c r="BM34" i="1"/>
  <c r="BL34" i="1"/>
  <c r="BK34" i="1"/>
  <c r="BJ34" i="1"/>
  <c r="BI34" i="1"/>
  <c r="BH34" i="1"/>
  <c r="BG34" i="1"/>
  <c r="BF34" i="1"/>
  <c r="S34" i="1"/>
  <c r="R34" i="1"/>
  <c r="Q34" i="1"/>
  <c r="P34" i="1"/>
  <c r="O34" i="1"/>
  <c r="N34" i="1"/>
  <c r="M34" i="1"/>
  <c r="L34" i="1"/>
  <c r="K34" i="1"/>
  <c r="J34" i="1"/>
  <c r="I34" i="1"/>
  <c r="H34" i="1"/>
  <c r="BQ33" i="1"/>
  <c r="BP33" i="1"/>
  <c r="BO33" i="1"/>
  <c r="BN33" i="1"/>
  <c r="BM33" i="1"/>
  <c r="BL33" i="1"/>
  <c r="BK33" i="1"/>
  <c r="BJ33" i="1"/>
  <c r="BI33" i="1"/>
  <c r="BH33" i="1"/>
  <c r="BG33" i="1"/>
  <c r="BF33" i="1"/>
  <c r="S33" i="1"/>
  <c r="R33" i="1"/>
  <c r="Q33" i="1"/>
  <c r="P33" i="1"/>
  <c r="O33" i="1"/>
  <c r="N33" i="1"/>
  <c r="M33" i="1"/>
  <c r="L33" i="1"/>
  <c r="K33" i="1"/>
  <c r="J33" i="1"/>
  <c r="I33" i="1"/>
  <c r="H33" i="1"/>
  <c r="BQ32" i="1"/>
  <c r="BP32" i="1"/>
  <c r="BO32" i="1"/>
  <c r="BN32" i="1"/>
  <c r="BM32" i="1"/>
  <c r="BL32" i="1"/>
  <c r="BK32" i="1"/>
  <c r="BJ32" i="1"/>
  <c r="BI32" i="1"/>
  <c r="BH32" i="1"/>
  <c r="BG32" i="1"/>
  <c r="BF32" i="1"/>
  <c r="S32" i="1"/>
  <c r="R32" i="1"/>
  <c r="Q32" i="1"/>
  <c r="P32" i="1"/>
  <c r="O32" i="1"/>
  <c r="N32" i="1"/>
  <c r="M32" i="1"/>
  <c r="L32" i="1"/>
  <c r="K32" i="1"/>
  <c r="J32" i="1"/>
  <c r="I32" i="1"/>
  <c r="H32" i="1"/>
  <c r="BQ31" i="1"/>
  <c r="BP31" i="1"/>
  <c r="BO31" i="1"/>
  <c r="BN31" i="1"/>
  <c r="BM31" i="1"/>
  <c r="BL31" i="1"/>
  <c r="BK31" i="1"/>
  <c r="BJ31" i="1"/>
  <c r="BI31" i="1"/>
  <c r="BH31" i="1"/>
  <c r="BG31" i="1"/>
  <c r="BF31" i="1"/>
  <c r="S31" i="1"/>
  <c r="R31" i="1"/>
  <c r="Q31" i="1"/>
  <c r="P31" i="1"/>
  <c r="O31" i="1"/>
  <c r="N31" i="1"/>
  <c r="M31" i="1"/>
  <c r="L31" i="1"/>
  <c r="K31" i="1"/>
  <c r="J31" i="1"/>
  <c r="I31" i="1"/>
  <c r="H31" i="1"/>
  <c r="S30" i="1"/>
  <c r="R30" i="1"/>
  <c r="Q30" i="1"/>
  <c r="P30" i="1"/>
  <c r="O30" i="1"/>
  <c r="N30" i="1"/>
  <c r="M30" i="1"/>
  <c r="L30" i="1"/>
  <c r="K30" i="1"/>
  <c r="J30" i="1"/>
  <c r="I30" i="1"/>
  <c r="H30" i="1"/>
  <c r="F30" i="1"/>
  <c r="E30" i="1"/>
  <c r="D30" i="1"/>
  <c r="C30" i="1"/>
  <c r="BQ28" i="1"/>
  <c r="BP28" i="1"/>
  <c r="BO28" i="1"/>
  <c r="BN28" i="1"/>
  <c r="BM28" i="1"/>
  <c r="BL28" i="1"/>
  <c r="BK28" i="1"/>
  <c r="BJ28" i="1"/>
  <c r="BI28" i="1"/>
  <c r="BH28" i="1"/>
  <c r="BG28" i="1"/>
  <c r="BF28" i="1"/>
  <c r="O28" i="1"/>
  <c r="N28" i="1"/>
  <c r="M28" i="1"/>
  <c r="L28" i="1"/>
  <c r="K28" i="1"/>
  <c r="J28" i="1"/>
  <c r="I28" i="1"/>
  <c r="H28" i="1"/>
  <c r="BQ27" i="1"/>
  <c r="BP27" i="1"/>
  <c r="BO27" i="1"/>
  <c r="BN27" i="1"/>
  <c r="BM27" i="1"/>
  <c r="BL27" i="1"/>
  <c r="BK27" i="1"/>
  <c r="BJ27" i="1"/>
  <c r="BI27" i="1"/>
  <c r="BH27" i="1"/>
  <c r="BG27" i="1"/>
  <c r="BF27" i="1"/>
  <c r="O27" i="1"/>
  <c r="N27" i="1"/>
  <c r="M27" i="1"/>
  <c r="L27" i="1"/>
  <c r="K27" i="1"/>
  <c r="J27" i="1"/>
  <c r="I27" i="1"/>
  <c r="H27" i="1"/>
  <c r="BQ26" i="1"/>
  <c r="BP26" i="1"/>
  <c r="BO26" i="1"/>
  <c r="BN26" i="1"/>
  <c r="BM26" i="1"/>
  <c r="BL26" i="1"/>
  <c r="BK26" i="1"/>
  <c r="BJ26" i="1"/>
  <c r="BI26" i="1"/>
  <c r="BH26" i="1"/>
  <c r="BG26" i="1"/>
  <c r="BF26" i="1"/>
  <c r="O26" i="1"/>
  <c r="N26" i="1"/>
  <c r="M26" i="1"/>
  <c r="L26" i="1"/>
  <c r="K26" i="1"/>
  <c r="J26" i="1"/>
  <c r="I26" i="1"/>
  <c r="H26" i="1"/>
  <c r="BQ25" i="1"/>
  <c r="BP25" i="1"/>
  <c r="BO25" i="1"/>
  <c r="BN25" i="1"/>
  <c r="BM25" i="1"/>
  <c r="BL25" i="1"/>
  <c r="BK25" i="1"/>
  <c r="BJ25" i="1"/>
  <c r="BI25" i="1"/>
  <c r="BH25" i="1"/>
  <c r="BG25" i="1"/>
  <c r="BF25" i="1"/>
  <c r="O25" i="1"/>
  <c r="N25" i="1"/>
  <c r="M25" i="1"/>
  <c r="L25" i="1"/>
  <c r="K25" i="1"/>
  <c r="J25" i="1"/>
  <c r="I25" i="1"/>
  <c r="H25" i="1"/>
  <c r="BQ24" i="1"/>
  <c r="BP24" i="1"/>
  <c r="BO24" i="1"/>
  <c r="BN24" i="1"/>
  <c r="BM24" i="1"/>
  <c r="BL24" i="1"/>
  <c r="BK24" i="1"/>
  <c r="BJ24" i="1"/>
  <c r="BI24" i="1"/>
  <c r="BH24" i="1"/>
  <c r="BG24" i="1"/>
  <c r="BF24" i="1"/>
  <c r="O24" i="1"/>
  <c r="O42" i="1" s="1"/>
  <c r="N24" i="1"/>
  <c r="N42" i="1" s="1"/>
  <c r="M24" i="1"/>
  <c r="M42" i="1" s="1"/>
  <c r="L24" i="1"/>
  <c r="L42" i="1" s="1"/>
  <c r="K24" i="1"/>
  <c r="K42" i="1" s="1"/>
  <c r="J24" i="1"/>
  <c r="I24" i="1"/>
  <c r="I42" i="1" s="1"/>
  <c r="H24" i="1"/>
  <c r="H42" i="1" s="1"/>
  <c r="BQ23" i="1"/>
  <c r="BP23" i="1"/>
  <c r="BO23" i="1"/>
  <c r="BN23" i="1"/>
  <c r="BM23" i="1"/>
  <c r="BL23" i="1"/>
  <c r="BK23" i="1"/>
  <c r="BJ23" i="1"/>
  <c r="BI23" i="1"/>
  <c r="BH23" i="1"/>
  <c r="BG23" i="1"/>
  <c r="BF23" i="1"/>
  <c r="O23" i="1"/>
  <c r="N23" i="1"/>
  <c r="M23" i="1"/>
  <c r="L23" i="1"/>
  <c r="K23" i="1"/>
  <c r="J23" i="1"/>
  <c r="I23" i="1"/>
  <c r="H23" i="1"/>
  <c r="BQ22" i="1"/>
  <c r="BP22" i="1"/>
  <c r="BO22" i="1"/>
  <c r="BN22" i="1"/>
  <c r="BM22" i="1"/>
  <c r="BL22" i="1"/>
  <c r="BK22" i="1"/>
  <c r="BJ22" i="1"/>
  <c r="BI22" i="1"/>
  <c r="BH22" i="1"/>
  <c r="BG22" i="1"/>
  <c r="BF22" i="1"/>
  <c r="O22" i="1"/>
  <c r="N22" i="1"/>
  <c r="M22" i="1"/>
  <c r="L22" i="1"/>
  <c r="K22" i="1"/>
  <c r="J22" i="1"/>
  <c r="I22" i="1"/>
  <c r="H22" i="1"/>
  <c r="BQ21" i="1"/>
  <c r="BP21" i="1"/>
  <c r="BO21" i="1"/>
  <c r="BN21" i="1"/>
  <c r="BM21" i="1"/>
  <c r="BL21" i="1"/>
  <c r="BK21" i="1"/>
  <c r="BJ21" i="1"/>
  <c r="BI21" i="1"/>
  <c r="BH21" i="1"/>
  <c r="BG21" i="1"/>
  <c r="BF21" i="1"/>
  <c r="O21" i="1"/>
  <c r="N21" i="1"/>
  <c r="M21" i="1"/>
  <c r="L21" i="1"/>
  <c r="K21" i="1"/>
  <c r="J21" i="1"/>
  <c r="I21" i="1"/>
  <c r="H21" i="1"/>
  <c r="BQ20" i="1"/>
  <c r="BP20" i="1"/>
  <c r="BO20" i="1"/>
  <c r="BN20" i="1"/>
  <c r="BM20" i="1"/>
  <c r="BL20" i="1"/>
  <c r="BK20" i="1"/>
  <c r="BJ20" i="1"/>
  <c r="BI20" i="1"/>
  <c r="BH20" i="1"/>
  <c r="BG20" i="1"/>
  <c r="BF20" i="1"/>
  <c r="O20" i="1"/>
  <c r="N20" i="1"/>
  <c r="M20" i="1"/>
  <c r="L20" i="1"/>
  <c r="K20" i="1"/>
  <c r="J20" i="1"/>
  <c r="I20" i="1"/>
  <c r="H20" i="1"/>
  <c r="S19" i="1"/>
  <c r="R19" i="1"/>
  <c r="Q19" i="1"/>
  <c r="P19" i="1"/>
  <c r="O19" i="1"/>
  <c r="N19" i="1"/>
  <c r="M19" i="1"/>
  <c r="L19" i="1"/>
  <c r="K19" i="1"/>
  <c r="J19" i="1"/>
  <c r="I19" i="1"/>
  <c r="H19" i="1"/>
  <c r="F19" i="1"/>
  <c r="E19" i="1"/>
  <c r="D19" i="1"/>
  <c r="C19" i="1"/>
  <c r="BQ17" i="1"/>
  <c r="BP17" i="1"/>
  <c r="BO17" i="1"/>
  <c r="BN17" i="1"/>
  <c r="BM17" i="1"/>
  <c r="BL17" i="1"/>
  <c r="BK17" i="1"/>
  <c r="BJ17" i="1"/>
  <c r="BI17" i="1"/>
  <c r="BH17" i="1"/>
  <c r="BG17" i="1"/>
  <c r="BF17" i="1"/>
  <c r="BQ16" i="1"/>
  <c r="BP16" i="1"/>
  <c r="BO16" i="1"/>
  <c r="BN16" i="1"/>
  <c r="BM16" i="1"/>
  <c r="BL16" i="1"/>
  <c r="BK16" i="1"/>
  <c r="BJ16" i="1"/>
  <c r="BI16" i="1"/>
  <c r="BH16" i="1"/>
  <c r="BG16" i="1"/>
  <c r="BF16" i="1"/>
  <c r="BQ15" i="1"/>
  <c r="BP15" i="1"/>
  <c r="BO15" i="1"/>
  <c r="BN15" i="1"/>
  <c r="BM15" i="1"/>
  <c r="BL15" i="1"/>
  <c r="BK15" i="1"/>
  <c r="BJ15" i="1"/>
  <c r="BI15" i="1"/>
  <c r="BH15" i="1"/>
  <c r="BG15" i="1"/>
  <c r="BF15" i="1"/>
  <c r="BQ14" i="1"/>
  <c r="BP14" i="1"/>
  <c r="BO14" i="1"/>
  <c r="BN14" i="1"/>
  <c r="BM14" i="1"/>
  <c r="BL14" i="1"/>
  <c r="BK14" i="1"/>
  <c r="BJ14" i="1"/>
  <c r="BI14" i="1"/>
  <c r="BH14" i="1"/>
  <c r="BG14" i="1"/>
  <c r="BF14" i="1"/>
  <c r="BQ12" i="1"/>
  <c r="BP12" i="1"/>
  <c r="BO12" i="1"/>
  <c r="BN12" i="1"/>
  <c r="BM12" i="1"/>
  <c r="BL12" i="1"/>
  <c r="BK12" i="1"/>
  <c r="BJ12" i="1"/>
  <c r="BI12" i="1"/>
  <c r="BH12" i="1"/>
  <c r="BG12" i="1"/>
  <c r="BF12" i="1"/>
  <c r="S12" i="1"/>
  <c r="R12" i="1"/>
  <c r="Q12" i="1"/>
  <c r="P12" i="1"/>
  <c r="O12" i="1"/>
  <c r="N12" i="1"/>
  <c r="M12" i="1"/>
  <c r="L12" i="1"/>
  <c r="K12" i="1"/>
  <c r="J12" i="1"/>
  <c r="I12" i="1"/>
  <c r="H12" i="1"/>
  <c r="BQ11" i="1"/>
  <c r="BP11" i="1"/>
  <c r="BO11" i="1"/>
  <c r="BN11" i="1"/>
  <c r="BM11" i="1"/>
  <c r="BL11" i="1"/>
  <c r="BK11" i="1"/>
  <c r="BJ11" i="1"/>
  <c r="BI11" i="1"/>
  <c r="BH11" i="1"/>
  <c r="BG11" i="1"/>
  <c r="BF11" i="1"/>
  <c r="BQ10" i="1"/>
  <c r="BP10" i="1"/>
  <c r="BO10" i="1"/>
  <c r="BN10" i="1"/>
  <c r="BM10" i="1"/>
  <c r="BL10" i="1"/>
  <c r="BK10" i="1"/>
  <c r="BJ10" i="1"/>
  <c r="BI10" i="1"/>
  <c r="BH10" i="1"/>
  <c r="BG10" i="1"/>
  <c r="BF10" i="1"/>
  <c r="S10" i="1"/>
  <c r="R10" i="1"/>
  <c r="Q10" i="1"/>
  <c r="P10" i="1"/>
  <c r="O10" i="1"/>
  <c r="N10" i="1"/>
  <c r="M10" i="1"/>
  <c r="L10" i="1"/>
  <c r="K10" i="1"/>
  <c r="J10" i="1"/>
  <c r="I10" i="1"/>
  <c r="H10" i="1"/>
  <c r="BQ9" i="1"/>
  <c r="BP9" i="1"/>
  <c r="BO9" i="1"/>
  <c r="BN9" i="1"/>
  <c r="BM9" i="1"/>
  <c r="BL9" i="1"/>
  <c r="BK9" i="1"/>
  <c r="BJ9" i="1"/>
  <c r="BI9" i="1"/>
  <c r="BH9" i="1"/>
  <c r="BG9" i="1"/>
  <c r="BF9" i="1"/>
  <c r="BQ8" i="1"/>
  <c r="BP8" i="1"/>
  <c r="BO8" i="1"/>
  <c r="BN8" i="1"/>
  <c r="BM8" i="1"/>
  <c r="BL8" i="1"/>
  <c r="BK8" i="1"/>
  <c r="BJ8" i="1"/>
  <c r="BI8" i="1"/>
  <c r="BH8" i="1"/>
  <c r="BG8" i="1"/>
  <c r="BF8" i="1"/>
  <c r="S8" i="1"/>
  <c r="R8" i="1"/>
  <c r="Q8" i="1"/>
  <c r="P8" i="1"/>
  <c r="O8" i="1"/>
  <c r="N8" i="1"/>
  <c r="M8" i="1"/>
  <c r="L8" i="1"/>
  <c r="K8" i="1"/>
  <c r="J8" i="1"/>
  <c r="I8" i="1"/>
  <c r="H8" i="1"/>
  <c r="BQ7" i="1"/>
  <c r="BP7" i="1"/>
  <c r="BO7" i="1"/>
  <c r="BN7" i="1"/>
  <c r="BM7" i="1"/>
  <c r="BL7" i="1"/>
  <c r="BK7" i="1"/>
  <c r="BJ7" i="1"/>
  <c r="BI7" i="1"/>
  <c r="BH7" i="1"/>
  <c r="BG7" i="1"/>
  <c r="BF7" i="1"/>
  <c r="S7" i="1"/>
  <c r="R7" i="1"/>
  <c r="Q7" i="1"/>
  <c r="P7" i="1"/>
  <c r="O7" i="1"/>
  <c r="N7" i="1"/>
  <c r="M7" i="1"/>
  <c r="L7" i="1"/>
  <c r="K7" i="1"/>
  <c r="J7" i="1"/>
  <c r="I7" i="1"/>
  <c r="H7" i="1"/>
  <c r="BQ6" i="1"/>
  <c r="BP6" i="1"/>
  <c r="BO6" i="1"/>
  <c r="BN6" i="1"/>
  <c r="BM6" i="1"/>
  <c r="BL6" i="1"/>
  <c r="BK6" i="1"/>
  <c r="BJ6" i="1"/>
  <c r="BI6" i="1"/>
  <c r="BH6" i="1"/>
  <c r="BG6" i="1"/>
  <c r="BF6" i="1"/>
  <c r="Q6" i="1"/>
  <c r="P6" i="1"/>
  <c r="O6" i="1"/>
  <c r="N6" i="1"/>
  <c r="M6" i="1"/>
  <c r="L6" i="1"/>
  <c r="K6" i="1"/>
  <c r="J6" i="1"/>
  <c r="I6" i="1"/>
  <c r="H6" i="1"/>
  <c r="BQ5" i="1"/>
  <c r="BP5" i="1"/>
  <c r="BO5" i="1"/>
  <c r="BN5" i="1"/>
  <c r="BM5" i="1"/>
  <c r="BL5" i="1"/>
  <c r="BK5" i="1"/>
  <c r="BJ5" i="1"/>
  <c r="BI5" i="1"/>
  <c r="BH5" i="1"/>
  <c r="BG5" i="1"/>
  <c r="BF5" i="1"/>
  <c r="O5" i="1"/>
  <c r="N5" i="1"/>
  <c r="M5" i="1"/>
  <c r="L5" i="1"/>
  <c r="K5" i="1"/>
  <c r="J5" i="1"/>
  <c r="I5" i="1"/>
  <c r="H5" i="1"/>
  <c r="BQ4" i="1"/>
  <c r="BP4" i="1"/>
  <c r="BO4" i="1"/>
  <c r="BN4" i="1"/>
  <c r="BM4" i="1"/>
  <c r="BL4" i="1"/>
  <c r="BK4" i="1"/>
  <c r="BJ4" i="1"/>
  <c r="BI4" i="1"/>
  <c r="BH4" i="1"/>
  <c r="BG4" i="1"/>
  <c r="BF4" i="1"/>
  <c r="O4" i="1"/>
  <c r="N4" i="1"/>
  <c r="M4" i="1"/>
  <c r="L4" i="1"/>
  <c r="K4" i="1"/>
  <c r="J4" i="1"/>
  <c r="I4" i="1"/>
  <c r="H4" i="1"/>
  <c r="B2" i="1"/>
  <c r="E179" i="1" l="1"/>
  <c r="E178" i="1"/>
  <c r="E177" i="1"/>
  <c r="E176" i="1"/>
  <c r="E175" i="1"/>
  <c r="E174" i="1"/>
  <c r="E173" i="1"/>
  <c r="E172" i="1"/>
  <c r="E171" i="1"/>
  <c r="E164" i="1"/>
  <c r="E163" i="1"/>
  <c r="E162" i="1"/>
  <c r="E161" i="1"/>
  <c r="E160" i="1"/>
  <c r="D179" i="1"/>
  <c r="D178" i="1"/>
  <c r="D177" i="1"/>
  <c r="D176" i="1"/>
  <c r="D175" i="1"/>
  <c r="D174" i="1"/>
  <c r="D173" i="1"/>
  <c r="D172" i="1"/>
  <c r="D171" i="1"/>
  <c r="D180" i="1" s="1"/>
  <c r="D164" i="1"/>
  <c r="D163" i="1"/>
  <c r="D162" i="1"/>
  <c r="D161" i="1"/>
  <c r="D165" i="1" s="1"/>
  <c r="D160" i="1"/>
  <c r="C179" i="1"/>
  <c r="C178" i="1"/>
  <c r="C177" i="1"/>
  <c r="C176" i="1"/>
  <c r="C175" i="1"/>
  <c r="C174" i="1"/>
  <c r="C173" i="1"/>
  <c r="C172" i="1"/>
  <c r="C171" i="1"/>
  <c r="C164" i="1"/>
  <c r="C163" i="1"/>
  <c r="C167" i="1" s="1"/>
  <c r="C162" i="1"/>
  <c r="C161" i="1"/>
  <c r="C165" i="1" s="1"/>
  <c r="C160" i="1"/>
  <c r="S110" i="1"/>
  <c r="O110" i="1"/>
  <c r="K110" i="1"/>
  <c r="D109" i="1"/>
  <c r="D6" i="1" s="1"/>
  <c r="D108" i="1"/>
  <c r="D106" i="1"/>
  <c r="D104" i="1"/>
  <c r="D102" i="1"/>
  <c r="E119" i="1"/>
  <c r="E118" i="1"/>
  <c r="E117" i="1"/>
  <c r="E116" i="1"/>
  <c r="E115" i="1"/>
  <c r="E114" i="1"/>
  <c r="E113" i="1"/>
  <c r="E112" i="1"/>
  <c r="R110" i="1"/>
  <c r="N110" i="1"/>
  <c r="J110" i="1"/>
  <c r="C109" i="1"/>
  <c r="C6" i="1" s="1"/>
  <c r="C108" i="1"/>
  <c r="E107" i="1"/>
  <c r="C106" i="1"/>
  <c r="E105" i="1"/>
  <c r="C104" i="1"/>
  <c r="E103" i="1"/>
  <c r="C102" i="1"/>
  <c r="D119" i="1"/>
  <c r="D118" i="1"/>
  <c r="D117" i="1"/>
  <c r="D116" i="1"/>
  <c r="D115" i="1"/>
  <c r="D114" i="1"/>
  <c r="D113" i="1"/>
  <c r="D112" i="1"/>
  <c r="Q110" i="1"/>
  <c r="M110" i="1"/>
  <c r="I110" i="1"/>
  <c r="D107" i="1"/>
  <c r="D105" i="1"/>
  <c r="D103" i="1"/>
  <c r="D101" i="1"/>
  <c r="C119" i="1"/>
  <c r="C118" i="1"/>
  <c r="C117" i="1"/>
  <c r="C116" i="1"/>
  <c r="C115" i="1"/>
  <c r="C114" i="1"/>
  <c r="C113" i="1"/>
  <c r="C112" i="1"/>
  <c r="P110" i="1"/>
  <c r="L110" i="1"/>
  <c r="H110" i="1"/>
  <c r="E109" i="1"/>
  <c r="E108" i="1"/>
  <c r="F108" i="1" s="1"/>
  <c r="C107" i="1"/>
  <c r="E106" i="1"/>
  <c r="F106" i="1" s="1"/>
  <c r="C105" i="1"/>
  <c r="E104" i="1"/>
  <c r="F104" i="1" s="1"/>
  <c r="C103" i="1"/>
  <c r="E102" i="1"/>
  <c r="F102" i="1" s="1"/>
  <c r="C101" i="1"/>
  <c r="C100" i="1"/>
  <c r="C95" i="1"/>
  <c r="C94" i="1"/>
  <c r="C93" i="1"/>
  <c r="C92" i="1"/>
  <c r="C91" i="1"/>
  <c r="C90" i="1"/>
  <c r="C89" i="1"/>
  <c r="C88" i="1"/>
  <c r="P85" i="1"/>
  <c r="P84" i="1"/>
  <c r="P4" i="1" s="1"/>
  <c r="P83" i="1"/>
  <c r="P5" i="1" s="1"/>
  <c r="C83" i="1"/>
  <c r="C5" i="1" s="1"/>
  <c r="P82" i="1"/>
  <c r="C82" i="1"/>
  <c r="P81" i="1"/>
  <c r="C81" i="1"/>
  <c r="P80" i="1"/>
  <c r="C80" i="1"/>
  <c r="P79" i="1"/>
  <c r="C79" i="1"/>
  <c r="P78" i="1"/>
  <c r="C78" i="1"/>
  <c r="P77" i="1"/>
  <c r="P44" i="1" s="1"/>
  <c r="C77" i="1"/>
  <c r="P76" i="1"/>
  <c r="C76" i="1"/>
  <c r="C56" i="1"/>
  <c r="C55" i="1"/>
  <c r="C54" i="1"/>
  <c r="C53" i="1"/>
  <c r="C52" i="1"/>
  <c r="C51" i="1"/>
  <c r="C50" i="1"/>
  <c r="C49" i="1"/>
  <c r="C45" i="1"/>
  <c r="C43" i="1"/>
  <c r="S85" i="1"/>
  <c r="S84" i="1"/>
  <c r="S4" i="1" s="1"/>
  <c r="S83" i="1"/>
  <c r="S5" i="1" s="1"/>
  <c r="S82" i="1"/>
  <c r="S81" i="1"/>
  <c r="S80" i="1"/>
  <c r="S79" i="1"/>
  <c r="S78" i="1"/>
  <c r="S77" i="1"/>
  <c r="S44" i="1" s="1"/>
  <c r="S76" i="1"/>
  <c r="E100" i="1"/>
  <c r="E95" i="1"/>
  <c r="E94" i="1"/>
  <c r="E93" i="1"/>
  <c r="E92" i="1"/>
  <c r="E91" i="1"/>
  <c r="E90" i="1"/>
  <c r="E89" i="1"/>
  <c r="E88" i="1"/>
  <c r="R85" i="1"/>
  <c r="R84" i="1"/>
  <c r="R4" i="1" s="1"/>
  <c r="R83" i="1"/>
  <c r="R5" i="1" s="1"/>
  <c r="E83" i="1"/>
  <c r="R82" i="1"/>
  <c r="E82" i="1"/>
  <c r="R81" i="1"/>
  <c r="E81" i="1"/>
  <c r="R80" i="1"/>
  <c r="E80" i="1"/>
  <c r="R79" i="1"/>
  <c r="E79" i="1"/>
  <c r="R78" i="1"/>
  <c r="E78" i="1"/>
  <c r="R77" i="1"/>
  <c r="R44" i="1" s="1"/>
  <c r="E77" i="1"/>
  <c r="R76" i="1"/>
  <c r="E76" i="1"/>
  <c r="E56" i="1"/>
  <c r="E55" i="1"/>
  <c r="E54" i="1"/>
  <c r="E53" i="1"/>
  <c r="E101" i="1"/>
  <c r="F101" i="1" s="1"/>
  <c r="D100" i="1"/>
  <c r="D95" i="1"/>
  <c r="D94" i="1"/>
  <c r="D93" i="1"/>
  <c r="D92" i="1"/>
  <c r="D91" i="1"/>
  <c r="D90" i="1"/>
  <c r="D89" i="1"/>
  <c r="D88" i="1"/>
  <c r="Q85" i="1"/>
  <c r="Q84" i="1"/>
  <c r="Q4" i="1" s="1"/>
  <c r="Q83" i="1"/>
  <c r="Q5" i="1" s="1"/>
  <c r="D83" i="1"/>
  <c r="D5" i="1" s="1"/>
  <c r="Q82" i="1"/>
  <c r="D82" i="1"/>
  <c r="Q81" i="1"/>
  <c r="D81" i="1"/>
  <c r="Q80" i="1"/>
  <c r="D80" i="1"/>
  <c r="Q79" i="1"/>
  <c r="D79" i="1"/>
  <c r="Q78" i="1"/>
  <c r="D78" i="1"/>
  <c r="Q77" i="1"/>
  <c r="Q44" i="1" s="1"/>
  <c r="D77" i="1"/>
  <c r="Q76" i="1"/>
  <c r="D76" i="1"/>
  <c r="D56" i="1"/>
  <c r="D55" i="1"/>
  <c r="D54" i="1"/>
  <c r="D53" i="1"/>
  <c r="D52" i="1"/>
  <c r="D51" i="1"/>
  <c r="D50" i="1"/>
  <c r="D49" i="1"/>
  <c r="S20" i="1"/>
  <c r="S21" i="1"/>
  <c r="S22" i="1"/>
  <c r="S23" i="1"/>
  <c r="S24" i="1"/>
  <c r="S25" i="1"/>
  <c r="S26" i="1"/>
  <c r="S27" i="1"/>
  <c r="S28" i="1"/>
  <c r="S41" i="1"/>
  <c r="J42" i="1"/>
  <c r="E49" i="1"/>
  <c r="J149" i="1"/>
  <c r="J125" i="1"/>
  <c r="J64" i="1"/>
  <c r="N149" i="1"/>
  <c r="N125" i="1"/>
  <c r="N64" i="1"/>
  <c r="R149" i="1"/>
  <c r="R125" i="1"/>
  <c r="R64" i="1"/>
  <c r="C20" i="1"/>
  <c r="P20" i="1"/>
  <c r="C21" i="1"/>
  <c r="P21" i="1"/>
  <c r="C22" i="1"/>
  <c r="P22" i="1"/>
  <c r="C23" i="1"/>
  <c r="P23" i="1"/>
  <c r="C24" i="1"/>
  <c r="P24" i="1"/>
  <c r="C25" i="1"/>
  <c r="P25" i="1"/>
  <c r="C26" i="1"/>
  <c r="P26" i="1"/>
  <c r="C27" i="1"/>
  <c r="P27" i="1"/>
  <c r="C28" i="1"/>
  <c r="P28" i="1"/>
  <c r="C31" i="1"/>
  <c r="C32" i="1"/>
  <c r="C33" i="1"/>
  <c r="C34" i="1"/>
  <c r="C35" i="1"/>
  <c r="C36" i="1"/>
  <c r="C37" i="1"/>
  <c r="C38" i="1"/>
  <c r="C41" i="1"/>
  <c r="P41" i="1"/>
  <c r="BN41" i="1"/>
  <c r="E50" i="1"/>
  <c r="J150" i="1"/>
  <c r="J126" i="1"/>
  <c r="J65" i="1"/>
  <c r="N150" i="1"/>
  <c r="N126" i="1"/>
  <c r="N65" i="1"/>
  <c r="R150" i="1"/>
  <c r="R126" i="1"/>
  <c r="R65" i="1"/>
  <c r="D20" i="1"/>
  <c r="Q20" i="1"/>
  <c r="D21" i="1"/>
  <c r="Q21" i="1"/>
  <c r="D22" i="1"/>
  <c r="Q22" i="1"/>
  <c r="D23" i="1"/>
  <c r="Q23" i="1"/>
  <c r="D24" i="1"/>
  <c r="Q24" i="1"/>
  <c r="D25" i="1"/>
  <c r="Q25" i="1"/>
  <c r="D26" i="1"/>
  <c r="Q26" i="1"/>
  <c r="D27" i="1"/>
  <c r="Q27" i="1"/>
  <c r="D28" i="1"/>
  <c r="Q28" i="1"/>
  <c r="D31" i="1"/>
  <c r="D32" i="1"/>
  <c r="D33" i="1"/>
  <c r="D34" i="1"/>
  <c r="D35" i="1"/>
  <c r="D36" i="1"/>
  <c r="D37" i="1"/>
  <c r="D38" i="1"/>
  <c r="D41" i="1"/>
  <c r="D43" i="1"/>
  <c r="D45" i="1"/>
  <c r="E51" i="1"/>
  <c r="J151" i="1"/>
  <c r="J127" i="1"/>
  <c r="J66" i="1"/>
  <c r="N151" i="1"/>
  <c r="N127" i="1"/>
  <c r="N66" i="1"/>
  <c r="R151" i="1"/>
  <c r="R127" i="1"/>
  <c r="R66" i="1"/>
  <c r="E20" i="1"/>
  <c r="F20" i="1" s="1"/>
  <c r="R20" i="1"/>
  <c r="E21" i="1"/>
  <c r="F21" i="1" s="1"/>
  <c r="R21" i="1"/>
  <c r="E22" i="1"/>
  <c r="F22" i="1" s="1"/>
  <c r="R22" i="1"/>
  <c r="E23" i="1"/>
  <c r="F23" i="1" s="1"/>
  <c r="R23" i="1"/>
  <c r="E24" i="1"/>
  <c r="F24" i="1" s="1"/>
  <c r="R24" i="1"/>
  <c r="E25" i="1"/>
  <c r="F25" i="1" s="1"/>
  <c r="R25" i="1"/>
  <c r="E26" i="1"/>
  <c r="F26" i="1" s="1"/>
  <c r="R26" i="1"/>
  <c r="E27" i="1"/>
  <c r="F27" i="1" s="1"/>
  <c r="R27" i="1"/>
  <c r="E28" i="1"/>
  <c r="F28" i="1" s="1"/>
  <c r="R28" i="1"/>
  <c r="E31" i="1"/>
  <c r="F31" i="1" s="1"/>
  <c r="E32" i="1"/>
  <c r="F32" i="1" s="1"/>
  <c r="E33" i="1"/>
  <c r="F33" i="1" s="1"/>
  <c r="E34" i="1"/>
  <c r="F34" i="1" s="1"/>
  <c r="E35" i="1"/>
  <c r="F35" i="1" s="1"/>
  <c r="E36" i="1"/>
  <c r="F36" i="1" s="1"/>
  <c r="E37" i="1"/>
  <c r="F37" i="1" s="1"/>
  <c r="E38" i="1"/>
  <c r="F38" i="1" s="1"/>
  <c r="E41" i="1"/>
  <c r="F41" i="1" s="1"/>
  <c r="BI42" i="1"/>
  <c r="BM42" i="1"/>
  <c r="E43" i="1"/>
  <c r="E45" i="1"/>
  <c r="F45" i="1" s="1"/>
  <c r="J148" i="1"/>
  <c r="J124" i="1"/>
  <c r="J63" i="1"/>
  <c r="N148" i="1"/>
  <c r="N124" i="1"/>
  <c r="N63" i="1"/>
  <c r="R148" i="1"/>
  <c r="R124" i="1"/>
  <c r="R63" i="1"/>
  <c r="E52" i="1"/>
  <c r="I148" i="1"/>
  <c r="I124" i="1"/>
  <c r="M148" i="1"/>
  <c r="M124" i="1"/>
  <c r="Q148" i="1"/>
  <c r="Q124" i="1"/>
  <c r="I149" i="1"/>
  <c r="I125" i="1"/>
  <c r="M149" i="1"/>
  <c r="M125" i="1"/>
  <c r="Q149" i="1"/>
  <c r="Q125" i="1"/>
  <c r="I150" i="1"/>
  <c r="I126" i="1"/>
  <c r="M150" i="1"/>
  <c r="M126" i="1"/>
  <c r="Q150" i="1"/>
  <c r="Q126" i="1"/>
  <c r="I151" i="1"/>
  <c r="I127" i="1"/>
  <c r="M151" i="1"/>
  <c r="M127" i="1"/>
  <c r="Q151" i="1"/>
  <c r="Q127" i="1"/>
  <c r="I152" i="1"/>
  <c r="I128" i="1"/>
  <c r="M152" i="1"/>
  <c r="M128" i="1"/>
  <c r="Q152" i="1"/>
  <c r="Q128" i="1"/>
  <c r="I153" i="1"/>
  <c r="I129" i="1"/>
  <c r="M153" i="1"/>
  <c r="M129" i="1"/>
  <c r="Q153" i="1"/>
  <c r="Q129" i="1"/>
  <c r="I154" i="1"/>
  <c r="I130" i="1"/>
  <c r="M154" i="1"/>
  <c r="M130" i="1"/>
  <c r="Q154" i="1"/>
  <c r="Q130" i="1"/>
  <c r="I155" i="1"/>
  <c r="I131" i="1"/>
  <c r="M155" i="1"/>
  <c r="M131" i="1"/>
  <c r="Q155" i="1"/>
  <c r="Q131" i="1"/>
  <c r="Q156" i="1"/>
  <c r="V156" i="1"/>
  <c r="V132" i="1"/>
  <c r="Z156" i="1"/>
  <c r="Z132" i="1"/>
  <c r="AD156" i="1"/>
  <c r="AD132" i="1"/>
  <c r="AH156" i="1"/>
  <c r="AH132" i="1"/>
  <c r="AL156" i="1"/>
  <c r="AL132" i="1"/>
  <c r="AP156" i="1"/>
  <c r="AP132" i="1"/>
  <c r="AT156" i="1"/>
  <c r="BG156" i="1" s="1"/>
  <c r="AT132" i="1"/>
  <c r="AX156" i="1"/>
  <c r="AX132" i="1"/>
  <c r="BK132" i="1" s="1"/>
  <c r="BB156" i="1"/>
  <c r="BO156" i="1" s="1"/>
  <c r="BB132" i="1"/>
  <c r="BG58" i="1"/>
  <c r="BK58" i="1"/>
  <c r="BO58" i="1"/>
  <c r="I157" i="1"/>
  <c r="I133" i="1"/>
  <c r="I11" i="1" s="1"/>
  <c r="M157" i="1"/>
  <c r="M133" i="1"/>
  <c r="M11" i="1" s="1"/>
  <c r="Q157" i="1"/>
  <c r="Q133" i="1"/>
  <c r="Q11" i="1" s="1"/>
  <c r="I63" i="1"/>
  <c r="M63" i="1"/>
  <c r="Q63" i="1"/>
  <c r="I64" i="1"/>
  <c r="M64" i="1"/>
  <c r="Q64" i="1"/>
  <c r="I65" i="1"/>
  <c r="M65" i="1"/>
  <c r="Q65" i="1"/>
  <c r="I66" i="1"/>
  <c r="M66" i="1"/>
  <c r="Q66" i="1"/>
  <c r="I67" i="1"/>
  <c r="M67" i="1"/>
  <c r="Q67" i="1"/>
  <c r="I68" i="1"/>
  <c r="M68" i="1"/>
  <c r="Q68" i="1"/>
  <c r="I69" i="1"/>
  <c r="M69" i="1"/>
  <c r="Q69" i="1"/>
  <c r="I70" i="1"/>
  <c r="M70" i="1"/>
  <c r="Q70" i="1"/>
  <c r="I71" i="1"/>
  <c r="M71" i="1"/>
  <c r="Q71" i="1"/>
  <c r="V71" i="1"/>
  <c r="Z71" i="1"/>
  <c r="AD71" i="1"/>
  <c r="AH71" i="1"/>
  <c r="AL71" i="1"/>
  <c r="AP71" i="1"/>
  <c r="AT71" i="1"/>
  <c r="BG71" i="1" s="1"/>
  <c r="AX71" i="1"/>
  <c r="BK71" i="1" s="1"/>
  <c r="BB71" i="1"/>
  <c r="I72" i="1"/>
  <c r="M72" i="1"/>
  <c r="Q72" i="1"/>
  <c r="I108" i="1"/>
  <c r="M108" i="1"/>
  <c r="Q108" i="1"/>
  <c r="J152" i="1"/>
  <c r="J128" i="1"/>
  <c r="N152" i="1"/>
  <c r="N128" i="1"/>
  <c r="R152" i="1"/>
  <c r="R128" i="1"/>
  <c r="J153" i="1"/>
  <c r="J129" i="1"/>
  <c r="N153" i="1"/>
  <c r="N129" i="1"/>
  <c r="R153" i="1"/>
  <c r="R129" i="1"/>
  <c r="J154" i="1"/>
  <c r="J130" i="1"/>
  <c r="N154" i="1"/>
  <c r="N130" i="1"/>
  <c r="R154" i="1"/>
  <c r="R130" i="1"/>
  <c r="J155" i="1"/>
  <c r="J131" i="1"/>
  <c r="N155" i="1"/>
  <c r="N131" i="1"/>
  <c r="R155" i="1"/>
  <c r="R131" i="1"/>
  <c r="J156" i="1"/>
  <c r="N156" i="1"/>
  <c r="R156" i="1"/>
  <c r="W156" i="1"/>
  <c r="W132" i="1"/>
  <c r="AA156" i="1"/>
  <c r="AA132" i="1"/>
  <c r="AE156" i="1"/>
  <c r="AE132" i="1"/>
  <c r="AI156" i="1"/>
  <c r="AI132" i="1"/>
  <c r="AM156" i="1"/>
  <c r="AM132" i="1"/>
  <c r="AQ156" i="1"/>
  <c r="AQ132" i="1"/>
  <c r="AU156" i="1"/>
  <c r="BH156" i="1" s="1"/>
  <c r="AU132" i="1"/>
  <c r="AY156" i="1"/>
  <c r="AY132" i="1"/>
  <c r="BL132" i="1" s="1"/>
  <c r="BC156" i="1"/>
  <c r="BP156" i="1" s="1"/>
  <c r="BC132" i="1"/>
  <c r="BH58" i="1"/>
  <c r="BL58" i="1"/>
  <c r="BP58" i="1"/>
  <c r="J157" i="1"/>
  <c r="J133" i="1"/>
  <c r="J11" i="1" s="1"/>
  <c r="N157" i="1"/>
  <c r="N133" i="1"/>
  <c r="N11" i="1" s="1"/>
  <c r="R157" i="1"/>
  <c r="R133" i="1"/>
  <c r="R11" i="1" s="1"/>
  <c r="J67" i="1"/>
  <c r="N67" i="1"/>
  <c r="R67" i="1"/>
  <c r="J68" i="1"/>
  <c r="N68" i="1"/>
  <c r="R68" i="1"/>
  <c r="J69" i="1"/>
  <c r="N69" i="1"/>
  <c r="R69" i="1"/>
  <c r="J70" i="1"/>
  <c r="N70" i="1"/>
  <c r="R70" i="1"/>
  <c r="J71" i="1"/>
  <c r="N71" i="1"/>
  <c r="R71" i="1"/>
  <c r="W71" i="1"/>
  <c r="AA71" i="1"/>
  <c r="AE71" i="1"/>
  <c r="AI71" i="1"/>
  <c r="AM71" i="1"/>
  <c r="AQ71" i="1"/>
  <c r="AU71" i="1"/>
  <c r="BH71" i="1" s="1"/>
  <c r="AY71" i="1"/>
  <c r="BL71" i="1" s="1"/>
  <c r="BC71" i="1"/>
  <c r="J72" i="1"/>
  <c r="N72" i="1"/>
  <c r="R72" i="1"/>
  <c r="J108" i="1"/>
  <c r="N108" i="1"/>
  <c r="K148" i="1"/>
  <c r="K124" i="1"/>
  <c r="O148" i="1"/>
  <c r="O124" i="1"/>
  <c r="S148" i="1"/>
  <c r="S124" i="1"/>
  <c r="K149" i="1"/>
  <c r="K125" i="1"/>
  <c r="O149" i="1"/>
  <c r="O125" i="1"/>
  <c r="S149" i="1"/>
  <c r="S125" i="1"/>
  <c r="K150" i="1"/>
  <c r="K126" i="1"/>
  <c r="O150" i="1"/>
  <c r="O126" i="1"/>
  <c r="S150" i="1"/>
  <c r="S126" i="1"/>
  <c r="K151" i="1"/>
  <c r="K127" i="1"/>
  <c r="O151" i="1"/>
  <c r="O127" i="1"/>
  <c r="S151" i="1"/>
  <c r="S127" i="1"/>
  <c r="K152" i="1"/>
  <c r="K128" i="1"/>
  <c r="O152" i="1"/>
  <c r="O128" i="1"/>
  <c r="S152" i="1"/>
  <c r="S128" i="1"/>
  <c r="K153" i="1"/>
  <c r="K129" i="1"/>
  <c r="O153" i="1"/>
  <c r="O129" i="1"/>
  <c r="S153" i="1"/>
  <c r="S129" i="1"/>
  <c r="K154" i="1"/>
  <c r="K130" i="1"/>
  <c r="O154" i="1"/>
  <c r="O130" i="1"/>
  <c r="S154" i="1"/>
  <c r="S130" i="1"/>
  <c r="K155" i="1"/>
  <c r="K131" i="1"/>
  <c r="O155" i="1"/>
  <c r="O131" i="1"/>
  <c r="S155" i="1"/>
  <c r="S131" i="1"/>
  <c r="K58" i="1"/>
  <c r="O58" i="1"/>
  <c r="S58" i="1"/>
  <c r="X156" i="1"/>
  <c r="X132" i="1"/>
  <c r="AB156" i="1"/>
  <c r="AB132" i="1"/>
  <c r="AF156" i="1"/>
  <c r="AF132" i="1"/>
  <c r="AJ156" i="1"/>
  <c r="AJ132" i="1"/>
  <c r="AN156" i="1"/>
  <c r="AN132" i="1"/>
  <c r="AR156" i="1"/>
  <c r="AR132" i="1"/>
  <c r="AV156" i="1"/>
  <c r="BI156" i="1" s="1"/>
  <c r="AV132" i="1"/>
  <c r="BI132" i="1" s="1"/>
  <c r="AZ156" i="1"/>
  <c r="AZ132" i="1"/>
  <c r="BD156" i="1"/>
  <c r="BQ156" i="1" s="1"/>
  <c r="BD132" i="1"/>
  <c r="BQ132" i="1" s="1"/>
  <c r="BI58" i="1"/>
  <c r="BM58" i="1"/>
  <c r="BQ58" i="1"/>
  <c r="K157" i="1"/>
  <c r="K133" i="1"/>
  <c r="K11" i="1" s="1"/>
  <c r="O157" i="1"/>
  <c r="O133" i="1"/>
  <c r="O11" i="1" s="1"/>
  <c r="S157" i="1"/>
  <c r="S133" i="1"/>
  <c r="S11" i="1" s="1"/>
  <c r="K63" i="1"/>
  <c r="O63" i="1"/>
  <c r="S63" i="1"/>
  <c r="K64" i="1"/>
  <c r="O64" i="1"/>
  <c r="S64" i="1"/>
  <c r="K65" i="1"/>
  <c r="O65" i="1"/>
  <c r="S65" i="1"/>
  <c r="K66" i="1"/>
  <c r="O66" i="1"/>
  <c r="S66" i="1"/>
  <c r="K67" i="1"/>
  <c r="O67" i="1"/>
  <c r="S67" i="1"/>
  <c r="K68" i="1"/>
  <c r="O68" i="1"/>
  <c r="S68" i="1"/>
  <c r="K69" i="1"/>
  <c r="O69" i="1"/>
  <c r="S69" i="1"/>
  <c r="K70" i="1"/>
  <c r="O70" i="1"/>
  <c r="S70" i="1"/>
  <c r="X71" i="1"/>
  <c r="AB71" i="1"/>
  <c r="AF71" i="1"/>
  <c r="AJ71" i="1"/>
  <c r="AN71" i="1"/>
  <c r="AR71" i="1"/>
  <c r="AV71" i="1"/>
  <c r="BI71" i="1" s="1"/>
  <c r="AZ71" i="1"/>
  <c r="BD71" i="1"/>
  <c r="K72" i="1"/>
  <c r="O72" i="1"/>
  <c r="S72" i="1"/>
  <c r="K108" i="1"/>
  <c r="O108" i="1"/>
  <c r="H148" i="1"/>
  <c r="H124" i="1"/>
  <c r="L148" i="1"/>
  <c r="L124" i="1"/>
  <c r="P148" i="1"/>
  <c r="P124" i="1"/>
  <c r="H149" i="1"/>
  <c r="H125" i="1"/>
  <c r="L149" i="1"/>
  <c r="L125" i="1"/>
  <c r="P149" i="1"/>
  <c r="P125" i="1"/>
  <c r="H150" i="1"/>
  <c r="H126" i="1"/>
  <c r="L150" i="1"/>
  <c r="L126" i="1"/>
  <c r="P150" i="1"/>
  <c r="P126" i="1"/>
  <c r="H151" i="1"/>
  <c r="H127" i="1"/>
  <c r="L151" i="1"/>
  <c r="L127" i="1"/>
  <c r="P151" i="1"/>
  <c r="P127" i="1"/>
  <c r="H152" i="1"/>
  <c r="H128" i="1"/>
  <c r="L152" i="1"/>
  <c r="L128" i="1"/>
  <c r="P152" i="1"/>
  <c r="P128" i="1"/>
  <c r="H153" i="1"/>
  <c r="H129" i="1"/>
  <c r="L153" i="1"/>
  <c r="L129" i="1"/>
  <c r="P153" i="1"/>
  <c r="P129" i="1"/>
  <c r="H154" i="1"/>
  <c r="H130" i="1"/>
  <c r="L154" i="1"/>
  <c r="L130" i="1"/>
  <c r="P154" i="1"/>
  <c r="P130" i="1"/>
  <c r="H155" i="1"/>
  <c r="H131" i="1"/>
  <c r="L155" i="1"/>
  <c r="L131" i="1"/>
  <c r="P155" i="1"/>
  <c r="P131" i="1"/>
  <c r="H58" i="1"/>
  <c r="L58" i="1"/>
  <c r="P58" i="1"/>
  <c r="U156" i="1"/>
  <c r="U132" i="1"/>
  <c r="Y156" i="1"/>
  <c r="Y132" i="1"/>
  <c r="AC156" i="1"/>
  <c r="AC132" i="1"/>
  <c r="AG156" i="1"/>
  <c r="AG132" i="1"/>
  <c r="AK156" i="1"/>
  <c r="AK132" i="1"/>
  <c r="AO156" i="1"/>
  <c r="AO132" i="1"/>
  <c r="AS156" i="1"/>
  <c r="BF156" i="1" s="1"/>
  <c r="AS132" i="1"/>
  <c r="BF132" i="1" s="1"/>
  <c r="AW156" i="1"/>
  <c r="AW132" i="1"/>
  <c r="BA156" i="1"/>
  <c r="BN156" i="1" s="1"/>
  <c r="BA132" i="1"/>
  <c r="BN132" i="1" s="1"/>
  <c r="BF58" i="1"/>
  <c r="BJ58" i="1"/>
  <c r="BN58" i="1"/>
  <c r="H157" i="1"/>
  <c r="H133" i="1"/>
  <c r="H11" i="1" s="1"/>
  <c r="L157" i="1"/>
  <c r="L133" i="1"/>
  <c r="L11" i="1" s="1"/>
  <c r="P157" i="1"/>
  <c r="P133" i="1"/>
  <c r="P11" i="1" s="1"/>
  <c r="H63" i="1"/>
  <c r="L63" i="1"/>
  <c r="P63" i="1"/>
  <c r="H64" i="1"/>
  <c r="L64" i="1"/>
  <c r="P64" i="1"/>
  <c r="H65" i="1"/>
  <c r="L65" i="1"/>
  <c r="P65" i="1"/>
  <c r="H66" i="1"/>
  <c r="L66" i="1"/>
  <c r="P66" i="1"/>
  <c r="H67" i="1"/>
  <c r="L67" i="1"/>
  <c r="P67" i="1"/>
  <c r="H68" i="1"/>
  <c r="L68" i="1"/>
  <c r="P68" i="1"/>
  <c r="H69" i="1"/>
  <c r="L69" i="1"/>
  <c r="P69" i="1"/>
  <c r="H70" i="1"/>
  <c r="L70" i="1"/>
  <c r="P70" i="1"/>
  <c r="U71" i="1"/>
  <c r="Y71" i="1"/>
  <c r="AC71" i="1"/>
  <c r="AG71" i="1"/>
  <c r="AK71" i="1"/>
  <c r="AO71" i="1"/>
  <c r="AS71" i="1"/>
  <c r="BF71" i="1" s="1"/>
  <c r="AW71" i="1"/>
  <c r="BA71" i="1"/>
  <c r="H72" i="1"/>
  <c r="L72" i="1"/>
  <c r="P72" i="1"/>
  <c r="H108" i="1"/>
  <c r="L108" i="1"/>
  <c r="P108" i="1"/>
  <c r="H136" i="1"/>
  <c r="L136" i="1"/>
  <c r="P136" i="1"/>
  <c r="H137" i="1"/>
  <c r="L137" i="1"/>
  <c r="P137" i="1"/>
  <c r="H138" i="1"/>
  <c r="L138" i="1"/>
  <c r="P138" i="1"/>
  <c r="H139" i="1"/>
  <c r="L139" i="1"/>
  <c r="P139" i="1"/>
  <c r="H140" i="1"/>
  <c r="L140" i="1"/>
  <c r="P140" i="1"/>
  <c r="H141" i="1"/>
  <c r="L141" i="1"/>
  <c r="P141" i="1"/>
  <c r="H142" i="1"/>
  <c r="L142" i="1"/>
  <c r="P142" i="1"/>
  <c r="H143" i="1"/>
  <c r="L143" i="1"/>
  <c r="P143" i="1"/>
  <c r="H144" i="1"/>
  <c r="L144" i="1"/>
  <c r="P144" i="1"/>
  <c r="U144" i="1"/>
  <c r="Y144" i="1"/>
  <c r="I136" i="1"/>
  <c r="M136" i="1"/>
  <c r="Q136" i="1"/>
  <c r="I137" i="1"/>
  <c r="M137" i="1"/>
  <c r="Q137" i="1"/>
  <c r="I138" i="1"/>
  <c r="M138" i="1"/>
  <c r="Q138" i="1"/>
  <c r="I139" i="1"/>
  <c r="M139" i="1"/>
  <c r="Q139" i="1"/>
  <c r="I140" i="1"/>
  <c r="M140" i="1"/>
  <c r="Q140" i="1"/>
  <c r="I141" i="1"/>
  <c r="M141" i="1"/>
  <c r="Q141" i="1"/>
  <c r="I142" i="1"/>
  <c r="M142" i="1"/>
  <c r="Q142" i="1"/>
  <c r="I143" i="1"/>
  <c r="M143" i="1"/>
  <c r="Q143" i="1"/>
  <c r="I144" i="1"/>
  <c r="M144" i="1"/>
  <c r="Q144" i="1"/>
  <c r="V144" i="1"/>
  <c r="Z144" i="1"/>
  <c r="J136" i="1"/>
  <c r="N136" i="1"/>
  <c r="R136" i="1"/>
  <c r="J137" i="1"/>
  <c r="N137" i="1"/>
  <c r="R137" i="1"/>
  <c r="J138" i="1"/>
  <c r="N138" i="1"/>
  <c r="R138" i="1"/>
  <c r="J139" i="1"/>
  <c r="N139" i="1"/>
  <c r="R139" i="1"/>
  <c r="J140" i="1"/>
  <c r="N140" i="1"/>
  <c r="R140" i="1"/>
  <c r="J141" i="1"/>
  <c r="N141" i="1"/>
  <c r="R141" i="1"/>
  <c r="J142" i="1"/>
  <c r="N142" i="1"/>
  <c r="R142" i="1"/>
  <c r="J143" i="1"/>
  <c r="N143" i="1"/>
  <c r="R143" i="1"/>
  <c r="J144" i="1"/>
  <c r="N144" i="1"/>
  <c r="R144" i="1"/>
  <c r="W144" i="1"/>
  <c r="AA144" i="1"/>
  <c r="K136" i="1"/>
  <c r="O136" i="1"/>
  <c r="S136" i="1"/>
  <c r="K137" i="1"/>
  <c r="O137" i="1"/>
  <c r="S137" i="1"/>
  <c r="K138" i="1"/>
  <c r="O138" i="1"/>
  <c r="S138" i="1"/>
  <c r="K139" i="1"/>
  <c r="O139" i="1"/>
  <c r="S139" i="1"/>
  <c r="K140" i="1"/>
  <c r="O140" i="1"/>
  <c r="S140" i="1"/>
  <c r="K141" i="1"/>
  <c r="O141" i="1"/>
  <c r="S141" i="1"/>
  <c r="K142" i="1"/>
  <c r="O142" i="1"/>
  <c r="S142" i="1"/>
  <c r="K143" i="1"/>
  <c r="O143" i="1"/>
  <c r="S143" i="1"/>
  <c r="K144" i="1"/>
  <c r="O144" i="1"/>
  <c r="S144" i="1"/>
  <c r="X144" i="1"/>
  <c r="AB144" i="1"/>
  <c r="AF144" i="1"/>
  <c r="AJ144" i="1"/>
  <c r="AN144" i="1"/>
  <c r="AR144" i="1"/>
  <c r="AV144" i="1"/>
  <c r="AZ144" i="1"/>
  <c r="BD144" i="1"/>
  <c r="BI120" i="1"/>
  <c r="BM120" i="1"/>
  <c r="BQ120" i="1"/>
  <c r="K145" i="1"/>
  <c r="K9" i="1" s="1"/>
  <c r="O145" i="1"/>
  <c r="O9" i="1" s="1"/>
  <c r="S145" i="1"/>
  <c r="S9" i="1" s="1"/>
  <c r="AC144" i="1"/>
  <c r="AG144" i="1"/>
  <c r="AK144" i="1"/>
  <c r="AO144" i="1"/>
  <c r="AS144" i="1"/>
  <c r="AW144" i="1"/>
  <c r="BA144" i="1"/>
  <c r="BN144" i="1" s="1"/>
  <c r="BF120" i="1"/>
  <c r="BJ120" i="1"/>
  <c r="BN120" i="1"/>
  <c r="H145" i="1"/>
  <c r="H9" i="1" s="1"/>
  <c r="L145" i="1"/>
  <c r="L9" i="1" s="1"/>
  <c r="P145" i="1"/>
  <c r="P9" i="1" s="1"/>
  <c r="AD144" i="1"/>
  <c r="AH144" i="1"/>
  <c r="AL144" i="1"/>
  <c r="AP144" i="1"/>
  <c r="AT144" i="1"/>
  <c r="AX144" i="1"/>
  <c r="BK144" i="1" s="1"/>
  <c r="BB144" i="1"/>
  <c r="BG120" i="1"/>
  <c r="BK120" i="1"/>
  <c r="BO120" i="1"/>
  <c r="I145" i="1"/>
  <c r="I9" i="1" s="1"/>
  <c r="M145" i="1"/>
  <c r="M9" i="1" s="1"/>
  <c r="Q145" i="1"/>
  <c r="Q9" i="1" s="1"/>
  <c r="AE144" i="1"/>
  <c r="AI144" i="1"/>
  <c r="AM144" i="1"/>
  <c r="AQ144" i="1"/>
  <c r="AU144" i="1"/>
  <c r="BH144" i="1" s="1"/>
  <c r="AY144" i="1"/>
  <c r="BC144" i="1"/>
  <c r="BH120" i="1"/>
  <c r="BL120" i="1"/>
  <c r="BP120" i="1"/>
  <c r="J145" i="1"/>
  <c r="J9" i="1" s="1"/>
  <c r="N145" i="1"/>
  <c r="N9" i="1" s="1"/>
  <c r="R145" i="1"/>
  <c r="R9" i="1" s="1"/>
  <c r="BJ153" i="1"/>
  <c r="BN153" i="1"/>
  <c r="BH154" i="1"/>
  <c r="H156" i="1" l="1"/>
  <c r="H71" i="1"/>
  <c r="K156" i="1"/>
  <c r="K71" i="1"/>
  <c r="E150" i="1"/>
  <c r="E126" i="1"/>
  <c r="F51" i="1"/>
  <c r="Q42" i="1"/>
  <c r="D150" i="1"/>
  <c r="D126" i="1"/>
  <c r="D154" i="1"/>
  <c r="D130" i="1"/>
  <c r="D44" i="1"/>
  <c r="D97" i="1"/>
  <c r="D8" i="1" s="1"/>
  <c r="D96" i="1"/>
  <c r="D7" i="1" s="1"/>
  <c r="E154" i="1"/>
  <c r="F154" i="1" s="1"/>
  <c r="E130" i="1"/>
  <c r="F130" i="1" s="1"/>
  <c r="F55" i="1"/>
  <c r="F77" i="1"/>
  <c r="E44" i="1"/>
  <c r="F44" i="1" s="1"/>
  <c r="F79" i="1"/>
  <c r="F81" i="1"/>
  <c r="F83" i="1"/>
  <c r="F5" i="1" s="1"/>
  <c r="E5" i="1"/>
  <c r="F88" i="1"/>
  <c r="E97" i="1"/>
  <c r="E96" i="1"/>
  <c r="F92" i="1"/>
  <c r="F100" i="1"/>
  <c r="C151" i="1"/>
  <c r="C127" i="1"/>
  <c r="C155" i="1"/>
  <c r="C131" i="1"/>
  <c r="F109" i="1"/>
  <c r="F6" i="1" s="1"/>
  <c r="E6" i="1"/>
  <c r="C136" i="1"/>
  <c r="C121" i="1"/>
  <c r="C120" i="1"/>
  <c r="C140" i="1"/>
  <c r="D137" i="1"/>
  <c r="D141" i="1"/>
  <c r="F103" i="1"/>
  <c r="F107" i="1"/>
  <c r="E138" i="1"/>
  <c r="F114" i="1"/>
  <c r="E142" i="1"/>
  <c r="F118" i="1"/>
  <c r="C166" i="1"/>
  <c r="D168" i="1"/>
  <c r="F162" i="1"/>
  <c r="E166" i="1"/>
  <c r="F172" i="1"/>
  <c r="F176" i="1"/>
  <c r="BG144" i="1"/>
  <c r="BQ144" i="1"/>
  <c r="F43" i="1"/>
  <c r="E42" i="1"/>
  <c r="R42" i="1"/>
  <c r="S42" i="1"/>
  <c r="D151" i="1"/>
  <c r="D127" i="1"/>
  <c r="D155" i="1"/>
  <c r="D131" i="1"/>
  <c r="E155" i="1"/>
  <c r="F155" i="1" s="1"/>
  <c r="E131" i="1"/>
  <c r="F131" i="1" s="1"/>
  <c r="F56" i="1"/>
  <c r="F89" i="1"/>
  <c r="F93" i="1"/>
  <c r="C148" i="1"/>
  <c r="C124" i="1"/>
  <c r="C63" i="1"/>
  <c r="C59" i="1"/>
  <c r="C70" i="1" s="1"/>
  <c r="C58" i="1"/>
  <c r="C152" i="1"/>
  <c r="C128" i="1"/>
  <c r="C67" i="1"/>
  <c r="C85" i="1"/>
  <c r="C84" i="1"/>
  <c r="C4" i="1" s="1"/>
  <c r="C137" i="1"/>
  <c r="C141" i="1"/>
  <c r="D138" i="1"/>
  <c r="D142" i="1"/>
  <c r="R107" i="1"/>
  <c r="R105" i="1"/>
  <c r="R103" i="1"/>
  <c r="R109" i="1"/>
  <c r="R6" i="1" s="1"/>
  <c r="R108" i="1"/>
  <c r="R106" i="1"/>
  <c r="R104" i="1"/>
  <c r="R102" i="1"/>
  <c r="R101" i="1"/>
  <c r="R100" i="1"/>
  <c r="E139" i="1"/>
  <c r="F115" i="1"/>
  <c r="E143" i="1"/>
  <c r="F119" i="1"/>
  <c r="S107" i="1"/>
  <c r="S105" i="1"/>
  <c r="S103" i="1"/>
  <c r="S109" i="1"/>
  <c r="S6" i="1" s="1"/>
  <c r="S108" i="1"/>
  <c r="S106" i="1"/>
  <c r="S104" i="1"/>
  <c r="S102" i="1"/>
  <c r="S101" i="1"/>
  <c r="S100" i="1"/>
  <c r="F163" i="1"/>
  <c r="E167" i="1"/>
  <c r="F173" i="1"/>
  <c r="F177" i="1"/>
  <c r="BJ144" i="1"/>
  <c r="BP144" i="1"/>
  <c r="BF144" i="1"/>
  <c r="BM144" i="1"/>
  <c r="BN71" i="1"/>
  <c r="BJ132" i="1"/>
  <c r="P156" i="1"/>
  <c r="P71" i="1"/>
  <c r="BQ71" i="1"/>
  <c r="BM132" i="1"/>
  <c r="S156" i="1"/>
  <c r="S71" i="1"/>
  <c r="BP71" i="1"/>
  <c r="BL156" i="1"/>
  <c r="BO71" i="1"/>
  <c r="BK156" i="1"/>
  <c r="E151" i="1"/>
  <c r="F151" i="1" s="1"/>
  <c r="E127" i="1"/>
  <c r="F127" i="1" s="1"/>
  <c r="F52" i="1"/>
  <c r="D42" i="1"/>
  <c r="E148" i="1"/>
  <c r="E124" i="1"/>
  <c r="F49" i="1"/>
  <c r="E63" i="1"/>
  <c r="F63" i="1" s="1"/>
  <c r="E59" i="1"/>
  <c r="E69" i="1" s="1"/>
  <c r="F69" i="1" s="1"/>
  <c r="E58" i="1"/>
  <c r="D148" i="1"/>
  <c r="D124" i="1"/>
  <c r="D63" i="1"/>
  <c r="D59" i="1"/>
  <c r="D69" i="1" s="1"/>
  <c r="D58" i="1"/>
  <c r="D152" i="1"/>
  <c r="D128" i="1"/>
  <c r="D67" i="1"/>
  <c r="D85" i="1"/>
  <c r="D84" i="1"/>
  <c r="D4" i="1" s="1"/>
  <c r="E152" i="1"/>
  <c r="E128" i="1"/>
  <c r="F53" i="1"/>
  <c r="E67" i="1"/>
  <c r="F67" i="1" s="1"/>
  <c r="F76" i="1"/>
  <c r="E85" i="1"/>
  <c r="E84" i="1"/>
  <c r="F78" i="1"/>
  <c r="F80" i="1"/>
  <c r="F82" i="1"/>
  <c r="F90" i="1"/>
  <c r="F94" i="1"/>
  <c r="C149" i="1"/>
  <c r="C125" i="1"/>
  <c r="C64" i="1"/>
  <c r="C153" i="1"/>
  <c r="C129" i="1"/>
  <c r="C68" i="1"/>
  <c r="C138" i="1"/>
  <c r="C142" i="1"/>
  <c r="D139" i="1"/>
  <c r="D143" i="1"/>
  <c r="F105" i="1"/>
  <c r="E136" i="1"/>
  <c r="E121" i="1"/>
  <c r="F112" i="1"/>
  <c r="E120" i="1"/>
  <c r="E140" i="1"/>
  <c r="F116" i="1"/>
  <c r="C168" i="1"/>
  <c r="D166" i="1"/>
  <c r="F160" i="1"/>
  <c r="F164" i="1"/>
  <c r="E168" i="1"/>
  <c r="F168" i="1" s="1"/>
  <c r="F174" i="1"/>
  <c r="F178" i="1"/>
  <c r="BL144" i="1"/>
  <c r="BO144" i="1"/>
  <c r="BI144" i="1"/>
  <c r="BJ71" i="1"/>
  <c r="BJ156" i="1"/>
  <c r="L156" i="1"/>
  <c r="L71" i="1"/>
  <c r="BM71" i="1"/>
  <c r="BM156" i="1"/>
  <c r="O156" i="1"/>
  <c r="O71" i="1"/>
  <c r="BP132" i="1"/>
  <c r="BH132" i="1"/>
  <c r="BO132" i="1"/>
  <c r="BG132" i="1"/>
  <c r="E149" i="1"/>
  <c r="F149" i="1" s="1"/>
  <c r="E125" i="1"/>
  <c r="F125" i="1" s="1"/>
  <c r="F50" i="1"/>
  <c r="E64" i="1"/>
  <c r="P42" i="1"/>
  <c r="D149" i="1"/>
  <c r="D125" i="1"/>
  <c r="D64" i="1"/>
  <c r="D153" i="1"/>
  <c r="D129" i="1"/>
  <c r="D68" i="1"/>
  <c r="E153" i="1"/>
  <c r="E129" i="1"/>
  <c r="F129" i="1" s="1"/>
  <c r="F54" i="1"/>
  <c r="E68" i="1"/>
  <c r="F68" i="1" s="1"/>
  <c r="F91" i="1"/>
  <c r="F95" i="1"/>
  <c r="C42" i="1"/>
  <c r="C150" i="1"/>
  <c r="C126" i="1"/>
  <c r="C65" i="1"/>
  <c r="C154" i="1"/>
  <c r="C130" i="1"/>
  <c r="C69" i="1"/>
  <c r="C44" i="1"/>
  <c r="C97" i="1"/>
  <c r="C8" i="1" s="1"/>
  <c r="C96" i="1"/>
  <c r="C7" i="1" s="1"/>
  <c r="C139" i="1"/>
  <c r="C143" i="1"/>
  <c r="D136" i="1"/>
  <c r="D121" i="1"/>
  <c r="D120" i="1"/>
  <c r="D144" i="1" s="1"/>
  <c r="D140" i="1"/>
  <c r="E137" i="1"/>
  <c r="F137" i="1" s="1"/>
  <c r="F113" i="1"/>
  <c r="E141" i="1"/>
  <c r="F141" i="1" s="1"/>
  <c r="F117" i="1"/>
  <c r="C180" i="1"/>
  <c r="D167" i="1"/>
  <c r="F161" i="1"/>
  <c r="E165" i="1"/>
  <c r="F165" i="1" s="1"/>
  <c r="F171" i="1"/>
  <c r="E180" i="1"/>
  <c r="F180" i="1" s="1"/>
  <c r="F175" i="1"/>
  <c r="F179" i="1"/>
  <c r="F140" i="1" l="1"/>
  <c r="F136" i="1"/>
  <c r="F143" i="1"/>
  <c r="D66" i="1"/>
  <c r="F142" i="1"/>
  <c r="C144" i="1"/>
  <c r="C66" i="1"/>
  <c r="D65" i="1"/>
  <c r="E65" i="1"/>
  <c r="F65" i="1" s="1"/>
  <c r="F153" i="1"/>
  <c r="F64" i="1"/>
  <c r="E144" i="1"/>
  <c r="F144" i="1" s="1"/>
  <c r="F120" i="1"/>
  <c r="F84" i="1"/>
  <c r="F4" i="1" s="1"/>
  <c r="E4" i="1"/>
  <c r="D156" i="1"/>
  <c r="D132" i="1"/>
  <c r="D71" i="1"/>
  <c r="E66" i="1"/>
  <c r="F66" i="1" s="1"/>
  <c r="E70" i="1"/>
  <c r="D70" i="1"/>
  <c r="F42" i="1"/>
  <c r="C145" i="1"/>
  <c r="C9" i="1" s="1"/>
  <c r="C10" i="1"/>
  <c r="F96" i="1"/>
  <c r="F7" i="1" s="1"/>
  <c r="E7" i="1"/>
  <c r="D145" i="1"/>
  <c r="D9" i="1" s="1"/>
  <c r="D10" i="1"/>
  <c r="F85" i="1"/>
  <c r="F128" i="1"/>
  <c r="D157" i="1"/>
  <c r="D133" i="1"/>
  <c r="D11" i="1" s="1"/>
  <c r="D72" i="1"/>
  <c r="D12" i="1"/>
  <c r="E156" i="1"/>
  <c r="F156" i="1" s="1"/>
  <c r="E132" i="1"/>
  <c r="F58" i="1"/>
  <c r="E71" i="1"/>
  <c r="F71" i="1" s="1"/>
  <c r="F124" i="1"/>
  <c r="F139" i="1"/>
  <c r="C156" i="1"/>
  <c r="C132" i="1"/>
  <c r="C71" i="1"/>
  <c r="F138" i="1"/>
  <c r="F97" i="1"/>
  <c r="F8" i="1" s="1"/>
  <c r="E8" i="1"/>
  <c r="F126" i="1"/>
  <c r="E145" i="1"/>
  <c r="F121" i="1"/>
  <c r="F10" i="1" s="1"/>
  <c r="E10" i="1"/>
  <c r="F152" i="1"/>
  <c r="E157" i="1"/>
  <c r="F157" i="1" s="1"/>
  <c r="E133" i="1"/>
  <c r="F59" i="1"/>
  <c r="F12" i="1" s="1"/>
  <c r="E72" i="1"/>
  <c r="F72" i="1" s="1"/>
  <c r="E12" i="1"/>
  <c r="F148" i="1"/>
  <c r="F167" i="1"/>
  <c r="C157" i="1"/>
  <c r="C133" i="1"/>
  <c r="C11" i="1" s="1"/>
  <c r="C72" i="1"/>
  <c r="C12" i="1"/>
  <c r="F166" i="1"/>
  <c r="F150" i="1"/>
  <c r="F145" i="1" l="1"/>
  <c r="F9" i="1" s="1"/>
  <c r="E9" i="1"/>
  <c r="F132" i="1"/>
  <c r="F70" i="1"/>
  <c r="F133" i="1"/>
  <c r="F11" i="1" s="1"/>
  <c r="E11" i="1"/>
  <c r="Y43" i="9" l="1"/>
  <c r="X43" i="9"/>
  <c r="W43" i="9"/>
  <c r="V43" i="9"/>
  <c r="R43" i="9"/>
  <c r="Q43" i="9"/>
  <c r="P43" i="9"/>
  <c r="O43" i="9"/>
  <c r="N43" i="9"/>
  <c r="M43" i="9"/>
  <c r="L43" i="9"/>
  <c r="K43" i="9"/>
  <c r="J43" i="9"/>
  <c r="B2" i="9"/>
  <c r="D26" i="11" l="1"/>
  <c r="E26" i="11"/>
  <c r="F26" i="11"/>
  <c r="G26" i="11"/>
  <c r="H26" i="11"/>
  <c r="I26" i="11"/>
  <c r="J26" i="11"/>
  <c r="K26" i="11"/>
  <c r="L26" i="11"/>
  <c r="M26" i="11"/>
  <c r="N26" i="11"/>
  <c r="O26" i="11"/>
  <c r="P26" i="11"/>
  <c r="Q26" i="11"/>
  <c r="R26" i="11"/>
  <c r="S26" i="11"/>
  <c r="T26" i="11"/>
  <c r="U26" i="11"/>
  <c r="W26" i="11"/>
  <c r="X26" i="11"/>
  <c r="Y26" i="11"/>
  <c r="Z26" i="11"/>
  <c r="AA26" i="11"/>
  <c r="V26" i="11"/>
  <c r="D21" i="11" l="1"/>
  <c r="D24" i="11" s="1"/>
  <c r="AB21" i="11" l="1"/>
  <c r="AB24" i="11" s="1"/>
  <c r="AA21" i="11"/>
  <c r="AA24" i="11" s="1"/>
  <c r="Z21" i="11"/>
  <c r="Z24" i="11" s="1"/>
  <c r="Y21" i="11"/>
  <c r="Y24" i="11" s="1"/>
  <c r="X21" i="11"/>
  <c r="X24" i="11" s="1"/>
  <c r="W21" i="11"/>
  <c r="W24" i="11" s="1"/>
  <c r="V21" i="11"/>
  <c r="V24" i="11" s="1"/>
  <c r="U21" i="11"/>
  <c r="U24" i="11" s="1"/>
  <c r="T21" i="11"/>
  <c r="T24" i="11" s="1"/>
  <c r="S21" i="11"/>
  <c r="S24" i="11" s="1"/>
  <c r="R21" i="11"/>
  <c r="R24" i="11" s="1"/>
  <c r="Q21" i="11"/>
  <c r="Q24" i="11" s="1"/>
  <c r="P21" i="11"/>
  <c r="P24" i="11" s="1"/>
  <c r="O21" i="11"/>
  <c r="O24" i="11" s="1"/>
  <c r="N21" i="11"/>
  <c r="N24" i="11" s="1"/>
  <c r="M21" i="11"/>
  <c r="M24" i="11" s="1"/>
  <c r="L21" i="11"/>
  <c r="L24" i="11" s="1"/>
  <c r="K21" i="11"/>
  <c r="K24" i="11" s="1"/>
  <c r="J21" i="11"/>
  <c r="J24" i="11" s="1"/>
  <c r="I21" i="11"/>
  <c r="I24" i="11" s="1"/>
  <c r="H21" i="11"/>
  <c r="H24" i="11" s="1"/>
  <c r="G21" i="11"/>
  <c r="G24" i="11" s="1"/>
  <c r="F21" i="11"/>
  <c r="F24" i="11" s="1"/>
  <c r="E21" i="11"/>
  <c r="E24" i="11" s="1"/>
  <c r="F68" i="14" l="1"/>
  <c r="E68" i="14"/>
  <c r="D68" i="14"/>
  <c r="F67" i="14"/>
  <c r="E67" i="14"/>
  <c r="D67" i="14"/>
  <c r="G67" i="14" s="1"/>
  <c r="F66" i="14"/>
  <c r="E66" i="14"/>
  <c r="D66" i="14"/>
  <c r="D65" i="14"/>
  <c r="F65" i="14"/>
  <c r="E65" i="14"/>
  <c r="D64" i="14"/>
  <c r="F64" i="14"/>
  <c r="I64" i="14" s="1"/>
  <c r="E64" i="14"/>
  <c r="E63" i="14"/>
  <c r="H63" i="14" s="1"/>
  <c r="F63" i="14"/>
  <c r="D63" i="14"/>
  <c r="E62" i="14"/>
  <c r="F62" i="14"/>
  <c r="D62" i="14"/>
  <c r="G62" i="14" s="1"/>
  <c r="F61" i="14"/>
  <c r="E61" i="14"/>
  <c r="D61" i="14"/>
  <c r="E60" i="14"/>
  <c r="D60" i="14"/>
  <c r="F60" i="14"/>
  <c r="D59" i="14"/>
  <c r="G59" i="14" s="1"/>
  <c r="F59" i="14"/>
  <c r="I59" i="14" s="1"/>
  <c r="E59" i="14"/>
  <c r="H59" i="14" s="1"/>
  <c r="E58" i="14"/>
  <c r="H58" i="14" s="1"/>
  <c r="D58" i="14"/>
  <c r="G58" i="14" s="1"/>
  <c r="F58" i="14"/>
  <c r="I58" i="14" s="1"/>
  <c r="F57" i="14"/>
  <c r="I57" i="14" s="1"/>
  <c r="D57" i="14"/>
  <c r="G57" i="14" s="1"/>
  <c r="E57" i="14"/>
  <c r="H57" i="14" s="1"/>
  <c r="F56" i="14"/>
  <c r="I56" i="14" s="1"/>
  <c r="E56" i="14"/>
  <c r="H56" i="14" s="1"/>
  <c r="D56" i="14"/>
  <c r="G56" i="14" s="1"/>
  <c r="F55" i="14"/>
  <c r="I55" i="14" s="1"/>
  <c r="D55" i="14"/>
  <c r="G55" i="14" s="1"/>
  <c r="E55" i="14"/>
  <c r="H55" i="14" s="1"/>
  <c r="F54" i="14"/>
  <c r="I54" i="14" s="1"/>
  <c r="E54" i="14"/>
  <c r="D54" i="14"/>
  <c r="G54" i="14" s="1"/>
  <c r="F53" i="14"/>
  <c r="I53" i="14" s="1"/>
  <c r="E53" i="14"/>
  <c r="H53" i="14" s="1"/>
  <c r="D53" i="14"/>
  <c r="G53" i="14" s="1"/>
  <c r="F52" i="14"/>
  <c r="I52" i="14" s="1"/>
  <c r="E52" i="14"/>
  <c r="H52" i="14" s="1"/>
  <c r="D52" i="14"/>
  <c r="G52" i="14" s="1"/>
  <c r="F51" i="14"/>
  <c r="I51" i="14" s="1"/>
  <c r="E51" i="14"/>
  <c r="H51" i="14" s="1"/>
  <c r="D51" i="14"/>
  <c r="G51" i="14" s="1"/>
  <c r="F50" i="14"/>
  <c r="I50" i="14" s="1"/>
  <c r="E50" i="14"/>
  <c r="H50" i="14" s="1"/>
  <c r="D50" i="14"/>
  <c r="G50" i="14" s="1"/>
  <c r="F49" i="14"/>
  <c r="I49" i="14" s="1"/>
  <c r="E49" i="14"/>
  <c r="H49" i="14" s="1"/>
  <c r="D49" i="14"/>
  <c r="G49" i="14" s="1"/>
  <c r="F48" i="14"/>
  <c r="E48" i="14"/>
  <c r="H48" i="14" s="1"/>
  <c r="D48" i="14"/>
  <c r="G48" i="14" s="1"/>
  <c r="F47" i="14"/>
  <c r="I47" i="14" s="1"/>
  <c r="E47" i="14"/>
  <c r="H47" i="14" s="1"/>
  <c r="D47" i="14"/>
  <c r="G47" i="14" s="1"/>
  <c r="F46" i="14"/>
  <c r="I46" i="14" s="1"/>
  <c r="E46" i="14"/>
  <c r="H46" i="14" s="1"/>
  <c r="D46" i="14"/>
  <c r="G46" i="14" s="1"/>
  <c r="F45" i="14"/>
  <c r="I45" i="14" s="1"/>
  <c r="E45" i="14"/>
  <c r="H45" i="14" s="1"/>
  <c r="D45" i="14"/>
  <c r="G45" i="14" s="1"/>
  <c r="F44" i="14"/>
  <c r="I44" i="14" s="1"/>
  <c r="E44" i="14"/>
  <c r="H44" i="14" s="1"/>
  <c r="D44" i="14"/>
  <c r="G44" i="14" s="1"/>
  <c r="F43" i="14"/>
  <c r="I43" i="14" s="1"/>
  <c r="E43" i="14"/>
  <c r="H43" i="14" s="1"/>
  <c r="D43" i="14"/>
  <c r="G43" i="14" s="1"/>
  <c r="F42" i="14"/>
  <c r="I42" i="14" s="1"/>
  <c r="E42" i="14"/>
  <c r="H42" i="14" s="1"/>
  <c r="D42" i="14"/>
  <c r="G42" i="14" s="1"/>
  <c r="F41" i="14"/>
  <c r="I41" i="14" s="1"/>
  <c r="E41" i="14"/>
  <c r="H41" i="14" s="1"/>
  <c r="D41" i="14"/>
  <c r="G41" i="14" s="1"/>
  <c r="F40" i="14"/>
  <c r="I40" i="14" s="1"/>
  <c r="E40" i="14"/>
  <c r="H40" i="14" s="1"/>
  <c r="D40" i="14"/>
  <c r="G40" i="14" s="1"/>
  <c r="F39" i="14"/>
  <c r="I39" i="14" s="1"/>
  <c r="E39" i="14"/>
  <c r="H39" i="14" s="1"/>
  <c r="D39" i="14"/>
  <c r="G39" i="14" s="1"/>
  <c r="F38" i="14"/>
  <c r="I38" i="14" s="1"/>
  <c r="E38" i="14"/>
  <c r="H38" i="14" s="1"/>
  <c r="D38" i="14"/>
  <c r="G38" i="14" s="1"/>
  <c r="F37" i="14"/>
  <c r="I37" i="14" s="1"/>
  <c r="E37" i="14"/>
  <c r="H37" i="14" s="1"/>
  <c r="D37" i="14"/>
  <c r="G37" i="14" s="1"/>
  <c r="F36" i="14"/>
  <c r="I36" i="14" s="1"/>
  <c r="E36" i="14"/>
  <c r="H36" i="14" s="1"/>
  <c r="D36" i="14"/>
  <c r="G36" i="14" s="1"/>
  <c r="F35" i="14"/>
  <c r="I35" i="14" s="1"/>
  <c r="E35" i="14"/>
  <c r="H35" i="14" s="1"/>
  <c r="D35" i="14"/>
  <c r="G35" i="14" s="1"/>
  <c r="F34" i="14"/>
  <c r="I34" i="14" s="1"/>
  <c r="E34" i="14"/>
  <c r="H34" i="14" s="1"/>
  <c r="D34" i="14"/>
  <c r="G34" i="14" s="1"/>
  <c r="F33" i="14"/>
  <c r="I33" i="14" s="1"/>
  <c r="E33" i="14"/>
  <c r="H33" i="14" s="1"/>
  <c r="D33" i="14"/>
  <c r="G33" i="14" s="1"/>
  <c r="F32" i="14"/>
  <c r="I32" i="14" s="1"/>
  <c r="E32" i="14"/>
  <c r="H32" i="14" s="1"/>
  <c r="D32" i="14"/>
  <c r="G32" i="14" s="1"/>
  <c r="F31" i="14"/>
  <c r="I31" i="14" s="1"/>
  <c r="E31" i="14"/>
  <c r="H31" i="14" s="1"/>
  <c r="D31" i="14"/>
  <c r="G31" i="14" s="1"/>
  <c r="H30" i="14"/>
  <c r="F30" i="14"/>
  <c r="I30" i="14" s="1"/>
  <c r="E30" i="14"/>
  <c r="D30" i="14"/>
  <c r="G30" i="14" s="1"/>
  <c r="F29" i="14"/>
  <c r="I29" i="14" s="1"/>
  <c r="E29" i="14"/>
  <c r="H29" i="14" s="1"/>
  <c r="D29" i="14"/>
  <c r="G29" i="14" s="1"/>
  <c r="F28" i="14"/>
  <c r="I28" i="14" s="1"/>
  <c r="E28" i="14"/>
  <c r="H28" i="14" s="1"/>
  <c r="D28" i="14"/>
  <c r="G28" i="14" s="1"/>
  <c r="F27" i="14"/>
  <c r="I27" i="14" s="1"/>
  <c r="E27" i="14"/>
  <c r="H27" i="14" s="1"/>
  <c r="D27" i="14"/>
  <c r="G27" i="14" s="1"/>
  <c r="F26" i="14"/>
  <c r="I26" i="14" s="1"/>
  <c r="E26" i="14"/>
  <c r="H26" i="14" s="1"/>
  <c r="D26" i="14"/>
  <c r="G26" i="14" s="1"/>
  <c r="F25" i="14"/>
  <c r="I25" i="14" s="1"/>
  <c r="E25" i="14"/>
  <c r="H25" i="14" s="1"/>
  <c r="D25" i="14"/>
  <c r="G25" i="14" s="1"/>
  <c r="F24" i="14"/>
  <c r="I24" i="14" s="1"/>
  <c r="E24" i="14"/>
  <c r="H24" i="14" s="1"/>
  <c r="D24" i="14"/>
  <c r="G24" i="14" s="1"/>
  <c r="F23" i="14"/>
  <c r="I23" i="14" s="1"/>
  <c r="E23" i="14"/>
  <c r="H23" i="14" s="1"/>
  <c r="D23" i="14"/>
  <c r="G23" i="14" s="1"/>
  <c r="F22" i="14"/>
  <c r="I22" i="14" s="1"/>
  <c r="E22" i="14"/>
  <c r="H22" i="14" s="1"/>
  <c r="D22" i="14"/>
  <c r="G22" i="14" s="1"/>
  <c r="F21" i="14"/>
  <c r="I21" i="14" s="1"/>
  <c r="E21" i="14"/>
  <c r="H21" i="14" s="1"/>
  <c r="D21" i="14"/>
  <c r="G21" i="14" s="1"/>
  <c r="F20" i="14"/>
  <c r="I20" i="14" s="1"/>
  <c r="E20" i="14"/>
  <c r="H20" i="14" s="1"/>
  <c r="D20" i="14"/>
  <c r="G20" i="14" s="1"/>
  <c r="F19" i="14"/>
  <c r="I19" i="14" s="1"/>
  <c r="E19" i="14"/>
  <c r="H19" i="14" s="1"/>
  <c r="D19" i="14"/>
  <c r="G19" i="14" s="1"/>
  <c r="F18" i="14"/>
  <c r="I18" i="14" s="1"/>
  <c r="E18" i="14"/>
  <c r="H18" i="14" s="1"/>
  <c r="D18" i="14"/>
  <c r="G18" i="14" s="1"/>
  <c r="F17" i="14"/>
  <c r="I17" i="14" s="1"/>
  <c r="E17" i="14"/>
  <c r="H17" i="14" s="1"/>
  <c r="D17" i="14"/>
  <c r="G17" i="14" s="1"/>
  <c r="F16" i="14"/>
  <c r="I16" i="14" s="1"/>
  <c r="E16" i="14"/>
  <c r="H16" i="14" s="1"/>
  <c r="D16" i="14"/>
  <c r="G16" i="14" s="1"/>
  <c r="F15" i="14"/>
  <c r="I15" i="14" s="1"/>
  <c r="E15" i="14"/>
  <c r="H15" i="14" s="1"/>
  <c r="D15" i="14"/>
  <c r="G15" i="14" s="1"/>
  <c r="F14" i="14"/>
  <c r="I14" i="14" s="1"/>
  <c r="E14" i="14"/>
  <c r="H14" i="14" s="1"/>
  <c r="D14" i="14"/>
  <c r="G14" i="14" s="1"/>
  <c r="F13" i="14"/>
  <c r="I13" i="14" s="1"/>
  <c r="E13" i="14"/>
  <c r="H13" i="14" s="1"/>
  <c r="D13" i="14"/>
  <c r="G13" i="14" s="1"/>
  <c r="F12" i="14"/>
  <c r="I12" i="14" s="1"/>
  <c r="E12" i="14"/>
  <c r="H12" i="14" s="1"/>
  <c r="D12" i="14"/>
  <c r="G12" i="14" s="1"/>
  <c r="F11" i="14"/>
  <c r="I11" i="14" s="1"/>
  <c r="E11" i="14"/>
  <c r="H11" i="14" s="1"/>
  <c r="D11" i="14"/>
  <c r="G11" i="14" s="1"/>
  <c r="F10" i="14"/>
  <c r="I10" i="14" s="1"/>
  <c r="E10" i="14"/>
  <c r="H10" i="14" s="1"/>
  <c r="D10" i="14"/>
  <c r="G10" i="14" s="1"/>
  <c r="F9" i="14"/>
  <c r="I9" i="14" s="1"/>
  <c r="E9" i="14"/>
  <c r="H9" i="14" s="1"/>
  <c r="D9" i="14"/>
  <c r="G9" i="14" s="1"/>
  <c r="F8" i="14"/>
  <c r="I8" i="14" s="1"/>
  <c r="E8" i="14"/>
  <c r="H8" i="14" s="1"/>
  <c r="D8" i="14"/>
  <c r="G8" i="14" s="1"/>
  <c r="F7" i="14"/>
  <c r="I7" i="14" s="1"/>
  <c r="E7" i="14"/>
  <c r="H7" i="14" s="1"/>
  <c r="D7" i="14"/>
  <c r="G7" i="14" s="1"/>
  <c r="F6" i="14"/>
  <c r="I6" i="14" s="1"/>
  <c r="E6" i="14"/>
  <c r="H6" i="14" s="1"/>
  <c r="D6" i="14"/>
  <c r="G6" i="14" s="1"/>
  <c r="C4" i="14"/>
  <c r="H60" i="14" l="1"/>
  <c r="H61" i="14"/>
  <c r="G64" i="14"/>
  <c r="H65" i="14"/>
  <c r="H66" i="14"/>
  <c r="I67" i="14"/>
  <c r="I61" i="14"/>
  <c r="I63" i="14"/>
  <c r="H64" i="14"/>
  <c r="I65" i="14"/>
  <c r="I66" i="14"/>
  <c r="H67" i="14"/>
  <c r="G61" i="14"/>
  <c r="G66" i="14"/>
  <c r="G60" i="14"/>
  <c r="G63" i="14"/>
  <c r="G65" i="14"/>
  <c r="I62" i="14"/>
  <c r="H62" i="14"/>
  <c r="D4" i="14"/>
  <c r="G4" i="14" s="1"/>
  <c r="I60" i="14"/>
  <c r="I48" i="14"/>
  <c r="F4" i="14"/>
  <c r="I4" i="14" s="1"/>
  <c r="H54" i="14"/>
  <c r="E4" i="14"/>
  <c r="H4" i="14" s="1"/>
  <c r="G75" i="14" l="1"/>
  <c r="H75" i="14"/>
  <c r="I75" i="14"/>
  <c r="V41" i="2" l="1"/>
  <c r="W41" i="2"/>
  <c r="X41" i="2"/>
  <c r="Y41" i="2"/>
  <c r="Z41" i="2"/>
  <c r="AA41" i="2"/>
  <c r="AB41" i="2"/>
  <c r="AC41" i="2"/>
  <c r="AD41" i="2"/>
  <c r="AE41" i="2"/>
  <c r="AF41" i="2"/>
  <c r="AG41" i="2"/>
  <c r="AH41" i="2"/>
  <c r="AI41" i="2"/>
  <c r="AJ41" i="2"/>
  <c r="AK41" i="2"/>
  <c r="AL41" i="2"/>
  <c r="AM41" i="2"/>
  <c r="AN41" i="2"/>
  <c r="AO41" i="2"/>
  <c r="AP41" i="2"/>
  <c r="AQ41" i="2"/>
  <c r="AR41" i="2"/>
  <c r="AS41" i="2"/>
  <c r="AT41" i="2"/>
  <c r="AU41" i="2"/>
  <c r="AV41" i="2"/>
  <c r="AW41" i="2"/>
  <c r="AX41" i="2"/>
  <c r="AY41" i="2"/>
  <c r="AZ41" i="2"/>
  <c r="BA41" i="2"/>
  <c r="BB41" i="2"/>
  <c r="BC41" i="2"/>
  <c r="BD41" i="2"/>
  <c r="U41" i="2"/>
  <c r="S43" i="2"/>
  <c r="R43" i="2"/>
  <c r="Q43" i="2"/>
  <c r="P43" i="2"/>
  <c r="O43" i="2"/>
  <c r="N43" i="2"/>
  <c r="M43" i="2"/>
  <c r="L43" i="2"/>
  <c r="K43" i="2"/>
  <c r="J43" i="2"/>
  <c r="I43" i="2"/>
  <c r="H43" i="2"/>
  <c r="O41" i="2" l="1"/>
  <c r="P41" i="2"/>
  <c r="L41" i="2"/>
  <c r="S41" i="2"/>
  <c r="K41" i="2"/>
  <c r="H41" i="2"/>
  <c r="R41" i="2"/>
  <c r="Q41" i="2"/>
  <c r="N41" i="2"/>
  <c r="M41" i="2"/>
  <c r="J41" i="2"/>
  <c r="I41" i="2"/>
  <c r="S164" i="2" l="1"/>
  <c r="R164" i="2"/>
  <c r="Q164" i="2"/>
  <c r="P164" i="2"/>
  <c r="O164" i="2"/>
  <c r="N164" i="2"/>
  <c r="M164" i="2"/>
  <c r="L164" i="2"/>
  <c r="K164" i="2"/>
  <c r="J164" i="2"/>
  <c r="I164" i="2"/>
  <c r="H164" i="2"/>
  <c r="S163" i="2"/>
  <c r="R163" i="2"/>
  <c r="Q163" i="2"/>
  <c r="P163" i="2"/>
  <c r="O163" i="2"/>
  <c r="N163" i="2"/>
  <c r="M163" i="2"/>
  <c r="L163" i="2"/>
  <c r="K163" i="2"/>
  <c r="J163" i="2"/>
  <c r="I163" i="2"/>
  <c r="H163" i="2"/>
  <c r="S162" i="2"/>
  <c r="R162" i="2"/>
  <c r="Q162" i="2"/>
  <c r="P162" i="2"/>
  <c r="O162" i="2"/>
  <c r="N162" i="2"/>
  <c r="M162" i="2"/>
  <c r="L162" i="2"/>
  <c r="K162" i="2"/>
  <c r="J162" i="2"/>
  <c r="I162" i="2"/>
  <c r="H162" i="2"/>
  <c r="S161" i="2"/>
  <c r="R161" i="2"/>
  <c r="Q161" i="2"/>
  <c r="P161" i="2"/>
  <c r="O161" i="2"/>
  <c r="N161" i="2"/>
  <c r="M161" i="2"/>
  <c r="L161" i="2"/>
  <c r="K161" i="2"/>
  <c r="J161" i="2"/>
  <c r="I161" i="2"/>
  <c r="H161" i="2"/>
  <c r="S160" i="2"/>
  <c r="R160" i="2"/>
  <c r="Q160" i="2"/>
  <c r="P160" i="2"/>
  <c r="O160" i="2"/>
  <c r="N160" i="2"/>
  <c r="M160" i="2"/>
  <c r="L160" i="2"/>
  <c r="K160" i="2"/>
  <c r="J160" i="2"/>
  <c r="I160" i="2"/>
  <c r="H160" i="2"/>
  <c r="U165" i="2"/>
  <c r="V165" i="2"/>
  <c r="W165" i="2"/>
  <c r="X165" i="2"/>
  <c r="Y165" i="2"/>
  <c r="Z165" i="2"/>
  <c r="AA165" i="2"/>
  <c r="AB165" i="2"/>
  <c r="AC165" i="2"/>
  <c r="AD165" i="2"/>
  <c r="AE165" i="2"/>
  <c r="AF165" i="2"/>
  <c r="AG165" i="2"/>
  <c r="AH165" i="2"/>
  <c r="AI165" i="2"/>
  <c r="AJ165" i="2"/>
  <c r="AK165" i="2"/>
  <c r="AL165" i="2"/>
  <c r="AM165" i="2"/>
  <c r="AN165" i="2"/>
  <c r="AO165" i="2"/>
  <c r="AP165" i="2"/>
  <c r="AQ165" i="2"/>
  <c r="AR165" i="2"/>
  <c r="AS165" i="2"/>
  <c r="AT165" i="2"/>
  <c r="AU165" i="2"/>
  <c r="AV165" i="2"/>
  <c r="AW165" i="2"/>
  <c r="AX165" i="2"/>
  <c r="U166" i="2"/>
  <c r="V166" i="2"/>
  <c r="W166" i="2"/>
  <c r="X166" i="2"/>
  <c r="Y166" i="2"/>
  <c r="Z166" i="2"/>
  <c r="AA166" i="2"/>
  <c r="AB166" i="2"/>
  <c r="AC166" i="2"/>
  <c r="AD166" i="2"/>
  <c r="AE166" i="2"/>
  <c r="AF166" i="2"/>
  <c r="AG166" i="2"/>
  <c r="AH166" i="2"/>
  <c r="AI166" i="2"/>
  <c r="AJ166" i="2"/>
  <c r="AK166" i="2"/>
  <c r="AL166" i="2"/>
  <c r="AM166" i="2"/>
  <c r="AN166" i="2"/>
  <c r="AO166" i="2"/>
  <c r="AP166" i="2"/>
  <c r="AQ166" i="2"/>
  <c r="AR166" i="2"/>
  <c r="AS166" i="2"/>
  <c r="AT166" i="2"/>
  <c r="AU166" i="2"/>
  <c r="AV166" i="2"/>
  <c r="AW166" i="2"/>
  <c r="AX166" i="2"/>
  <c r="U167" i="2"/>
  <c r="V167" i="2"/>
  <c r="W167" i="2"/>
  <c r="X167" i="2"/>
  <c r="Y167" i="2"/>
  <c r="Z167" i="2"/>
  <c r="AA167" i="2"/>
  <c r="AB167" i="2"/>
  <c r="AC167" i="2"/>
  <c r="AD167" i="2"/>
  <c r="AE167" i="2"/>
  <c r="AF167" i="2"/>
  <c r="AG167" i="2"/>
  <c r="AH167" i="2"/>
  <c r="AI167" i="2"/>
  <c r="AJ167" i="2"/>
  <c r="AK167" i="2"/>
  <c r="AL167" i="2"/>
  <c r="AM167" i="2"/>
  <c r="AN167" i="2"/>
  <c r="AO167" i="2"/>
  <c r="AP167" i="2"/>
  <c r="AQ167" i="2"/>
  <c r="AR167" i="2"/>
  <c r="AS167" i="2"/>
  <c r="AT167" i="2"/>
  <c r="AU167" i="2"/>
  <c r="AV167" i="2"/>
  <c r="AW167" i="2"/>
  <c r="AX167" i="2"/>
  <c r="U168" i="2"/>
  <c r="V168" i="2"/>
  <c r="W168" i="2"/>
  <c r="X168" i="2"/>
  <c r="Y168" i="2"/>
  <c r="Z168" i="2"/>
  <c r="AA168" i="2"/>
  <c r="AB168" i="2"/>
  <c r="AC168" i="2"/>
  <c r="AD168" i="2"/>
  <c r="AE168" i="2"/>
  <c r="AF168" i="2"/>
  <c r="AG168" i="2"/>
  <c r="AH168" i="2"/>
  <c r="AI168" i="2"/>
  <c r="AJ168" i="2"/>
  <c r="AK168" i="2"/>
  <c r="AL168" i="2"/>
  <c r="AM168" i="2"/>
  <c r="AN168" i="2"/>
  <c r="AO168" i="2"/>
  <c r="AP168" i="2"/>
  <c r="AQ168" i="2"/>
  <c r="AR168" i="2"/>
  <c r="AS168" i="2"/>
  <c r="AT168" i="2"/>
  <c r="AU168" i="2"/>
  <c r="AV168" i="2"/>
  <c r="AW168" i="2"/>
  <c r="AX168" i="2"/>
  <c r="AZ165" i="2"/>
  <c r="BA165" i="2"/>
  <c r="BB165" i="2"/>
  <c r="BC165" i="2"/>
  <c r="BD165" i="2"/>
  <c r="AZ166" i="2"/>
  <c r="BA166" i="2"/>
  <c r="BB166" i="2"/>
  <c r="BC166" i="2"/>
  <c r="BD166" i="2"/>
  <c r="AZ167" i="2"/>
  <c r="BA167" i="2"/>
  <c r="BB167" i="2"/>
  <c r="BC167" i="2"/>
  <c r="BD167" i="2"/>
  <c r="AZ168" i="2"/>
  <c r="BA168" i="2"/>
  <c r="BB168" i="2"/>
  <c r="BC168" i="2"/>
  <c r="BD168" i="2"/>
  <c r="AY168" i="2"/>
  <c r="AY167" i="2"/>
  <c r="AY166" i="2"/>
  <c r="AY165" i="2"/>
  <c r="I165" i="2" l="1"/>
  <c r="Q165" i="2"/>
  <c r="K165" i="2"/>
  <c r="O165" i="2"/>
  <c r="S165" i="2"/>
  <c r="M165" i="2"/>
  <c r="H165" i="2"/>
  <c r="L165" i="2"/>
  <c r="P165" i="2"/>
  <c r="I166" i="2"/>
  <c r="M166" i="2"/>
  <c r="Q166" i="2"/>
  <c r="J167" i="2"/>
  <c r="N167" i="2"/>
  <c r="R167" i="2"/>
  <c r="K168" i="2"/>
  <c r="O168" i="2"/>
  <c r="S168" i="2"/>
  <c r="J166" i="2"/>
  <c r="N166" i="2"/>
  <c r="R166" i="2"/>
  <c r="K167" i="2"/>
  <c r="O167" i="2"/>
  <c r="S167" i="2"/>
  <c r="H168" i="2"/>
  <c r="L168" i="2"/>
  <c r="P168" i="2"/>
  <c r="J165" i="2"/>
  <c r="N165" i="2"/>
  <c r="R165" i="2"/>
  <c r="K166" i="2"/>
  <c r="O166" i="2"/>
  <c r="S166" i="2"/>
  <c r="H167" i="2"/>
  <c r="L167" i="2"/>
  <c r="P167" i="2"/>
  <c r="I168" i="2"/>
  <c r="M168" i="2"/>
  <c r="Q168" i="2"/>
  <c r="H166" i="2"/>
  <c r="L166" i="2"/>
  <c r="P166" i="2"/>
  <c r="I167" i="2"/>
  <c r="M167" i="2"/>
  <c r="Q167" i="2"/>
  <c r="J168" i="2"/>
  <c r="N168" i="2"/>
  <c r="R168" i="2"/>
  <c r="B2" i="2" l="1"/>
  <c r="P110" i="2" l="1"/>
  <c r="L110" i="2"/>
  <c r="H110" i="2"/>
  <c r="E102" i="2"/>
  <c r="D101" i="2"/>
  <c r="C100" i="2"/>
  <c r="O110" i="2"/>
  <c r="K110" i="2"/>
  <c r="E104" i="2"/>
  <c r="C101" i="2"/>
  <c r="I110" i="2"/>
  <c r="C109" i="2"/>
  <c r="S110" i="2"/>
  <c r="E109" i="2"/>
  <c r="E107" i="2"/>
  <c r="E106" i="2"/>
  <c r="E105" i="2"/>
  <c r="E103" i="2"/>
  <c r="D102" i="2"/>
  <c r="M110" i="2"/>
  <c r="C105" i="2"/>
  <c r="C104" i="2"/>
  <c r="C103" i="2"/>
  <c r="D100" i="2"/>
  <c r="R110" i="2"/>
  <c r="N110" i="2"/>
  <c r="J110" i="2"/>
  <c r="D109" i="2"/>
  <c r="D107" i="2"/>
  <c r="D106" i="2"/>
  <c r="D105" i="2"/>
  <c r="D104" i="2"/>
  <c r="D103" i="2"/>
  <c r="C102" i="2"/>
  <c r="E100" i="2"/>
  <c r="Q110" i="2"/>
  <c r="C107" i="2"/>
  <c r="C106" i="2"/>
  <c r="E101" i="2"/>
  <c r="C45" i="2"/>
  <c r="C41" i="2"/>
  <c r="D45" i="2"/>
  <c r="E43" i="2"/>
  <c r="E45" i="2"/>
  <c r="D43" i="2"/>
  <c r="E41" i="2"/>
  <c r="C43" i="2"/>
  <c r="D41" i="2"/>
  <c r="D164" i="2"/>
  <c r="C163" i="2"/>
  <c r="E161" i="2"/>
  <c r="D160" i="2"/>
  <c r="C164" i="2"/>
  <c r="E162" i="2"/>
  <c r="D161" i="2"/>
  <c r="C160" i="2"/>
  <c r="E163" i="2"/>
  <c r="D162" i="2"/>
  <c r="C161" i="2"/>
  <c r="E164" i="2"/>
  <c r="D163" i="2"/>
  <c r="C162" i="2"/>
  <c r="E160" i="2"/>
  <c r="F106" i="2" l="1"/>
  <c r="F100" i="2"/>
  <c r="D166" i="2"/>
  <c r="C167" i="2"/>
  <c r="F41" i="2"/>
  <c r="C166" i="2"/>
  <c r="F162" i="2"/>
  <c r="E166" i="2"/>
  <c r="D167" i="2"/>
  <c r="F163" i="2"/>
  <c r="E167" i="2"/>
  <c r="C168" i="2"/>
  <c r="D168" i="2"/>
  <c r="F107" i="2"/>
  <c r="F102" i="2"/>
  <c r="F164" i="2"/>
  <c r="E168" i="2"/>
  <c r="F168" i="2" s="1"/>
  <c r="F45" i="2"/>
  <c r="F103" i="2"/>
  <c r="F109" i="2"/>
  <c r="F160" i="2"/>
  <c r="C165" i="2"/>
  <c r="D165" i="2"/>
  <c r="F161" i="2"/>
  <c r="E165" i="2"/>
  <c r="F43" i="2"/>
  <c r="F101" i="2"/>
  <c r="R101" i="2"/>
  <c r="R107" i="2"/>
  <c r="R106" i="2"/>
  <c r="R105" i="2"/>
  <c r="R104" i="2"/>
  <c r="R102" i="2"/>
  <c r="R103" i="2"/>
  <c r="R100" i="2"/>
  <c r="R109" i="2"/>
  <c r="F105" i="2"/>
  <c r="S107" i="2"/>
  <c r="S106" i="2"/>
  <c r="S105" i="2"/>
  <c r="S104" i="2"/>
  <c r="S103" i="2"/>
  <c r="S102" i="2"/>
  <c r="S109" i="2"/>
  <c r="S100" i="2"/>
  <c r="S101" i="2"/>
  <c r="F104" i="2"/>
  <c r="V84" i="2"/>
  <c r="U120" i="2"/>
  <c r="F165" i="2" l="1"/>
  <c r="F166" i="2"/>
  <c r="F167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AI44" i="2"/>
  <c r="AJ44" i="2"/>
  <c r="AK44" i="2"/>
  <c r="AL44" i="2"/>
  <c r="AM44" i="2"/>
  <c r="AN44" i="2"/>
  <c r="AO44" i="2"/>
  <c r="AP44" i="2"/>
  <c r="AQ44" i="2"/>
  <c r="AR44" i="2"/>
  <c r="AS44" i="2"/>
  <c r="AT44" i="2"/>
  <c r="AU44" i="2"/>
  <c r="AV44" i="2"/>
  <c r="AW44" i="2"/>
  <c r="AX44" i="2"/>
  <c r="AZ44" i="2"/>
  <c r="BA44" i="2"/>
  <c r="BB44" i="2"/>
  <c r="BC44" i="2"/>
  <c r="BD44" i="2"/>
  <c r="AY44" i="2"/>
  <c r="U42" i="2" l="1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AK42" i="2"/>
  <c r="AL42" i="2"/>
  <c r="AM42" i="2"/>
  <c r="AN42" i="2"/>
  <c r="AO42" i="2"/>
  <c r="AP42" i="2"/>
  <c r="AQ42" i="2"/>
  <c r="AR42" i="2"/>
  <c r="AS42" i="2"/>
  <c r="AT42" i="2"/>
  <c r="AU42" i="2"/>
  <c r="AV42" i="2"/>
  <c r="AW42" i="2"/>
  <c r="AX42" i="2"/>
  <c r="AY42" i="2"/>
  <c r="AZ42" i="2"/>
  <c r="BA42" i="2"/>
  <c r="BB42" i="2"/>
  <c r="BC42" i="2"/>
  <c r="BD42" i="2"/>
  <c r="BD72" i="2" l="1"/>
  <c r="Y179" i="2" l="1"/>
  <c r="V179" i="2"/>
  <c r="U179" i="2"/>
  <c r="BD179" i="2"/>
  <c r="BC179" i="2"/>
  <c r="BB179" i="2"/>
  <c r="BA179" i="2"/>
  <c r="AZ179" i="2"/>
  <c r="AY179" i="2"/>
  <c r="AX179" i="2"/>
  <c r="AW179" i="2"/>
  <c r="AV179" i="2"/>
  <c r="AU179" i="2"/>
  <c r="AT179" i="2"/>
  <c r="AS179" i="2"/>
  <c r="AR179" i="2"/>
  <c r="AQ179" i="2"/>
  <c r="AP179" i="2"/>
  <c r="AO179" i="2"/>
  <c r="AN179" i="2"/>
  <c r="AM179" i="2"/>
  <c r="AL179" i="2"/>
  <c r="AK179" i="2"/>
  <c r="AJ179" i="2"/>
  <c r="AI179" i="2"/>
  <c r="AH179" i="2"/>
  <c r="AG179" i="2"/>
  <c r="AF179" i="2"/>
  <c r="AE179" i="2"/>
  <c r="AD179" i="2"/>
  <c r="AC179" i="2"/>
  <c r="AB179" i="2"/>
  <c r="AA179" i="2"/>
  <c r="Z179" i="2"/>
  <c r="X179" i="2"/>
  <c r="W179" i="2"/>
  <c r="X120" i="2"/>
  <c r="W120" i="2"/>
  <c r="V120" i="2"/>
  <c r="BD120" i="2"/>
  <c r="BC120" i="2"/>
  <c r="BB120" i="2"/>
  <c r="BA120" i="2"/>
  <c r="AZ120" i="2"/>
  <c r="AY120" i="2"/>
  <c r="AX120" i="2"/>
  <c r="AW120" i="2"/>
  <c r="AV120" i="2"/>
  <c r="AU120" i="2"/>
  <c r="AT120" i="2"/>
  <c r="AS120" i="2"/>
  <c r="AR120" i="2"/>
  <c r="AQ120" i="2"/>
  <c r="AP120" i="2"/>
  <c r="AO120" i="2"/>
  <c r="AN120" i="2"/>
  <c r="AM120" i="2"/>
  <c r="AL120" i="2"/>
  <c r="AK120" i="2"/>
  <c r="AJ120" i="2"/>
  <c r="AI120" i="2"/>
  <c r="AH120" i="2"/>
  <c r="AG120" i="2"/>
  <c r="AF120" i="2"/>
  <c r="AE120" i="2"/>
  <c r="AD120" i="2"/>
  <c r="AC120" i="2"/>
  <c r="AB120" i="2"/>
  <c r="AA120" i="2"/>
  <c r="Z120" i="2"/>
  <c r="Y120" i="2"/>
  <c r="U96" i="2"/>
  <c r="U144" i="2" s="1"/>
  <c r="BD96" i="2"/>
  <c r="BC96" i="2"/>
  <c r="BB96" i="2"/>
  <c r="BA96" i="2"/>
  <c r="AZ96" i="2"/>
  <c r="AY96" i="2"/>
  <c r="AX96" i="2"/>
  <c r="AW96" i="2"/>
  <c r="AV96" i="2"/>
  <c r="AU96" i="2"/>
  <c r="AT96" i="2"/>
  <c r="AS96" i="2"/>
  <c r="AR96" i="2"/>
  <c r="AQ96" i="2"/>
  <c r="AP96" i="2"/>
  <c r="AO96" i="2"/>
  <c r="AN96" i="2"/>
  <c r="AM96" i="2"/>
  <c r="AL96" i="2"/>
  <c r="AK96" i="2"/>
  <c r="AJ96" i="2"/>
  <c r="AI96" i="2"/>
  <c r="AH96" i="2"/>
  <c r="AG96" i="2"/>
  <c r="AF96" i="2"/>
  <c r="AE96" i="2"/>
  <c r="AD96" i="2"/>
  <c r="AC96" i="2"/>
  <c r="AB96" i="2"/>
  <c r="AA96" i="2"/>
  <c r="Z96" i="2"/>
  <c r="Y96" i="2"/>
  <c r="X96" i="2"/>
  <c r="W96" i="2"/>
  <c r="V96" i="2"/>
  <c r="AJ84" i="2"/>
  <c r="U84" i="2"/>
  <c r="BD84" i="2"/>
  <c r="BC84" i="2"/>
  <c r="BB84" i="2"/>
  <c r="BA84" i="2"/>
  <c r="AZ84" i="2"/>
  <c r="AY84" i="2"/>
  <c r="AX84" i="2"/>
  <c r="AW84" i="2"/>
  <c r="AV84" i="2"/>
  <c r="AU84" i="2"/>
  <c r="AT84" i="2"/>
  <c r="AS84" i="2"/>
  <c r="AR84" i="2"/>
  <c r="AQ84" i="2"/>
  <c r="AP84" i="2"/>
  <c r="AO84" i="2"/>
  <c r="AN84" i="2"/>
  <c r="AM84" i="2"/>
  <c r="AL84" i="2"/>
  <c r="AK84" i="2"/>
  <c r="AI84" i="2"/>
  <c r="AH84" i="2"/>
  <c r="AG84" i="2"/>
  <c r="AF84" i="2"/>
  <c r="AE84" i="2"/>
  <c r="AD84" i="2"/>
  <c r="AC84" i="2"/>
  <c r="AB84" i="2"/>
  <c r="AA84" i="2"/>
  <c r="Z84" i="2"/>
  <c r="Y84" i="2"/>
  <c r="X84" i="2"/>
  <c r="W84" i="2"/>
  <c r="BD58" i="2"/>
  <c r="AU58" i="2"/>
  <c r="AV58" i="2"/>
  <c r="AW58" i="2"/>
  <c r="AX58" i="2"/>
  <c r="AY58" i="2"/>
  <c r="AZ58" i="2"/>
  <c r="BA58" i="2"/>
  <c r="BB58" i="2"/>
  <c r="BC58" i="2"/>
  <c r="AH58" i="2"/>
  <c r="AI58" i="2"/>
  <c r="AJ58" i="2"/>
  <c r="AK58" i="2"/>
  <c r="AL58" i="2"/>
  <c r="AM58" i="2"/>
  <c r="AN58" i="2"/>
  <c r="AO58" i="2"/>
  <c r="AP58" i="2"/>
  <c r="AQ58" i="2"/>
  <c r="AR58" i="2"/>
  <c r="AS58" i="2"/>
  <c r="AT58" i="2"/>
  <c r="V58" i="2"/>
  <c r="W58" i="2"/>
  <c r="X58" i="2"/>
  <c r="Y58" i="2"/>
  <c r="Z58" i="2"/>
  <c r="AA58" i="2"/>
  <c r="AB58" i="2"/>
  <c r="AC58" i="2"/>
  <c r="AD58" i="2"/>
  <c r="AE58" i="2"/>
  <c r="AF58" i="2"/>
  <c r="AG58" i="2"/>
  <c r="U58" i="2"/>
  <c r="S6" i="2"/>
  <c r="R6" i="2"/>
  <c r="R108" i="2" l="1"/>
  <c r="D108" i="2"/>
  <c r="S108" i="2"/>
  <c r="AC156" i="2"/>
  <c r="AC132" i="2"/>
  <c r="AC71" i="2"/>
  <c r="AL156" i="2"/>
  <c r="AL132" i="2"/>
  <c r="AL71" i="2"/>
  <c r="AV156" i="2"/>
  <c r="AV132" i="2"/>
  <c r="AV71" i="2"/>
  <c r="AF132" i="2"/>
  <c r="AF156" i="2"/>
  <c r="AF71" i="2"/>
  <c r="AB156" i="2"/>
  <c r="AB132" i="2"/>
  <c r="AB71" i="2"/>
  <c r="X156" i="2"/>
  <c r="X132" i="2"/>
  <c r="X71" i="2"/>
  <c r="AS156" i="2"/>
  <c r="AS132" i="2"/>
  <c r="AS71" i="2"/>
  <c r="AO156" i="2"/>
  <c r="AO132" i="2"/>
  <c r="AO71" i="2"/>
  <c r="AK156" i="2"/>
  <c r="AK132" i="2"/>
  <c r="AK71" i="2"/>
  <c r="BC156" i="2"/>
  <c r="BC132" i="2"/>
  <c r="BC71" i="2"/>
  <c r="AY156" i="2"/>
  <c r="AY132" i="2"/>
  <c r="AY71" i="2"/>
  <c r="AU156" i="2"/>
  <c r="AU132" i="2"/>
  <c r="AU71" i="2"/>
  <c r="AB144" i="2"/>
  <c r="AF144" i="2"/>
  <c r="AJ144" i="2"/>
  <c r="AN144" i="2"/>
  <c r="AR144" i="2"/>
  <c r="AV144" i="2"/>
  <c r="AZ144" i="2"/>
  <c r="BD144" i="2"/>
  <c r="AT156" i="2"/>
  <c r="AT132" i="2"/>
  <c r="AT71" i="2"/>
  <c r="AE156" i="2"/>
  <c r="AE132" i="2"/>
  <c r="AE71" i="2"/>
  <c r="AA156" i="2"/>
  <c r="AA132" i="2"/>
  <c r="AA71" i="2"/>
  <c r="W156" i="2"/>
  <c r="W132" i="2"/>
  <c r="W71" i="2"/>
  <c r="AR156" i="2"/>
  <c r="AR132" i="2"/>
  <c r="AR71" i="2"/>
  <c r="AN132" i="2"/>
  <c r="AN156" i="2"/>
  <c r="AN71" i="2"/>
  <c r="AJ156" i="2"/>
  <c r="AJ132" i="2"/>
  <c r="AJ71" i="2"/>
  <c r="BB156" i="2"/>
  <c r="BB132" i="2"/>
  <c r="BB71" i="2"/>
  <c r="AX156" i="2"/>
  <c r="BK156" i="2" s="1"/>
  <c r="AX132" i="2"/>
  <c r="AX71" i="2"/>
  <c r="BD156" i="2"/>
  <c r="BD132" i="2"/>
  <c r="BD71" i="2"/>
  <c r="Y144" i="2"/>
  <c r="AC144" i="2"/>
  <c r="AG144" i="2"/>
  <c r="BF144" i="2" s="1"/>
  <c r="AK144" i="2"/>
  <c r="AO144" i="2"/>
  <c r="AS144" i="2"/>
  <c r="AW144" i="2"/>
  <c r="BA144" i="2"/>
  <c r="V144" i="2"/>
  <c r="AG156" i="2"/>
  <c r="AG132" i="2"/>
  <c r="BF132" i="2" s="1"/>
  <c r="AG71" i="2"/>
  <c r="AP156" i="2"/>
  <c r="AP132" i="2"/>
  <c r="AP71" i="2"/>
  <c r="BO71" i="2" s="1"/>
  <c r="AZ132" i="2"/>
  <c r="AZ156" i="2"/>
  <c r="AZ71" i="2"/>
  <c r="U156" i="2"/>
  <c r="U132" i="2"/>
  <c r="U71" i="2"/>
  <c r="AD132" i="2"/>
  <c r="AD156" i="2"/>
  <c r="AD71" i="2"/>
  <c r="Z156" i="2"/>
  <c r="Z132" i="2"/>
  <c r="Z71" i="2"/>
  <c r="V156" i="2"/>
  <c r="V132" i="2"/>
  <c r="V71" i="2"/>
  <c r="AQ156" i="2"/>
  <c r="BP156" i="2" s="1"/>
  <c r="AQ132" i="2"/>
  <c r="AQ71" i="2"/>
  <c r="AM156" i="2"/>
  <c r="AM132" i="2"/>
  <c r="BL132" i="2" s="1"/>
  <c r="AM71" i="2"/>
  <c r="AI156" i="2"/>
  <c r="AI132" i="2"/>
  <c r="AI71" i="2"/>
  <c r="BH71" i="2" s="1"/>
  <c r="BA156" i="2"/>
  <c r="BN156" i="2" s="1"/>
  <c r="BA132" i="2"/>
  <c r="BA71" i="2"/>
  <c r="AW156" i="2"/>
  <c r="BJ156" i="2" s="1"/>
  <c r="AW132" i="2"/>
  <c r="BJ132" i="2" s="1"/>
  <c r="AW71" i="2"/>
  <c r="E108" i="2"/>
  <c r="F108" i="2" s="1"/>
  <c r="Z144" i="2"/>
  <c r="AD144" i="2"/>
  <c r="AH144" i="2"/>
  <c r="AL144" i="2"/>
  <c r="AP144" i="2"/>
  <c r="BO144" i="2" s="1"/>
  <c r="AT144" i="2"/>
  <c r="BG144" i="2" s="1"/>
  <c r="AX144" i="2"/>
  <c r="BB144" i="2"/>
  <c r="W144" i="2"/>
  <c r="Y156" i="2"/>
  <c r="Y132" i="2"/>
  <c r="Y71" i="2"/>
  <c r="AH156" i="2"/>
  <c r="BG156" i="2" s="1"/>
  <c r="AH132" i="2"/>
  <c r="AH71" i="2"/>
  <c r="C108" i="2"/>
  <c r="AA144" i="2"/>
  <c r="AE144" i="2"/>
  <c r="AI144" i="2"/>
  <c r="AM144" i="2"/>
  <c r="BL144" i="2" s="1"/>
  <c r="AQ144" i="2"/>
  <c r="BP144" i="2" s="1"/>
  <c r="AU144" i="2"/>
  <c r="BH144" i="2" s="1"/>
  <c r="AY144" i="2"/>
  <c r="BC144" i="2"/>
  <c r="X144" i="2"/>
  <c r="BF179" i="2"/>
  <c r="BG179" i="2"/>
  <c r="BH179" i="2"/>
  <c r="BI179" i="2"/>
  <c r="BJ179" i="2"/>
  <c r="BK179" i="2"/>
  <c r="BL179" i="2"/>
  <c r="BM179" i="2"/>
  <c r="BN179" i="2"/>
  <c r="BO179" i="2"/>
  <c r="BP179" i="2"/>
  <c r="BQ179" i="2"/>
  <c r="BF180" i="2"/>
  <c r="BG180" i="2"/>
  <c r="BH180" i="2"/>
  <c r="BI180" i="2"/>
  <c r="BJ180" i="2"/>
  <c r="BK180" i="2"/>
  <c r="BL180" i="2"/>
  <c r="BM180" i="2"/>
  <c r="BN180" i="2"/>
  <c r="BO180" i="2"/>
  <c r="BP180" i="2"/>
  <c r="BQ180" i="2"/>
  <c r="BF156" i="2"/>
  <c r="BI156" i="2"/>
  <c r="BL156" i="2"/>
  <c r="BK144" i="2"/>
  <c r="BM144" i="2"/>
  <c r="BQ144" i="2"/>
  <c r="BF145" i="2"/>
  <c r="BG145" i="2"/>
  <c r="BH145" i="2"/>
  <c r="BI145" i="2"/>
  <c r="BJ145" i="2"/>
  <c r="BK145" i="2"/>
  <c r="BL145" i="2"/>
  <c r="BM145" i="2"/>
  <c r="BN145" i="2"/>
  <c r="BO145" i="2"/>
  <c r="BP145" i="2"/>
  <c r="BQ145" i="2"/>
  <c r="BH132" i="2"/>
  <c r="BI132" i="2"/>
  <c r="BN132" i="2"/>
  <c r="BO132" i="2"/>
  <c r="BF133" i="2"/>
  <c r="BG133" i="2"/>
  <c r="BH133" i="2"/>
  <c r="BI133" i="2"/>
  <c r="BJ133" i="2"/>
  <c r="BK133" i="2"/>
  <c r="BL133" i="2"/>
  <c r="BM133" i="2"/>
  <c r="BN133" i="2"/>
  <c r="BO133" i="2"/>
  <c r="BP133" i="2"/>
  <c r="BQ133" i="2"/>
  <c r="BF120" i="2"/>
  <c r="BG120" i="2"/>
  <c r="BH120" i="2"/>
  <c r="BI120" i="2"/>
  <c r="BJ120" i="2"/>
  <c r="BK120" i="2"/>
  <c r="BL120" i="2"/>
  <c r="BM120" i="2"/>
  <c r="BN120" i="2"/>
  <c r="BO120" i="2"/>
  <c r="BP120" i="2"/>
  <c r="BQ120" i="2"/>
  <c r="BF121" i="2"/>
  <c r="BG121" i="2"/>
  <c r="BH121" i="2"/>
  <c r="BI121" i="2"/>
  <c r="BJ121" i="2"/>
  <c r="BK121" i="2"/>
  <c r="BL121" i="2"/>
  <c r="BM121" i="2"/>
  <c r="BN121" i="2"/>
  <c r="BO121" i="2"/>
  <c r="BP121" i="2"/>
  <c r="BQ121" i="2"/>
  <c r="BF108" i="2"/>
  <c r="BG108" i="2"/>
  <c r="BH108" i="2"/>
  <c r="BI108" i="2"/>
  <c r="BJ108" i="2"/>
  <c r="BK108" i="2"/>
  <c r="BL108" i="2"/>
  <c r="BM108" i="2"/>
  <c r="BN108" i="2"/>
  <c r="BO108" i="2"/>
  <c r="BP108" i="2"/>
  <c r="BQ108" i="2"/>
  <c r="BF109" i="2"/>
  <c r="BG109" i="2"/>
  <c r="BH109" i="2"/>
  <c r="BI109" i="2"/>
  <c r="BL109" i="2"/>
  <c r="BM109" i="2"/>
  <c r="BN109" i="2"/>
  <c r="BO109" i="2"/>
  <c r="BP109" i="2"/>
  <c r="BQ109" i="2"/>
  <c r="BG71" i="2"/>
  <c r="BJ71" i="2"/>
  <c r="BN71" i="2"/>
  <c r="BF58" i="2"/>
  <c r="BG58" i="2"/>
  <c r="BH58" i="2"/>
  <c r="BI58" i="2"/>
  <c r="BJ58" i="2"/>
  <c r="BK58" i="2"/>
  <c r="BL58" i="2"/>
  <c r="BM58" i="2"/>
  <c r="BN58" i="2"/>
  <c r="BO58" i="2"/>
  <c r="BP58" i="2"/>
  <c r="BQ58" i="2"/>
  <c r="BF59" i="2"/>
  <c r="BG59" i="2"/>
  <c r="BH59" i="2"/>
  <c r="BI59" i="2"/>
  <c r="BJ59" i="2"/>
  <c r="BK59" i="2"/>
  <c r="BL59" i="2"/>
  <c r="BM59" i="2"/>
  <c r="BN59" i="2"/>
  <c r="BO59" i="2"/>
  <c r="BP59" i="2"/>
  <c r="BQ59" i="2"/>
  <c r="BN144" i="2" l="1"/>
  <c r="BQ71" i="2"/>
  <c r="BM156" i="2"/>
  <c r="BQ156" i="2"/>
  <c r="BI71" i="2"/>
  <c r="BL71" i="2"/>
  <c r="BP132" i="2"/>
  <c r="BM132" i="2"/>
  <c r="BF71" i="2"/>
  <c r="BJ144" i="2"/>
  <c r="BK132" i="2"/>
  <c r="BP71" i="2"/>
  <c r="BO156" i="2"/>
  <c r="BM71" i="2"/>
  <c r="BQ132" i="2"/>
  <c r="BG132" i="2"/>
  <c r="BI144" i="2"/>
  <c r="BH156" i="2"/>
  <c r="BK71" i="2"/>
  <c r="S180" i="2"/>
  <c r="R180" i="2"/>
  <c r="Q180" i="2"/>
  <c r="P180" i="2"/>
  <c r="O180" i="2"/>
  <c r="N180" i="2"/>
  <c r="M180" i="2"/>
  <c r="L180" i="2"/>
  <c r="K180" i="2"/>
  <c r="J180" i="2"/>
  <c r="I180" i="2"/>
  <c r="H180" i="2"/>
  <c r="S179" i="2"/>
  <c r="R179" i="2"/>
  <c r="Q179" i="2"/>
  <c r="P179" i="2"/>
  <c r="O179" i="2"/>
  <c r="N179" i="2"/>
  <c r="M179" i="2"/>
  <c r="L179" i="2"/>
  <c r="K179" i="2"/>
  <c r="J179" i="2"/>
  <c r="I179" i="2"/>
  <c r="H179" i="2"/>
  <c r="S178" i="2"/>
  <c r="R178" i="2"/>
  <c r="Q178" i="2"/>
  <c r="P178" i="2"/>
  <c r="O178" i="2"/>
  <c r="N178" i="2"/>
  <c r="M178" i="2"/>
  <c r="L178" i="2"/>
  <c r="K178" i="2"/>
  <c r="J178" i="2"/>
  <c r="I178" i="2"/>
  <c r="H178" i="2"/>
  <c r="S177" i="2"/>
  <c r="R177" i="2"/>
  <c r="Q177" i="2"/>
  <c r="P177" i="2"/>
  <c r="O177" i="2"/>
  <c r="N177" i="2"/>
  <c r="M177" i="2"/>
  <c r="L177" i="2"/>
  <c r="K177" i="2"/>
  <c r="J177" i="2"/>
  <c r="I177" i="2"/>
  <c r="H177" i="2"/>
  <c r="S176" i="2"/>
  <c r="R176" i="2"/>
  <c r="Q176" i="2"/>
  <c r="P176" i="2"/>
  <c r="O176" i="2"/>
  <c r="N176" i="2"/>
  <c r="M176" i="2"/>
  <c r="L176" i="2"/>
  <c r="K176" i="2"/>
  <c r="J176" i="2"/>
  <c r="I176" i="2"/>
  <c r="H176" i="2"/>
  <c r="S175" i="2"/>
  <c r="R175" i="2"/>
  <c r="Q175" i="2"/>
  <c r="P175" i="2"/>
  <c r="O175" i="2"/>
  <c r="N175" i="2"/>
  <c r="M175" i="2"/>
  <c r="L175" i="2"/>
  <c r="K175" i="2"/>
  <c r="J175" i="2"/>
  <c r="I175" i="2"/>
  <c r="H175" i="2"/>
  <c r="S174" i="2"/>
  <c r="R174" i="2"/>
  <c r="Q174" i="2"/>
  <c r="P174" i="2"/>
  <c r="O174" i="2"/>
  <c r="N174" i="2"/>
  <c r="M174" i="2"/>
  <c r="L174" i="2"/>
  <c r="K174" i="2"/>
  <c r="J174" i="2"/>
  <c r="I174" i="2"/>
  <c r="H174" i="2"/>
  <c r="S173" i="2"/>
  <c r="R173" i="2"/>
  <c r="Q173" i="2"/>
  <c r="P173" i="2"/>
  <c r="O173" i="2"/>
  <c r="N173" i="2"/>
  <c r="M173" i="2"/>
  <c r="L173" i="2"/>
  <c r="K173" i="2"/>
  <c r="J173" i="2"/>
  <c r="I173" i="2"/>
  <c r="H173" i="2"/>
  <c r="S172" i="2"/>
  <c r="R172" i="2"/>
  <c r="Q172" i="2"/>
  <c r="P172" i="2"/>
  <c r="O172" i="2"/>
  <c r="N172" i="2"/>
  <c r="M172" i="2"/>
  <c r="L172" i="2"/>
  <c r="K172" i="2"/>
  <c r="J172" i="2"/>
  <c r="I172" i="2"/>
  <c r="H172" i="2"/>
  <c r="S171" i="2"/>
  <c r="R171" i="2"/>
  <c r="Q171" i="2"/>
  <c r="P171" i="2"/>
  <c r="O171" i="2"/>
  <c r="N171" i="2"/>
  <c r="M171" i="2"/>
  <c r="L171" i="2"/>
  <c r="K171" i="2"/>
  <c r="J171" i="2"/>
  <c r="I171" i="2"/>
  <c r="H171" i="2"/>
  <c r="S170" i="2"/>
  <c r="R170" i="2"/>
  <c r="Q170" i="2"/>
  <c r="P170" i="2"/>
  <c r="O170" i="2"/>
  <c r="N170" i="2"/>
  <c r="M170" i="2"/>
  <c r="L170" i="2"/>
  <c r="K170" i="2"/>
  <c r="J170" i="2"/>
  <c r="I170" i="2"/>
  <c r="H170" i="2"/>
  <c r="F170" i="2"/>
  <c r="E170" i="2"/>
  <c r="D170" i="2"/>
  <c r="C170" i="2"/>
  <c r="S159" i="2"/>
  <c r="R159" i="2"/>
  <c r="Q159" i="2"/>
  <c r="P159" i="2"/>
  <c r="O159" i="2"/>
  <c r="N159" i="2"/>
  <c r="M159" i="2"/>
  <c r="L159" i="2"/>
  <c r="K159" i="2"/>
  <c r="J159" i="2"/>
  <c r="I159" i="2"/>
  <c r="H159" i="2"/>
  <c r="F159" i="2"/>
  <c r="E159" i="2"/>
  <c r="D159" i="2"/>
  <c r="C159" i="2"/>
  <c r="S147" i="2"/>
  <c r="R147" i="2"/>
  <c r="Q147" i="2"/>
  <c r="P147" i="2"/>
  <c r="O147" i="2"/>
  <c r="N147" i="2"/>
  <c r="M147" i="2"/>
  <c r="L147" i="2"/>
  <c r="K147" i="2"/>
  <c r="J147" i="2"/>
  <c r="I147" i="2"/>
  <c r="H147" i="2"/>
  <c r="F147" i="2"/>
  <c r="E147" i="2"/>
  <c r="D147" i="2"/>
  <c r="C147" i="2"/>
  <c r="S135" i="2"/>
  <c r="R135" i="2"/>
  <c r="Q135" i="2"/>
  <c r="P135" i="2"/>
  <c r="O135" i="2"/>
  <c r="N135" i="2"/>
  <c r="M135" i="2"/>
  <c r="L135" i="2"/>
  <c r="K135" i="2"/>
  <c r="J135" i="2"/>
  <c r="I135" i="2"/>
  <c r="H135" i="2"/>
  <c r="F135" i="2"/>
  <c r="E135" i="2"/>
  <c r="D135" i="2"/>
  <c r="C135" i="2"/>
  <c r="S123" i="2"/>
  <c r="R123" i="2"/>
  <c r="Q123" i="2"/>
  <c r="P123" i="2"/>
  <c r="O123" i="2"/>
  <c r="N123" i="2"/>
  <c r="M123" i="2"/>
  <c r="L123" i="2"/>
  <c r="K123" i="2"/>
  <c r="J123" i="2"/>
  <c r="I123" i="2"/>
  <c r="H123" i="2"/>
  <c r="F123" i="2"/>
  <c r="E123" i="2"/>
  <c r="D123" i="2"/>
  <c r="C123" i="2"/>
  <c r="S121" i="2"/>
  <c r="S10" i="2" s="1"/>
  <c r="R121" i="2"/>
  <c r="R10" i="2" s="1"/>
  <c r="Q121" i="2"/>
  <c r="P121" i="2"/>
  <c r="P10" i="2" s="1"/>
  <c r="O121" i="2"/>
  <c r="O10" i="2" s="1"/>
  <c r="N121" i="2"/>
  <c r="N10" i="2" s="1"/>
  <c r="M121" i="2"/>
  <c r="M10" i="2" s="1"/>
  <c r="L121" i="2"/>
  <c r="L10" i="2" s="1"/>
  <c r="K121" i="2"/>
  <c r="K10" i="2" s="1"/>
  <c r="J121" i="2"/>
  <c r="J10" i="2" s="1"/>
  <c r="I121" i="2"/>
  <c r="H121" i="2"/>
  <c r="H10" i="2" s="1"/>
  <c r="S120" i="2"/>
  <c r="R120" i="2"/>
  <c r="Q120" i="2"/>
  <c r="P120" i="2"/>
  <c r="O120" i="2"/>
  <c r="N120" i="2"/>
  <c r="M120" i="2"/>
  <c r="L120" i="2"/>
  <c r="K120" i="2"/>
  <c r="J120" i="2"/>
  <c r="I120" i="2"/>
  <c r="H120" i="2"/>
  <c r="S119" i="2"/>
  <c r="R119" i="2"/>
  <c r="Q119" i="2"/>
  <c r="P119" i="2"/>
  <c r="O119" i="2"/>
  <c r="N119" i="2"/>
  <c r="M119" i="2"/>
  <c r="L119" i="2"/>
  <c r="K119" i="2"/>
  <c r="J119" i="2"/>
  <c r="I119" i="2"/>
  <c r="H119" i="2"/>
  <c r="S118" i="2"/>
  <c r="R118" i="2"/>
  <c r="Q118" i="2"/>
  <c r="P118" i="2"/>
  <c r="O118" i="2"/>
  <c r="N118" i="2"/>
  <c r="M118" i="2"/>
  <c r="L118" i="2"/>
  <c r="K118" i="2"/>
  <c r="J118" i="2"/>
  <c r="I118" i="2"/>
  <c r="H118" i="2"/>
  <c r="S117" i="2"/>
  <c r="R117" i="2"/>
  <c r="Q117" i="2"/>
  <c r="P117" i="2"/>
  <c r="O117" i="2"/>
  <c r="N117" i="2"/>
  <c r="M117" i="2"/>
  <c r="L117" i="2"/>
  <c r="K117" i="2"/>
  <c r="J117" i="2"/>
  <c r="I117" i="2"/>
  <c r="H117" i="2"/>
  <c r="S116" i="2"/>
  <c r="R116" i="2"/>
  <c r="Q116" i="2"/>
  <c r="P116" i="2"/>
  <c r="O116" i="2"/>
  <c r="N116" i="2"/>
  <c r="M116" i="2"/>
  <c r="L116" i="2"/>
  <c r="K116" i="2"/>
  <c r="J116" i="2"/>
  <c r="I116" i="2"/>
  <c r="H116" i="2"/>
  <c r="S115" i="2"/>
  <c r="R115" i="2"/>
  <c r="Q115" i="2"/>
  <c r="P115" i="2"/>
  <c r="O115" i="2"/>
  <c r="N115" i="2"/>
  <c r="M115" i="2"/>
  <c r="L115" i="2"/>
  <c r="K115" i="2"/>
  <c r="J115" i="2"/>
  <c r="I115" i="2"/>
  <c r="H115" i="2"/>
  <c r="S114" i="2"/>
  <c r="R114" i="2"/>
  <c r="Q114" i="2"/>
  <c r="P114" i="2"/>
  <c r="O114" i="2"/>
  <c r="N114" i="2"/>
  <c r="M114" i="2"/>
  <c r="L114" i="2"/>
  <c r="K114" i="2"/>
  <c r="J114" i="2"/>
  <c r="I114" i="2"/>
  <c r="H114" i="2"/>
  <c r="S113" i="2"/>
  <c r="R113" i="2"/>
  <c r="Q113" i="2"/>
  <c r="P113" i="2"/>
  <c r="O113" i="2"/>
  <c r="N113" i="2"/>
  <c r="M113" i="2"/>
  <c r="L113" i="2"/>
  <c r="K113" i="2"/>
  <c r="J113" i="2"/>
  <c r="I113" i="2"/>
  <c r="H113" i="2"/>
  <c r="S112" i="2"/>
  <c r="R112" i="2"/>
  <c r="Q112" i="2"/>
  <c r="P112" i="2"/>
  <c r="O112" i="2"/>
  <c r="N112" i="2"/>
  <c r="M112" i="2"/>
  <c r="L112" i="2"/>
  <c r="K112" i="2"/>
  <c r="J112" i="2"/>
  <c r="I112" i="2"/>
  <c r="H112" i="2"/>
  <c r="S111" i="2"/>
  <c r="R111" i="2"/>
  <c r="Q111" i="2"/>
  <c r="P111" i="2"/>
  <c r="O111" i="2"/>
  <c r="N111" i="2"/>
  <c r="M111" i="2"/>
  <c r="L111" i="2"/>
  <c r="K111" i="2"/>
  <c r="J111" i="2"/>
  <c r="I111" i="2"/>
  <c r="H111" i="2"/>
  <c r="F111" i="2"/>
  <c r="E111" i="2"/>
  <c r="D111" i="2"/>
  <c r="C111" i="2"/>
  <c r="S99" i="2"/>
  <c r="R99" i="2"/>
  <c r="Q99" i="2"/>
  <c r="P99" i="2"/>
  <c r="O99" i="2"/>
  <c r="N99" i="2"/>
  <c r="M99" i="2"/>
  <c r="L99" i="2"/>
  <c r="K99" i="2"/>
  <c r="J99" i="2"/>
  <c r="I99" i="2"/>
  <c r="H99" i="2"/>
  <c r="F99" i="2"/>
  <c r="E99" i="2"/>
  <c r="D99" i="2"/>
  <c r="C99" i="2"/>
  <c r="S97" i="2"/>
  <c r="S8" i="2" s="1"/>
  <c r="R97" i="2"/>
  <c r="R8" i="2" s="1"/>
  <c r="Q97" i="2"/>
  <c r="P97" i="2"/>
  <c r="O97" i="2"/>
  <c r="N97" i="2"/>
  <c r="M97" i="2"/>
  <c r="L97" i="2"/>
  <c r="K97" i="2"/>
  <c r="J97" i="2"/>
  <c r="I97" i="2"/>
  <c r="H97" i="2"/>
  <c r="S96" i="2"/>
  <c r="S7" i="2" s="1"/>
  <c r="R96" i="2"/>
  <c r="R7" i="2" s="1"/>
  <c r="Q96" i="2"/>
  <c r="P96" i="2"/>
  <c r="O96" i="2"/>
  <c r="N96" i="2"/>
  <c r="M96" i="2"/>
  <c r="L96" i="2"/>
  <c r="K96" i="2"/>
  <c r="J96" i="2"/>
  <c r="I96" i="2"/>
  <c r="H96" i="2"/>
  <c r="S95" i="2"/>
  <c r="R95" i="2"/>
  <c r="Q95" i="2"/>
  <c r="Q107" i="2" s="1"/>
  <c r="P95" i="2"/>
  <c r="P107" i="2" s="1"/>
  <c r="O95" i="2"/>
  <c r="O107" i="2" s="1"/>
  <c r="N95" i="2"/>
  <c r="N107" i="2" s="1"/>
  <c r="M95" i="2"/>
  <c r="M107" i="2" s="1"/>
  <c r="L95" i="2"/>
  <c r="L107" i="2" s="1"/>
  <c r="K95" i="2"/>
  <c r="K107" i="2" s="1"/>
  <c r="J95" i="2"/>
  <c r="J107" i="2" s="1"/>
  <c r="I95" i="2"/>
  <c r="I107" i="2" s="1"/>
  <c r="H95" i="2"/>
  <c r="H107" i="2" s="1"/>
  <c r="S94" i="2"/>
  <c r="R94" i="2"/>
  <c r="Q94" i="2"/>
  <c r="Q106" i="2" s="1"/>
  <c r="P94" i="2"/>
  <c r="P106" i="2" s="1"/>
  <c r="O94" i="2"/>
  <c r="O106" i="2" s="1"/>
  <c r="N94" i="2"/>
  <c r="N106" i="2" s="1"/>
  <c r="M94" i="2"/>
  <c r="M106" i="2" s="1"/>
  <c r="L94" i="2"/>
  <c r="L106" i="2" s="1"/>
  <c r="K94" i="2"/>
  <c r="K106" i="2" s="1"/>
  <c r="J94" i="2"/>
  <c r="J106" i="2" s="1"/>
  <c r="I94" i="2"/>
  <c r="I106" i="2" s="1"/>
  <c r="H94" i="2"/>
  <c r="H106" i="2" s="1"/>
  <c r="S93" i="2"/>
  <c r="R93" i="2"/>
  <c r="Q93" i="2"/>
  <c r="Q105" i="2" s="1"/>
  <c r="P93" i="2"/>
  <c r="P105" i="2" s="1"/>
  <c r="O93" i="2"/>
  <c r="O105" i="2" s="1"/>
  <c r="N93" i="2"/>
  <c r="N105" i="2" s="1"/>
  <c r="M93" i="2"/>
  <c r="L93" i="2"/>
  <c r="L105" i="2" s="1"/>
  <c r="K93" i="2"/>
  <c r="K105" i="2" s="1"/>
  <c r="J93" i="2"/>
  <c r="J105" i="2" s="1"/>
  <c r="I93" i="2"/>
  <c r="I105" i="2" s="1"/>
  <c r="H93" i="2"/>
  <c r="H105" i="2" s="1"/>
  <c r="S92" i="2"/>
  <c r="R92" i="2"/>
  <c r="Q92" i="2"/>
  <c r="P92" i="2"/>
  <c r="P104" i="2" s="1"/>
  <c r="O92" i="2"/>
  <c r="O104" i="2" s="1"/>
  <c r="N92" i="2"/>
  <c r="N104" i="2" s="1"/>
  <c r="M92" i="2"/>
  <c r="M104" i="2" s="1"/>
  <c r="L92" i="2"/>
  <c r="L104" i="2" s="1"/>
  <c r="K92" i="2"/>
  <c r="K104" i="2" s="1"/>
  <c r="J92" i="2"/>
  <c r="J104" i="2" s="1"/>
  <c r="I92" i="2"/>
  <c r="I104" i="2" s="1"/>
  <c r="H92" i="2"/>
  <c r="H104" i="2" s="1"/>
  <c r="S91" i="2"/>
  <c r="R91" i="2"/>
  <c r="Q91" i="2"/>
  <c r="P91" i="2"/>
  <c r="P103" i="2" s="1"/>
  <c r="O91" i="2"/>
  <c r="O103" i="2" s="1"/>
  <c r="N91" i="2"/>
  <c r="N103" i="2" s="1"/>
  <c r="M91" i="2"/>
  <c r="M103" i="2" s="1"/>
  <c r="L91" i="2"/>
  <c r="L103" i="2" s="1"/>
  <c r="K91" i="2"/>
  <c r="K103" i="2" s="1"/>
  <c r="J91" i="2"/>
  <c r="J103" i="2" s="1"/>
  <c r="I91" i="2"/>
  <c r="I103" i="2" s="1"/>
  <c r="H91" i="2"/>
  <c r="H103" i="2" s="1"/>
  <c r="S90" i="2"/>
  <c r="R90" i="2"/>
  <c r="Q90" i="2"/>
  <c r="Q102" i="2" s="1"/>
  <c r="P90" i="2"/>
  <c r="P102" i="2" s="1"/>
  <c r="O90" i="2"/>
  <c r="O102" i="2" s="1"/>
  <c r="N90" i="2"/>
  <c r="N102" i="2" s="1"/>
  <c r="M90" i="2"/>
  <c r="L90" i="2"/>
  <c r="L102" i="2" s="1"/>
  <c r="K90" i="2"/>
  <c r="K102" i="2" s="1"/>
  <c r="J90" i="2"/>
  <c r="J102" i="2" s="1"/>
  <c r="I90" i="2"/>
  <c r="I102" i="2" s="1"/>
  <c r="H90" i="2"/>
  <c r="H102" i="2" s="1"/>
  <c r="S89" i="2"/>
  <c r="R89" i="2"/>
  <c r="Q89" i="2"/>
  <c r="Q101" i="2" s="1"/>
  <c r="P89" i="2"/>
  <c r="P101" i="2" s="1"/>
  <c r="O89" i="2"/>
  <c r="O101" i="2" s="1"/>
  <c r="N89" i="2"/>
  <c r="N101" i="2" s="1"/>
  <c r="M89" i="2"/>
  <c r="L89" i="2"/>
  <c r="L101" i="2" s="1"/>
  <c r="K89" i="2"/>
  <c r="K101" i="2" s="1"/>
  <c r="J89" i="2"/>
  <c r="J101" i="2" s="1"/>
  <c r="I89" i="2"/>
  <c r="I101" i="2" s="1"/>
  <c r="H89" i="2"/>
  <c r="H101" i="2" s="1"/>
  <c r="S88" i="2"/>
  <c r="R88" i="2"/>
  <c r="Q88" i="2"/>
  <c r="P88" i="2"/>
  <c r="P100" i="2" s="1"/>
  <c r="O88" i="2"/>
  <c r="O100" i="2" s="1"/>
  <c r="N88" i="2"/>
  <c r="N100" i="2" s="1"/>
  <c r="M88" i="2"/>
  <c r="L88" i="2"/>
  <c r="L100" i="2" s="1"/>
  <c r="K88" i="2"/>
  <c r="K100" i="2" s="1"/>
  <c r="J88" i="2"/>
  <c r="J100" i="2" s="1"/>
  <c r="I88" i="2"/>
  <c r="I100" i="2" s="1"/>
  <c r="H88" i="2"/>
  <c r="H100" i="2" s="1"/>
  <c r="S87" i="2"/>
  <c r="R87" i="2"/>
  <c r="Q87" i="2"/>
  <c r="P87" i="2"/>
  <c r="O87" i="2"/>
  <c r="N87" i="2"/>
  <c r="M87" i="2"/>
  <c r="L87" i="2"/>
  <c r="K87" i="2"/>
  <c r="J87" i="2"/>
  <c r="I87" i="2"/>
  <c r="H87" i="2"/>
  <c r="F87" i="2"/>
  <c r="E87" i="2"/>
  <c r="D87" i="2"/>
  <c r="C87" i="2"/>
  <c r="O85" i="2"/>
  <c r="N85" i="2"/>
  <c r="M85" i="2"/>
  <c r="L85" i="2"/>
  <c r="K85" i="2"/>
  <c r="J85" i="2"/>
  <c r="I85" i="2"/>
  <c r="H85" i="2"/>
  <c r="O84" i="2"/>
  <c r="O4" i="2" s="1"/>
  <c r="N84" i="2"/>
  <c r="N4" i="2" s="1"/>
  <c r="M84" i="2"/>
  <c r="M4" i="2" s="1"/>
  <c r="L84" i="2"/>
  <c r="L4" i="2" s="1"/>
  <c r="K84" i="2"/>
  <c r="K4" i="2" s="1"/>
  <c r="J84" i="2"/>
  <c r="J4" i="2" s="1"/>
  <c r="I84" i="2"/>
  <c r="I4" i="2" s="1"/>
  <c r="H84" i="2"/>
  <c r="H4" i="2" s="1"/>
  <c r="O83" i="2"/>
  <c r="O5" i="2" s="1"/>
  <c r="N83" i="2"/>
  <c r="N5" i="2" s="1"/>
  <c r="M83" i="2"/>
  <c r="M5" i="2" s="1"/>
  <c r="L83" i="2"/>
  <c r="L5" i="2" s="1"/>
  <c r="K83" i="2"/>
  <c r="K5" i="2" s="1"/>
  <c r="J83" i="2"/>
  <c r="J5" i="2" s="1"/>
  <c r="I83" i="2"/>
  <c r="I5" i="2" s="1"/>
  <c r="H83" i="2"/>
  <c r="O82" i="2"/>
  <c r="N82" i="2"/>
  <c r="M82" i="2"/>
  <c r="L82" i="2"/>
  <c r="K82" i="2"/>
  <c r="J82" i="2"/>
  <c r="I82" i="2"/>
  <c r="H82" i="2"/>
  <c r="O81" i="2"/>
  <c r="N81" i="2"/>
  <c r="M81" i="2"/>
  <c r="L81" i="2"/>
  <c r="K81" i="2"/>
  <c r="J81" i="2"/>
  <c r="I81" i="2"/>
  <c r="H81" i="2"/>
  <c r="O80" i="2"/>
  <c r="N80" i="2"/>
  <c r="M80" i="2"/>
  <c r="L80" i="2"/>
  <c r="K80" i="2"/>
  <c r="J80" i="2"/>
  <c r="I80" i="2"/>
  <c r="H80" i="2"/>
  <c r="O79" i="2"/>
  <c r="N79" i="2"/>
  <c r="M79" i="2"/>
  <c r="L79" i="2"/>
  <c r="K79" i="2"/>
  <c r="J79" i="2"/>
  <c r="I79" i="2"/>
  <c r="H79" i="2"/>
  <c r="O78" i="2"/>
  <c r="N78" i="2"/>
  <c r="M78" i="2"/>
  <c r="L78" i="2"/>
  <c r="K78" i="2"/>
  <c r="J78" i="2"/>
  <c r="I78" i="2"/>
  <c r="H78" i="2"/>
  <c r="O77" i="2"/>
  <c r="O44" i="2" s="1"/>
  <c r="N77" i="2"/>
  <c r="N44" i="2" s="1"/>
  <c r="M77" i="2"/>
  <c r="M44" i="2" s="1"/>
  <c r="L77" i="2"/>
  <c r="L44" i="2" s="1"/>
  <c r="K77" i="2"/>
  <c r="K44" i="2" s="1"/>
  <c r="J77" i="2"/>
  <c r="J44" i="2" s="1"/>
  <c r="I77" i="2"/>
  <c r="I44" i="2" s="1"/>
  <c r="H77" i="2"/>
  <c r="H44" i="2" s="1"/>
  <c r="O76" i="2"/>
  <c r="N76" i="2"/>
  <c r="M76" i="2"/>
  <c r="L76" i="2"/>
  <c r="K76" i="2"/>
  <c r="J76" i="2"/>
  <c r="I76" i="2"/>
  <c r="H76" i="2"/>
  <c r="S75" i="2"/>
  <c r="R75" i="2"/>
  <c r="Q75" i="2"/>
  <c r="P75" i="2"/>
  <c r="O75" i="2"/>
  <c r="N75" i="2"/>
  <c r="M75" i="2"/>
  <c r="L75" i="2"/>
  <c r="K75" i="2"/>
  <c r="J75" i="2"/>
  <c r="I75" i="2"/>
  <c r="H75" i="2"/>
  <c r="F75" i="2"/>
  <c r="E75" i="2"/>
  <c r="D75" i="2"/>
  <c r="C75" i="2"/>
  <c r="S62" i="2"/>
  <c r="R62" i="2"/>
  <c r="Q62" i="2"/>
  <c r="P62" i="2"/>
  <c r="O62" i="2"/>
  <c r="N62" i="2"/>
  <c r="M62" i="2"/>
  <c r="L62" i="2"/>
  <c r="K62" i="2"/>
  <c r="J62" i="2"/>
  <c r="I62" i="2"/>
  <c r="H62" i="2"/>
  <c r="F62" i="2"/>
  <c r="E62" i="2"/>
  <c r="D62" i="2"/>
  <c r="C62" i="2"/>
  <c r="S59" i="2"/>
  <c r="S12" i="2" s="1"/>
  <c r="R59" i="2"/>
  <c r="R12" i="2" s="1"/>
  <c r="Q59" i="2"/>
  <c r="Q12" i="2" s="1"/>
  <c r="P59" i="2"/>
  <c r="P12" i="2" s="1"/>
  <c r="O59" i="2"/>
  <c r="O12" i="2" s="1"/>
  <c r="N59" i="2"/>
  <c r="M59" i="2"/>
  <c r="M12" i="2" s="1"/>
  <c r="L59" i="2"/>
  <c r="L12" i="2" s="1"/>
  <c r="K59" i="2"/>
  <c r="K12" i="2" s="1"/>
  <c r="J59" i="2"/>
  <c r="I59" i="2"/>
  <c r="I12" i="2" s="1"/>
  <c r="H59" i="2"/>
  <c r="H72" i="2" s="1"/>
  <c r="S58" i="2"/>
  <c r="R58" i="2"/>
  <c r="Q58" i="2"/>
  <c r="P58" i="2"/>
  <c r="O58" i="2"/>
  <c r="O156" i="2" s="1"/>
  <c r="N58" i="2"/>
  <c r="N156" i="2" s="1"/>
  <c r="M58" i="2"/>
  <c r="M71" i="2" s="1"/>
  <c r="L58" i="2"/>
  <c r="K58" i="2"/>
  <c r="J58" i="2"/>
  <c r="J156" i="2" s="1"/>
  <c r="I58" i="2"/>
  <c r="I71" i="2" s="1"/>
  <c r="H58" i="2"/>
  <c r="H71" i="2" s="1"/>
  <c r="S56" i="2"/>
  <c r="R56" i="2"/>
  <c r="Q56" i="2"/>
  <c r="Q131" i="2" s="1"/>
  <c r="P56" i="2"/>
  <c r="O56" i="2"/>
  <c r="O70" i="2" s="1"/>
  <c r="N56" i="2"/>
  <c r="N155" i="2" s="1"/>
  <c r="M56" i="2"/>
  <c r="L56" i="2"/>
  <c r="K56" i="2"/>
  <c r="J56" i="2"/>
  <c r="J155" i="2" s="1"/>
  <c r="I56" i="2"/>
  <c r="H56" i="2"/>
  <c r="H70" i="2" s="1"/>
  <c r="S55" i="2"/>
  <c r="S69" i="2" s="1"/>
  <c r="R55" i="2"/>
  <c r="Q55" i="2"/>
  <c r="P55" i="2"/>
  <c r="P130" i="2" s="1"/>
  <c r="O55" i="2"/>
  <c r="N55" i="2"/>
  <c r="N154" i="2" s="1"/>
  <c r="M55" i="2"/>
  <c r="L55" i="2"/>
  <c r="L130" i="2" s="1"/>
  <c r="K55" i="2"/>
  <c r="J55" i="2"/>
  <c r="J154" i="2" s="1"/>
  <c r="I55" i="2"/>
  <c r="H55" i="2"/>
  <c r="H69" i="2" s="1"/>
  <c r="S54" i="2"/>
  <c r="R54" i="2"/>
  <c r="Q54" i="2"/>
  <c r="Q129" i="2" s="1"/>
  <c r="P54" i="2"/>
  <c r="O54" i="2"/>
  <c r="O68" i="2" s="1"/>
  <c r="N54" i="2"/>
  <c r="N153" i="2" s="1"/>
  <c r="M54" i="2"/>
  <c r="M68" i="2" s="1"/>
  <c r="L54" i="2"/>
  <c r="K54" i="2"/>
  <c r="J54" i="2"/>
  <c r="J153" i="2" s="1"/>
  <c r="I54" i="2"/>
  <c r="H54" i="2"/>
  <c r="H68" i="2" s="1"/>
  <c r="S53" i="2"/>
  <c r="S67" i="2" s="1"/>
  <c r="R53" i="2"/>
  <c r="Q53" i="2"/>
  <c r="Q128" i="2" s="1"/>
  <c r="P53" i="2"/>
  <c r="P128" i="2" s="1"/>
  <c r="O53" i="2"/>
  <c r="N53" i="2"/>
  <c r="N152" i="2" s="1"/>
  <c r="M53" i="2"/>
  <c r="M67" i="2" s="1"/>
  <c r="L53" i="2"/>
  <c r="L128" i="2" s="1"/>
  <c r="K53" i="2"/>
  <c r="K67" i="2" s="1"/>
  <c r="J53" i="2"/>
  <c r="J152" i="2" s="1"/>
  <c r="I53" i="2"/>
  <c r="I67" i="2" s="1"/>
  <c r="H53" i="2"/>
  <c r="H67" i="2" s="1"/>
  <c r="S52" i="2"/>
  <c r="R52" i="2"/>
  <c r="Q52" i="2"/>
  <c r="P52" i="2"/>
  <c r="O52" i="2"/>
  <c r="O66" i="2" s="1"/>
  <c r="N52" i="2"/>
  <c r="N151" i="2" s="1"/>
  <c r="M52" i="2"/>
  <c r="M66" i="2" s="1"/>
  <c r="L52" i="2"/>
  <c r="K52" i="2"/>
  <c r="J52" i="2"/>
  <c r="J151" i="2" s="1"/>
  <c r="I52" i="2"/>
  <c r="H52" i="2"/>
  <c r="H151" i="2" s="1"/>
  <c r="S51" i="2"/>
  <c r="S65" i="2" s="1"/>
  <c r="R51" i="2"/>
  <c r="Q51" i="2"/>
  <c r="Q126" i="2" s="1"/>
  <c r="P51" i="2"/>
  <c r="P126" i="2" s="1"/>
  <c r="O51" i="2"/>
  <c r="N51" i="2"/>
  <c r="N150" i="2" s="1"/>
  <c r="M51" i="2"/>
  <c r="M65" i="2" s="1"/>
  <c r="L51" i="2"/>
  <c r="L126" i="2" s="1"/>
  <c r="K51" i="2"/>
  <c r="J51" i="2"/>
  <c r="J150" i="2" s="1"/>
  <c r="I51" i="2"/>
  <c r="I65" i="2" s="1"/>
  <c r="H51" i="2"/>
  <c r="H65" i="2" s="1"/>
  <c r="S50" i="2"/>
  <c r="R50" i="2"/>
  <c r="Q50" i="2"/>
  <c r="Q125" i="2" s="1"/>
  <c r="P50" i="2"/>
  <c r="O50" i="2"/>
  <c r="O64" i="2" s="1"/>
  <c r="N50" i="2"/>
  <c r="N149" i="2" s="1"/>
  <c r="M50" i="2"/>
  <c r="M64" i="2" s="1"/>
  <c r="L50" i="2"/>
  <c r="K50" i="2"/>
  <c r="J50" i="2"/>
  <c r="J149" i="2" s="1"/>
  <c r="I50" i="2"/>
  <c r="H50" i="2"/>
  <c r="H149" i="2" s="1"/>
  <c r="S49" i="2"/>
  <c r="S63" i="2" s="1"/>
  <c r="R49" i="2"/>
  <c r="Q49" i="2"/>
  <c r="Q124" i="2" s="1"/>
  <c r="P49" i="2"/>
  <c r="P124" i="2" s="1"/>
  <c r="O49" i="2"/>
  <c r="N49" i="2"/>
  <c r="N148" i="2" s="1"/>
  <c r="M49" i="2"/>
  <c r="M63" i="2" s="1"/>
  <c r="L49" i="2"/>
  <c r="L124" i="2" s="1"/>
  <c r="K49" i="2"/>
  <c r="K63" i="2" s="1"/>
  <c r="J49" i="2"/>
  <c r="J148" i="2" s="1"/>
  <c r="I49" i="2"/>
  <c r="I63" i="2" s="1"/>
  <c r="H49" i="2"/>
  <c r="H63" i="2" s="1"/>
  <c r="S48" i="2"/>
  <c r="R48" i="2"/>
  <c r="Q48" i="2"/>
  <c r="P48" i="2"/>
  <c r="O48" i="2"/>
  <c r="N48" i="2"/>
  <c r="M48" i="2"/>
  <c r="L48" i="2"/>
  <c r="K48" i="2"/>
  <c r="J48" i="2"/>
  <c r="I48" i="2"/>
  <c r="H48" i="2"/>
  <c r="F48" i="2"/>
  <c r="E48" i="2"/>
  <c r="D48" i="2"/>
  <c r="C48" i="2"/>
  <c r="S40" i="2"/>
  <c r="R40" i="2"/>
  <c r="Q40" i="2"/>
  <c r="P40" i="2"/>
  <c r="O40" i="2"/>
  <c r="N40" i="2"/>
  <c r="M40" i="2"/>
  <c r="L40" i="2"/>
  <c r="K40" i="2"/>
  <c r="J40" i="2"/>
  <c r="I40" i="2"/>
  <c r="H40" i="2"/>
  <c r="F40" i="2"/>
  <c r="E40" i="2"/>
  <c r="D40" i="2"/>
  <c r="C40" i="2"/>
  <c r="S38" i="2"/>
  <c r="R38" i="2"/>
  <c r="Q38" i="2"/>
  <c r="P38" i="2"/>
  <c r="O38" i="2"/>
  <c r="N38" i="2"/>
  <c r="M38" i="2"/>
  <c r="L38" i="2"/>
  <c r="K38" i="2"/>
  <c r="J38" i="2"/>
  <c r="I38" i="2"/>
  <c r="H38" i="2"/>
  <c r="S37" i="2"/>
  <c r="R37" i="2"/>
  <c r="Q37" i="2"/>
  <c r="P37" i="2"/>
  <c r="O37" i="2"/>
  <c r="N37" i="2"/>
  <c r="M37" i="2"/>
  <c r="L37" i="2"/>
  <c r="K37" i="2"/>
  <c r="J37" i="2"/>
  <c r="I37" i="2"/>
  <c r="H37" i="2"/>
  <c r="S36" i="2"/>
  <c r="R36" i="2"/>
  <c r="Q36" i="2"/>
  <c r="P36" i="2"/>
  <c r="O36" i="2"/>
  <c r="N36" i="2"/>
  <c r="M36" i="2"/>
  <c r="L36" i="2"/>
  <c r="K36" i="2"/>
  <c r="J36" i="2"/>
  <c r="I36" i="2"/>
  <c r="H36" i="2"/>
  <c r="S35" i="2"/>
  <c r="R35" i="2"/>
  <c r="Q35" i="2"/>
  <c r="P35" i="2"/>
  <c r="O35" i="2"/>
  <c r="N35" i="2"/>
  <c r="M35" i="2"/>
  <c r="L35" i="2"/>
  <c r="K35" i="2"/>
  <c r="J35" i="2"/>
  <c r="I35" i="2"/>
  <c r="H35" i="2"/>
  <c r="S34" i="2"/>
  <c r="R34" i="2"/>
  <c r="Q34" i="2"/>
  <c r="P34" i="2"/>
  <c r="O34" i="2"/>
  <c r="N34" i="2"/>
  <c r="M34" i="2"/>
  <c r="L34" i="2"/>
  <c r="K34" i="2"/>
  <c r="J34" i="2"/>
  <c r="I34" i="2"/>
  <c r="H34" i="2"/>
  <c r="S33" i="2"/>
  <c r="R33" i="2"/>
  <c r="Q33" i="2"/>
  <c r="P33" i="2"/>
  <c r="O33" i="2"/>
  <c r="N33" i="2"/>
  <c r="M33" i="2"/>
  <c r="L33" i="2"/>
  <c r="K33" i="2"/>
  <c r="J33" i="2"/>
  <c r="I33" i="2"/>
  <c r="H33" i="2"/>
  <c r="S32" i="2"/>
  <c r="R32" i="2"/>
  <c r="Q32" i="2"/>
  <c r="P32" i="2"/>
  <c r="O32" i="2"/>
  <c r="N32" i="2"/>
  <c r="M32" i="2"/>
  <c r="L32" i="2"/>
  <c r="K32" i="2"/>
  <c r="J32" i="2"/>
  <c r="I32" i="2"/>
  <c r="H32" i="2"/>
  <c r="S31" i="2"/>
  <c r="R31" i="2"/>
  <c r="Q31" i="2"/>
  <c r="P31" i="2"/>
  <c r="O31" i="2"/>
  <c r="N31" i="2"/>
  <c r="M31" i="2"/>
  <c r="L31" i="2"/>
  <c r="K31" i="2"/>
  <c r="J31" i="2"/>
  <c r="I31" i="2"/>
  <c r="H31" i="2"/>
  <c r="S30" i="2"/>
  <c r="R30" i="2"/>
  <c r="Q30" i="2"/>
  <c r="P30" i="2"/>
  <c r="O30" i="2"/>
  <c r="N30" i="2"/>
  <c r="M30" i="2"/>
  <c r="L30" i="2"/>
  <c r="K30" i="2"/>
  <c r="J30" i="2"/>
  <c r="I30" i="2"/>
  <c r="H30" i="2"/>
  <c r="F30" i="2"/>
  <c r="E30" i="2"/>
  <c r="D30" i="2"/>
  <c r="C30" i="2"/>
  <c r="O28" i="2"/>
  <c r="N28" i="2"/>
  <c r="M28" i="2"/>
  <c r="L28" i="2"/>
  <c r="K28" i="2"/>
  <c r="J28" i="2"/>
  <c r="I28" i="2"/>
  <c r="H28" i="2"/>
  <c r="O27" i="2"/>
  <c r="N27" i="2"/>
  <c r="M27" i="2"/>
  <c r="L27" i="2"/>
  <c r="K27" i="2"/>
  <c r="J27" i="2"/>
  <c r="I27" i="2"/>
  <c r="H27" i="2"/>
  <c r="O26" i="2"/>
  <c r="N26" i="2"/>
  <c r="M26" i="2"/>
  <c r="L26" i="2"/>
  <c r="K26" i="2"/>
  <c r="J26" i="2"/>
  <c r="I26" i="2"/>
  <c r="H26" i="2"/>
  <c r="O25" i="2"/>
  <c r="N25" i="2"/>
  <c r="M25" i="2"/>
  <c r="L25" i="2"/>
  <c r="K25" i="2"/>
  <c r="J25" i="2"/>
  <c r="I25" i="2"/>
  <c r="H25" i="2"/>
  <c r="O24" i="2"/>
  <c r="O42" i="2" s="1"/>
  <c r="N24" i="2"/>
  <c r="N42" i="2" s="1"/>
  <c r="M24" i="2"/>
  <c r="M42" i="2" s="1"/>
  <c r="L24" i="2"/>
  <c r="L42" i="2" s="1"/>
  <c r="K24" i="2"/>
  <c r="K42" i="2" s="1"/>
  <c r="J24" i="2"/>
  <c r="J42" i="2" s="1"/>
  <c r="I24" i="2"/>
  <c r="I42" i="2" s="1"/>
  <c r="H24" i="2"/>
  <c r="H42" i="2" s="1"/>
  <c r="O23" i="2"/>
  <c r="N23" i="2"/>
  <c r="M23" i="2"/>
  <c r="L23" i="2"/>
  <c r="K23" i="2"/>
  <c r="J23" i="2"/>
  <c r="I23" i="2"/>
  <c r="H23" i="2"/>
  <c r="O22" i="2"/>
  <c r="N22" i="2"/>
  <c r="M22" i="2"/>
  <c r="L22" i="2"/>
  <c r="K22" i="2"/>
  <c r="J22" i="2"/>
  <c r="I22" i="2"/>
  <c r="H22" i="2"/>
  <c r="O21" i="2"/>
  <c r="N21" i="2"/>
  <c r="M21" i="2"/>
  <c r="L21" i="2"/>
  <c r="K21" i="2"/>
  <c r="J21" i="2"/>
  <c r="I21" i="2"/>
  <c r="H21" i="2"/>
  <c r="O20" i="2"/>
  <c r="N20" i="2"/>
  <c r="M20" i="2"/>
  <c r="L20" i="2"/>
  <c r="K20" i="2"/>
  <c r="J20" i="2"/>
  <c r="I20" i="2"/>
  <c r="H20" i="2"/>
  <c r="S19" i="2"/>
  <c r="R19" i="2"/>
  <c r="Q19" i="2"/>
  <c r="P19" i="2"/>
  <c r="O19" i="2"/>
  <c r="N19" i="2"/>
  <c r="M19" i="2"/>
  <c r="L19" i="2"/>
  <c r="K19" i="2"/>
  <c r="J19" i="2"/>
  <c r="I19" i="2"/>
  <c r="H19" i="2"/>
  <c r="F19" i="2"/>
  <c r="E19" i="2"/>
  <c r="D19" i="2"/>
  <c r="C19" i="2"/>
  <c r="F6" i="2"/>
  <c r="E6" i="2"/>
  <c r="D6" i="2"/>
  <c r="C6" i="2"/>
  <c r="E179" i="2"/>
  <c r="U63" i="2"/>
  <c r="V63" i="2"/>
  <c r="W63" i="2"/>
  <c r="X63" i="2"/>
  <c r="Y63" i="2"/>
  <c r="Z63" i="2"/>
  <c r="AA63" i="2"/>
  <c r="AB63" i="2"/>
  <c r="AC63" i="2"/>
  <c r="AD63" i="2"/>
  <c r="AE63" i="2"/>
  <c r="AF63" i="2"/>
  <c r="AG63" i="2"/>
  <c r="AH63" i="2"/>
  <c r="AI63" i="2"/>
  <c r="AJ63" i="2"/>
  <c r="AK63" i="2"/>
  <c r="AL63" i="2"/>
  <c r="AM63" i="2"/>
  <c r="AN63" i="2"/>
  <c r="AO63" i="2"/>
  <c r="AP63" i="2"/>
  <c r="AQ63" i="2"/>
  <c r="AR63" i="2"/>
  <c r="AS63" i="2"/>
  <c r="AT63" i="2"/>
  <c r="AU63" i="2"/>
  <c r="AV63" i="2"/>
  <c r="AW63" i="2"/>
  <c r="AX63" i="2"/>
  <c r="AY63" i="2"/>
  <c r="AZ63" i="2"/>
  <c r="BA63" i="2"/>
  <c r="BB63" i="2"/>
  <c r="BC63" i="2"/>
  <c r="BD63" i="2"/>
  <c r="U64" i="2"/>
  <c r="V64" i="2"/>
  <c r="W64" i="2"/>
  <c r="X64" i="2"/>
  <c r="Y64" i="2"/>
  <c r="Z64" i="2"/>
  <c r="AA64" i="2"/>
  <c r="AB64" i="2"/>
  <c r="AC64" i="2"/>
  <c r="AD64" i="2"/>
  <c r="AE64" i="2"/>
  <c r="AF64" i="2"/>
  <c r="AG64" i="2"/>
  <c r="AH64" i="2"/>
  <c r="AI64" i="2"/>
  <c r="AJ64" i="2"/>
  <c r="AK64" i="2"/>
  <c r="AL64" i="2"/>
  <c r="AM64" i="2"/>
  <c r="AN64" i="2"/>
  <c r="AO64" i="2"/>
  <c r="AP64" i="2"/>
  <c r="AQ64" i="2"/>
  <c r="AR64" i="2"/>
  <c r="AS64" i="2"/>
  <c r="AT64" i="2"/>
  <c r="AU64" i="2"/>
  <c r="AV64" i="2"/>
  <c r="AW64" i="2"/>
  <c r="AX64" i="2"/>
  <c r="AY64" i="2"/>
  <c r="AZ64" i="2"/>
  <c r="BA64" i="2"/>
  <c r="BB64" i="2"/>
  <c r="BC64" i="2"/>
  <c r="BD64" i="2"/>
  <c r="U65" i="2"/>
  <c r="V65" i="2"/>
  <c r="W65" i="2"/>
  <c r="X65" i="2"/>
  <c r="Y65" i="2"/>
  <c r="Z65" i="2"/>
  <c r="AA65" i="2"/>
  <c r="AB65" i="2"/>
  <c r="AC65" i="2"/>
  <c r="AD65" i="2"/>
  <c r="AE65" i="2"/>
  <c r="AF65" i="2"/>
  <c r="AG65" i="2"/>
  <c r="AH65" i="2"/>
  <c r="AI65" i="2"/>
  <c r="AJ65" i="2"/>
  <c r="AK65" i="2"/>
  <c r="AL65" i="2"/>
  <c r="AM65" i="2"/>
  <c r="AN65" i="2"/>
  <c r="AO65" i="2"/>
  <c r="AP65" i="2"/>
  <c r="AQ65" i="2"/>
  <c r="AR65" i="2"/>
  <c r="AS65" i="2"/>
  <c r="AT65" i="2"/>
  <c r="AU65" i="2"/>
  <c r="AV65" i="2"/>
  <c r="AW65" i="2"/>
  <c r="AX65" i="2"/>
  <c r="AY65" i="2"/>
  <c r="AZ65" i="2"/>
  <c r="BA65" i="2"/>
  <c r="BB65" i="2"/>
  <c r="BC65" i="2"/>
  <c r="BD65" i="2"/>
  <c r="U66" i="2"/>
  <c r="V66" i="2"/>
  <c r="W66" i="2"/>
  <c r="X66" i="2"/>
  <c r="Y66" i="2"/>
  <c r="Z66" i="2"/>
  <c r="AA66" i="2"/>
  <c r="AB66" i="2"/>
  <c r="AC66" i="2"/>
  <c r="AD66" i="2"/>
  <c r="AE66" i="2"/>
  <c r="AF66" i="2"/>
  <c r="AG66" i="2"/>
  <c r="AH66" i="2"/>
  <c r="AI66" i="2"/>
  <c r="AJ66" i="2"/>
  <c r="AK66" i="2"/>
  <c r="AL66" i="2"/>
  <c r="AM66" i="2"/>
  <c r="AN66" i="2"/>
  <c r="AO66" i="2"/>
  <c r="AP66" i="2"/>
  <c r="AQ66" i="2"/>
  <c r="AR66" i="2"/>
  <c r="AS66" i="2"/>
  <c r="AT66" i="2"/>
  <c r="AU66" i="2"/>
  <c r="AV66" i="2"/>
  <c r="AW66" i="2"/>
  <c r="AX66" i="2"/>
  <c r="AY66" i="2"/>
  <c r="AZ66" i="2"/>
  <c r="BA66" i="2"/>
  <c r="BB66" i="2"/>
  <c r="BC66" i="2"/>
  <c r="BD66" i="2"/>
  <c r="U67" i="2"/>
  <c r="V67" i="2"/>
  <c r="W67" i="2"/>
  <c r="X67" i="2"/>
  <c r="Y67" i="2"/>
  <c r="Z67" i="2"/>
  <c r="AA67" i="2"/>
  <c r="AB67" i="2"/>
  <c r="AC67" i="2"/>
  <c r="AD67" i="2"/>
  <c r="AE67" i="2"/>
  <c r="AF67" i="2"/>
  <c r="AG67" i="2"/>
  <c r="AH67" i="2"/>
  <c r="AI67" i="2"/>
  <c r="AJ67" i="2"/>
  <c r="AK67" i="2"/>
  <c r="AL67" i="2"/>
  <c r="AM67" i="2"/>
  <c r="AN67" i="2"/>
  <c r="AO67" i="2"/>
  <c r="AP67" i="2"/>
  <c r="AQ67" i="2"/>
  <c r="AR67" i="2"/>
  <c r="AS67" i="2"/>
  <c r="AT67" i="2"/>
  <c r="AU67" i="2"/>
  <c r="AV67" i="2"/>
  <c r="AW67" i="2"/>
  <c r="AX67" i="2"/>
  <c r="AY67" i="2"/>
  <c r="AZ67" i="2"/>
  <c r="BA67" i="2"/>
  <c r="BB67" i="2"/>
  <c r="BC67" i="2"/>
  <c r="BD67" i="2"/>
  <c r="U68" i="2"/>
  <c r="V68" i="2"/>
  <c r="W68" i="2"/>
  <c r="X68" i="2"/>
  <c r="Y68" i="2"/>
  <c r="Z68" i="2"/>
  <c r="AA68" i="2"/>
  <c r="AB68" i="2"/>
  <c r="AC68" i="2"/>
  <c r="AD68" i="2"/>
  <c r="AE68" i="2"/>
  <c r="AF68" i="2"/>
  <c r="AG68" i="2"/>
  <c r="AH68" i="2"/>
  <c r="AI68" i="2"/>
  <c r="AJ68" i="2"/>
  <c r="AK68" i="2"/>
  <c r="AL68" i="2"/>
  <c r="AM68" i="2"/>
  <c r="AN68" i="2"/>
  <c r="AO68" i="2"/>
  <c r="AP68" i="2"/>
  <c r="AQ68" i="2"/>
  <c r="AR68" i="2"/>
  <c r="AS68" i="2"/>
  <c r="AT68" i="2"/>
  <c r="AU68" i="2"/>
  <c r="AV68" i="2"/>
  <c r="AW68" i="2"/>
  <c r="AX68" i="2"/>
  <c r="AY68" i="2"/>
  <c r="AZ68" i="2"/>
  <c r="BA68" i="2"/>
  <c r="BB68" i="2"/>
  <c r="BC68" i="2"/>
  <c r="BD68" i="2"/>
  <c r="U69" i="2"/>
  <c r="V69" i="2"/>
  <c r="W69" i="2"/>
  <c r="X69" i="2"/>
  <c r="Y69" i="2"/>
  <c r="Z69" i="2"/>
  <c r="AA69" i="2"/>
  <c r="AB69" i="2"/>
  <c r="AC69" i="2"/>
  <c r="AD69" i="2"/>
  <c r="AE69" i="2"/>
  <c r="AF69" i="2"/>
  <c r="AG69" i="2"/>
  <c r="AH69" i="2"/>
  <c r="AI69" i="2"/>
  <c r="AJ69" i="2"/>
  <c r="AK69" i="2"/>
  <c r="AL69" i="2"/>
  <c r="AM69" i="2"/>
  <c r="AN69" i="2"/>
  <c r="AO69" i="2"/>
  <c r="AP69" i="2"/>
  <c r="AQ69" i="2"/>
  <c r="AR69" i="2"/>
  <c r="AS69" i="2"/>
  <c r="AT69" i="2"/>
  <c r="AU69" i="2"/>
  <c r="AV69" i="2"/>
  <c r="AW69" i="2"/>
  <c r="AX69" i="2"/>
  <c r="AY69" i="2"/>
  <c r="AZ69" i="2"/>
  <c r="BA69" i="2"/>
  <c r="BB69" i="2"/>
  <c r="BC69" i="2"/>
  <c r="BD69" i="2"/>
  <c r="U70" i="2"/>
  <c r="V70" i="2"/>
  <c r="W70" i="2"/>
  <c r="X70" i="2"/>
  <c r="Y70" i="2"/>
  <c r="Z70" i="2"/>
  <c r="AA70" i="2"/>
  <c r="AB70" i="2"/>
  <c r="AC70" i="2"/>
  <c r="AD70" i="2"/>
  <c r="AE70" i="2"/>
  <c r="AF70" i="2"/>
  <c r="AG70" i="2"/>
  <c r="AH70" i="2"/>
  <c r="AI70" i="2"/>
  <c r="AJ70" i="2"/>
  <c r="AK70" i="2"/>
  <c r="AL70" i="2"/>
  <c r="AM70" i="2"/>
  <c r="AN70" i="2"/>
  <c r="AO70" i="2"/>
  <c r="AP70" i="2"/>
  <c r="AQ70" i="2"/>
  <c r="AR70" i="2"/>
  <c r="AS70" i="2"/>
  <c r="AT70" i="2"/>
  <c r="AU70" i="2"/>
  <c r="AV70" i="2"/>
  <c r="AW70" i="2"/>
  <c r="AX70" i="2"/>
  <c r="AY70" i="2"/>
  <c r="AZ70" i="2"/>
  <c r="BA70" i="2"/>
  <c r="BB70" i="2"/>
  <c r="BC70" i="2"/>
  <c r="BD70" i="2"/>
  <c r="U72" i="2"/>
  <c r="V72" i="2"/>
  <c r="W72" i="2"/>
  <c r="X72" i="2"/>
  <c r="Y72" i="2"/>
  <c r="Z72" i="2"/>
  <c r="AA72" i="2"/>
  <c r="AB72" i="2"/>
  <c r="AC72" i="2"/>
  <c r="AD72" i="2"/>
  <c r="AE72" i="2"/>
  <c r="AF72" i="2"/>
  <c r="AG72" i="2"/>
  <c r="AH72" i="2"/>
  <c r="AI72" i="2"/>
  <c r="AJ72" i="2"/>
  <c r="AK72" i="2"/>
  <c r="AL72" i="2"/>
  <c r="AM72" i="2"/>
  <c r="AN72" i="2"/>
  <c r="AO72" i="2"/>
  <c r="AP72" i="2"/>
  <c r="AQ72" i="2"/>
  <c r="AR72" i="2"/>
  <c r="BQ72" i="2" s="1"/>
  <c r="AS72" i="2"/>
  <c r="BF72" i="2" s="1"/>
  <c r="AT72" i="2"/>
  <c r="BG72" i="2" s="1"/>
  <c r="AU72" i="2"/>
  <c r="BH72" i="2" s="1"/>
  <c r="AV72" i="2"/>
  <c r="BI72" i="2" s="1"/>
  <c r="AW72" i="2"/>
  <c r="BJ72" i="2" s="1"/>
  <c r="AX72" i="2"/>
  <c r="BK72" i="2" s="1"/>
  <c r="AY72" i="2"/>
  <c r="BL72" i="2" s="1"/>
  <c r="AZ72" i="2"/>
  <c r="BM72" i="2" s="1"/>
  <c r="BA72" i="2"/>
  <c r="BN72" i="2" s="1"/>
  <c r="BB72" i="2"/>
  <c r="BO72" i="2" s="1"/>
  <c r="BC72" i="2"/>
  <c r="BP72" i="2" s="1"/>
  <c r="AW100" i="2"/>
  <c r="AX100" i="2"/>
  <c r="AY100" i="2"/>
  <c r="AZ100" i="2"/>
  <c r="BA100" i="2"/>
  <c r="BB100" i="2"/>
  <c r="BC100" i="2"/>
  <c r="BD100" i="2"/>
  <c r="AW101" i="2"/>
  <c r="AX101" i="2"/>
  <c r="AW102" i="2"/>
  <c r="AX102" i="2"/>
  <c r="AW103" i="2"/>
  <c r="AX103" i="2"/>
  <c r="AW104" i="2"/>
  <c r="AX104" i="2"/>
  <c r="AW105" i="2"/>
  <c r="AX105" i="2"/>
  <c r="AW106" i="2"/>
  <c r="AX106" i="2"/>
  <c r="AW107" i="2"/>
  <c r="AX107" i="2"/>
  <c r="AW109" i="2"/>
  <c r="BJ109" i="2" s="1"/>
  <c r="AX109" i="2"/>
  <c r="BK109" i="2" s="1"/>
  <c r="U148" i="2"/>
  <c r="V148" i="2"/>
  <c r="W148" i="2"/>
  <c r="X148" i="2"/>
  <c r="Y148" i="2"/>
  <c r="Z148" i="2"/>
  <c r="AA148" i="2"/>
  <c r="AB148" i="2"/>
  <c r="AC148" i="2"/>
  <c r="AD148" i="2"/>
  <c r="AE148" i="2"/>
  <c r="AF148" i="2"/>
  <c r="AG148" i="2"/>
  <c r="AH148" i="2"/>
  <c r="AI148" i="2"/>
  <c r="AJ148" i="2"/>
  <c r="AK148" i="2"/>
  <c r="AL148" i="2"/>
  <c r="AM148" i="2"/>
  <c r="AN148" i="2"/>
  <c r="AO148" i="2"/>
  <c r="AP148" i="2"/>
  <c r="AQ148" i="2"/>
  <c r="AR148" i="2"/>
  <c r="AS148" i="2"/>
  <c r="AT148" i="2"/>
  <c r="AU148" i="2"/>
  <c r="AV148" i="2"/>
  <c r="AW148" i="2"/>
  <c r="AX148" i="2"/>
  <c r="AY148" i="2"/>
  <c r="AZ148" i="2"/>
  <c r="BA148" i="2"/>
  <c r="BB148" i="2"/>
  <c r="BC148" i="2"/>
  <c r="BD148" i="2"/>
  <c r="U149" i="2"/>
  <c r="V149" i="2"/>
  <c r="W149" i="2"/>
  <c r="X149" i="2"/>
  <c r="Y149" i="2"/>
  <c r="Z149" i="2"/>
  <c r="AA149" i="2"/>
  <c r="AB149" i="2"/>
  <c r="AC149" i="2"/>
  <c r="AD149" i="2"/>
  <c r="AE149" i="2"/>
  <c r="AF149" i="2"/>
  <c r="AG149" i="2"/>
  <c r="AH149" i="2"/>
  <c r="AI149" i="2"/>
  <c r="AJ149" i="2"/>
  <c r="AK149" i="2"/>
  <c r="AL149" i="2"/>
  <c r="AM149" i="2"/>
  <c r="AN149" i="2"/>
  <c r="AO149" i="2"/>
  <c r="AP149" i="2"/>
  <c r="AQ149" i="2"/>
  <c r="AR149" i="2"/>
  <c r="AS149" i="2"/>
  <c r="AT149" i="2"/>
  <c r="AU149" i="2"/>
  <c r="AV149" i="2"/>
  <c r="AW149" i="2"/>
  <c r="AX149" i="2"/>
  <c r="AY149" i="2"/>
  <c r="AZ149" i="2"/>
  <c r="BA149" i="2"/>
  <c r="BB149" i="2"/>
  <c r="BC149" i="2"/>
  <c r="BD149" i="2"/>
  <c r="U150" i="2"/>
  <c r="V150" i="2"/>
  <c r="W150" i="2"/>
  <c r="X150" i="2"/>
  <c r="Y150" i="2"/>
  <c r="Z150" i="2"/>
  <c r="AA150" i="2"/>
  <c r="AB150" i="2"/>
  <c r="AC150" i="2"/>
  <c r="AD150" i="2"/>
  <c r="AE150" i="2"/>
  <c r="AF150" i="2"/>
  <c r="AG150" i="2"/>
  <c r="AH150" i="2"/>
  <c r="AI150" i="2"/>
  <c r="AJ150" i="2"/>
  <c r="AK150" i="2"/>
  <c r="AL150" i="2"/>
  <c r="AM150" i="2"/>
  <c r="AN150" i="2"/>
  <c r="AO150" i="2"/>
  <c r="AP150" i="2"/>
  <c r="AQ150" i="2"/>
  <c r="AR150" i="2"/>
  <c r="AS150" i="2"/>
  <c r="AT150" i="2"/>
  <c r="AU150" i="2"/>
  <c r="AV150" i="2"/>
  <c r="AW150" i="2"/>
  <c r="AX150" i="2"/>
  <c r="AY150" i="2"/>
  <c r="AZ150" i="2"/>
  <c r="BA150" i="2"/>
  <c r="BB150" i="2"/>
  <c r="BC150" i="2"/>
  <c r="BD150" i="2"/>
  <c r="U151" i="2"/>
  <c r="V151" i="2"/>
  <c r="W151" i="2"/>
  <c r="X151" i="2"/>
  <c r="Y151" i="2"/>
  <c r="Z151" i="2"/>
  <c r="AA151" i="2"/>
  <c r="AB151" i="2"/>
  <c r="AC151" i="2"/>
  <c r="AD151" i="2"/>
  <c r="AE151" i="2"/>
  <c r="AF151" i="2"/>
  <c r="AG151" i="2"/>
  <c r="AH151" i="2"/>
  <c r="AI151" i="2"/>
  <c r="AJ151" i="2"/>
  <c r="AK151" i="2"/>
  <c r="AL151" i="2"/>
  <c r="AM151" i="2"/>
  <c r="AN151" i="2"/>
  <c r="AO151" i="2"/>
  <c r="AP151" i="2"/>
  <c r="AQ151" i="2"/>
  <c r="AR151" i="2"/>
  <c r="AS151" i="2"/>
  <c r="AT151" i="2"/>
  <c r="AU151" i="2"/>
  <c r="AV151" i="2"/>
  <c r="AW151" i="2"/>
  <c r="AX151" i="2"/>
  <c r="AY151" i="2"/>
  <c r="AZ151" i="2"/>
  <c r="BA151" i="2"/>
  <c r="BB151" i="2"/>
  <c r="BC151" i="2"/>
  <c r="BD151" i="2"/>
  <c r="U152" i="2"/>
  <c r="V152" i="2"/>
  <c r="W152" i="2"/>
  <c r="X152" i="2"/>
  <c r="Y152" i="2"/>
  <c r="Z152" i="2"/>
  <c r="AA152" i="2"/>
  <c r="AB152" i="2"/>
  <c r="AC152" i="2"/>
  <c r="AD152" i="2"/>
  <c r="AE152" i="2"/>
  <c r="AF152" i="2"/>
  <c r="AG152" i="2"/>
  <c r="AH152" i="2"/>
  <c r="AI152" i="2"/>
  <c r="AJ152" i="2"/>
  <c r="AK152" i="2"/>
  <c r="AL152" i="2"/>
  <c r="AM152" i="2"/>
  <c r="AN152" i="2"/>
  <c r="AO152" i="2"/>
  <c r="AP152" i="2"/>
  <c r="AQ152" i="2"/>
  <c r="AR152" i="2"/>
  <c r="AS152" i="2"/>
  <c r="AT152" i="2"/>
  <c r="AU152" i="2"/>
  <c r="AV152" i="2"/>
  <c r="AW152" i="2"/>
  <c r="AX152" i="2"/>
  <c r="AY152" i="2"/>
  <c r="AZ152" i="2"/>
  <c r="BA152" i="2"/>
  <c r="BB152" i="2"/>
  <c r="BC152" i="2"/>
  <c r="BD152" i="2"/>
  <c r="U153" i="2"/>
  <c r="V153" i="2"/>
  <c r="W153" i="2"/>
  <c r="X153" i="2"/>
  <c r="Y153" i="2"/>
  <c r="Z153" i="2"/>
  <c r="AA153" i="2"/>
  <c r="AB153" i="2"/>
  <c r="AC153" i="2"/>
  <c r="AD153" i="2"/>
  <c r="AE153" i="2"/>
  <c r="AF153" i="2"/>
  <c r="AG153" i="2"/>
  <c r="AH153" i="2"/>
  <c r="AI153" i="2"/>
  <c r="AJ153" i="2"/>
  <c r="AK153" i="2"/>
  <c r="AL153" i="2"/>
  <c r="AM153" i="2"/>
  <c r="AN153" i="2"/>
  <c r="AO153" i="2"/>
  <c r="AP153" i="2"/>
  <c r="AQ153" i="2"/>
  <c r="AR153" i="2"/>
  <c r="AS153" i="2"/>
  <c r="AT153" i="2"/>
  <c r="AU153" i="2"/>
  <c r="AV153" i="2"/>
  <c r="AW153" i="2"/>
  <c r="AX153" i="2"/>
  <c r="AY153" i="2"/>
  <c r="AZ153" i="2"/>
  <c r="BA153" i="2"/>
  <c r="BB153" i="2"/>
  <c r="BC153" i="2"/>
  <c r="BD153" i="2"/>
  <c r="U154" i="2"/>
  <c r="V154" i="2"/>
  <c r="W154" i="2"/>
  <c r="X154" i="2"/>
  <c r="Y154" i="2"/>
  <c r="Z154" i="2"/>
  <c r="AA154" i="2"/>
  <c r="AB154" i="2"/>
  <c r="AC154" i="2"/>
  <c r="AD154" i="2"/>
  <c r="AE154" i="2"/>
  <c r="AF154" i="2"/>
  <c r="AG154" i="2"/>
  <c r="AH154" i="2"/>
  <c r="AI154" i="2"/>
  <c r="AJ154" i="2"/>
  <c r="AK154" i="2"/>
  <c r="AL154" i="2"/>
  <c r="AM154" i="2"/>
  <c r="AN154" i="2"/>
  <c r="AO154" i="2"/>
  <c r="AP154" i="2"/>
  <c r="AQ154" i="2"/>
  <c r="AR154" i="2"/>
  <c r="AS154" i="2"/>
  <c r="AT154" i="2"/>
  <c r="AU154" i="2"/>
  <c r="AV154" i="2"/>
  <c r="AW154" i="2"/>
  <c r="AX154" i="2"/>
  <c r="AY154" i="2"/>
  <c r="AZ154" i="2"/>
  <c r="BA154" i="2"/>
  <c r="BB154" i="2"/>
  <c r="BC154" i="2"/>
  <c r="BD154" i="2"/>
  <c r="U155" i="2"/>
  <c r="V155" i="2"/>
  <c r="W155" i="2"/>
  <c r="X155" i="2"/>
  <c r="Y155" i="2"/>
  <c r="Z155" i="2"/>
  <c r="AA155" i="2"/>
  <c r="AB155" i="2"/>
  <c r="AC155" i="2"/>
  <c r="AD155" i="2"/>
  <c r="AE155" i="2"/>
  <c r="AF155" i="2"/>
  <c r="AG155" i="2"/>
  <c r="AH155" i="2"/>
  <c r="AI155" i="2"/>
  <c r="AJ155" i="2"/>
  <c r="AK155" i="2"/>
  <c r="AL155" i="2"/>
  <c r="AM155" i="2"/>
  <c r="AN155" i="2"/>
  <c r="AO155" i="2"/>
  <c r="AP155" i="2"/>
  <c r="AQ155" i="2"/>
  <c r="AR155" i="2"/>
  <c r="AS155" i="2"/>
  <c r="AT155" i="2"/>
  <c r="AU155" i="2"/>
  <c r="AV155" i="2"/>
  <c r="AW155" i="2"/>
  <c r="AX155" i="2"/>
  <c r="AY155" i="2"/>
  <c r="AZ155" i="2"/>
  <c r="BA155" i="2"/>
  <c r="BB155" i="2"/>
  <c r="BC155" i="2"/>
  <c r="BD155" i="2"/>
  <c r="U157" i="2"/>
  <c r="V157" i="2"/>
  <c r="W157" i="2"/>
  <c r="X157" i="2"/>
  <c r="Y157" i="2"/>
  <c r="Z157" i="2"/>
  <c r="AA157" i="2"/>
  <c r="AB157" i="2"/>
  <c r="AC157" i="2"/>
  <c r="AD157" i="2"/>
  <c r="AE157" i="2"/>
  <c r="AF157" i="2"/>
  <c r="AG157" i="2"/>
  <c r="AH157" i="2"/>
  <c r="AI157" i="2"/>
  <c r="AJ157" i="2"/>
  <c r="AK157" i="2"/>
  <c r="AL157" i="2"/>
  <c r="AM157" i="2"/>
  <c r="AN157" i="2"/>
  <c r="AO157" i="2"/>
  <c r="AP157" i="2"/>
  <c r="AQ157" i="2"/>
  <c r="AR157" i="2"/>
  <c r="AS157" i="2"/>
  <c r="BF157" i="2" s="1"/>
  <c r="AT157" i="2"/>
  <c r="BG157" i="2" s="1"/>
  <c r="AU157" i="2"/>
  <c r="BH157" i="2" s="1"/>
  <c r="AV157" i="2"/>
  <c r="BI157" i="2" s="1"/>
  <c r="AW157" i="2"/>
  <c r="BJ157" i="2" s="1"/>
  <c r="AX157" i="2"/>
  <c r="BK157" i="2" s="1"/>
  <c r="AY157" i="2"/>
  <c r="BL157" i="2" s="1"/>
  <c r="AZ157" i="2"/>
  <c r="BM157" i="2" s="1"/>
  <c r="BA157" i="2"/>
  <c r="BN157" i="2" s="1"/>
  <c r="BB157" i="2"/>
  <c r="BO157" i="2" s="1"/>
  <c r="BC157" i="2"/>
  <c r="BP157" i="2" s="1"/>
  <c r="BD157" i="2"/>
  <c r="BQ157" i="2" s="1"/>
  <c r="H148" i="2" l="1"/>
  <c r="H150" i="2"/>
  <c r="H152" i="2"/>
  <c r="H153" i="2"/>
  <c r="H154" i="2"/>
  <c r="H140" i="2"/>
  <c r="N137" i="2"/>
  <c r="R137" i="2"/>
  <c r="N138" i="2"/>
  <c r="R138" i="2"/>
  <c r="N139" i="2"/>
  <c r="R139" i="2"/>
  <c r="N140" i="2"/>
  <c r="R140" i="2"/>
  <c r="N141" i="2"/>
  <c r="R141" i="2"/>
  <c r="H133" i="2"/>
  <c r="H11" i="2" s="1"/>
  <c r="H12" i="2"/>
  <c r="H64" i="2"/>
  <c r="I72" i="2"/>
  <c r="M136" i="2"/>
  <c r="M100" i="2"/>
  <c r="Q136" i="2"/>
  <c r="Q100" i="2"/>
  <c r="M137" i="2"/>
  <c r="M101" i="2"/>
  <c r="M138" i="2"/>
  <c r="M102" i="2"/>
  <c r="Q139" i="2"/>
  <c r="Q103" i="2"/>
  <c r="Q140" i="2"/>
  <c r="Q104" i="2"/>
  <c r="M141" i="2"/>
  <c r="M105" i="2"/>
  <c r="I7" i="2"/>
  <c r="I108" i="2"/>
  <c r="M7" i="2"/>
  <c r="M108" i="2"/>
  <c r="Q7" i="2"/>
  <c r="Q108" i="2"/>
  <c r="I109" i="2"/>
  <c r="I6" i="2" s="1"/>
  <c r="I8" i="2"/>
  <c r="M109" i="2"/>
  <c r="M6" i="2" s="1"/>
  <c r="M8" i="2"/>
  <c r="Q109" i="2"/>
  <c r="Q6" i="2" s="1"/>
  <c r="Q8" i="2"/>
  <c r="I145" i="2"/>
  <c r="I9" i="2" s="1"/>
  <c r="I10" i="2"/>
  <c r="Q145" i="2"/>
  <c r="Q9" i="2" s="1"/>
  <c r="Q10" i="2"/>
  <c r="H66" i="2"/>
  <c r="M72" i="2"/>
  <c r="J7" i="2"/>
  <c r="J108" i="2"/>
  <c r="N7" i="2"/>
  <c r="N108" i="2"/>
  <c r="J109" i="2"/>
  <c r="J6" i="2" s="1"/>
  <c r="J8" i="2"/>
  <c r="N109" i="2"/>
  <c r="N6" i="2" s="1"/>
  <c r="N8" i="2"/>
  <c r="J136" i="2"/>
  <c r="N136" i="2"/>
  <c r="R136" i="2"/>
  <c r="J137" i="2"/>
  <c r="J138" i="2"/>
  <c r="J139" i="2"/>
  <c r="J140" i="2"/>
  <c r="J141" i="2"/>
  <c r="Q133" i="2"/>
  <c r="Q11" i="2" s="1"/>
  <c r="J157" i="2"/>
  <c r="J12" i="2"/>
  <c r="N157" i="2"/>
  <c r="N12" i="2"/>
  <c r="O72" i="2"/>
  <c r="K7" i="2"/>
  <c r="K108" i="2"/>
  <c r="O7" i="2"/>
  <c r="O108" i="2"/>
  <c r="K109" i="2"/>
  <c r="K6" i="2" s="1"/>
  <c r="K8" i="2"/>
  <c r="O109" i="2"/>
  <c r="O6" i="2" s="1"/>
  <c r="O8" i="2"/>
  <c r="K136" i="2"/>
  <c r="O136" i="2"/>
  <c r="S136" i="2"/>
  <c r="K137" i="2"/>
  <c r="O137" i="2"/>
  <c r="S137" i="2"/>
  <c r="K138" i="2"/>
  <c r="O138" i="2"/>
  <c r="S138" i="2"/>
  <c r="K139" i="2"/>
  <c r="O139" i="2"/>
  <c r="S139" i="2"/>
  <c r="K140" i="2"/>
  <c r="O140" i="2"/>
  <c r="S140" i="2"/>
  <c r="K141" i="2"/>
  <c r="O141" i="2"/>
  <c r="S141" i="2"/>
  <c r="K142" i="2"/>
  <c r="O142" i="2"/>
  <c r="S142" i="2"/>
  <c r="K143" i="2"/>
  <c r="O143" i="2"/>
  <c r="S143" i="2"/>
  <c r="H155" i="2"/>
  <c r="H5" i="2"/>
  <c r="H7" i="2"/>
  <c r="H108" i="2"/>
  <c r="L7" i="2"/>
  <c r="L108" i="2"/>
  <c r="P7" i="2"/>
  <c r="P108" i="2"/>
  <c r="H145" i="2"/>
  <c r="H9" i="2" s="1"/>
  <c r="H109" i="2"/>
  <c r="H6" i="2" s="1"/>
  <c r="H8" i="2"/>
  <c r="L109" i="2"/>
  <c r="L6" i="2" s="1"/>
  <c r="L8" i="2"/>
  <c r="P109" i="2"/>
  <c r="P6" i="2" s="1"/>
  <c r="P8" i="2"/>
  <c r="L136" i="2"/>
  <c r="P136" i="2"/>
  <c r="L137" i="2"/>
  <c r="P137" i="2"/>
  <c r="L138" i="2"/>
  <c r="P138" i="2"/>
  <c r="L139" i="2"/>
  <c r="P139" i="2"/>
  <c r="H128" i="2"/>
  <c r="L140" i="2"/>
  <c r="P140" i="2"/>
  <c r="L141" i="2"/>
  <c r="P141" i="2"/>
  <c r="L142" i="2"/>
  <c r="P142" i="2"/>
  <c r="H131" i="2"/>
  <c r="L143" i="2"/>
  <c r="P143" i="2"/>
  <c r="H157" i="2"/>
  <c r="D23" i="2"/>
  <c r="E38" i="2"/>
  <c r="C78" i="2"/>
  <c r="D91" i="2"/>
  <c r="H144" i="2"/>
  <c r="L144" i="2"/>
  <c r="P144" i="2"/>
  <c r="I144" i="2"/>
  <c r="M144" i="2"/>
  <c r="Q144" i="2"/>
  <c r="P25" i="2"/>
  <c r="C54" i="2"/>
  <c r="C80" i="2"/>
  <c r="D112" i="2"/>
  <c r="R27" i="2"/>
  <c r="C82" i="2"/>
  <c r="D116" i="2"/>
  <c r="S20" i="2"/>
  <c r="D33" i="2"/>
  <c r="C76" i="2"/>
  <c r="P84" i="2"/>
  <c r="P4" i="2" s="1"/>
  <c r="P21" i="2"/>
  <c r="R23" i="2"/>
  <c r="C26" i="2"/>
  <c r="E28" i="2"/>
  <c r="E34" i="2"/>
  <c r="C50" i="2"/>
  <c r="D55" i="2"/>
  <c r="P76" i="2"/>
  <c r="P148" i="2" s="1"/>
  <c r="P78" i="2"/>
  <c r="P150" i="2" s="1"/>
  <c r="P80" i="2"/>
  <c r="P152" i="2" s="1"/>
  <c r="P82" i="2"/>
  <c r="P154" i="2" s="1"/>
  <c r="R85" i="2"/>
  <c r="R157" i="2" s="1"/>
  <c r="E92" i="2"/>
  <c r="D113" i="2"/>
  <c r="D117" i="2"/>
  <c r="C22" i="2"/>
  <c r="E24" i="2"/>
  <c r="Q26" i="2"/>
  <c r="S28" i="2"/>
  <c r="C36" i="2"/>
  <c r="D51" i="2"/>
  <c r="E56" i="2"/>
  <c r="C77" i="2"/>
  <c r="C44" i="2" s="1"/>
  <c r="C79" i="2"/>
  <c r="C81" i="2"/>
  <c r="C83" i="2"/>
  <c r="C5" i="2" s="1"/>
  <c r="E88" i="2"/>
  <c r="C94" i="2"/>
  <c r="D114" i="2"/>
  <c r="E20" i="2"/>
  <c r="Q22" i="2"/>
  <c r="S24" i="2"/>
  <c r="D27" i="2"/>
  <c r="C32" i="2"/>
  <c r="D37" i="2"/>
  <c r="E52" i="2"/>
  <c r="P77" i="2"/>
  <c r="P44" i="2" s="1"/>
  <c r="P79" i="2"/>
  <c r="P151" i="2" s="1"/>
  <c r="P81" i="2"/>
  <c r="P153" i="2" s="1"/>
  <c r="P83" i="2"/>
  <c r="P5" i="2" s="1"/>
  <c r="C90" i="2"/>
  <c r="D95" i="2"/>
  <c r="D115" i="2"/>
  <c r="D139" i="2" s="1"/>
  <c r="D118" i="2"/>
  <c r="D119" i="2"/>
  <c r="C172" i="2"/>
  <c r="D173" i="2"/>
  <c r="E174" i="2"/>
  <c r="C176" i="2"/>
  <c r="D177" i="2"/>
  <c r="E178" i="2"/>
  <c r="P20" i="2"/>
  <c r="C21" i="2"/>
  <c r="Q21" i="2"/>
  <c r="D22" i="2"/>
  <c r="R22" i="2"/>
  <c r="E23" i="2"/>
  <c r="S23" i="2"/>
  <c r="P24" i="2"/>
  <c r="C25" i="2"/>
  <c r="Q25" i="2"/>
  <c r="D26" i="2"/>
  <c r="R26" i="2"/>
  <c r="E27" i="2"/>
  <c r="S27" i="2"/>
  <c r="P28" i="2"/>
  <c r="C31" i="2"/>
  <c r="D32" i="2"/>
  <c r="E33" i="2"/>
  <c r="C35" i="2"/>
  <c r="D36" i="2"/>
  <c r="E37" i="2"/>
  <c r="C49" i="2"/>
  <c r="D50" i="2"/>
  <c r="E51" i="2"/>
  <c r="C53" i="2"/>
  <c r="D54" i="2"/>
  <c r="E55" i="2"/>
  <c r="D76" i="2"/>
  <c r="Q76" i="2"/>
  <c r="Q148" i="2" s="1"/>
  <c r="D77" i="2"/>
  <c r="D44" i="2" s="1"/>
  <c r="Q77" i="2"/>
  <c r="D78" i="2"/>
  <c r="Q78" i="2"/>
  <c r="Q150" i="2" s="1"/>
  <c r="D79" i="2"/>
  <c r="Q79" i="2"/>
  <c r="Q151" i="2" s="1"/>
  <c r="D80" i="2"/>
  <c r="Q80" i="2"/>
  <c r="Q152" i="2" s="1"/>
  <c r="D81" i="2"/>
  <c r="Q81" i="2"/>
  <c r="Q153" i="2" s="1"/>
  <c r="D82" i="2"/>
  <c r="Q82" i="2"/>
  <c r="Q154" i="2" s="1"/>
  <c r="D83" i="2"/>
  <c r="D5" i="2" s="1"/>
  <c r="Q83" i="2"/>
  <c r="Q5" i="2" s="1"/>
  <c r="Q84" i="2"/>
  <c r="Q4" i="2" s="1"/>
  <c r="S85" i="2"/>
  <c r="S157" i="2" s="1"/>
  <c r="C89" i="2"/>
  <c r="D90" i="2"/>
  <c r="E91" i="2"/>
  <c r="F91" i="2" s="1"/>
  <c r="C93" i="2"/>
  <c r="D94" i="2"/>
  <c r="E95" i="2"/>
  <c r="E112" i="2"/>
  <c r="E113" i="2"/>
  <c r="E114" i="2"/>
  <c r="E115" i="2"/>
  <c r="E116" i="2"/>
  <c r="E117" i="2"/>
  <c r="E118" i="2"/>
  <c r="E119" i="2"/>
  <c r="C171" i="2"/>
  <c r="D172" i="2"/>
  <c r="E173" i="2"/>
  <c r="C175" i="2"/>
  <c r="D176" i="2"/>
  <c r="E177" i="2"/>
  <c r="C179" i="2"/>
  <c r="C20" i="2"/>
  <c r="Q20" i="2"/>
  <c r="D21" i="2"/>
  <c r="R21" i="2"/>
  <c r="E22" i="2"/>
  <c r="S22" i="2"/>
  <c r="P23" i="2"/>
  <c r="C24" i="2"/>
  <c r="Q24" i="2"/>
  <c r="D25" i="2"/>
  <c r="R25" i="2"/>
  <c r="E26" i="2"/>
  <c r="S26" i="2"/>
  <c r="P27" i="2"/>
  <c r="C28" i="2"/>
  <c r="Q28" i="2"/>
  <c r="D31" i="2"/>
  <c r="E32" i="2"/>
  <c r="C34" i="2"/>
  <c r="D35" i="2"/>
  <c r="E36" i="2"/>
  <c r="C38" i="2"/>
  <c r="D49" i="2"/>
  <c r="E50" i="2"/>
  <c r="C52" i="2"/>
  <c r="D53" i="2"/>
  <c r="D152" i="2" s="1"/>
  <c r="E54" i="2"/>
  <c r="C56" i="2"/>
  <c r="E76" i="2"/>
  <c r="R76" i="2"/>
  <c r="R148" i="2" s="1"/>
  <c r="E77" i="2"/>
  <c r="E44" i="2" s="1"/>
  <c r="R77" i="2"/>
  <c r="E78" i="2"/>
  <c r="R78" i="2"/>
  <c r="R150" i="2" s="1"/>
  <c r="E79" i="2"/>
  <c r="R79" i="2"/>
  <c r="R151" i="2" s="1"/>
  <c r="E80" i="2"/>
  <c r="R80" i="2"/>
  <c r="R152" i="2" s="1"/>
  <c r="E81" i="2"/>
  <c r="R81" i="2"/>
  <c r="R153" i="2" s="1"/>
  <c r="E82" i="2"/>
  <c r="R82" i="2"/>
  <c r="R154" i="2" s="1"/>
  <c r="E83" i="2"/>
  <c r="R83" i="2"/>
  <c r="R5" i="2" s="1"/>
  <c r="R84" i="2"/>
  <c r="P85" i="2"/>
  <c r="P157" i="2" s="1"/>
  <c r="C88" i="2"/>
  <c r="D89" i="2"/>
  <c r="E90" i="2"/>
  <c r="C92" i="2"/>
  <c r="D93" i="2"/>
  <c r="E94" i="2"/>
  <c r="D171" i="2"/>
  <c r="E172" i="2"/>
  <c r="C174" i="2"/>
  <c r="D175" i="2"/>
  <c r="E176" i="2"/>
  <c r="C178" i="2"/>
  <c r="D179" i="2"/>
  <c r="F179" i="2" s="1"/>
  <c r="D20" i="2"/>
  <c r="R20" i="2"/>
  <c r="E21" i="2"/>
  <c r="S21" i="2"/>
  <c r="P22" i="2"/>
  <c r="C23" i="2"/>
  <c r="Q23" i="2"/>
  <c r="D24" i="2"/>
  <c r="R24" i="2"/>
  <c r="E25" i="2"/>
  <c r="S25" i="2"/>
  <c r="P26" i="2"/>
  <c r="C27" i="2"/>
  <c r="Q27" i="2"/>
  <c r="D28" i="2"/>
  <c r="R28" i="2"/>
  <c r="E31" i="2"/>
  <c r="C33" i="2"/>
  <c r="D34" i="2"/>
  <c r="E35" i="2"/>
  <c r="C37" i="2"/>
  <c r="D38" i="2"/>
  <c r="F38" i="2" s="1"/>
  <c r="E49" i="2"/>
  <c r="C51" i="2"/>
  <c r="D52" i="2"/>
  <c r="E53" i="2"/>
  <c r="C55" i="2"/>
  <c r="D56" i="2"/>
  <c r="S76" i="2"/>
  <c r="S148" i="2" s="1"/>
  <c r="S77" i="2"/>
  <c r="S78" i="2"/>
  <c r="S150" i="2" s="1"/>
  <c r="S79" i="2"/>
  <c r="S151" i="2" s="1"/>
  <c r="S80" i="2"/>
  <c r="S152" i="2" s="1"/>
  <c r="S81" i="2"/>
  <c r="S153" i="2" s="1"/>
  <c r="S82" i="2"/>
  <c r="S154" i="2" s="1"/>
  <c r="S83" i="2"/>
  <c r="S5" i="2" s="1"/>
  <c r="S84" i="2"/>
  <c r="Q85" i="2"/>
  <c r="Q157" i="2" s="1"/>
  <c r="D88" i="2"/>
  <c r="E89" i="2"/>
  <c r="C91" i="2"/>
  <c r="D92" i="2"/>
  <c r="E93" i="2"/>
  <c r="C95" i="2"/>
  <c r="C112" i="2"/>
  <c r="C113" i="2"/>
  <c r="C114" i="2"/>
  <c r="C115" i="2"/>
  <c r="C116" i="2"/>
  <c r="C117" i="2"/>
  <c r="C118" i="2"/>
  <c r="C119" i="2"/>
  <c r="C143" i="2" s="1"/>
  <c r="E171" i="2"/>
  <c r="C173" i="2"/>
  <c r="D174" i="2"/>
  <c r="E175" i="2"/>
  <c r="C177" i="2"/>
  <c r="D178" i="2"/>
  <c r="I154" i="2"/>
  <c r="I130" i="2"/>
  <c r="M154" i="2"/>
  <c r="M130" i="2"/>
  <c r="Q69" i="2"/>
  <c r="I69" i="2"/>
  <c r="K125" i="2"/>
  <c r="K127" i="2"/>
  <c r="K129" i="2"/>
  <c r="K131" i="2"/>
  <c r="I149" i="2"/>
  <c r="I125" i="2"/>
  <c r="M149" i="2"/>
  <c r="M125" i="2"/>
  <c r="Q64" i="2"/>
  <c r="I153" i="2"/>
  <c r="I129" i="2"/>
  <c r="M153" i="2"/>
  <c r="M129" i="2"/>
  <c r="Q68" i="2"/>
  <c r="K157" i="2"/>
  <c r="K133" i="2"/>
  <c r="K11" i="2" s="1"/>
  <c r="K72" i="2"/>
  <c r="O157" i="2"/>
  <c r="O133" i="2"/>
  <c r="O11" i="2" s="1"/>
  <c r="S133" i="2"/>
  <c r="S11" i="2" s="1"/>
  <c r="S64" i="2"/>
  <c r="S66" i="2"/>
  <c r="S68" i="2"/>
  <c r="M69" i="2"/>
  <c r="S70" i="2"/>
  <c r="S72" i="2"/>
  <c r="H124" i="2"/>
  <c r="H136" i="2"/>
  <c r="H125" i="2"/>
  <c r="H137" i="2"/>
  <c r="H138" i="2"/>
  <c r="H126" i="2"/>
  <c r="H127" i="2"/>
  <c r="H139" i="2"/>
  <c r="H141" i="2"/>
  <c r="H129" i="2"/>
  <c r="H142" i="2"/>
  <c r="H130" i="2"/>
  <c r="M145" i="2"/>
  <c r="M9" i="2" s="1"/>
  <c r="M133" i="2"/>
  <c r="M11" i="2" s="1"/>
  <c r="L125" i="2"/>
  <c r="L127" i="2"/>
  <c r="L129" i="2"/>
  <c r="Q130" i="2"/>
  <c r="L131" i="2"/>
  <c r="H143" i="2"/>
  <c r="I151" i="2"/>
  <c r="I127" i="2"/>
  <c r="M151" i="2"/>
  <c r="M127" i="2"/>
  <c r="Q66" i="2"/>
  <c r="I155" i="2"/>
  <c r="I131" i="2"/>
  <c r="M155" i="2"/>
  <c r="M131" i="2"/>
  <c r="Q70" i="2"/>
  <c r="K156" i="2"/>
  <c r="K71" i="2"/>
  <c r="M70" i="2"/>
  <c r="S71" i="2"/>
  <c r="Q127" i="2"/>
  <c r="I150" i="2"/>
  <c r="I126" i="2"/>
  <c r="M150" i="2"/>
  <c r="M126" i="2"/>
  <c r="Q65" i="2"/>
  <c r="H156" i="2"/>
  <c r="I148" i="2"/>
  <c r="I124" i="2"/>
  <c r="M148" i="2"/>
  <c r="M124" i="2"/>
  <c r="Q63" i="2"/>
  <c r="K65" i="2"/>
  <c r="I152" i="2"/>
  <c r="I128" i="2"/>
  <c r="M152" i="2"/>
  <c r="M128" i="2"/>
  <c r="Q67" i="2"/>
  <c r="L157" i="2"/>
  <c r="L72" i="2"/>
  <c r="P133" i="2"/>
  <c r="P11" i="2" s="1"/>
  <c r="P72" i="2"/>
  <c r="P69" i="2"/>
  <c r="P67" i="2"/>
  <c r="P65" i="2"/>
  <c r="P63" i="2"/>
  <c r="P70" i="2"/>
  <c r="P68" i="2"/>
  <c r="P66" i="2"/>
  <c r="P64" i="2"/>
  <c r="O63" i="2"/>
  <c r="I64" i="2"/>
  <c r="O65" i="2"/>
  <c r="I66" i="2"/>
  <c r="O67" i="2"/>
  <c r="I68" i="2"/>
  <c r="O69" i="2"/>
  <c r="I70" i="2"/>
  <c r="O71" i="2"/>
  <c r="I136" i="2"/>
  <c r="I137" i="2"/>
  <c r="Q137" i="2"/>
  <c r="Q138" i="2"/>
  <c r="M139" i="2"/>
  <c r="M140" i="2"/>
  <c r="Q141" i="2"/>
  <c r="K124" i="2"/>
  <c r="P125" i="2"/>
  <c r="K126" i="2"/>
  <c r="P127" i="2"/>
  <c r="K128" i="2"/>
  <c r="P129" i="2"/>
  <c r="K130" i="2"/>
  <c r="P131" i="2"/>
  <c r="L133" i="2"/>
  <c r="L11" i="2" s="1"/>
  <c r="O148" i="2"/>
  <c r="K149" i="2"/>
  <c r="O150" i="2"/>
  <c r="K151" i="2"/>
  <c r="O152" i="2"/>
  <c r="O153" i="2"/>
  <c r="K154" i="2"/>
  <c r="K155" i="2"/>
  <c r="L156" i="2"/>
  <c r="M157" i="2"/>
  <c r="I138" i="2"/>
  <c r="I139" i="2"/>
  <c r="I140" i="2"/>
  <c r="I141" i="2"/>
  <c r="I142" i="2"/>
  <c r="M142" i="2"/>
  <c r="Q142" i="2"/>
  <c r="I143" i="2"/>
  <c r="M143" i="2"/>
  <c r="K148" i="2"/>
  <c r="O149" i="2"/>
  <c r="K150" i="2"/>
  <c r="O151" i="2"/>
  <c r="K152" i="2"/>
  <c r="K153" i="2"/>
  <c r="O154" i="2"/>
  <c r="O155" i="2"/>
  <c r="I157" i="2"/>
  <c r="K64" i="2"/>
  <c r="K66" i="2"/>
  <c r="K68" i="2"/>
  <c r="K69" i="2"/>
  <c r="K70" i="2"/>
  <c r="P71" i="2"/>
  <c r="Q143" i="2"/>
  <c r="K145" i="2"/>
  <c r="K9" i="2" s="1"/>
  <c r="O145" i="2"/>
  <c r="O9" i="2" s="1"/>
  <c r="S145" i="2"/>
  <c r="S9" i="2" s="1"/>
  <c r="S124" i="2"/>
  <c r="S125" i="2"/>
  <c r="S126" i="2"/>
  <c r="S127" i="2"/>
  <c r="S128" i="2"/>
  <c r="S129" i="2"/>
  <c r="S130" i="2"/>
  <c r="S131" i="2"/>
  <c r="I133" i="2"/>
  <c r="I11" i="2" s="1"/>
  <c r="L148" i="2"/>
  <c r="L149" i="2"/>
  <c r="L150" i="2"/>
  <c r="L151" i="2"/>
  <c r="L152" i="2"/>
  <c r="L153" i="2"/>
  <c r="L154" i="2"/>
  <c r="L155" i="2"/>
  <c r="I156" i="2"/>
  <c r="M156" i="2"/>
  <c r="L63" i="2"/>
  <c r="L64" i="2"/>
  <c r="L65" i="2"/>
  <c r="L66" i="2"/>
  <c r="L67" i="2"/>
  <c r="L68" i="2"/>
  <c r="L69" i="2"/>
  <c r="L70" i="2"/>
  <c r="L71" i="2"/>
  <c r="Q71" i="2"/>
  <c r="Q72" i="2"/>
  <c r="K144" i="2"/>
  <c r="O144" i="2"/>
  <c r="S144" i="2"/>
  <c r="L145" i="2"/>
  <c r="L9" i="2" s="1"/>
  <c r="P145" i="2"/>
  <c r="P9" i="2" s="1"/>
  <c r="O124" i="2"/>
  <c r="O125" i="2"/>
  <c r="O126" i="2"/>
  <c r="O127" i="2"/>
  <c r="O128" i="2"/>
  <c r="O129" i="2"/>
  <c r="O130" i="2"/>
  <c r="O131" i="2"/>
  <c r="J63" i="2"/>
  <c r="N63" i="2"/>
  <c r="R63" i="2"/>
  <c r="J64" i="2"/>
  <c r="N64" i="2"/>
  <c r="R64" i="2"/>
  <c r="J65" i="2"/>
  <c r="N65" i="2"/>
  <c r="R65" i="2"/>
  <c r="J66" i="2"/>
  <c r="N66" i="2"/>
  <c r="R66" i="2"/>
  <c r="J67" i="2"/>
  <c r="N67" i="2"/>
  <c r="R67" i="2"/>
  <c r="J68" i="2"/>
  <c r="N68" i="2"/>
  <c r="R68" i="2"/>
  <c r="J69" i="2"/>
  <c r="N69" i="2"/>
  <c r="R69" i="2"/>
  <c r="J70" i="2"/>
  <c r="N70" i="2"/>
  <c r="R70" i="2"/>
  <c r="J71" i="2"/>
  <c r="N71" i="2"/>
  <c r="R71" i="2"/>
  <c r="J72" i="2"/>
  <c r="N72" i="2"/>
  <c r="R72" i="2"/>
  <c r="J142" i="2"/>
  <c r="N142" i="2"/>
  <c r="R142" i="2"/>
  <c r="J143" i="2"/>
  <c r="N143" i="2"/>
  <c r="R143" i="2"/>
  <c r="J144" i="2"/>
  <c r="N144" i="2"/>
  <c r="R144" i="2"/>
  <c r="J145" i="2"/>
  <c r="J9" i="2" s="1"/>
  <c r="N145" i="2"/>
  <c r="N9" i="2" s="1"/>
  <c r="R145" i="2"/>
  <c r="R9" i="2" s="1"/>
  <c r="J124" i="2"/>
  <c r="N124" i="2"/>
  <c r="R124" i="2"/>
  <c r="J125" i="2"/>
  <c r="N125" i="2"/>
  <c r="R125" i="2"/>
  <c r="J126" i="2"/>
  <c r="N126" i="2"/>
  <c r="R126" i="2"/>
  <c r="J127" i="2"/>
  <c r="N127" i="2"/>
  <c r="R127" i="2"/>
  <c r="J128" i="2"/>
  <c r="N128" i="2"/>
  <c r="R128" i="2"/>
  <c r="J129" i="2"/>
  <c r="N129" i="2"/>
  <c r="R129" i="2"/>
  <c r="J130" i="2"/>
  <c r="N130" i="2"/>
  <c r="R130" i="2"/>
  <c r="J131" i="2"/>
  <c r="N131" i="2"/>
  <c r="R131" i="2"/>
  <c r="J133" i="2"/>
  <c r="J11" i="2" s="1"/>
  <c r="N133" i="2"/>
  <c r="N11" i="2" s="1"/>
  <c r="R133" i="2"/>
  <c r="R11" i="2" s="1"/>
  <c r="F34" i="2" l="1"/>
  <c r="D131" i="2"/>
  <c r="F175" i="2"/>
  <c r="R155" i="2"/>
  <c r="F119" i="2"/>
  <c r="D138" i="2"/>
  <c r="P149" i="2"/>
  <c r="F92" i="2"/>
  <c r="F44" i="2"/>
  <c r="D124" i="2"/>
  <c r="F27" i="2"/>
  <c r="S42" i="2"/>
  <c r="P42" i="2"/>
  <c r="S149" i="2"/>
  <c r="S44" i="2"/>
  <c r="Q149" i="2"/>
  <c r="Q44" i="2"/>
  <c r="F24" i="2"/>
  <c r="D42" i="2"/>
  <c r="Q42" i="2"/>
  <c r="R42" i="2"/>
  <c r="R149" i="2"/>
  <c r="R44" i="2"/>
  <c r="C42" i="2"/>
  <c r="F23" i="2"/>
  <c r="E42" i="2"/>
  <c r="D143" i="2"/>
  <c r="F56" i="2"/>
  <c r="F33" i="2"/>
  <c r="F88" i="2"/>
  <c r="C149" i="2"/>
  <c r="Q156" i="2"/>
  <c r="D127" i="2"/>
  <c r="D120" i="2"/>
  <c r="D129" i="2"/>
  <c r="C148" i="2"/>
  <c r="C129" i="2"/>
  <c r="C150" i="2"/>
  <c r="D141" i="2"/>
  <c r="E155" i="2"/>
  <c r="F54" i="2"/>
  <c r="E143" i="2"/>
  <c r="Q155" i="2"/>
  <c r="D154" i="2"/>
  <c r="C84" i="2"/>
  <c r="C4" i="2" s="1"/>
  <c r="F50" i="2"/>
  <c r="F52" i="2"/>
  <c r="E127" i="2"/>
  <c r="P156" i="2"/>
  <c r="S155" i="2"/>
  <c r="C142" i="2"/>
  <c r="P155" i="2"/>
  <c r="E151" i="2"/>
  <c r="F177" i="2"/>
  <c r="E125" i="2"/>
  <c r="C152" i="2"/>
  <c r="E131" i="2"/>
  <c r="F131" i="2" s="1"/>
  <c r="D137" i="2"/>
  <c r="C125" i="2"/>
  <c r="C131" i="2"/>
  <c r="F171" i="2"/>
  <c r="F28" i="2"/>
  <c r="C85" i="2"/>
  <c r="D150" i="2"/>
  <c r="R156" i="2"/>
  <c r="R4" i="2"/>
  <c r="S156" i="2"/>
  <c r="S4" i="2"/>
  <c r="C136" i="2"/>
  <c r="D148" i="2"/>
  <c r="F176" i="2"/>
  <c r="F82" i="2"/>
  <c r="F80" i="2"/>
  <c r="F78" i="2"/>
  <c r="E84" i="2"/>
  <c r="E4" i="2" s="1"/>
  <c r="F95" i="2"/>
  <c r="E129" i="2"/>
  <c r="D140" i="2"/>
  <c r="D128" i="2"/>
  <c r="C138" i="2"/>
  <c r="D97" i="2"/>
  <c r="D8" i="2" s="1"/>
  <c r="F20" i="2"/>
  <c r="F173" i="2"/>
  <c r="F55" i="2"/>
  <c r="D126" i="2"/>
  <c r="C58" i="2"/>
  <c r="D136" i="2"/>
  <c r="D149" i="2"/>
  <c r="C120" i="2"/>
  <c r="C139" i="2"/>
  <c r="E96" i="2"/>
  <c r="E7" i="2" s="1"/>
  <c r="E152" i="2"/>
  <c r="F152" i="2" s="1"/>
  <c r="E148" i="2"/>
  <c r="F172" i="2"/>
  <c r="D121" i="2"/>
  <c r="D10" i="2" s="1"/>
  <c r="C153" i="2"/>
  <c r="F37" i="2"/>
  <c r="D130" i="2"/>
  <c r="E180" i="2"/>
  <c r="E58" i="2"/>
  <c r="D58" i="2"/>
  <c r="D125" i="2"/>
  <c r="D59" i="2"/>
  <c r="D67" i="2" s="1"/>
  <c r="F51" i="2"/>
  <c r="C141" i="2"/>
  <c r="F35" i="2"/>
  <c r="F94" i="2"/>
  <c r="D153" i="2"/>
  <c r="D151" i="2"/>
  <c r="F151" i="2" s="1"/>
  <c r="F36" i="2"/>
  <c r="F22" i="2"/>
  <c r="F178" i="2"/>
  <c r="F118" i="2"/>
  <c r="E142" i="2"/>
  <c r="F114" i="2"/>
  <c r="E138" i="2"/>
  <c r="E97" i="2"/>
  <c r="C121" i="2"/>
  <c r="F53" i="2"/>
  <c r="F49" i="2"/>
  <c r="D96" i="2"/>
  <c r="D7" i="2" s="1"/>
  <c r="D180" i="2"/>
  <c r="E85" i="2"/>
  <c r="F76" i="2"/>
  <c r="F21" i="2"/>
  <c r="E141" i="2"/>
  <c r="F117" i="2"/>
  <c r="E137" i="2"/>
  <c r="F113" i="2"/>
  <c r="F26" i="2"/>
  <c r="C127" i="2"/>
  <c r="D142" i="2"/>
  <c r="D155" i="2"/>
  <c r="C137" i="2"/>
  <c r="F89" i="2"/>
  <c r="C155" i="2"/>
  <c r="C151" i="2"/>
  <c r="F25" i="2"/>
  <c r="C180" i="2"/>
  <c r="E140" i="2"/>
  <c r="F116" i="2"/>
  <c r="E136" i="2"/>
  <c r="F112" i="2"/>
  <c r="D84" i="2"/>
  <c r="D4" i="2" s="1"/>
  <c r="D85" i="2"/>
  <c r="C128" i="2"/>
  <c r="C124" i="2"/>
  <c r="C59" i="2"/>
  <c r="C70" i="2" s="1"/>
  <c r="E130" i="2"/>
  <c r="E128" i="2"/>
  <c r="E126" i="2"/>
  <c r="E124" i="2"/>
  <c r="E121" i="2"/>
  <c r="E120" i="2"/>
  <c r="E59" i="2"/>
  <c r="E63" i="2" s="1"/>
  <c r="C140" i="2"/>
  <c r="C130" i="2"/>
  <c r="C126" i="2"/>
  <c r="F93" i="2"/>
  <c r="C96" i="2"/>
  <c r="C7" i="2" s="1"/>
  <c r="C97" i="2"/>
  <c r="C8" i="2" s="1"/>
  <c r="F83" i="2"/>
  <c r="F5" i="2" s="1"/>
  <c r="E5" i="2"/>
  <c r="F81" i="2"/>
  <c r="F79" i="2"/>
  <c r="F77" i="2"/>
  <c r="E153" i="2"/>
  <c r="E149" i="2"/>
  <c r="F149" i="2" s="1"/>
  <c r="F31" i="2"/>
  <c r="E139" i="2"/>
  <c r="F139" i="2" s="1"/>
  <c r="F115" i="2"/>
  <c r="F90" i="2"/>
  <c r="E154" i="2"/>
  <c r="E150" i="2"/>
  <c r="F32" i="2"/>
  <c r="F174" i="2"/>
  <c r="C154" i="2"/>
  <c r="F124" i="2" l="1"/>
  <c r="F138" i="2"/>
  <c r="F143" i="2"/>
  <c r="F42" i="2"/>
  <c r="F127" i="2"/>
  <c r="F150" i="2"/>
  <c r="C71" i="2"/>
  <c r="F154" i="2"/>
  <c r="F155" i="2"/>
  <c r="F130" i="2"/>
  <c r="F148" i="2"/>
  <c r="F140" i="2"/>
  <c r="F137" i="2"/>
  <c r="F141" i="2"/>
  <c r="F129" i="2"/>
  <c r="F128" i="2"/>
  <c r="D70" i="2"/>
  <c r="E157" i="2"/>
  <c r="E144" i="2"/>
  <c r="F136" i="2"/>
  <c r="C132" i="2"/>
  <c r="E156" i="2"/>
  <c r="D12" i="2"/>
  <c r="C156" i="2"/>
  <c r="F58" i="2"/>
  <c r="F125" i="2"/>
  <c r="F96" i="2"/>
  <c r="F7" i="2" s="1"/>
  <c r="F153" i="2"/>
  <c r="F121" i="2"/>
  <c r="F10" i="2" s="1"/>
  <c r="C69" i="2"/>
  <c r="F180" i="2"/>
  <c r="D68" i="2"/>
  <c r="D72" i="2"/>
  <c r="D65" i="2"/>
  <c r="F120" i="2"/>
  <c r="D66" i="2"/>
  <c r="D157" i="2"/>
  <c r="F85" i="2"/>
  <c r="D71" i="2"/>
  <c r="D63" i="2"/>
  <c r="F63" i="2" s="1"/>
  <c r="E132" i="2"/>
  <c r="D69" i="2"/>
  <c r="F59" i="2"/>
  <c r="F12" i="2" s="1"/>
  <c r="F142" i="2"/>
  <c r="F126" i="2"/>
  <c r="C63" i="2"/>
  <c r="C66" i="2"/>
  <c r="E71" i="2"/>
  <c r="D145" i="2"/>
  <c r="D9" i="2" s="1"/>
  <c r="E12" i="2"/>
  <c r="D132" i="2"/>
  <c r="C65" i="2"/>
  <c r="C145" i="2"/>
  <c r="C9" i="2" s="1"/>
  <c r="D133" i="2"/>
  <c r="D11" i="2" s="1"/>
  <c r="E72" i="2"/>
  <c r="E133" i="2"/>
  <c r="E11" i="2" s="1"/>
  <c r="C67" i="2"/>
  <c r="D64" i="2"/>
  <c r="C144" i="2"/>
  <c r="E10" i="2"/>
  <c r="C133" i="2"/>
  <c r="C11" i="2" s="1"/>
  <c r="C10" i="2"/>
  <c r="E145" i="2"/>
  <c r="E9" i="2" s="1"/>
  <c r="D156" i="2"/>
  <c r="E64" i="2"/>
  <c r="E65" i="2"/>
  <c r="F65" i="2" s="1"/>
  <c r="E66" i="2"/>
  <c r="E68" i="2"/>
  <c r="F68" i="2" s="1"/>
  <c r="E69" i="2"/>
  <c r="E70" i="2"/>
  <c r="C72" i="2"/>
  <c r="C12" i="2"/>
  <c r="C68" i="2"/>
  <c r="C64" i="2"/>
  <c r="C157" i="2"/>
  <c r="E67" i="2"/>
  <c r="F67" i="2" s="1"/>
  <c r="E8" i="2"/>
  <c r="F97" i="2"/>
  <c r="F8" i="2" s="1"/>
  <c r="F84" i="2"/>
  <c r="F4" i="2" s="1"/>
  <c r="D144" i="2"/>
  <c r="F156" i="2" l="1"/>
  <c r="F157" i="2"/>
  <c r="F144" i="2"/>
  <c r="F72" i="2"/>
  <c r="F70" i="2"/>
  <c r="F133" i="2"/>
  <c r="F11" i="2" s="1"/>
  <c r="F66" i="2"/>
  <c r="F71" i="2"/>
  <c r="F69" i="2"/>
  <c r="F64" i="2"/>
  <c r="F145" i="2"/>
  <c r="F9" i="2" s="1"/>
  <c r="F132" i="2"/>
  <c r="BQ178" i="2"/>
  <c r="BP178" i="2"/>
  <c r="BO178" i="2"/>
  <c r="BN178" i="2"/>
  <c r="BM178" i="2"/>
  <c r="BL178" i="2"/>
  <c r="BK178" i="2"/>
  <c r="BJ178" i="2"/>
  <c r="BI178" i="2"/>
  <c r="BH178" i="2"/>
  <c r="BG178" i="2"/>
  <c r="BF178" i="2"/>
  <c r="BQ177" i="2"/>
  <c r="BP177" i="2"/>
  <c r="BO177" i="2"/>
  <c r="BN177" i="2"/>
  <c r="BM177" i="2"/>
  <c r="BL177" i="2"/>
  <c r="BK177" i="2"/>
  <c r="BJ177" i="2"/>
  <c r="BI177" i="2"/>
  <c r="BH177" i="2"/>
  <c r="BG177" i="2"/>
  <c r="BF177" i="2"/>
  <c r="BQ176" i="2"/>
  <c r="BP176" i="2"/>
  <c r="BO176" i="2"/>
  <c r="BN176" i="2"/>
  <c r="BM176" i="2"/>
  <c r="BL176" i="2"/>
  <c r="BK176" i="2"/>
  <c r="BJ176" i="2"/>
  <c r="BI176" i="2"/>
  <c r="BH176" i="2"/>
  <c r="BG176" i="2"/>
  <c r="BF176" i="2"/>
  <c r="BQ175" i="2"/>
  <c r="BP175" i="2"/>
  <c r="BO175" i="2"/>
  <c r="BN175" i="2"/>
  <c r="BM175" i="2"/>
  <c r="BL175" i="2"/>
  <c r="BK175" i="2"/>
  <c r="BJ175" i="2"/>
  <c r="BI175" i="2"/>
  <c r="BH175" i="2"/>
  <c r="BG175" i="2"/>
  <c r="BF175" i="2"/>
  <c r="BQ174" i="2"/>
  <c r="BP174" i="2"/>
  <c r="BO174" i="2"/>
  <c r="BN174" i="2"/>
  <c r="BM174" i="2"/>
  <c r="BL174" i="2"/>
  <c r="BK174" i="2"/>
  <c r="BJ174" i="2"/>
  <c r="BI174" i="2"/>
  <c r="BH174" i="2"/>
  <c r="BG174" i="2"/>
  <c r="BF174" i="2"/>
  <c r="BQ173" i="2"/>
  <c r="BP173" i="2"/>
  <c r="BO173" i="2"/>
  <c r="BN173" i="2"/>
  <c r="BM173" i="2"/>
  <c r="BL173" i="2"/>
  <c r="BK173" i="2"/>
  <c r="BJ173" i="2"/>
  <c r="BI173" i="2"/>
  <c r="BH173" i="2"/>
  <c r="BG173" i="2"/>
  <c r="BF173" i="2"/>
  <c r="BQ172" i="2"/>
  <c r="BP172" i="2"/>
  <c r="BO172" i="2"/>
  <c r="BN172" i="2"/>
  <c r="BM172" i="2"/>
  <c r="BL172" i="2"/>
  <c r="BK172" i="2"/>
  <c r="BJ172" i="2"/>
  <c r="BI172" i="2"/>
  <c r="BH172" i="2"/>
  <c r="BG172" i="2"/>
  <c r="BF172" i="2"/>
  <c r="BQ171" i="2"/>
  <c r="BP171" i="2"/>
  <c r="BO171" i="2"/>
  <c r="BN171" i="2"/>
  <c r="BM171" i="2"/>
  <c r="BL171" i="2"/>
  <c r="BK171" i="2"/>
  <c r="BJ171" i="2"/>
  <c r="BI171" i="2"/>
  <c r="BH171" i="2"/>
  <c r="BG171" i="2"/>
  <c r="BF171" i="2"/>
  <c r="BQ168" i="2"/>
  <c r="BP168" i="2"/>
  <c r="BO168" i="2"/>
  <c r="BN168" i="2"/>
  <c r="BM168" i="2"/>
  <c r="BL168" i="2"/>
  <c r="BK168" i="2"/>
  <c r="BJ168" i="2"/>
  <c r="BI168" i="2"/>
  <c r="BH168" i="2"/>
  <c r="BG168" i="2"/>
  <c r="BF168" i="2"/>
  <c r="BQ167" i="2"/>
  <c r="BP167" i="2"/>
  <c r="BO167" i="2"/>
  <c r="BN167" i="2"/>
  <c r="BM167" i="2"/>
  <c r="BL167" i="2"/>
  <c r="BK167" i="2"/>
  <c r="BJ167" i="2"/>
  <c r="BI167" i="2"/>
  <c r="BH167" i="2"/>
  <c r="BG167" i="2"/>
  <c r="BF167" i="2"/>
  <c r="BQ166" i="2"/>
  <c r="BP166" i="2"/>
  <c r="BO166" i="2"/>
  <c r="BN166" i="2"/>
  <c r="BM166" i="2"/>
  <c r="BL166" i="2"/>
  <c r="BK166" i="2"/>
  <c r="BJ166" i="2"/>
  <c r="BI166" i="2"/>
  <c r="BH166" i="2"/>
  <c r="BG166" i="2"/>
  <c r="BF166" i="2"/>
  <c r="BQ165" i="2"/>
  <c r="BP165" i="2"/>
  <c r="BO165" i="2"/>
  <c r="BN165" i="2"/>
  <c r="BM165" i="2"/>
  <c r="BL165" i="2"/>
  <c r="BK165" i="2"/>
  <c r="BJ165" i="2"/>
  <c r="BI165" i="2"/>
  <c r="BH165" i="2"/>
  <c r="BG165" i="2"/>
  <c r="BF165" i="2"/>
  <c r="BQ164" i="2"/>
  <c r="BP164" i="2"/>
  <c r="BO164" i="2"/>
  <c r="BN164" i="2"/>
  <c r="BM164" i="2"/>
  <c r="BL164" i="2"/>
  <c r="BK164" i="2"/>
  <c r="BJ164" i="2"/>
  <c r="BI164" i="2"/>
  <c r="BH164" i="2"/>
  <c r="BG164" i="2"/>
  <c r="BF164" i="2"/>
  <c r="BQ163" i="2"/>
  <c r="BP163" i="2"/>
  <c r="BO163" i="2"/>
  <c r="BN163" i="2"/>
  <c r="BM163" i="2"/>
  <c r="BL163" i="2"/>
  <c r="BK163" i="2"/>
  <c r="BJ163" i="2"/>
  <c r="BI163" i="2"/>
  <c r="BH163" i="2"/>
  <c r="BG163" i="2"/>
  <c r="BF163" i="2"/>
  <c r="BQ162" i="2"/>
  <c r="BP162" i="2"/>
  <c r="BO162" i="2"/>
  <c r="BN162" i="2"/>
  <c r="BM162" i="2"/>
  <c r="BL162" i="2"/>
  <c r="BK162" i="2"/>
  <c r="BJ162" i="2"/>
  <c r="BI162" i="2"/>
  <c r="BH162" i="2"/>
  <c r="BG162" i="2"/>
  <c r="BF162" i="2"/>
  <c r="BQ161" i="2"/>
  <c r="BP161" i="2"/>
  <c r="BO161" i="2"/>
  <c r="BN161" i="2"/>
  <c r="BM161" i="2"/>
  <c r="BL161" i="2"/>
  <c r="BK161" i="2"/>
  <c r="BJ161" i="2"/>
  <c r="BI161" i="2"/>
  <c r="BH161" i="2"/>
  <c r="BG161" i="2"/>
  <c r="BF161" i="2"/>
  <c r="BQ160" i="2"/>
  <c r="BP160" i="2"/>
  <c r="BO160" i="2"/>
  <c r="BN160" i="2"/>
  <c r="BM160" i="2"/>
  <c r="BL160" i="2"/>
  <c r="BK160" i="2"/>
  <c r="BJ160" i="2"/>
  <c r="BI160" i="2"/>
  <c r="BH160" i="2"/>
  <c r="BG160" i="2"/>
  <c r="BF160" i="2"/>
  <c r="BQ155" i="2"/>
  <c r="BP155" i="2"/>
  <c r="BO155" i="2"/>
  <c r="BN155" i="2"/>
  <c r="BM155" i="2"/>
  <c r="BL155" i="2"/>
  <c r="BK155" i="2"/>
  <c r="BJ155" i="2"/>
  <c r="BI155" i="2"/>
  <c r="BH155" i="2"/>
  <c r="BG155" i="2"/>
  <c r="BF155" i="2"/>
  <c r="BQ154" i="2"/>
  <c r="BP154" i="2"/>
  <c r="BO154" i="2"/>
  <c r="BN154" i="2"/>
  <c r="BM154" i="2"/>
  <c r="BL154" i="2"/>
  <c r="BK154" i="2"/>
  <c r="BJ154" i="2"/>
  <c r="BI154" i="2"/>
  <c r="BH154" i="2"/>
  <c r="BG154" i="2"/>
  <c r="BF154" i="2"/>
  <c r="BQ153" i="2"/>
  <c r="BP153" i="2"/>
  <c r="BO153" i="2"/>
  <c r="BN153" i="2"/>
  <c r="BM153" i="2"/>
  <c r="BL153" i="2"/>
  <c r="BK153" i="2"/>
  <c r="BJ153" i="2"/>
  <c r="BI153" i="2"/>
  <c r="BH153" i="2"/>
  <c r="BG153" i="2"/>
  <c r="BF153" i="2"/>
  <c r="BQ152" i="2"/>
  <c r="BP152" i="2"/>
  <c r="BO152" i="2"/>
  <c r="BN152" i="2"/>
  <c r="BM152" i="2"/>
  <c r="BL152" i="2"/>
  <c r="BK152" i="2"/>
  <c r="BJ152" i="2"/>
  <c r="BI152" i="2"/>
  <c r="BH152" i="2"/>
  <c r="BG152" i="2"/>
  <c r="BF152" i="2"/>
  <c r="BQ151" i="2"/>
  <c r="BP151" i="2"/>
  <c r="BO151" i="2"/>
  <c r="BN151" i="2"/>
  <c r="BM151" i="2"/>
  <c r="BL151" i="2"/>
  <c r="BK151" i="2"/>
  <c r="BJ151" i="2"/>
  <c r="BI151" i="2"/>
  <c r="BH151" i="2"/>
  <c r="BG151" i="2"/>
  <c r="BF151" i="2"/>
  <c r="BQ150" i="2"/>
  <c r="BP150" i="2"/>
  <c r="BO150" i="2"/>
  <c r="BN150" i="2"/>
  <c r="BM150" i="2"/>
  <c r="BL150" i="2"/>
  <c r="BK150" i="2"/>
  <c r="BJ150" i="2"/>
  <c r="BI150" i="2"/>
  <c r="BH150" i="2"/>
  <c r="BG150" i="2"/>
  <c r="BF150" i="2"/>
  <c r="BQ149" i="2"/>
  <c r="BP149" i="2"/>
  <c r="BO149" i="2"/>
  <c r="BN149" i="2"/>
  <c r="BM149" i="2"/>
  <c r="BL149" i="2"/>
  <c r="BK149" i="2"/>
  <c r="BJ149" i="2"/>
  <c r="BI149" i="2"/>
  <c r="BH149" i="2"/>
  <c r="BG149" i="2"/>
  <c r="BF149" i="2"/>
  <c r="BQ148" i="2"/>
  <c r="BP148" i="2"/>
  <c r="BO148" i="2"/>
  <c r="BN148" i="2"/>
  <c r="BM148" i="2"/>
  <c r="BL148" i="2"/>
  <c r="BK148" i="2"/>
  <c r="BJ148" i="2"/>
  <c r="BI148" i="2"/>
  <c r="BH148" i="2"/>
  <c r="BG148" i="2"/>
  <c r="BF148" i="2"/>
  <c r="BQ143" i="2"/>
  <c r="BP143" i="2"/>
  <c r="BO143" i="2"/>
  <c r="BN143" i="2"/>
  <c r="BM143" i="2"/>
  <c r="BL143" i="2"/>
  <c r="BK143" i="2"/>
  <c r="BJ143" i="2"/>
  <c r="BI143" i="2"/>
  <c r="BH143" i="2"/>
  <c r="BG143" i="2"/>
  <c r="BF143" i="2"/>
  <c r="BQ142" i="2"/>
  <c r="BP142" i="2"/>
  <c r="BO142" i="2"/>
  <c r="BN142" i="2"/>
  <c r="BM142" i="2"/>
  <c r="BL142" i="2"/>
  <c r="BK142" i="2"/>
  <c r="BJ142" i="2"/>
  <c r="BI142" i="2"/>
  <c r="BH142" i="2"/>
  <c r="BG142" i="2"/>
  <c r="BF142" i="2"/>
  <c r="BQ141" i="2"/>
  <c r="BP141" i="2"/>
  <c r="BO141" i="2"/>
  <c r="BN141" i="2"/>
  <c r="BM141" i="2"/>
  <c r="BL141" i="2"/>
  <c r="BK141" i="2"/>
  <c r="BJ141" i="2"/>
  <c r="BI141" i="2"/>
  <c r="BH141" i="2"/>
  <c r="BG141" i="2"/>
  <c r="BF141" i="2"/>
  <c r="BQ140" i="2"/>
  <c r="BP140" i="2"/>
  <c r="BO140" i="2"/>
  <c r="BN140" i="2"/>
  <c r="BM140" i="2"/>
  <c r="BL140" i="2"/>
  <c r="BK140" i="2"/>
  <c r="BJ140" i="2"/>
  <c r="BI140" i="2"/>
  <c r="BH140" i="2"/>
  <c r="BG140" i="2"/>
  <c r="BF140" i="2"/>
  <c r="BQ139" i="2"/>
  <c r="BP139" i="2"/>
  <c r="BO139" i="2"/>
  <c r="BN139" i="2"/>
  <c r="BM139" i="2"/>
  <c r="BL139" i="2"/>
  <c r="BK139" i="2"/>
  <c r="BJ139" i="2"/>
  <c r="BI139" i="2"/>
  <c r="BH139" i="2"/>
  <c r="BG139" i="2"/>
  <c r="BF139" i="2"/>
  <c r="BQ138" i="2"/>
  <c r="BP138" i="2"/>
  <c r="BO138" i="2"/>
  <c r="BN138" i="2"/>
  <c r="BM138" i="2"/>
  <c r="BL138" i="2"/>
  <c r="BK138" i="2"/>
  <c r="BJ138" i="2"/>
  <c r="BI138" i="2"/>
  <c r="BH138" i="2"/>
  <c r="BG138" i="2"/>
  <c r="BF138" i="2"/>
  <c r="BQ137" i="2"/>
  <c r="BP137" i="2"/>
  <c r="BO137" i="2"/>
  <c r="BN137" i="2"/>
  <c r="BM137" i="2"/>
  <c r="BL137" i="2"/>
  <c r="BK137" i="2"/>
  <c r="BJ137" i="2"/>
  <c r="BI137" i="2"/>
  <c r="BH137" i="2"/>
  <c r="BG137" i="2"/>
  <c r="BF137" i="2"/>
  <c r="BQ136" i="2"/>
  <c r="BP136" i="2"/>
  <c r="BO136" i="2"/>
  <c r="BN136" i="2"/>
  <c r="BM136" i="2"/>
  <c r="BL136" i="2"/>
  <c r="BK136" i="2"/>
  <c r="BJ136" i="2"/>
  <c r="BI136" i="2"/>
  <c r="BH136" i="2"/>
  <c r="BG136" i="2"/>
  <c r="BF136" i="2"/>
  <c r="BQ131" i="2"/>
  <c r="BP131" i="2"/>
  <c r="BO131" i="2"/>
  <c r="BN131" i="2"/>
  <c r="BM131" i="2"/>
  <c r="BL131" i="2"/>
  <c r="BK131" i="2"/>
  <c r="BJ131" i="2"/>
  <c r="BI131" i="2"/>
  <c r="BH131" i="2"/>
  <c r="BG131" i="2"/>
  <c r="BF131" i="2"/>
  <c r="BQ130" i="2"/>
  <c r="BP130" i="2"/>
  <c r="BO130" i="2"/>
  <c r="BN130" i="2"/>
  <c r="BM130" i="2"/>
  <c r="BL130" i="2"/>
  <c r="BK130" i="2"/>
  <c r="BJ130" i="2"/>
  <c r="BI130" i="2"/>
  <c r="BH130" i="2"/>
  <c r="BG130" i="2"/>
  <c r="BF130" i="2"/>
  <c r="BQ129" i="2"/>
  <c r="BP129" i="2"/>
  <c r="BO129" i="2"/>
  <c r="BN129" i="2"/>
  <c r="BM129" i="2"/>
  <c r="BL129" i="2"/>
  <c r="BK129" i="2"/>
  <c r="BJ129" i="2"/>
  <c r="BI129" i="2"/>
  <c r="BH129" i="2"/>
  <c r="BG129" i="2"/>
  <c r="BF129" i="2"/>
  <c r="BQ128" i="2"/>
  <c r="BP128" i="2"/>
  <c r="BO128" i="2"/>
  <c r="BN128" i="2"/>
  <c r="BM128" i="2"/>
  <c r="BL128" i="2"/>
  <c r="BK128" i="2"/>
  <c r="BJ128" i="2"/>
  <c r="BI128" i="2"/>
  <c r="BH128" i="2"/>
  <c r="BG128" i="2"/>
  <c r="BF128" i="2"/>
  <c r="BQ127" i="2"/>
  <c r="BP127" i="2"/>
  <c r="BO127" i="2"/>
  <c r="BN127" i="2"/>
  <c r="BM127" i="2"/>
  <c r="BL127" i="2"/>
  <c r="BK127" i="2"/>
  <c r="BJ127" i="2"/>
  <c r="BI127" i="2"/>
  <c r="BH127" i="2"/>
  <c r="BG127" i="2"/>
  <c r="BF127" i="2"/>
  <c r="BQ126" i="2"/>
  <c r="BP126" i="2"/>
  <c r="BO126" i="2"/>
  <c r="BN126" i="2"/>
  <c r="BM126" i="2"/>
  <c r="BL126" i="2"/>
  <c r="BK126" i="2"/>
  <c r="BJ126" i="2"/>
  <c r="BI126" i="2"/>
  <c r="BH126" i="2"/>
  <c r="BG126" i="2"/>
  <c r="BF126" i="2"/>
  <c r="BQ125" i="2"/>
  <c r="BP125" i="2"/>
  <c r="BO125" i="2"/>
  <c r="BN125" i="2"/>
  <c r="BM125" i="2"/>
  <c r="BL125" i="2"/>
  <c r="BK125" i="2"/>
  <c r="BJ125" i="2"/>
  <c r="BI125" i="2"/>
  <c r="BH125" i="2"/>
  <c r="BG125" i="2"/>
  <c r="BF125" i="2"/>
  <c r="BQ124" i="2"/>
  <c r="BP124" i="2"/>
  <c r="BO124" i="2"/>
  <c r="BN124" i="2"/>
  <c r="BM124" i="2"/>
  <c r="BL124" i="2"/>
  <c r="BK124" i="2"/>
  <c r="BJ124" i="2"/>
  <c r="BI124" i="2"/>
  <c r="BH124" i="2"/>
  <c r="BG124" i="2"/>
  <c r="BF124" i="2"/>
  <c r="BQ119" i="2"/>
  <c r="BP119" i="2"/>
  <c r="BO119" i="2"/>
  <c r="BN119" i="2"/>
  <c r="BM119" i="2"/>
  <c r="BL119" i="2"/>
  <c r="BK119" i="2"/>
  <c r="BJ119" i="2"/>
  <c r="BI119" i="2"/>
  <c r="BH119" i="2"/>
  <c r="BG119" i="2"/>
  <c r="BF119" i="2"/>
  <c r="BQ118" i="2"/>
  <c r="BP118" i="2"/>
  <c r="BO118" i="2"/>
  <c r="BN118" i="2"/>
  <c r="BM118" i="2"/>
  <c r="BL118" i="2"/>
  <c r="BK118" i="2"/>
  <c r="BJ118" i="2"/>
  <c r="BI118" i="2"/>
  <c r="BH118" i="2"/>
  <c r="BG118" i="2"/>
  <c r="BF118" i="2"/>
  <c r="BQ117" i="2"/>
  <c r="BP117" i="2"/>
  <c r="BO117" i="2"/>
  <c r="BN117" i="2"/>
  <c r="BM117" i="2"/>
  <c r="BL117" i="2"/>
  <c r="BK117" i="2"/>
  <c r="BJ117" i="2"/>
  <c r="BI117" i="2"/>
  <c r="BH117" i="2"/>
  <c r="BG117" i="2"/>
  <c r="BF117" i="2"/>
  <c r="BQ116" i="2"/>
  <c r="BP116" i="2"/>
  <c r="BO116" i="2"/>
  <c r="BN116" i="2"/>
  <c r="BM116" i="2"/>
  <c r="BL116" i="2"/>
  <c r="BK116" i="2"/>
  <c r="BJ116" i="2"/>
  <c r="BI116" i="2"/>
  <c r="BH116" i="2"/>
  <c r="BG116" i="2"/>
  <c r="BF116" i="2"/>
  <c r="BQ115" i="2"/>
  <c r="BP115" i="2"/>
  <c r="BO115" i="2"/>
  <c r="BN115" i="2"/>
  <c r="BM115" i="2"/>
  <c r="BL115" i="2"/>
  <c r="BK115" i="2"/>
  <c r="BJ115" i="2"/>
  <c r="BI115" i="2"/>
  <c r="BH115" i="2"/>
  <c r="BG115" i="2"/>
  <c r="BF115" i="2"/>
  <c r="BQ114" i="2"/>
  <c r="BP114" i="2"/>
  <c r="BO114" i="2"/>
  <c r="BN114" i="2"/>
  <c r="BM114" i="2"/>
  <c r="BL114" i="2"/>
  <c r="BK114" i="2"/>
  <c r="BJ114" i="2"/>
  <c r="BI114" i="2"/>
  <c r="BH114" i="2"/>
  <c r="BG114" i="2"/>
  <c r="BF114" i="2"/>
  <c r="BQ113" i="2"/>
  <c r="BP113" i="2"/>
  <c r="BO113" i="2"/>
  <c r="BN113" i="2"/>
  <c r="BM113" i="2"/>
  <c r="BL113" i="2"/>
  <c r="BK113" i="2"/>
  <c r="BJ113" i="2"/>
  <c r="BI113" i="2"/>
  <c r="BH113" i="2"/>
  <c r="BG113" i="2"/>
  <c r="BF113" i="2"/>
  <c r="BQ112" i="2"/>
  <c r="BP112" i="2"/>
  <c r="BO112" i="2"/>
  <c r="BN112" i="2"/>
  <c r="BM112" i="2"/>
  <c r="BL112" i="2"/>
  <c r="BK112" i="2"/>
  <c r="BJ112" i="2"/>
  <c r="BI112" i="2"/>
  <c r="BH112" i="2"/>
  <c r="BG112" i="2"/>
  <c r="BF112" i="2"/>
  <c r="BQ107" i="2"/>
  <c r="BP107" i="2"/>
  <c r="BO107" i="2"/>
  <c r="BN107" i="2"/>
  <c r="BM107" i="2"/>
  <c r="BL107" i="2"/>
  <c r="BK107" i="2"/>
  <c r="BJ107" i="2"/>
  <c r="BI107" i="2"/>
  <c r="BH107" i="2"/>
  <c r="BG107" i="2"/>
  <c r="BF107" i="2"/>
  <c r="BQ106" i="2"/>
  <c r="BP106" i="2"/>
  <c r="BO106" i="2"/>
  <c r="BN106" i="2"/>
  <c r="BM106" i="2"/>
  <c r="BL106" i="2"/>
  <c r="BK106" i="2"/>
  <c r="BJ106" i="2"/>
  <c r="BI106" i="2"/>
  <c r="BH106" i="2"/>
  <c r="BG106" i="2"/>
  <c r="BF106" i="2"/>
  <c r="BQ105" i="2"/>
  <c r="BP105" i="2"/>
  <c r="BO105" i="2"/>
  <c r="BN105" i="2"/>
  <c r="BM105" i="2"/>
  <c r="BL105" i="2"/>
  <c r="BK105" i="2"/>
  <c r="BJ105" i="2"/>
  <c r="BI105" i="2"/>
  <c r="BH105" i="2"/>
  <c r="BG105" i="2"/>
  <c r="BF105" i="2"/>
  <c r="BQ104" i="2"/>
  <c r="BP104" i="2"/>
  <c r="BO104" i="2"/>
  <c r="BN104" i="2"/>
  <c r="BM104" i="2"/>
  <c r="BL104" i="2"/>
  <c r="BK104" i="2"/>
  <c r="BJ104" i="2"/>
  <c r="BI104" i="2"/>
  <c r="BH104" i="2"/>
  <c r="BG104" i="2"/>
  <c r="BF104" i="2"/>
  <c r="BQ103" i="2"/>
  <c r="BP103" i="2"/>
  <c r="BO103" i="2"/>
  <c r="BN103" i="2"/>
  <c r="BM103" i="2"/>
  <c r="BL103" i="2"/>
  <c r="BK103" i="2"/>
  <c r="BJ103" i="2"/>
  <c r="BI103" i="2"/>
  <c r="BH103" i="2"/>
  <c r="BG103" i="2"/>
  <c r="BF103" i="2"/>
  <c r="BQ102" i="2"/>
  <c r="BP102" i="2"/>
  <c r="BO102" i="2"/>
  <c r="BN102" i="2"/>
  <c r="BM102" i="2"/>
  <c r="BL102" i="2"/>
  <c r="BK102" i="2"/>
  <c r="BJ102" i="2"/>
  <c r="BI102" i="2"/>
  <c r="BH102" i="2"/>
  <c r="BG102" i="2"/>
  <c r="BF102" i="2"/>
  <c r="BQ101" i="2"/>
  <c r="BP101" i="2"/>
  <c r="BO101" i="2"/>
  <c r="BN101" i="2"/>
  <c r="BM101" i="2"/>
  <c r="BL101" i="2"/>
  <c r="BK101" i="2"/>
  <c r="BJ101" i="2"/>
  <c r="BI101" i="2"/>
  <c r="BH101" i="2"/>
  <c r="BG101" i="2"/>
  <c r="BF101" i="2"/>
  <c r="BQ100" i="2"/>
  <c r="BP100" i="2"/>
  <c r="BO100" i="2"/>
  <c r="BN100" i="2"/>
  <c r="BM100" i="2"/>
  <c r="BL100" i="2"/>
  <c r="BK100" i="2"/>
  <c r="BJ100" i="2"/>
  <c r="BI100" i="2"/>
  <c r="BH100" i="2"/>
  <c r="BG100" i="2"/>
  <c r="BF100" i="2"/>
  <c r="BQ97" i="2"/>
  <c r="BP97" i="2"/>
  <c r="BO97" i="2"/>
  <c r="BN97" i="2"/>
  <c r="BM97" i="2"/>
  <c r="BL97" i="2"/>
  <c r="BK97" i="2"/>
  <c r="BJ97" i="2"/>
  <c r="BI97" i="2"/>
  <c r="BH97" i="2"/>
  <c r="BG97" i="2"/>
  <c r="BF97" i="2"/>
  <c r="BQ96" i="2"/>
  <c r="BP96" i="2"/>
  <c r="BO96" i="2"/>
  <c r="BN96" i="2"/>
  <c r="BM96" i="2"/>
  <c r="BL96" i="2"/>
  <c r="BK96" i="2"/>
  <c r="BJ96" i="2"/>
  <c r="BI96" i="2"/>
  <c r="BH96" i="2"/>
  <c r="BG96" i="2"/>
  <c r="BF96" i="2"/>
  <c r="BQ95" i="2"/>
  <c r="BP95" i="2"/>
  <c r="BO95" i="2"/>
  <c r="BN95" i="2"/>
  <c r="BM95" i="2"/>
  <c r="BL95" i="2"/>
  <c r="BK95" i="2"/>
  <c r="BJ95" i="2"/>
  <c r="BI95" i="2"/>
  <c r="BH95" i="2"/>
  <c r="BG95" i="2"/>
  <c r="BF95" i="2"/>
  <c r="BQ94" i="2"/>
  <c r="BP94" i="2"/>
  <c r="BO94" i="2"/>
  <c r="BN94" i="2"/>
  <c r="BM94" i="2"/>
  <c r="BL94" i="2"/>
  <c r="BK94" i="2"/>
  <c r="BJ94" i="2"/>
  <c r="BI94" i="2"/>
  <c r="BH94" i="2"/>
  <c r="BG94" i="2"/>
  <c r="BF94" i="2"/>
  <c r="BQ93" i="2"/>
  <c r="BP93" i="2"/>
  <c r="BO93" i="2"/>
  <c r="BN93" i="2"/>
  <c r="BM93" i="2"/>
  <c r="BL93" i="2"/>
  <c r="BK93" i="2"/>
  <c r="BJ93" i="2"/>
  <c r="BI93" i="2"/>
  <c r="BH93" i="2"/>
  <c r="BG93" i="2"/>
  <c r="BF93" i="2"/>
  <c r="BQ92" i="2"/>
  <c r="BP92" i="2"/>
  <c r="BO92" i="2"/>
  <c r="BN92" i="2"/>
  <c r="BM92" i="2"/>
  <c r="BL92" i="2"/>
  <c r="BK92" i="2"/>
  <c r="BJ92" i="2"/>
  <c r="BI92" i="2"/>
  <c r="BH92" i="2"/>
  <c r="BG92" i="2"/>
  <c r="BF92" i="2"/>
  <c r="BQ91" i="2"/>
  <c r="BP91" i="2"/>
  <c r="BO91" i="2"/>
  <c r="BN91" i="2"/>
  <c r="BM91" i="2"/>
  <c r="BL91" i="2"/>
  <c r="BK91" i="2"/>
  <c r="BJ91" i="2"/>
  <c r="BI91" i="2"/>
  <c r="BH91" i="2"/>
  <c r="BG91" i="2"/>
  <c r="BF91" i="2"/>
  <c r="BQ90" i="2"/>
  <c r="BP90" i="2"/>
  <c r="BO90" i="2"/>
  <c r="BN90" i="2"/>
  <c r="BM90" i="2"/>
  <c r="BL90" i="2"/>
  <c r="BK90" i="2"/>
  <c r="BJ90" i="2"/>
  <c r="BI90" i="2"/>
  <c r="BH90" i="2"/>
  <c r="BG90" i="2"/>
  <c r="BF90" i="2"/>
  <c r="BQ89" i="2"/>
  <c r="BP89" i="2"/>
  <c r="BO89" i="2"/>
  <c r="BN89" i="2"/>
  <c r="BM89" i="2"/>
  <c r="BL89" i="2"/>
  <c r="BK89" i="2"/>
  <c r="BJ89" i="2"/>
  <c r="BI89" i="2"/>
  <c r="BH89" i="2"/>
  <c r="BG89" i="2"/>
  <c r="BF89" i="2"/>
  <c r="BQ88" i="2"/>
  <c r="BP88" i="2"/>
  <c r="BO88" i="2"/>
  <c r="BN88" i="2"/>
  <c r="BM88" i="2"/>
  <c r="BL88" i="2"/>
  <c r="BK88" i="2"/>
  <c r="BJ88" i="2"/>
  <c r="BI88" i="2"/>
  <c r="BH88" i="2"/>
  <c r="BG88" i="2"/>
  <c r="BF88" i="2"/>
  <c r="BQ85" i="2"/>
  <c r="BP85" i="2"/>
  <c r="BO85" i="2"/>
  <c r="BN85" i="2"/>
  <c r="BM85" i="2"/>
  <c r="BL85" i="2"/>
  <c r="BK85" i="2"/>
  <c r="BJ85" i="2"/>
  <c r="BI85" i="2"/>
  <c r="BH85" i="2"/>
  <c r="BG85" i="2"/>
  <c r="BF85" i="2"/>
  <c r="BQ84" i="2"/>
  <c r="BP84" i="2"/>
  <c r="BO84" i="2"/>
  <c r="BN84" i="2"/>
  <c r="BM84" i="2"/>
  <c r="BL84" i="2"/>
  <c r="BK84" i="2"/>
  <c r="BJ84" i="2"/>
  <c r="BI84" i="2"/>
  <c r="BH84" i="2"/>
  <c r="BG84" i="2"/>
  <c r="BF84" i="2"/>
  <c r="BQ83" i="2"/>
  <c r="BP83" i="2"/>
  <c r="BO83" i="2"/>
  <c r="BN83" i="2"/>
  <c r="BM83" i="2"/>
  <c r="BL83" i="2"/>
  <c r="BK83" i="2"/>
  <c r="BJ83" i="2"/>
  <c r="BI83" i="2"/>
  <c r="BH83" i="2"/>
  <c r="BG83" i="2"/>
  <c r="BF83" i="2"/>
  <c r="BQ82" i="2"/>
  <c r="BP82" i="2"/>
  <c r="BO82" i="2"/>
  <c r="BN82" i="2"/>
  <c r="BM82" i="2"/>
  <c r="BL82" i="2"/>
  <c r="BK82" i="2"/>
  <c r="BJ82" i="2"/>
  <c r="BI82" i="2"/>
  <c r="BH82" i="2"/>
  <c r="BG82" i="2"/>
  <c r="BF82" i="2"/>
  <c r="BQ81" i="2"/>
  <c r="BP81" i="2"/>
  <c r="BO81" i="2"/>
  <c r="BN81" i="2"/>
  <c r="BM81" i="2"/>
  <c r="BL81" i="2"/>
  <c r="BK81" i="2"/>
  <c r="BJ81" i="2"/>
  <c r="BI81" i="2"/>
  <c r="BH81" i="2"/>
  <c r="BG81" i="2"/>
  <c r="BF81" i="2"/>
  <c r="BQ80" i="2"/>
  <c r="BP80" i="2"/>
  <c r="BO80" i="2"/>
  <c r="BN80" i="2"/>
  <c r="BM80" i="2"/>
  <c r="BL80" i="2"/>
  <c r="BK80" i="2"/>
  <c r="BJ80" i="2"/>
  <c r="BI80" i="2"/>
  <c r="BH80" i="2"/>
  <c r="BG80" i="2"/>
  <c r="BF80" i="2"/>
  <c r="BQ79" i="2"/>
  <c r="BP79" i="2"/>
  <c r="BO79" i="2"/>
  <c r="BN79" i="2"/>
  <c r="BM79" i="2"/>
  <c r="BL79" i="2"/>
  <c r="BK79" i="2"/>
  <c r="BJ79" i="2"/>
  <c r="BI79" i="2"/>
  <c r="BH79" i="2"/>
  <c r="BG79" i="2"/>
  <c r="BF79" i="2"/>
  <c r="BQ78" i="2"/>
  <c r="BP78" i="2"/>
  <c r="BO78" i="2"/>
  <c r="BN78" i="2"/>
  <c r="BM78" i="2"/>
  <c r="BL78" i="2"/>
  <c r="BK78" i="2"/>
  <c r="BJ78" i="2"/>
  <c r="BI78" i="2"/>
  <c r="BH78" i="2"/>
  <c r="BG78" i="2"/>
  <c r="BF78" i="2"/>
  <c r="BQ77" i="2"/>
  <c r="BP77" i="2"/>
  <c r="BO77" i="2"/>
  <c r="BN77" i="2"/>
  <c r="BM77" i="2"/>
  <c r="BL77" i="2"/>
  <c r="BK77" i="2"/>
  <c r="BJ77" i="2"/>
  <c r="BI77" i="2"/>
  <c r="BH77" i="2"/>
  <c r="BG77" i="2"/>
  <c r="BF77" i="2"/>
  <c r="BQ76" i="2"/>
  <c r="BP76" i="2"/>
  <c r="BO76" i="2"/>
  <c r="BN76" i="2"/>
  <c r="BM76" i="2"/>
  <c r="BL76" i="2"/>
  <c r="BK76" i="2"/>
  <c r="BJ76" i="2"/>
  <c r="BI76" i="2"/>
  <c r="BH76" i="2"/>
  <c r="BG76" i="2"/>
  <c r="BF76" i="2"/>
  <c r="BQ70" i="2"/>
  <c r="BP70" i="2"/>
  <c r="BO70" i="2"/>
  <c r="BN70" i="2"/>
  <c r="BM70" i="2"/>
  <c r="BL70" i="2"/>
  <c r="BK70" i="2"/>
  <c r="BJ70" i="2"/>
  <c r="BI70" i="2"/>
  <c r="BH70" i="2"/>
  <c r="BG70" i="2"/>
  <c r="BF70" i="2"/>
  <c r="BQ69" i="2"/>
  <c r="BP69" i="2"/>
  <c r="BO69" i="2"/>
  <c r="BN69" i="2"/>
  <c r="BM69" i="2"/>
  <c r="BL69" i="2"/>
  <c r="BK69" i="2"/>
  <c r="BJ69" i="2"/>
  <c r="BI69" i="2"/>
  <c r="BH69" i="2"/>
  <c r="BG69" i="2"/>
  <c r="BF69" i="2"/>
  <c r="BQ68" i="2"/>
  <c r="BP68" i="2"/>
  <c r="BO68" i="2"/>
  <c r="BN68" i="2"/>
  <c r="BM68" i="2"/>
  <c r="BL68" i="2"/>
  <c r="BK68" i="2"/>
  <c r="BJ68" i="2"/>
  <c r="BI68" i="2"/>
  <c r="BH68" i="2"/>
  <c r="BG68" i="2"/>
  <c r="BF68" i="2"/>
  <c r="BQ67" i="2"/>
  <c r="BP67" i="2"/>
  <c r="BO67" i="2"/>
  <c r="BN67" i="2"/>
  <c r="BM67" i="2"/>
  <c r="BL67" i="2"/>
  <c r="BK67" i="2"/>
  <c r="BJ67" i="2"/>
  <c r="BI67" i="2"/>
  <c r="BH67" i="2"/>
  <c r="BG67" i="2"/>
  <c r="BF67" i="2"/>
  <c r="BQ66" i="2"/>
  <c r="BP66" i="2"/>
  <c r="BO66" i="2"/>
  <c r="BN66" i="2"/>
  <c r="BM66" i="2"/>
  <c r="BL66" i="2"/>
  <c r="BK66" i="2"/>
  <c r="BJ66" i="2"/>
  <c r="BI66" i="2"/>
  <c r="BH66" i="2"/>
  <c r="BG66" i="2"/>
  <c r="BF66" i="2"/>
  <c r="BQ65" i="2"/>
  <c r="BP65" i="2"/>
  <c r="BO65" i="2"/>
  <c r="BN65" i="2"/>
  <c r="BM65" i="2"/>
  <c r="BL65" i="2"/>
  <c r="BK65" i="2"/>
  <c r="BJ65" i="2"/>
  <c r="BI65" i="2"/>
  <c r="BH65" i="2"/>
  <c r="BG65" i="2"/>
  <c r="BF65" i="2"/>
  <c r="BQ64" i="2"/>
  <c r="BP64" i="2"/>
  <c r="BO64" i="2"/>
  <c r="BN64" i="2"/>
  <c r="BM64" i="2"/>
  <c r="BL64" i="2"/>
  <c r="BK64" i="2"/>
  <c r="BJ64" i="2"/>
  <c r="BI64" i="2"/>
  <c r="BH64" i="2"/>
  <c r="BG64" i="2"/>
  <c r="BF64" i="2"/>
  <c r="BQ63" i="2"/>
  <c r="BP63" i="2"/>
  <c r="BO63" i="2"/>
  <c r="BN63" i="2"/>
  <c r="BM63" i="2"/>
  <c r="BL63" i="2"/>
  <c r="BK63" i="2"/>
  <c r="BJ63" i="2"/>
  <c r="BI63" i="2"/>
  <c r="BH63" i="2"/>
  <c r="BG63" i="2"/>
  <c r="BF63" i="2"/>
  <c r="BQ56" i="2"/>
  <c r="BP56" i="2"/>
  <c r="BO56" i="2"/>
  <c r="BN56" i="2"/>
  <c r="BM56" i="2"/>
  <c r="BL56" i="2"/>
  <c r="BK56" i="2"/>
  <c r="BJ56" i="2"/>
  <c r="BI56" i="2"/>
  <c r="BH56" i="2"/>
  <c r="BG56" i="2"/>
  <c r="BF56" i="2"/>
  <c r="BQ55" i="2"/>
  <c r="BP55" i="2"/>
  <c r="BO55" i="2"/>
  <c r="BN55" i="2"/>
  <c r="BM55" i="2"/>
  <c r="BL55" i="2"/>
  <c r="BK55" i="2"/>
  <c r="BJ55" i="2"/>
  <c r="BI55" i="2"/>
  <c r="BH55" i="2"/>
  <c r="BG55" i="2"/>
  <c r="BF55" i="2"/>
  <c r="BQ54" i="2"/>
  <c r="BP54" i="2"/>
  <c r="BO54" i="2"/>
  <c r="BN54" i="2"/>
  <c r="BM54" i="2"/>
  <c r="BL54" i="2"/>
  <c r="BK54" i="2"/>
  <c r="BJ54" i="2"/>
  <c r="BI54" i="2"/>
  <c r="BH54" i="2"/>
  <c r="BG54" i="2"/>
  <c r="BF54" i="2"/>
  <c r="BQ53" i="2"/>
  <c r="BP53" i="2"/>
  <c r="BO53" i="2"/>
  <c r="BN53" i="2"/>
  <c r="BM53" i="2"/>
  <c r="BL53" i="2"/>
  <c r="BK53" i="2"/>
  <c r="BJ53" i="2"/>
  <c r="BI53" i="2"/>
  <c r="BH53" i="2"/>
  <c r="BG53" i="2"/>
  <c r="BF53" i="2"/>
  <c r="BQ52" i="2"/>
  <c r="BP52" i="2"/>
  <c r="BO52" i="2"/>
  <c r="BN52" i="2"/>
  <c r="BM52" i="2"/>
  <c r="BL52" i="2"/>
  <c r="BK52" i="2"/>
  <c r="BJ52" i="2"/>
  <c r="BI52" i="2"/>
  <c r="BH52" i="2"/>
  <c r="BG52" i="2"/>
  <c r="BF52" i="2"/>
  <c r="BQ51" i="2"/>
  <c r="BP51" i="2"/>
  <c r="BO51" i="2"/>
  <c r="BN51" i="2"/>
  <c r="BM51" i="2"/>
  <c r="BL51" i="2"/>
  <c r="BK51" i="2"/>
  <c r="BJ51" i="2"/>
  <c r="BI51" i="2"/>
  <c r="BH51" i="2"/>
  <c r="BG51" i="2"/>
  <c r="BF51" i="2"/>
  <c r="BQ50" i="2"/>
  <c r="BP50" i="2"/>
  <c r="BO50" i="2"/>
  <c r="BN50" i="2"/>
  <c r="BM50" i="2"/>
  <c r="BL50" i="2"/>
  <c r="BK50" i="2"/>
  <c r="BJ50" i="2"/>
  <c r="BI50" i="2"/>
  <c r="BH50" i="2"/>
  <c r="BG50" i="2"/>
  <c r="BF50" i="2"/>
  <c r="BQ49" i="2"/>
  <c r="BP49" i="2"/>
  <c r="BO49" i="2"/>
  <c r="BN49" i="2"/>
  <c r="BM49" i="2"/>
  <c r="BL49" i="2"/>
  <c r="BK49" i="2"/>
  <c r="BJ49" i="2"/>
  <c r="BI49" i="2"/>
  <c r="BH49" i="2"/>
  <c r="BG49" i="2"/>
  <c r="BF49" i="2"/>
  <c r="BQ45" i="2"/>
  <c r="BP45" i="2"/>
  <c r="BO45" i="2"/>
  <c r="BN45" i="2"/>
  <c r="BM45" i="2"/>
  <c r="BL45" i="2"/>
  <c r="BK45" i="2"/>
  <c r="BJ45" i="2"/>
  <c r="BI45" i="2"/>
  <c r="BH45" i="2"/>
  <c r="BG45" i="2"/>
  <c r="BF45" i="2"/>
  <c r="BQ44" i="2"/>
  <c r="BP44" i="2"/>
  <c r="BO44" i="2"/>
  <c r="BN44" i="2"/>
  <c r="BM44" i="2"/>
  <c r="BL44" i="2"/>
  <c r="BK44" i="2"/>
  <c r="BJ44" i="2"/>
  <c r="BI44" i="2"/>
  <c r="BH44" i="2"/>
  <c r="BG44" i="2"/>
  <c r="BF44" i="2"/>
  <c r="BQ43" i="2"/>
  <c r="BP43" i="2"/>
  <c r="BO43" i="2"/>
  <c r="BN43" i="2"/>
  <c r="BM43" i="2"/>
  <c r="BL43" i="2"/>
  <c r="BK43" i="2"/>
  <c r="BJ43" i="2"/>
  <c r="BI43" i="2"/>
  <c r="BH43" i="2"/>
  <c r="BG43" i="2"/>
  <c r="BF43" i="2"/>
  <c r="BQ42" i="2"/>
  <c r="BP42" i="2"/>
  <c r="BO42" i="2"/>
  <c r="BN42" i="2"/>
  <c r="BM42" i="2"/>
  <c r="BL42" i="2"/>
  <c r="BK42" i="2"/>
  <c r="BJ42" i="2"/>
  <c r="BI42" i="2"/>
  <c r="BH42" i="2"/>
  <c r="BG42" i="2"/>
  <c r="BF42" i="2"/>
  <c r="BQ41" i="2"/>
  <c r="BP41" i="2"/>
  <c r="BO41" i="2"/>
  <c r="BN41" i="2"/>
  <c r="BM41" i="2"/>
  <c r="BL41" i="2"/>
  <c r="BK41" i="2"/>
  <c r="BJ41" i="2"/>
  <c r="BI41" i="2"/>
  <c r="BH41" i="2"/>
  <c r="BG41" i="2"/>
  <c r="BF41" i="2"/>
  <c r="BQ38" i="2"/>
  <c r="BP38" i="2"/>
  <c r="BO38" i="2"/>
  <c r="BN38" i="2"/>
  <c r="BM38" i="2"/>
  <c r="BL38" i="2"/>
  <c r="BK38" i="2"/>
  <c r="BJ38" i="2"/>
  <c r="BI38" i="2"/>
  <c r="BH38" i="2"/>
  <c r="BG38" i="2"/>
  <c r="BF38" i="2"/>
  <c r="BQ37" i="2"/>
  <c r="BP37" i="2"/>
  <c r="BO37" i="2"/>
  <c r="BN37" i="2"/>
  <c r="BM37" i="2"/>
  <c r="BL37" i="2"/>
  <c r="BK37" i="2"/>
  <c r="BJ37" i="2"/>
  <c r="BI37" i="2"/>
  <c r="BH37" i="2"/>
  <c r="BG37" i="2"/>
  <c r="BF37" i="2"/>
  <c r="BQ36" i="2"/>
  <c r="BP36" i="2"/>
  <c r="BO36" i="2"/>
  <c r="BN36" i="2"/>
  <c r="BM36" i="2"/>
  <c r="BL36" i="2"/>
  <c r="BK36" i="2"/>
  <c r="BJ36" i="2"/>
  <c r="BI36" i="2"/>
  <c r="BH36" i="2"/>
  <c r="BG36" i="2"/>
  <c r="BF36" i="2"/>
  <c r="BQ35" i="2"/>
  <c r="BP35" i="2"/>
  <c r="BO35" i="2"/>
  <c r="BN35" i="2"/>
  <c r="BM35" i="2"/>
  <c r="BL35" i="2"/>
  <c r="BK35" i="2"/>
  <c r="BJ35" i="2"/>
  <c r="BI35" i="2"/>
  <c r="BH35" i="2"/>
  <c r="BG35" i="2"/>
  <c r="BF35" i="2"/>
  <c r="BQ34" i="2"/>
  <c r="BP34" i="2"/>
  <c r="BO34" i="2"/>
  <c r="BN34" i="2"/>
  <c r="BM34" i="2"/>
  <c r="BL34" i="2"/>
  <c r="BK34" i="2"/>
  <c r="BJ34" i="2"/>
  <c r="BI34" i="2"/>
  <c r="BH34" i="2"/>
  <c r="BG34" i="2"/>
  <c r="BF34" i="2"/>
  <c r="BQ33" i="2"/>
  <c r="BP33" i="2"/>
  <c r="BO33" i="2"/>
  <c r="BN33" i="2"/>
  <c r="BM33" i="2"/>
  <c r="BL33" i="2"/>
  <c r="BK33" i="2"/>
  <c r="BJ33" i="2"/>
  <c r="BI33" i="2"/>
  <c r="BH33" i="2"/>
  <c r="BG33" i="2"/>
  <c r="BF33" i="2"/>
  <c r="BQ32" i="2"/>
  <c r="BP32" i="2"/>
  <c r="BO32" i="2"/>
  <c r="BN32" i="2"/>
  <c r="BM32" i="2"/>
  <c r="BL32" i="2"/>
  <c r="BK32" i="2"/>
  <c r="BJ32" i="2"/>
  <c r="BI32" i="2"/>
  <c r="BH32" i="2"/>
  <c r="BG32" i="2"/>
  <c r="BF32" i="2"/>
  <c r="BQ31" i="2"/>
  <c r="BP31" i="2"/>
  <c r="BO31" i="2"/>
  <c r="BN31" i="2"/>
  <c r="BM31" i="2"/>
  <c r="BL31" i="2"/>
  <c r="BK31" i="2"/>
  <c r="BJ31" i="2"/>
  <c r="BI31" i="2"/>
  <c r="BH31" i="2"/>
  <c r="BG31" i="2"/>
  <c r="BF31" i="2"/>
  <c r="BQ28" i="2"/>
  <c r="BP28" i="2"/>
  <c r="BO28" i="2"/>
  <c r="BN28" i="2"/>
  <c r="BM28" i="2"/>
  <c r="BL28" i="2"/>
  <c r="BK28" i="2"/>
  <c r="BJ28" i="2"/>
  <c r="BI28" i="2"/>
  <c r="BH28" i="2"/>
  <c r="BG28" i="2"/>
  <c r="BF28" i="2"/>
  <c r="BQ27" i="2"/>
  <c r="BP27" i="2"/>
  <c r="BO27" i="2"/>
  <c r="BN27" i="2"/>
  <c r="BM27" i="2"/>
  <c r="BL27" i="2"/>
  <c r="BK27" i="2"/>
  <c r="BJ27" i="2"/>
  <c r="BI27" i="2"/>
  <c r="BH27" i="2"/>
  <c r="BG27" i="2"/>
  <c r="BF27" i="2"/>
  <c r="BQ26" i="2"/>
  <c r="BP26" i="2"/>
  <c r="BO26" i="2"/>
  <c r="BN26" i="2"/>
  <c r="BM26" i="2"/>
  <c r="BL26" i="2"/>
  <c r="BK26" i="2"/>
  <c r="BJ26" i="2"/>
  <c r="BI26" i="2"/>
  <c r="BH26" i="2"/>
  <c r="BG26" i="2"/>
  <c r="BF26" i="2"/>
  <c r="BQ25" i="2"/>
  <c r="BP25" i="2"/>
  <c r="BO25" i="2"/>
  <c r="BN25" i="2"/>
  <c r="BM25" i="2"/>
  <c r="BL25" i="2"/>
  <c r="BK25" i="2"/>
  <c r="BJ25" i="2"/>
  <c r="BI25" i="2"/>
  <c r="BH25" i="2"/>
  <c r="BG25" i="2"/>
  <c r="BF25" i="2"/>
  <c r="BQ24" i="2"/>
  <c r="BP24" i="2"/>
  <c r="BO24" i="2"/>
  <c r="BN24" i="2"/>
  <c r="BM24" i="2"/>
  <c r="BL24" i="2"/>
  <c r="BK24" i="2"/>
  <c r="BJ24" i="2"/>
  <c r="BI24" i="2"/>
  <c r="BH24" i="2"/>
  <c r="BG24" i="2"/>
  <c r="BF24" i="2"/>
  <c r="BQ23" i="2"/>
  <c r="BP23" i="2"/>
  <c r="BO23" i="2"/>
  <c r="BN23" i="2"/>
  <c r="BM23" i="2"/>
  <c r="BL23" i="2"/>
  <c r="BK23" i="2"/>
  <c r="BJ23" i="2"/>
  <c r="BI23" i="2"/>
  <c r="BH23" i="2"/>
  <c r="BG23" i="2"/>
  <c r="BF23" i="2"/>
  <c r="BQ22" i="2"/>
  <c r="BP22" i="2"/>
  <c r="BO22" i="2"/>
  <c r="BN22" i="2"/>
  <c r="BM22" i="2"/>
  <c r="BL22" i="2"/>
  <c r="BK22" i="2"/>
  <c r="BJ22" i="2"/>
  <c r="BI22" i="2"/>
  <c r="BH22" i="2"/>
  <c r="BG22" i="2"/>
  <c r="BF22" i="2"/>
  <c r="BQ21" i="2"/>
  <c r="BP21" i="2"/>
  <c r="BO21" i="2"/>
  <c r="BN21" i="2"/>
  <c r="BM21" i="2"/>
  <c r="BL21" i="2"/>
  <c r="BK21" i="2"/>
  <c r="BJ21" i="2"/>
  <c r="BI21" i="2"/>
  <c r="BH21" i="2"/>
  <c r="BG21" i="2"/>
  <c r="BF21" i="2"/>
  <c r="BQ20" i="2"/>
  <c r="BP20" i="2"/>
  <c r="BO20" i="2"/>
  <c r="BN20" i="2"/>
  <c r="BM20" i="2"/>
  <c r="BL20" i="2"/>
  <c r="BK20" i="2"/>
  <c r="BJ20" i="2"/>
  <c r="BI20" i="2"/>
  <c r="BH20" i="2"/>
  <c r="BG20" i="2"/>
  <c r="BF20" i="2"/>
  <c r="BL17" i="2"/>
  <c r="BF15" i="2"/>
  <c r="BG15" i="2"/>
  <c r="BH15" i="2"/>
  <c r="BI15" i="2"/>
  <c r="BJ15" i="2"/>
  <c r="BK15" i="2"/>
  <c r="BL15" i="2"/>
  <c r="BM15" i="2"/>
  <c r="BN15" i="2"/>
  <c r="BO15" i="2"/>
  <c r="BP15" i="2"/>
  <c r="BQ15" i="2"/>
  <c r="BF16" i="2"/>
  <c r="BG16" i="2"/>
  <c r="BH16" i="2"/>
  <c r="BI16" i="2"/>
  <c r="BJ16" i="2"/>
  <c r="BK16" i="2"/>
  <c r="BL16" i="2"/>
  <c r="BM16" i="2"/>
  <c r="BN16" i="2"/>
  <c r="BO16" i="2"/>
  <c r="BP16" i="2"/>
  <c r="BQ16" i="2"/>
  <c r="BF17" i="2"/>
  <c r="BG17" i="2"/>
  <c r="BH17" i="2"/>
  <c r="BI17" i="2"/>
  <c r="BJ17" i="2"/>
  <c r="BK17" i="2"/>
  <c r="BM17" i="2"/>
  <c r="BN17" i="2"/>
  <c r="BO17" i="2"/>
  <c r="BP17" i="2"/>
  <c r="BQ17" i="2"/>
  <c r="BQ14" i="2"/>
  <c r="BP14" i="2"/>
  <c r="BO14" i="2"/>
  <c r="BN14" i="2"/>
  <c r="BM14" i="2"/>
  <c r="BL14" i="2"/>
  <c r="BK14" i="2"/>
  <c r="BJ14" i="2"/>
  <c r="BI14" i="2"/>
  <c r="BH14" i="2"/>
  <c r="BG14" i="2"/>
  <c r="BF14" i="2"/>
  <c r="BF12" i="2"/>
  <c r="BG12" i="2"/>
  <c r="BH12" i="2"/>
  <c r="BI12" i="2"/>
  <c r="BJ12" i="2"/>
  <c r="BK12" i="2"/>
  <c r="BL12" i="2"/>
  <c r="BM12" i="2"/>
  <c r="BN12" i="2"/>
  <c r="BO12" i="2"/>
  <c r="BP12" i="2"/>
  <c r="BQ12" i="2"/>
  <c r="BF5" i="2"/>
  <c r="BG5" i="2"/>
  <c r="BH5" i="2"/>
  <c r="BI5" i="2"/>
  <c r="BJ5" i="2"/>
  <c r="BK5" i="2"/>
  <c r="BL5" i="2"/>
  <c r="BM5" i="2"/>
  <c r="BN5" i="2"/>
  <c r="BO5" i="2"/>
  <c r="BP5" i="2"/>
  <c r="BQ5" i="2"/>
  <c r="BF6" i="2"/>
  <c r="BG6" i="2"/>
  <c r="BH6" i="2"/>
  <c r="BI6" i="2"/>
  <c r="BJ6" i="2"/>
  <c r="BK6" i="2"/>
  <c r="BL6" i="2"/>
  <c r="BM6" i="2"/>
  <c r="BN6" i="2"/>
  <c r="BO6" i="2"/>
  <c r="BP6" i="2"/>
  <c r="BQ6" i="2"/>
  <c r="BF7" i="2"/>
  <c r="BG7" i="2"/>
  <c r="BH7" i="2"/>
  <c r="BI7" i="2"/>
  <c r="BJ7" i="2"/>
  <c r="BK7" i="2"/>
  <c r="BL7" i="2"/>
  <c r="BM7" i="2"/>
  <c r="BN7" i="2"/>
  <c r="BO7" i="2"/>
  <c r="BP7" i="2"/>
  <c r="BQ7" i="2"/>
  <c r="BF8" i="2"/>
  <c r="BG8" i="2"/>
  <c r="BH8" i="2"/>
  <c r="BI8" i="2"/>
  <c r="BJ8" i="2"/>
  <c r="BK8" i="2"/>
  <c r="BL8" i="2"/>
  <c r="BM8" i="2"/>
  <c r="BN8" i="2"/>
  <c r="BO8" i="2"/>
  <c r="BP8" i="2"/>
  <c r="BQ8" i="2"/>
  <c r="BF9" i="2"/>
  <c r="BG9" i="2"/>
  <c r="BH9" i="2"/>
  <c r="BI9" i="2"/>
  <c r="BJ9" i="2"/>
  <c r="BK9" i="2"/>
  <c r="BL9" i="2"/>
  <c r="BM9" i="2"/>
  <c r="BN9" i="2"/>
  <c r="BO9" i="2"/>
  <c r="BP9" i="2"/>
  <c r="BQ9" i="2"/>
  <c r="BF10" i="2"/>
  <c r="BG10" i="2"/>
  <c r="BH10" i="2"/>
  <c r="BI10" i="2"/>
  <c r="BJ10" i="2"/>
  <c r="BK10" i="2"/>
  <c r="BL10" i="2"/>
  <c r="BM10" i="2"/>
  <c r="BN10" i="2"/>
  <c r="BO10" i="2"/>
  <c r="BP10" i="2"/>
  <c r="BQ10" i="2"/>
  <c r="BF11" i="2"/>
  <c r="BG11" i="2"/>
  <c r="BH11" i="2"/>
  <c r="BI11" i="2"/>
  <c r="BJ11" i="2"/>
  <c r="BK11" i="2"/>
  <c r="BL11" i="2"/>
  <c r="BM11" i="2"/>
  <c r="BN11" i="2"/>
  <c r="BO11" i="2"/>
  <c r="BP11" i="2"/>
  <c r="BQ11" i="2"/>
  <c r="BQ4" i="2"/>
  <c r="BG4" i="2"/>
  <c r="BH4" i="2"/>
  <c r="BI4" i="2"/>
  <c r="BJ4" i="2"/>
  <c r="BK4" i="2"/>
  <c r="BL4" i="2"/>
  <c r="BM4" i="2"/>
  <c r="BN4" i="2"/>
  <c r="BO4" i="2"/>
  <c r="BP4" i="2"/>
  <c r="BF4" i="2"/>
</calcChain>
</file>

<file path=xl/sharedStrings.xml><?xml version="1.0" encoding="utf-8"?>
<sst xmlns="http://schemas.openxmlformats.org/spreadsheetml/2006/main" count="2457" uniqueCount="630">
  <si>
    <t>YoY</t>
  </si>
  <si>
    <t>Jan-15</t>
  </si>
  <si>
    <t>Feb-15</t>
  </si>
  <si>
    <t>Mar-15</t>
  </si>
  <si>
    <t>Apr-15</t>
  </si>
  <si>
    <t>May-15</t>
  </si>
  <si>
    <t>Jun-15</t>
  </si>
  <si>
    <t>Jul-15</t>
  </si>
  <si>
    <t>Aug-15</t>
  </si>
  <si>
    <t>Sep-15</t>
  </si>
  <si>
    <t>Oct-15</t>
  </si>
  <si>
    <t>Nov-15</t>
  </si>
  <si>
    <t>Dec-15</t>
  </si>
  <si>
    <t>Jan-16</t>
  </si>
  <si>
    <t>Feb-16</t>
  </si>
  <si>
    <t>Mar-16</t>
  </si>
  <si>
    <t>Apr-16</t>
  </si>
  <si>
    <t>May-16</t>
  </si>
  <si>
    <t>Jun-16</t>
  </si>
  <si>
    <t>Jul-16</t>
  </si>
  <si>
    <t>Aug-16</t>
  </si>
  <si>
    <t>Sep-16</t>
  </si>
  <si>
    <t>Oct-16</t>
  </si>
  <si>
    <t>Nov-16</t>
  </si>
  <si>
    <t>Dec-16</t>
  </si>
  <si>
    <t>Jan-17</t>
  </si>
  <si>
    <t>Feb-17</t>
  </si>
  <si>
    <t>Mar-17</t>
  </si>
  <si>
    <t>Apr-17</t>
  </si>
  <si>
    <t>May-17</t>
  </si>
  <si>
    <t>Jun-17</t>
  </si>
  <si>
    <t>Activity Ratio</t>
  </si>
  <si>
    <t># Active</t>
  </si>
  <si>
    <t/>
  </si>
  <si>
    <t xml:space="preserve">Overall KPI performance </t>
  </si>
  <si>
    <t xml:space="preserve">Ending MP </t>
  </si>
  <si>
    <t>AG</t>
  </si>
  <si>
    <t>US</t>
  </si>
  <si>
    <t>UM</t>
  </si>
  <si>
    <t>SUM</t>
  </si>
  <si>
    <t>BM</t>
  </si>
  <si>
    <t>SBM</t>
  </si>
  <si>
    <t xml:space="preserve">Recruitment </t>
  </si>
  <si>
    <t xml:space="preserve">AL recruitment KPIs </t>
  </si>
  <si>
    <t>Rookie in month</t>
  </si>
  <si>
    <t>Rookie last month</t>
  </si>
  <si>
    <t>2-3 months</t>
  </si>
  <si>
    <t>4 - 6 mths</t>
  </si>
  <si>
    <t>7-12mth</t>
  </si>
  <si>
    <t>13+mth</t>
  </si>
  <si>
    <t>SA</t>
  </si>
  <si>
    <t xml:space="preserve">APE </t>
  </si>
  <si>
    <t xml:space="preserve"># Active </t>
  </si>
  <si>
    <t># Case</t>
  </si>
  <si>
    <t>CaseSize</t>
  </si>
  <si>
    <t>Overall KPI performance:% case with 4 riders</t>
  </si>
  <si>
    <t>Overall KPI performance:Persistency K1</t>
  </si>
  <si>
    <t>Overall KPI performance:Persistency K2</t>
  </si>
  <si>
    <t>MDRT/ GEN Lion (from Apr '17)</t>
  </si>
  <si>
    <t xml:space="preserve"># Manpower </t>
  </si>
  <si>
    <t>APE contribution</t>
  </si>
  <si>
    <t>Total</t>
  </si>
  <si>
    <t>Ending Manpower_ExSA</t>
  </si>
  <si>
    <t># SA</t>
  </si>
  <si>
    <t># Active_ExSA</t>
  </si>
  <si>
    <t>#cases</t>
  </si>
  <si>
    <t>% case with 4 riders</t>
  </si>
  <si>
    <t>Persistency K1</t>
  </si>
  <si>
    <t>Persistency K2</t>
  </si>
  <si>
    <t># Case/active</t>
  </si>
  <si>
    <t>Casesize</t>
  </si>
  <si>
    <t>Ending Manpower_Total</t>
  </si>
  <si>
    <t># AG</t>
  </si>
  <si>
    <t># US</t>
  </si>
  <si>
    <t># UM</t>
  </si>
  <si>
    <t># SUM</t>
  </si>
  <si>
    <t># BM</t>
  </si>
  <si>
    <t># SBM</t>
  </si>
  <si>
    <t>Total # New recruits</t>
  </si>
  <si>
    <t>Total recruited AL</t>
  </si>
  <si>
    <t># recruit</t>
  </si>
  <si>
    <t>%active leader</t>
  </si>
  <si>
    <t>avg recruit/ a. leader</t>
  </si>
  <si>
    <t>APE/Manpower</t>
  </si>
  <si>
    <t>Case/Active</t>
  </si>
  <si>
    <t>API</t>
  </si>
  <si>
    <t>Rider attachment</t>
  </si>
  <si>
    <t>#leader</t>
  </si>
  <si>
    <t>#active leader</t>
  </si>
  <si>
    <t>Rookie Performance</t>
  </si>
  <si>
    <t>recruit</t>
  </si>
  <si>
    <t>1case/15d</t>
  </si>
  <si>
    <t>1case/30d</t>
  </si>
  <si>
    <t>3case/60d</t>
  </si>
  <si>
    <t>5case/90d</t>
  </si>
  <si>
    <t>%1case/15d</t>
  </si>
  <si>
    <t>%1case/30d</t>
  </si>
  <si>
    <t>%3case/60d</t>
  </si>
  <si>
    <t>%5case/90d</t>
  </si>
  <si>
    <t>Jul-17</t>
  </si>
  <si>
    <t>Aug-17</t>
  </si>
  <si>
    <t>Sep-17</t>
  </si>
  <si>
    <t>Oct-17</t>
  </si>
  <si>
    <t>Nov-17</t>
  </si>
  <si>
    <t>Dec-17</t>
  </si>
  <si>
    <t># Manpower_by_designation:Total (excl. SA)</t>
  </si>
  <si>
    <t># Manpower_by_designation:SA</t>
  </si>
  <si>
    <t># Manpower_by_designation:AG</t>
  </si>
  <si>
    <t># Manpower_by_designation:US</t>
  </si>
  <si>
    <t># Manpower_by_designation:UM</t>
  </si>
  <si>
    <t># Manpower_by_designation:SUM</t>
  </si>
  <si>
    <t># Manpower_by_designation:BM</t>
  </si>
  <si>
    <t># Manpower_by_designation:SBM</t>
  </si>
  <si>
    <t># Manpower_by_designation:Total</t>
  </si>
  <si>
    <t>Recruit_by_designation:AG</t>
  </si>
  <si>
    <t>Recruit_by_designation:US</t>
  </si>
  <si>
    <t>Recruit_by_designation:UM</t>
  </si>
  <si>
    <t>Recruit_by_designation:SUM</t>
  </si>
  <si>
    <t>Recruit_by_designation:BM</t>
  </si>
  <si>
    <t>Recruit_by_designation:SBM</t>
  </si>
  <si>
    <t>Q1 '15</t>
  </si>
  <si>
    <t>Q2 '15</t>
  </si>
  <si>
    <t>Q3 '15</t>
  </si>
  <si>
    <t>Q4 '15</t>
  </si>
  <si>
    <t>Q1 '17</t>
  </si>
  <si>
    <t>Q2 '17</t>
  </si>
  <si>
    <t>Q3 '17</t>
  </si>
  <si>
    <t>Q4 '17</t>
  </si>
  <si>
    <t>Q1 '16</t>
  </si>
  <si>
    <t>Q2 '16</t>
  </si>
  <si>
    <t>Q3 '16</t>
  </si>
  <si>
    <t>Q4 '16</t>
  </si>
  <si>
    <t>YTD '15</t>
  </si>
  <si>
    <t>YTD '16</t>
  </si>
  <si>
    <t>YTD '17</t>
  </si>
  <si>
    <t># Manpower_by_rookie_mdrt:MDRT</t>
  </si>
  <si>
    <t># Manpower_by_rookie_mdrt:Rookie in month</t>
  </si>
  <si>
    <t># Manpower_by_rookie_mdrt:Rookie last month</t>
  </si>
  <si>
    <t># Manpower_by_rookie_mdrt:2-3 months</t>
  </si>
  <si>
    <t># Manpower_by_rookie_mdrt:4 - 6 mths</t>
  </si>
  <si>
    <t># Manpower_by_rookie_mdrt:7-12mth</t>
  </si>
  <si>
    <t># Manpower_by_rookie_mdrt:13+mth</t>
  </si>
  <si>
    <t># Manpower_by_rookie_mdrt:SA</t>
  </si>
  <si>
    <t># Active_by_rookie_mdrt:MDRT</t>
  </si>
  <si>
    <t># Active_by_rookie_mdrt:Rookie in month</t>
  </si>
  <si>
    <t># Active_by_rookie_mdrt:Rookie last month</t>
  </si>
  <si>
    <t># Active_by_rookie_mdrt:2-3 months</t>
  </si>
  <si>
    <t># Active_by_rookie_mdrt:4 - 6 mths</t>
  </si>
  <si>
    <t># Active_by_rookie_mdrt:7-12mth</t>
  </si>
  <si>
    <t># Active_by_rookie_mdrt:13+mth</t>
  </si>
  <si>
    <t># Active_by_rookie_mdrt:SA</t>
  </si>
  <si>
    <t># Active_by_rookie_mdrt:Total (excl. SA)</t>
  </si>
  <si>
    <t># Active_by_rookie_mdrt:Total</t>
  </si>
  <si>
    <t>Total (excl. SA)</t>
  </si>
  <si>
    <t>Activity Ratio_by_rookie_mdrt:MDRT</t>
  </si>
  <si>
    <t>Activity Ratio_by_rookie_mdrt:Rookie in month</t>
  </si>
  <si>
    <t>Activity Ratio_by_rookie_mdrt:Rookie last month</t>
  </si>
  <si>
    <t>Activity Ratio_by_rookie_mdrt:2-3 months</t>
  </si>
  <si>
    <t>Activity Ratio_by_rookie_mdrt:4 - 6 mths</t>
  </si>
  <si>
    <t>Activity Ratio_by_rookie_mdrt:7-12mth</t>
  </si>
  <si>
    <t>Activity Ratio_by_rookie_mdrt:13+mth</t>
  </si>
  <si>
    <t>Activity Ratio_by_rookie_mdrt:SA</t>
  </si>
  <si>
    <t># Case_by_rookie_mdrt:MDRT</t>
  </si>
  <si>
    <t># Case_by_rookie_mdrt:Rookie in month</t>
  </si>
  <si>
    <t># Case_by_rookie_mdrt:Rookie last month</t>
  </si>
  <si>
    <t># Case_by_rookie_mdrt:2-3 months</t>
  </si>
  <si>
    <t># Case_by_rookie_mdrt:4 - 6 mths</t>
  </si>
  <si>
    <t># Case_by_rookie_mdrt:7-12mth</t>
  </si>
  <si>
    <t># Case_by_rookie_mdrt:13+mth</t>
  </si>
  <si>
    <t># Case_by_rookie_mdrt:SA</t>
  </si>
  <si>
    <t># Case/Active_by_rookie_mdrt:MDRT</t>
  </si>
  <si>
    <t># Case/Active_by_rookie_mdrt:Rookie in month</t>
  </si>
  <si>
    <t># Case/Active_by_rookie_mdrt:Rookie last month</t>
  </si>
  <si>
    <t># Case/Active_by_rookie_mdrt:2-3 months</t>
  </si>
  <si>
    <t># Case/Active_by_rookie_mdrt:4 - 6 mths</t>
  </si>
  <si>
    <t># Case/Active_by_rookie_mdrt:7-12mth</t>
  </si>
  <si>
    <t># Case/Active_by_rookie_mdrt:13+mth</t>
  </si>
  <si>
    <t># Case/Active_by_rookie_mdrt:SA</t>
  </si>
  <si>
    <t>CaseSize_by_rookie_mdrt:MDRT</t>
  </si>
  <si>
    <t>CaseSize_by_rookie_mdrt:Rookie in month</t>
  </si>
  <si>
    <t>CaseSize_by_rookie_mdrt:Rookie last month</t>
  </si>
  <si>
    <t>CaseSize_by_rookie_mdrt:2-3 months</t>
  </si>
  <si>
    <t>CaseSize_by_rookie_mdrt:4 - 6 mths</t>
  </si>
  <si>
    <t>CaseSize_by_rookie_mdrt:7-12mth</t>
  </si>
  <si>
    <t>CaseSize_by_rookie_mdrt:13+mth</t>
  </si>
  <si>
    <t>CaseSize_by_rookie_mdrt:SA</t>
  </si>
  <si>
    <t>APE_by_rookie_mdrt:MDRT</t>
  </si>
  <si>
    <t>APE_by_rookie_mdrt:Rookie in month</t>
  </si>
  <si>
    <t>APE_by_rookie_mdrt:Rookie last month</t>
  </si>
  <si>
    <t>APE_by_rookie_mdrt:2-3 months</t>
  </si>
  <si>
    <t>APE_by_rookie_mdrt:4 - 6 mths</t>
  </si>
  <si>
    <t>APE_by_rookie_mdrt:7-12mth</t>
  </si>
  <si>
    <t>APE_by_rookie_mdrt:13+mth</t>
  </si>
  <si>
    <t>APE_by_rookie_mdrt:SA</t>
  </si>
  <si>
    <t>APE contribution_by_rookie_mdrt:Rookie in month</t>
  </si>
  <si>
    <t>APE contribution_by_rookie_mdrt:Rookie last month</t>
  </si>
  <si>
    <t>APE contribution_by_rookie_mdrt:2-3 months</t>
  </si>
  <si>
    <t>APE contribution_by_rookie_mdrt:4 - 6 mths</t>
  </si>
  <si>
    <t>APE contribution_by_rookie_mdrt:7-12mth</t>
  </si>
  <si>
    <t>APE contribution_by_rookie_mdrt:13+mth</t>
  </si>
  <si>
    <t>APE contribution_by_rookie_mdrt:SA</t>
  </si>
  <si>
    <t>APE contribution_by_rookie_mdrt:Total</t>
  </si>
  <si>
    <t>APE contribution_by_rookie_mdrt:MDRT</t>
  </si>
  <si>
    <t>MoM</t>
  </si>
  <si>
    <t>Recruit_by_designation:Total</t>
  </si>
  <si>
    <t>Overall KPI performance</t>
  </si>
  <si>
    <t>Activity Ratio_by_rookie_mdrt:Total</t>
  </si>
  <si>
    <t># Case/Active_by_rookie_mdrt:Total</t>
  </si>
  <si>
    <t># Case_by_rookie_mdrt:Total</t>
  </si>
  <si>
    <t>CaseSize_by_rookie_mdrt:Total</t>
  </si>
  <si>
    <t>APE_by_rookie_mdrt:Total</t>
  </si>
  <si>
    <t>APE</t>
  </si>
  <si>
    <t># Manpower</t>
  </si>
  <si>
    <t>RYP</t>
  </si>
  <si>
    <t>RYP_by_rookie_mdrt:MDRT</t>
  </si>
  <si>
    <t>MDRT</t>
  </si>
  <si>
    <t>RYP_by_rookie_mdrt:Rookie in month</t>
  </si>
  <si>
    <t>RYP_by_rookie_mdrt:Rookie last month</t>
  </si>
  <si>
    <t>RYP_by_rookie_mdrt:2-3 months</t>
  </si>
  <si>
    <t>RYP_by_rookie_mdrt:4 - 6 mths</t>
  </si>
  <si>
    <t>RYP_by_rookie_mdrt:7-12mth</t>
  </si>
  <si>
    <t>RYP_by_rookie_mdrt:13+mth</t>
  </si>
  <si>
    <t>RYP_by_rookie_mdrt:SA</t>
  </si>
  <si>
    <t>RYP_by_rookie_mdrt:Total</t>
  </si>
  <si>
    <t>Generali Life Vietnam</t>
  </si>
  <si>
    <t>MONTHLY AGENCY PERFORMANCE REPORT</t>
  </si>
  <si>
    <t xml:space="preserve"> </t>
  </si>
  <si>
    <t>Content:</t>
  </si>
  <si>
    <t>Individual BD Performance</t>
  </si>
  <si>
    <t>GA Performance</t>
  </si>
  <si>
    <t>Agency Product mix</t>
  </si>
  <si>
    <t xml:space="preserve">As at: </t>
  </si>
  <si>
    <t>Recruit_AL</t>
  </si>
  <si>
    <t>active_recruit_leader</t>
  </si>
  <si>
    <t>Level</t>
  </si>
  <si>
    <t>NAME</t>
  </si>
  <si>
    <t>Zone</t>
  </si>
  <si>
    <t>Region</t>
  </si>
  <si>
    <t>Territory</t>
  </si>
  <si>
    <t>Province</t>
  </si>
  <si>
    <t>KPIs</t>
  </si>
  <si>
    <t>YTD 2016</t>
  </si>
  <si>
    <t>YTD 2017</t>
  </si>
  <si>
    <t>Manpower &amp; Activity</t>
  </si>
  <si>
    <t>Production</t>
  </si>
  <si>
    <t>Persistency</t>
  </si>
  <si>
    <t>Office</t>
  </si>
  <si>
    <t>GA Name</t>
  </si>
  <si>
    <t>GAD</t>
  </si>
  <si>
    <t>GAD Name</t>
  </si>
  <si>
    <t>Contract</t>
  </si>
  <si>
    <t>Effective</t>
  </si>
  <si>
    <t>Opening</t>
  </si>
  <si>
    <t>Start</t>
  </si>
  <si>
    <t>End</t>
  </si>
  <si>
    <t>Recruit</t>
  </si>
  <si>
    <t>AL</t>
  </si>
  <si>
    <t>Actv AG</t>
  </si>
  <si>
    <t>Actv Ratio</t>
  </si>
  <si>
    <t>Feb APE</t>
  </si>
  <si>
    <t>YTD APE</t>
  </si>
  <si>
    <t>TT APE</t>
  </si>
  <si>
    <t>K2</t>
  </si>
  <si>
    <t>2K</t>
  </si>
  <si>
    <t>GA Total</t>
  </si>
  <si>
    <t>(*) Manpower excl. Servicing agent</t>
  </si>
  <si>
    <t>&gt;= 1bn</t>
  </si>
  <si>
    <t>&gt;= 500 mil</t>
  </si>
  <si>
    <t>&lt; 500 mil</t>
  </si>
  <si>
    <t>(**) TT APE: Production from Opening date</t>
  </si>
  <si>
    <t>Sort by Total mix</t>
  </si>
  <si>
    <t>Product Name</t>
  </si>
  <si>
    <t>Basic</t>
  </si>
  <si>
    <t>CIB1</t>
  </si>
  <si>
    <t>YCB1</t>
  </si>
  <si>
    <t>WLP1</t>
  </si>
  <si>
    <t>ULP2</t>
  </si>
  <si>
    <t>EDU3</t>
  </si>
  <si>
    <t>EDU4</t>
  </si>
  <si>
    <t>ULP1</t>
  </si>
  <si>
    <t>YCB2</t>
  </si>
  <si>
    <t>END1</t>
  </si>
  <si>
    <t>YCB3</t>
  </si>
  <si>
    <t>YCB4</t>
  </si>
  <si>
    <t>TLB1</t>
  </si>
  <si>
    <t>Rider</t>
  </si>
  <si>
    <t>SMI</t>
  </si>
  <si>
    <t>APE (mil)</t>
  </si>
  <si>
    <t>Agency retention ratio</t>
  </si>
  <si>
    <t>Back to cover page</t>
  </si>
  <si>
    <t>Recruits</t>
  </si>
  <si>
    <t># AG after 
mth 3</t>
  </si>
  <si>
    <t># AG after 
mth 6</t>
  </si>
  <si>
    <t># AG after 
mth 12</t>
  </si>
  <si>
    <t>%Retention after 
mth3</t>
  </si>
  <si>
    <t>%Retention
after
mth6</t>
  </si>
  <si>
    <t>%Retention
after
first year</t>
  </si>
  <si>
    <t>1) Team Production &amp; Recruitment in month:</t>
  </si>
  <si>
    <t>Production &amp; KPIs</t>
  </si>
  <si>
    <t>Manpower</t>
  </si>
  <si>
    <t>Recruitment</t>
  </si>
  <si>
    <t>AL Activity</t>
  </si>
  <si>
    <t>Active ratio</t>
  </si>
  <si>
    <t>Team</t>
  </si>
  <si>
    <t xml:space="preserve">Team Head </t>
  </si>
  <si>
    <t>Ter</t>
  </si>
  <si>
    <t>New AG,US</t>
  </si>
  <si>
    <t>New AL</t>
  </si>
  <si>
    <t>Actv AL</t>
  </si>
  <si>
    <t>% Actv AL</t>
  </si>
  <si>
    <t>Actv US</t>
  </si>
  <si>
    <t>%Actv US</t>
  </si>
  <si>
    <t>Jan APE</t>
  </si>
  <si>
    <t>Feb Case</t>
  </si>
  <si>
    <t>CSize</t>
  </si>
  <si>
    <t>North</t>
  </si>
  <si>
    <t>South</t>
  </si>
  <si>
    <t>Production_AD Structure</t>
  </si>
  <si>
    <t>Ending MP_Structure</t>
  </si>
  <si>
    <t>Recruitment_Structure</t>
  </si>
  <si>
    <t>new_crecuted_inmonth</t>
  </si>
  <si>
    <t>agent_retention:recruited_in_201204</t>
  </si>
  <si>
    <t>agent_retention:recruited_in_201205</t>
  </si>
  <si>
    <t>agent_retention:recruited_in_201206</t>
  </si>
  <si>
    <t>agent_retention:recruited_in_201207</t>
  </si>
  <si>
    <t>agent_retention:recruited_in_201208</t>
  </si>
  <si>
    <t>agent_retention:recruited_in_201209</t>
  </si>
  <si>
    <t>agent_retention:recruited_in_201210</t>
  </si>
  <si>
    <t>agent_retention:recruited_in_201211</t>
  </si>
  <si>
    <t>agent_retention:recruited_in_201212</t>
  </si>
  <si>
    <t>agent_retention:recruited_in_201301</t>
  </si>
  <si>
    <t>agent_retention:recruited_in_201302</t>
  </si>
  <si>
    <t>agent_retention:recruited_in_201303</t>
  </si>
  <si>
    <t>agent_retention:recruited_in_201304</t>
  </si>
  <si>
    <t>agent_retention:recruited_in_201305</t>
  </si>
  <si>
    <t>agent_retention:recruited_in_201306</t>
  </si>
  <si>
    <t>agent_retention:recruited_in_201307</t>
  </si>
  <si>
    <t>agent_retention:recruited_in_201308</t>
  </si>
  <si>
    <t>agent_retention:recruited_in_201309</t>
  </si>
  <si>
    <t>agent_retention:recruited_in_201310</t>
  </si>
  <si>
    <t>agent_retention:recruited_in_201311</t>
  </si>
  <si>
    <t>agent_retention:recruited_in_201312</t>
  </si>
  <si>
    <t>agent_retention:recruited_in_201401</t>
  </si>
  <si>
    <t>agent_retention:recruited_in_201402</t>
  </si>
  <si>
    <t>agent_retention:recruited_in_201403</t>
  </si>
  <si>
    <t>agent_retention:recruited_in_201404</t>
  </si>
  <si>
    <t>agent_retention:recruited_in_201405</t>
  </si>
  <si>
    <t>agent_retention:recruited_in_201406</t>
  </si>
  <si>
    <t>agent_retention:recruited_in_201407</t>
  </si>
  <si>
    <t>agent_retention:recruited_in_201408</t>
  </si>
  <si>
    <t>agent_retention:recruited_in_201409</t>
  </si>
  <si>
    <t>agent_retention:recruited_in_201410</t>
  </si>
  <si>
    <t>agent_retention:recruited_in_201411</t>
  </si>
  <si>
    <t>agent_retention:recruited_in_201412</t>
  </si>
  <si>
    <t>agent_retention:recruited_in_201501</t>
  </si>
  <si>
    <t>agent_retention:recruited_in_201502</t>
  </si>
  <si>
    <t>agent_retention:recruited_in_201503</t>
  </si>
  <si>
    <t>agent_retention:recruited_in_201504</t>
  </si>
  <si>
    <t>agent_retention:recruited_in_201505</t>
  </si>
  <si>
    <t>agent_retention:recruited_in_201506</t>
  </si>
  <si>
    <t>agent_retention:recruited_in_201507</t>
  </si>
  <si>
    <t>agent_retention:recruited_in_201508</t>
  </si>
  <si>
    <t>agent_retention:recruited_in_201509</t>
  </si>
  <si>
    <t>agent_retention:recruited_in_201510</t>
  </si>
  <si>
    <t>agent_retention:recruited_in_201511</t>
  </si>
  <si>
    <t>agent_retention:recruited_in_201512</t>
  </si>
  <si>
    <t>agent_retention:recruited_in_201601</t>
  </si>
  <si>
    <t>agent_retention:recruited_in_201602</t>
  </si>
  <si>
    <t>agent_retention:recruited_in_201603</t>
  </si>
  <si>
    <t>agent_retention:recruited_in_201604</t>
  </si>
  <si>
    <t>agent_retention:recruited_in_201605</t>
  </si>
  <si>
    <t>agent_retention:recruited_in_201606</t>
  </si>
  <si>
    <t>agent_retention:recruited_in_201607</t>
  </si>
  <si>
    <t>agent_retention:recruited_in_201608</t>
  </si>
  <si>
    <t>agent_retention:recruited_in_201609</t>
  </si>
  <si>
    <t>agent_retention:recruited_in_201610</t>
  </si>
  <si>
    <t>agent_retention:recruited_in_201611</t>
  </si>
  <si>
    <t>agent_retention:recruited_in_201612</t>
  </si>
  <si>
    <t>agent_retention:recruited_in_201701</t>
  </si>
  <si>
    <t>agent_retention:recruited_in_201702</t>
  </si>
  <si>
    <t>agent_retention:recruited_in_201703</t>
  </si>
  <si>
    <t>agent_retention:recruited_in_201704</t>
  </si>
  <si>
    <t>agent_retention:recruited_in_201705</t>
  </si>
  <si>
    <t>agent_retention:recruited_in_201706</t>
  </si>
  <si>
    <t>agent_retention:recruited_in_201707</t>
  </si>
  <si>
    <t>agent_retention:recruited_in_201708</t>
  </si>
  <si>
    <t>agent_retention:recruited_in_201709</t>
  </si>
  <si>
    <t>agent_retention:recruited_in_201710</t>
  </si>
  <si>
    <t>agent_retention:recruited_in_201711</t>
  </si>
  <si>
    <t>agent_retention:recruited_in_201712</t>
  </si>
  <si>
    <t>Recruitment KPI_Structure</t>
  </si>
  <si>
    <t>Rookie Metric</t>
  </si>
  <si>
    <t>Agency Product Mix</t>
  </si>
  <si>
    <t>Retention</t>
  </si>
  <si>
    <t>BD</t>
  </si>
  <si>
    <t>Product</t>
  </si>
  <si>
    <t>Basic Total</t>
  </si>
  <si>
    <t>Grand Total</t>
  </si>
  <si>
    <t>CIB2</t>
  </si>
  <si>
    <t>product_name</t>
  </si>
  <si>
    <t>product_code</t>
  </si>
  <si>
    <t>APE_by_rookie_mdrt:SP 100%</t>
  </si>
  <si>
    <t>SP 100%</t>
  </si>
  <si>
    <t>APE_total_mdrt_rookie_sa_10%sp</t>
  </si>
  <si>
    <t>Total (incl. 10%SP)</t>
  </si>
  <si>
    <t>Sort by APE Jun '17</t>
  </si>
  <si>
    <t>Mar APE</t>
  </si>
  <si>
    <t>Apr APE</t>
  </si>
  <si>
    <t>May APE</t>
  </si>
  <si>
    <t>Jun APE</t>
  </si>
  <si>
    <t>Jul APE</t>
  </si>
  <si>
    <t xml:space="preserve">Jul Case </t>
  </si>
  <si>
    <t>GA_Name</t>
  </si>
  <si>
    <t>GAD_Name</t>
  </si>
  <si>
    <t>Add</t>
  </si>
  <si>
    <t>Actv</t>
  </si>
  <si>
    <t>Ratio</t>
  </si>
  <si>
    <t>201701_APE</t>
  </si>
  <si>
    <t>201702_APE</t>
  </si>
  <si>
    <t>201703_APE</t>
  </si>
  <si>
    <t>201704_APE</t>
  </si>
  <si>
    <t>201705_APE</t>
  </si>
  <si>
    <t>201706_APE</t>
  </si>
  <si>
    <t>201707_APE</t>
  </si>
  <si>
    <t>201707_CASE</t>
  </si>
  <si>
    <t>Enhanced critial illness</t>
  </si>
  <si>
    <t>Universal Life</t>
  </si>
  <si>
    <t>(blank)</t>
  </si>
  <si>
    <t>Yearly Cash Back Basic Regular</t>
  </si>
  <si>
    <t>Yearly Cash Back Basic Limited</t>
  </si>
  <si>
    <t>Education Endowment Enhancement</t>
  </si>
  <si>
    <t>Years Term Endowment</t>
  </si>
  <si>
    <t>BAO AN DANG KHOA Regular</t>
  </si>
  <si>
    <t>Level Term Basic</t>
  </si>
  <si>
    <t>BAO AN DANG KHOA Limited</t>
  </si>
  <si>
    <t>CI Endowment</t>
  </si>
  <si>
    <t>NA</t>
  </si>
  <si>
    <t>HỒ CHÍ MINH</t>
  </si>
  <si>
    <t>ĐÔNG BẮC</t>
  </si>
  <si>
    <t>BẮC TRUNG 1</t>
  </si>
  <si>
    <t>BẮC TRUNG 2</t>
  </si>
  <si>
    <t>HÀ NỘI</t>
  </si>
  <si>
    <t>ĐÔNG NAM</t>
  </si>
  <si>
    <t>TÂY BẮC</t>
  </si>
  <si>
    <t>MIỀN TRUNG</t>
  </si>
  <si>
    <t>TÂY NAM</t>
  </si>
  <si>
    <t>DUYÊN HẢI</t>
  </si>
  <si>
    <t>001 GA HCM 1</t>
  </si>
  <si>
    <t>003 GA HCM 2</t>
  </si>
  <si>
    <t>002 GA BẮC NINH 1</t>
  </si>
  <si>
    <t>005 GA THÁI BÌNH 1</t>
  </si>
  <si>
    <t>004 GA NGHỆ AN 1</t>
  </si>
  <si>
    <t>006 GA HƯNG YÊN 1</t>
  </si>
  <si>
    <t>007 GA HÀ NỘI 1</t>
  </si>
  <si>
    <t>009 GA HÀ NỘI 2</t>
  </si>
  <si>
    <t>008 GA BÀ RỊA - VŨNG TÀU 1</t>
  </si>
  <si>
    <t>010 GA TIỀN GIANG 1</t>
  </si>
  <si>
    <t>012 GA NAM ĐỊNH 1</t>
  </si>
  <si>
    <t>011 GA NGHỆ AN 2</t>
  </si>
  <si>
    <t>013 GA YÊN BÁI 1</t>
  </si>
  <si>
    <t>014 GA ĐÀ NẴNG 1</t>
  </si>
  <si>
    <t>015 GA THANH HÓA 1</t>
  </si>
  <si>
    <t>016 GA THANH HÓA 2</t>
  </si>
  <si>
    <t>017 GA HÀ NỘI 3</t>
  </si>
  <si>
    <t>018 GA HUẾ 1</t>
  </si>
  <si>
    <t>019 GA HCM 3</t>
  </si>
  <si>
    <t>020 GA BẾN TRE 1</t>
  </si>
  <si>
    <t>021 GA HÀ NỘI 4</t>
  </si>
  <si>
    <t>022 GA LẠNG SƠN 1</t>
  </si>
  <si>
    <t>023 GA QUẢNG NINH 1</t>
  </si>
  <si>
    <t>024 GA HẢI DƯƠNG 1</t>
  </si>
  <si>
    <t>025 GA HCM 4</t>
  </si>
  <si>
    <t>026 GA HÀ TĨNH 1</t>
  </si>
  <si>
    <t>027 GA THANH HÓA 3</t>
  </si>
  <si>
    <t>028 GA BÀ RỊA - VŨNG TÀU 2</t>
  </si>
  <si>
    <t>029 GA HÀ NỘI 5</t>
  </si>
  <si>
    <t>CTY TNHH MTV PHẠM PHƯƠNG THANH BẢO</t>
  </si>
  <si>
    <t>CÔNG TY TNHH TỔNG ĐẠI LÝ KHANG LỘC</t>
  </si>
  <si>
    <t>CÔNG TY TNHH CƯỜNG MINH BẮC NINH</t>
  </si>
  <si>
    <t>CÔNG TY TNHH MTV ĐẠI LÝ BẢO HIỂM THÁI BÌNH</t>
  </si>
  <si>
    <t>CÔNG TY TNHH MỘT THÀNH VIÊN BẢO AN GIA VIỆT</t>
  </si>
  <si>
    <t>CÔNG TY TNHH BẢO AN BÌNH</t>
  </si>
  <si>
    <t>CÔNG TY TNHH MTV NGOAN ĐOÀN LONG BIÊN</t>
  </si>
  <si>
    <t>CÔNG TY TNHH MTV TÂM PHÚC HÀ ĐÔNG</t>
  </si>
  <si>
    <t>CÔNG TY TNHH KIM LONG NGƯ</t>
  </si>
  <si>
    <t>CÔNG TY TNHH MỘT THÀNH VIÊN VIỆT Ý TIỀN GIANG</t>
  </si>
  <si>
    <t>CÔNG TY TNHH MỘT THÀNH VIÊN GENCASA NAM ĐỊNH</t>
  </si>
  <si>
    <t>CÔNG TY TNHH GENCASA NGHỆ AN</t>
  </si>
  <si>
    <t>CÔNG TY TNHH BẢO AN PHÁT YÊN BÁI</t>
  </si>
  <si>
    <t>CÔNG TY TNHH MTV BẢO MINH KHOA</t>
  </si>
  <si>
    <t>CÔNG TY TNHH MTV GIA ĐẠI HƯNG</t>
  </si>
  <si>
    <t>CÔNG TY TNHH MTV HOÀNG GIA BẢO TH</t>
  </si>
  <si>
    <t>CÔNG TY TNHH MDRT TRÀNG AN</t>
  </si>
  <si>
    <t>CÔNG TY TNHH MTV ĐẠI LÝ BHNT THIÊN HƯNG</t>
  </si>
  <si>
    <t>CÔNG TY TNHH TỔNG ĐẠI LÝ KIM NHẬT</t>
  </si>
  <si>
    <t>CÔNG TY TNHH MTV ĐẠI LÝ BẢO HIỂM THUẬN PHÁT</t>
  </si>
  <si>
    <t>CÔNG TY TNHH MTK HÀ NỘI</t>
  </si>
  <si>
    <t>CÔNG TY TNHH MỘT THÀNH VIÊN HUYỀN ANH LẠNG SƠN</t>
  </si>
  <si>
    <t>CÔNG TY TNHH MỘT THÀNH VIÊN GREEN P&amp;G</t>
  </si>
  <si>
    <t>CÔNG TY TNHH MTV TÀI CHÍNH BẢO AN VIỆT</t>
  </si>
  <si>
    <t>CÔNG TY TNHH THÁI TƯỜNG NGÂN</t>
  </si>
  <si>
    <t>CÔNG TY TNHH ĐẠI VIỆT Ý</t>
  </si>
  <si>
    <t>CÔNG TY TNHH BẢO AN TOÀN PHÁT</t>
  </si>
  <si>
    <t>CÔNG TY TNHH GENCASA VŨNG TÀU</t>
  </si>
  <si>
    <t>CÔNG TY TNHH GEN HỒNG MINH</t>
  </si>
  <si>
    <t>AG002040</t>
  </si>
  <si>
    <t>AG004412</t>
  </si>
  <si>
    <t>AG007815</t>
  </si>
  <si>
    <t>AG015537</t>
  </si>
  <si>
    <t>AG012344</t>
  </si>
  <si>
    <t>AG011259</t>
  </si>
  <si>
    <t>AG010997</t>
  </si>
  <si>
    <t>AG015409</t>
  </si>
  <si>
    <t>AG017653</t>
  </si>
  <si>
    <t>AG015629</t>
  </si>
  <si>
    <t>AG012233</t>
  </si>
  <si>
    <t>AG017309</t>
  </si>
  <si>
    <t>AG018066</t>
  </si>
  <si>
    <t>AG007574</t>
  </si>
  <si>
    <t>AG015967</t>
  </si>
  <si>
    <t>AG017662</t>
  </si>
  <si>
    <t>AG004172</t>
  </si>
  <si>
    <t>AG011599</t>
  </si>
  <si>
    <t>AG002921</t>
  </si>
  <si>
    <t>AG005391</t>
  </si>
  <si>
    <t>AG000698</t>
  </si>
  <si>
    <t>AG016511</t>
  </si>
  <si>
    <t>AG020350</t>
  </si>
  <si>
    <t>AG019466</t>
  </si>
  <si>
    <t>AG009553</t>
  </si>
  <si>
    <t>AG022170</t>
  </si>
  <si>
    <t>AG023677</t>
  </si>
  <si>
    <t>AG008864</t>
  </si>
  <si>
    <t>AG006640</t>
  </si>
  <si>
    <t>PHẠM THỊ KIM HƯƠNG</t>
  </si>
  <si>
    <t>PHAN THỊ TIỀN TUYẾN</t>
  </si>
  <si>
    <t>PHẠM VĂN CƯỜNG</t>
  </si>
  <si>
    <t>VŨ VĂN VĨNH</t>
  </si>
  <si>
    <t>NGUYỄN HẢI HOÀNG</t>
  </si>
  <si>
    <t>HOÀNG VĂN MINH</t>
  </si>
  <si>
    <t>ĐOÀN THỊ NGOAN</t>
  </si>
  <si>
    <t>NGUYỄN THỊ HỘI</t>
  </si>
  <si>
    <t>NGUYỄN THỊ THANH THÚY</t>
  </si>
  <si>
    <t>ĐẶNG PHONG LƯU</t>
  </si>
  <si>
    <t>HOÀNG THỊ ĐÀO</t>
  </si>
  <si>
    <t>BẠCH THỊ HẢI YẾN</t>
  </si>
  <si>
    <t>PHAN THU HIÊN</t>
  </si>
  <si>
    <t>NGUYỄN ĐĂNG HUY</t>
  </si>
  <si>
    <t>HÀ THỊ ĐÀO</t>
  </si>
  <si>
    <t>HOÀNG HỮU HẢI</t>
  </si>
  <si>
    <t>TRẦN THỊ KIỀU HOA</t>
  </si>
  <si>
    <t>ĐỖ VĂN BIÊN</t>
  </si>
  <si>
    <t>TRƯƠNG THỊ THU TRANG</t>
  </si>
  <si>
    <t>TRƯƠNG LỆ HẰNG</t>
  </si>
  <si>
    <t>TẠ THỊ THANH PHONG</t>
  </si>
  <si>
    <t>BÙI THỊ HUYỀN</t>
  </si>
  <si>
    <t>VŨ THỊ LỆ HẰNG</t>
  </si>
  <si>
    <t>HOÀNG THỊ HỰU</t>
  </si>
  <si>
    <t>ĐINH THỊ HIỀN</t>
  </si>
  <si>
    <t>NGUYỄN VĂN THỐNG</t>
  </si>
  <si>
    <t>NGUYỄN VĂN TUẤN</t>
  </si>
  <si>
    <t>TRẦN THỊ BÍCH NGỌC</t>
  </si>
  <si>
    <t>LÊ THỊ HỒNG MINH</t>
  </si>
  <si>
    <t>2016-06-22</t>
  </si>
  <si>
    <t>2016-07-12</t>
  </si>
  <si>
    <t>2016-09-01</t>
  </si>
  <si>
    <t>2016-07-26</t>
  </si>
  <si>
    <t>2016-07-15</t>
  </si>
  <si>
    <t>2016-09-19</t>
  </si>
  <si>
    <t>2016-10-27</t>
  </si>
  <si>
    <t>2016-10-28</t>
  </si>
  <si>
    <t>2016-10-21</t>
  </si>
  <si>
    <t>2016-10-14</t>
  </si>
  <si>
    <t>2016-10-17</t>
  </si>
  <si>
    <t>2016-11-15</t>
  </si>
  <si>
    <t>2016-11-03</t>
  </si>
  <si>
    <t>2016-12-08</t>
  </si>
  <si>
    <t>2016-12-05</t>
  </si>
  <si>
    <t>2016-12-19</t>
  </si>
  <si>
    <t>2016-12-07</t>
  </si>
  <si>
    <t>2016-12-02</t>
  </si>
  <si>
    <t>2016-12-15</t>
  </si>
  <si>
    <t>2017-03-03</t>
  </si>
  <si>
    <t>2017-03-13</t>
  </si>
  <si>
    <t>2017-05-31</t>
  </si>
  <si>
    <t>2017-06-02</t>
  </si>
  <si>
    <t>2017-06-06</t>
  </si>
  <si>
    <t>2017-06-08</t>
  </si>
  <si>
    <t>2017-06-20</t>
  </si>
  <si>
    <t>2016-07-05</t>
  </si>
  <si>
    <t>2016-09-23</t>
  </si>
  <si>
    <t>2016-10-19</t>
  </si>
  <si>
    <t>2016-09-30</t>
  </si>
  <si>
    <t>2016-11-21</t>
  </si>
  <si>
    <t>2016-11-14</t>
  </si>
  <si>
    <t>2016-11-25</t>
  </si>
  <si>
    <t>2016-11-24</t>
  </si>
  <si>
    <t>2016-11-29</t>
  </si>
  <si>
    <t>2016-12-16</t>
  </si>
  <si>
    <t>2016-12-29</t>
  </si>
  <si>
    <t>2016-12-26</t>
  </si>
  <si>
    <t>2016-12-23</t>
  </si>
  <si>
    <t>2017-03-27</t>
  </si>
  <si>
    <t>2017-04-07</t>
  </si>
  <si>
    <t>2017-04-20</t>
  </si>
  <si>
    <t>2017-05-19</t>
  </si>
  <si>
    <t>2017-06-13</t>
  </si>
  <si>
    <t>2017-06-23</t>
  </si>
  <si>
    <t>2017-06-30</t>
  </si>
  <si>
    <t>2017-07-06</t>
  </si>
  <si>
    <t>2017-07-24</t>
  </si>
  <si>
    <t>2016-07-22</t>
  </si>
  <si>
    <t>2016-09-28</t>
  </si>
  <si>
    <t>2016-09-24</t>
  </si>
  <si>
    <t>2016-10-22</t>
  </si>
  <si>
    <t>2016-11-30</t>
  </si>
  <si>
    <t>2016-11-22</t>
  </si>
  <si>
    <t>2016-12-13</t>
  </si>
  <si>
    <t>2016-12-14</t>
  </si>
  <si>
    <t>2016-12-21</t>
  </si>
  <si>
    <t>2016-12-28</t>
  </si>
  <si>
    <t>2016-12-31</t>
  </si>
  <si>
    <t>2017-04-13</t>
  </si>
  <si>
    <t>2017-04-21</t>
  </si>
  <si>
    <t>2017-04-27</t>
  </si>
  <si>
    <t>2017-05-30</t>
  </si>
  <si>
    <t>2017-06-22</t>
  </si>
  <si>
    <t>2017-07-11</t>
  </si>
  <si>
    <t>2017-07-13</t>
  </si>
  <si>
    <t>2017-07-18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</si>
</sst>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9">
    <numFmt numFmtId="43" formatCode="_(* #,##0.00_);_(* \(#,##0.00\);_(* &quot;-&quot;??_);_(@_)"/>
    <numFmt numFmtId="164" formatCode="#,##0.0"/>
    <numFmt numFmtId="165" formatCode="#,##0.0%"/>
    <numFmt numFmtId="166" formatCode="_(* #,##0_);_(* \(#,##0\);_(* &quot;-&quot;??_);_(@_)"/>
    <numFmt numFmtId="167" formatCode="_(* #,##0.0_);_(* \(#,##0.0\);_(* &quot;-&quot;??_);_(@_)"/>
    <numFmt numFmtId="168" formatCode="0%;\-0%;&quot;-&quot;"/>
    <numFmt numFmtId="169" formatCode="0.0;\-0.0;&quot;-&quot;"/>
    <numFmt numFmtId="170" formatCode="#,##0;\-#,##0;&quot;-&quot;"/>
    <numFmt numFmtId="171" formatCode="_-[$€]* #,##0.00_-;\-[$€]* #,##0.00_-;_-[$€]* &quot;-&quot;??_-;_-@_-"/>
    <numFmt numFmtId="172" formatCode="0.0%"/>
    <numFmt numFmtId="173" formatCode="[$-409]mmm\-yy;@"/>
    <numFmt numFmtId="174" formatCode="B1mmm\-yy"/>
    <numFmt numFmtId="175" formatCode="[$-409]mmm/yy;@"/>
    <numFmt numFmtId="176" formatCode="mmm\ \'yy"/>
    <numFmt numFmtId="177" formatCode="0;;&quot;-&quot;"/>
    <numFmt numFmtId="178" formatCode="0%;;&quot;-&quot;"/>
    <numFmt numFmtId="179" formatCode="0;;&quot;&quot;"/>
    <numFmt numFmtId="180" formatCode="0.0;;&quot;&quot;"/>
    <numFmt numFmtId="181" formatCode="\'yyyymm"/>
  </numFmts>
  <fonts count="69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indexed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3"/>
      <scheme val="minor"/>
    </font>
    <font>
      <sz val="11"/>
      <name val="Calibri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rgb="FF4646FF"/>
      <name val="Arial"/>
      <family val="2"/>
      <charset val="163"/>
    </font>
    <font>
      <b/>
      <sz val="11"/>
      <color indexed="8"/>
      <name val="Calibri"/>
      <family val="2"/>
      <scheme val="minor"/>
    </font>
    <font>
      <sz val="11"/>
      <color rgb="FFFFF2CC"/>
      <name val="Calibri"/>
      <family val="2"/>
      <scheme val="minor"/>
    </font>
    <font>
      <sz val="11"/>
      <color rgb="FFD9E1F2"/>
      <name val="Calibri"/>
      <family val="2"/>
      <scheme val="minor"/>
    </font>
    <font>
      <sz val="11"/>
      <color rgb="FFC6E0B4"/>
      <name val="Calibri"/>
      <family val="2"/>
      <scheme val="minor"/>
    </font>
    <font>
      <sz val="11"/>
      <color rgb="FFFCE4D6"/>
      <name val="Calibri"/>
      <family val="2"/>
      <scheme val="minor"/>
    </font>
    <font>
      <b/>
      <sz val="11"/>
      <color rgb="FF4646FF"/>
      <name val="Arial"/>
      <family val="2"/>
      <charset val="163"/>
    </font>
    <font>
      <b/>
      <sz val="11"/>
      <color theme="1"/>
      <name val="Arial"/>
      <family val="2"/>
      <charset val="163"/>
    </font>
    <font>
      <sz val="16"/>
      <name val="Arial"/>
      <family val="2"/>
    </font>
    <font>
      <sz val="16"/>
      <color theme="1"/>
      <name val="Arial"/>
      <family val="2"/>
    </font>
    <font>
      <b/>
      <sz val="14"/>
      <name val="Calibri Light"/>
      <family val="1"/>
      <charset val="163"/>
      <scheme val="major"/>
    </font>
    <font>
      <b/>
      <i/>
      <sz val="14"/>
      <name val="Calibri Light"/>
      <family val="1"/>
      <charset val="163"/>
      <scheme val="major"/>
    </font>
    <font>
      <b/>
      <i/>
      <sz val="14"/>
      <color rgb="FFFF0000"/>
      <name val="Calibri Light"/>
      <family val="1"/>
      <charset val="163"/>
      <scheme val="major"/>
    </font>
    <font>
      <sz val="14"/>
      <name val="Arial"/>
      <family val="2"/>
    </font>
    <font>
      <b/>
      <u/>
      <sz val="14"/>
      <name val="Arial"/>
      <family val="2"/>
    </font>
    <font>
      <b/>
      <sz val="14"/>
      <name val="Arial"/>
      <family val="2"/>
    </font>
    <font>
      <u/>
      <sz val="10"/>
      <color theme="10"/>
      <name val="Arial"/>
      <family val="2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b/>
      <sz val="10"/>
      <color theme="0"/>
      <name val="Arial"/>
      <family val="2"/>
      <charset val="163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color theme="1"/>
      <name val="Arial"/>
      <family val="2"/>
    </font>
    <font>
      <b/>
      <i/>
      <sz val="10"/>
      <color rgb="FFC00000"/>
      <name val="Arial"/>
      <family val="2"/>
      <charset val="163"/>
    </font>
    <font>
      <i/>
      <sz val="10"/>
      <color theme="1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0"/>
      <color theme="4" tint="-0.499984740745262"/>
      <name val="Arial"/>
      <family val="2"/>
    </font>
    <font>
      <sz val="10"/>
      <color rgb="FFFFFF00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9"/>
      <name val="Arial"/>
      <family val="2"/>
    </font>
    <font>
      <sz val="11"/>
      <color theme="1"/>
      <name val="Arial"/>
      <family val="2"/>
    </font>
    <font>
      <b/>
      <u/>
      <sz val="11"/>
      <color theme="1"/>
      <name val="Calibri"/>
      <family val="2"/>
      <scheme val="minor"/>
    </font>
    <font>
      <i/>
      <u/>
      <sz val="8"/>
      <color theme="10"/>
      <name val="Arial"/>
      <family val="2"/>
      <charset val="163"/>
    </font>
    <font>
      <b/>
      <i/>
      <u/>
      <sz val="10"/>
      <color rgb="FFC00000"/>
      <name val="Arial"/>
      <family val="2"/>
      <charset val="163"/>
    </font>
    <font>
      <sz val="11"/>
      <color theme="0" tint="-0.14999847407452621"/>
      <name val="Calibri"/>
      <family val="2"/>
      <scheme val="minor"/>
    </font>
    <font>
      <sz val="11"/>
      <name val="Calibri"/>
      <family val="2"/>
      <scheme val="minor"/>
    </font>
    <font>
      <sz val="11"/>
      <color rgb="FFFFFF00"/>
      <name val="Calibri"/>
      <family val="2"/>
      <scheme val="minor"/>
    </font>
    <font>
      <sz val="11"/>
      <color theme="1"/>
      <name val="Calibri"/>
      <family val="2"/>
      <charset val="163"/>
      <scheme val="minor"/>
    </font>
    <font>
      <b/>
      <sz val="11"/>
      <name val="Calibri"/>
      <family val="2"/>
      <scheme val="minor"/>
    </font>
    <font>
      <b/>
      <sz val="11"/>
      <name val="Calibri"/>
      <family val="2"/>
      <charset val="163"/>
      <scheme val="minor"/>
    </font>
    <font>
      <sz val="10"/>
      <color rgb="FF1F497D"/>
      <name val="Arial"/>
      <family val="2"/>
      <charset val="163"/>
    </font>
    <font>
      <sz val="10"/>
      <color indexed="8"/>
      <name val="Arial"/>
      <family val="2"/>
    </font>
    <font>
      <sz val="11"/>
      <color indexed="8"/>
      <name val="Calibri"/>
      <family val="2"/>
    </font>
    <font>
      <i/>
      <u/>
      <sz val="9"/>
      <color theme="10"/>
      <name val="Arial"/>
      <family val="2"/>
      <charset val="163"/>
    </font>
    <font>
      <b/>
      <u/>
      <sz val="11"/>
      <color rgb="FFC00000"/>
      <name val="Arial"/>
      <family val="2"/>
      <charset val="163"/>
    </font>
    <font>
      <b/>
      <u/>
      <sz val="10"/>
      <name val="Arial"/>
      <family val="2"/>
    </font>
    <font>
      <sz val="10"/>
      <color theme="0"/>
      <name val="Arial"/>
      <family val="2"/>
    </font>
    <font>
      <sz val="11"/>
      <color theme="0"/>
      <name val="Arial"/>
      <family val="2"/>
    </font>
    <font>
      <sz val="10"/>
      <color rgb="FF000000"/>
      <name val="Lucida Console"/>
      <family val="3"/>
    </font>
  </fonts>
  <fills count="28">
    <fill>
      <patternFill patternType="none"/>
    </fill>
    <fill>
      <patternFill patternType="gray125"/>
    </fill>
    <fill>
      <patternFill patternType="solid">
        <fgColor theme="5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CCFFCC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theme="4" tint="0.79998168889431442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4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 tint="-0.24994659260841701"/>
      </bottom>
      <diagonal/>
    </border>
    <border>
      <left/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theme="0" tint="-0.24994659260841701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499984740745262"/>
      </bottom>
      <diagonal/>
    </border>
    <border>
      <left style="thin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499984740745262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499984740745262"/>
      </top>
      <bottom/>
      <diagonal/>
    </border>
    <border>
      <left style="thin">
        <color theme="0" tint="-0.34998626667073579"/>
      </left>
      <right style="thin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thin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theme="0" tint="-0.34998626667073579"/>
      </right>
      <top style="thin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indexed="64"/>
      </top>
      <bottom style="medium">
        <color indexed="64"/>
      </bottom>
      <diagonal/>
    </border>
  </borders>
  <cellStyleXfs count="31">
    <xf numFmtId="0" fontId="0" fillId="0" borderId="0"/>
    <xf numFmtId="43" fontId="12" fillId="0" borderId="0" applyFont="0" applyFill="0" applyBorder="0" applyAlignment="0" applyProtection="0"/>
    <xf numFmtId="0" fontId="16" fillId="0" borderId="0"/>
    <xf numFmtId="43" fontId="10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0" fontId="9" fillId="0" borderId="0"/>
    <xf numFmtId="43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17" fillId="0" borderId="0"/>
    <xf numFmtId="0" fontId="8" fillId="0" borderId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171" fontId="17" fillId="0" borderId="0"/>
    <xf numFmtId="171" fontId="34" fillId="0" borderId="0" applyNumberFormat="0" applyFill="0" applyBorder="0" applyAlignment="0" applyProtection="0">
      <alignment vertical="top"/>
      <protection locked="0"/>
    </xf>
    <xf numFmtId="171" fontId="44" fillId="0" borderId="3">
      <alignment horizontal="left" vertical="center"/>
    </xf>
    <xf numFmtId="9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61" fillId="0" borderId="0"/>
    <xf numFmtId="171" fontId="16" fillId="0" borderId="0"/>
    <xf numFmtId="0" fontId="50" fillId="0" borderId="0"/>
  </cellStyleXfs>
  <cellXfs count="317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1" fillId="0" borderId="0" xfId="0" applyFont="1" applyAlignment="1">
      <alignment horizontal="right" wrapText="1"/>
    </xf>
    <xf numFmtId="3" fontId="0" fillId="0" borderId="0" xfId="0" applyNumberFormat="1"/>
    <xf numFmtId="0" fontId="14" fillId="0" borderId="0" xfId="0" applyFont="1"/>
    <xf numFmtId="3" fontId="14" fillId="0" borderId="0" xfId="0" applyNumberFormat="1" applyFont="1"/>
    <xf numFmtId="0" fontId="0" fillId="0" borderId="0" xfId="0" applyAlignment="1">
      <alignment horizontal="left" indent="2"/>
    </xf>
    <xf numFmtId="9" fontId="0" fillId="0" borderId="0" xfId="0" applyNumberFormat="1"/>
    <xf numFmtId="9" fontId="14" fillId="0" borderId="0" xfId="0" applyNumberFormat="1" applyFont="1"/>
    <xf numFmtId="164" fontId="14" fillId="0" borderId="0" xfId="0" applyNumberFormat="1" applyFont="1"/>
    <xf numFmtId="166" fontId="0" fillId="0" borderId="0" xfId="1" applyNumberFormat="1" applyFont="1"/>
    <xf numFmtId="167" fontId="0" fillId="0" borderId="0" xfId="1" applyNumberFormat="1" applyFont="1"/>
    <xf numFmtId="167" fontId="14" fillId="0" borderId="0" xfId="1" applyNumberFormat="1" applyFont="1"/>
    <xf numFmtId="0" fontId="11" fillId="0" borderId="0" xfId="0" applyFont="1" applyBorder="1" applyAlignment="1">
      <alignment horizontal="right" wrapText="1"/>
    </xf>
    <xf numFmtId="0" fontId="15" fillId="0" borderId="0" xfId="0" applyFont="1" applyBorder="1" applyAlignment="1">
      <alignment horizontal="right" wrapText="1"/>
    </xf>
    <xf numFmtId="0" fontId="15" fillId="0" borderId="0" xfId="0" applyFont="1" applyAlignment="1">
      <alignment horizontal="right" wrapText="1"/>
    </xf>
    <xf numFmtId="0" fontId="11" fillId="0" borderId="2" xfId="0" applyFont="1" applyBorder="1" applyAlignment="1">
      <alignment horizontal="right" wrapText="1"/>
    </xf>
    <xf numFmtId="3" fontId="13" fillId="0" borderId="0" xfId="0" applyNumberFormat="1" applyFont="1"/>
    <xf numFmtId="0" fontId="13" fillId="0" borderId="0" xfId="0" applyFont="1"/>
    <xf numFmtId="0" fontId="6" fillId="3" borderId="0" xfId="17" applyBorder="1" applyAlignment="1">
      <alignment horizontal="right" wrapText="1"/>
    </xf>
    <xf numFmtId="0" fontId="6" fillId="3" borderId="2" xfId="17" applyBorder="1" applyAlignment="1">
      <alignment horizontal="right" wrapText="1"/>
    </xf>
    <xf numFmtId="0" fontId="0" fillId="0" borderId="0" xfId="0" applyAlignment="1">
      <alignment horizontal="right"/>
    </xf>
    <xf numFmtId="0" fontId="18" fillId="0" borderId="1" xfId="0" applyFont="1" applyBorder="1" applyAlignment="1">
      <alignment horizontal="right"/>
    </xf>
    <xf numFmtId="0" fontId="6" fillId="2" borderId="0" xfId="16" applyBorder="1" applyAlignment="1">
      <alignment horizontal="right" wrapText="1"/>
    </xf>
    <xf numFmtId="0" fontId="6" fillId="2" borderId="2" xfId="16" applyBorder="1" applyAlignment="1">
      <alignment horizontal="right" wrapText="1"/>
    </xf>
    <xf numFmtId="0" fontId="6" fillId="5" borderId="0" xfId="19" applyBorder="1" applyAlignment="1">
      <alignment horizontal="right" wrapText="1"/>
    </xf>
    <xf numFmtId="0" fontId="6" fillId="5" borderId="2" xfId="19" applyBorder="1" applyAlignment="1">
      <alignment horizontal="right" wrapText="1"/>
    </xf>
    <xf numFmtId="0" fontId="6" fillId="4" borderId="0" xfId="18" applyBorder="1" applyAlignment="1">
      <alignment horizontal="right" wrapText="1"/>
    </xf>
    <xf numFmtId="0" fontId="6" fillId="4" borderId="2" xfId="18" applyBorder="1" applyAlignment="1">
      <alignment horizontal="right" wrapText="1"/>
    </xf>
    <xf numFmtId="0" fontId="6" fillId="6" borderId="2" xfId="20" applyBorder="1" applyAlignment="1">
      <alignment horizontal="right" wrapText="1"/>
    </xf>
    <xf numFmtId="49" fontId="6" fillId="2" borderId="2" xfId="16" applyNumberFormat="1" applyBorder="1" applyAlignment="1">
      <alignment horizontal="right" wrapText="1"/>
    </xf>
    <xf numFmtId="17" fontId="6" fillId="4" borderId="1" xfId="18" applyNumberFormat="1" applyBorder="1"/>
    <xf numFmtId="165" fontId="19" fillId="0" borderId="0" xfId="0" applyNumberFormat="1" applyFont="1"/>
    <xf numFmtId="164" fontId="19" fillId="0" borderId="0" xfId="0" applyNumberFormat="1" applyFont="1"/>
    <xf numFmtId="0" fontId="19" fillId="0" borderId="0" xfId="0" applyFont="1"/>
    <xf numFmtId="3" fontId="13" fillId="0" borderId="0" xfId="0" applyNumberFormat="1" applyFont="1" applyFill="1"/>
    <xf numFmtId="3" fontId="5" fillId="0" borderId="0" xfId="0" applyNumberFormat="1" applyFont="1"/>
    <xf numFmtId="0" fontId="20" fillId="3" borderId="0" xfId="17" applyFont="1" applyBorder="1" applyAlignment="1">
      <alignment horizontal="right" wrapText="1"/>
    </xf>
    <xf numFmtId="0" fontId="21" fillId="5" borderId="0" xfId="19" applyFont="1" applyBorder="1" applyAlignment="1">
      <alignment horizontal="right" wrapText="1"/>
    </xf>
    <xf numFmtId="0" fontId="22" fillId="6" borderId="0" xfId="20" applyFont="1" applyBorder="1" applyAlignment="1">
      <alignment horizontal="right" wrapText="1"/>
    </xf>
    <xf numFmtId="0" fontId="23" fillId="2" borderId="0" xfId="16" applyFont="1" applyBorder="1" applyAlignment="1">
      <alignment horizontal="right" wrapText="1"/>
    </xf>
    <xf numFmtId="0" fontId="0" fillId="0" borderId="0" xfId="0" applyFont="1"/>
    <xf numFmtId="0" fontId="24" fillId="0" borderId="1" xfId="0" applyFont="1" applyBorder="1" applyAlignment="1">
      <alignment horizontal="right"/>
    </xf>
    <xf numFmtId="0" fontId="0" fillId="0" borderId="0" xfId="0" applyFont="1" applyAlignment="1">
      <alignment horizontal="right"/>
    </xf>
    <xf numFmtId="0" fontId="25" fillId="0" borderId="0" xfId="0" applyFont="1" applyAlignment="1">
      <alignment horizontal="right"/>
    </xf>
    <xf numFmtId="0" fontId="6" fillId="4" borderId="0" xfId="18" applyBorder="1" applyAlignment="1">
      <alignment horizontal="left" wrapText="1"/>
    </xf>
    <xf numFmtId="168" fontId="0" fillId="0" borderId="0" xfId="0" applyNumberFormat="1" applyFill="1" applyBorder="1"/>
    <xf numFmtId="169" fontId="0" fillId="0" borderId="0" xfId="0" applyNumberFormat="1"/>
    <xf numFmtId="170" fontId="0" fillId="0" borderId="0" xfId="0" applyNumberFormat="1"/>
    <xf numFmtId="9" fontId="0" fillId="0" borderId="0" xfId="0" applyNumberFormat="1" applyAlignment="1">
      <alignment horizontal="left" indent="2"/>
    </xf>
    <xf numFmtId="171" fontId="26" fillId="7" borderId="0" xfId="21" applyFont="1" applyFill="1"/>
    <xf numFmtId="171" fontId="27" fillId="0" borderId="0" xfId="21" applyFont="1"/>
    <xf numFmtId="171" fontId="29" fillId="7" borderId="0" xfId="21" applyFont="1" applyFill="1" applyAlignment="1">
      <alignment horizontal="left" indent="4"/>
    </xf>
    <xf numFmtId="171" fontId="29" fillId="7" borderId="0" xfId="21" applyFont="1" applyFill="1" applyAlignment="1">
      <alignment horizontal="left" indent="8"/>
    </xf>
    <xf numFmtId="171" fontId="29" fillId="7" borderId="0" xfId="21" applyFont="1" applyFill="1" applyAlignment="1">
      <alignment horizontal="right"/>
    </xf>
    <xf numFmtId="14" fontId="30" fillId="7" borderId="0" xfId="21" quotePrefix="1" applyNumberFormat="1" applyFont="1" applyFill="1" applyAlignment="1">
      <alignment horizontal="left"/>
    </xf>
    <xf numFmtId="171" fontId="31" fillId="7" borderId="0" xfId="21" applyFont="1" applyFill="1"/>
    <xf numFmtId="171" fontId="32" fillId="7" borderId="0" xfId="21" applyFont="1" applyFill="1"/>
    <xf numFmtId="171" fontId="33" fillId="7" borderId="0" xfId="21" applyFont="1" applyFill="1"/>
    <xf numFmtId="171" fontId="17" fillId="0" borderId="0" xfId="21"/>
    <xf numFmtId="3" fontId="0" fillId="0" borderId="0" xfId="1" applyNumberFormat="1" applyFont="1"/>
    <xf numFmtId="3" fontId="0" fillId="0" borderId="0" xfId="0" applyNumberFormat="1" applyAlignment="1">
      <alignment horizontal="left" indent="2"/>
    </xf>
    <xf numFmtId="3" fontId="19" fillId="0" borderId="0" xfId="0" applyNumberFormat="1" applyFont="1"/>
    <xf numFmtId="3" fontId="13" fillId="0" borderId="0" xfId="1" applyNumberFormat="1" applyFont="1"/>
    <xf numFmtId="165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9" fontId="0" fillId="0" borderId="0" xfId="0" applyNumberFormat="1" applyAlignment="1">
      <alignment horizontal="right"/>
    </xf>
    <xf numFmtId="9" fontId="19" fillId="0" borderId="0" xfId="0" applyNumberFormat="1" applyFont="1" applyAlignment="1">
      <alignment horizontal="right"/>
    </xf>
    <xf numFmtId="3" fontId="0" fillId="0" borderId="0" xfId="0" applyNumberFormat="1" applyAlignment="1">
      <alignment horizontal="right"/>
    </xf>
    <xf numFmtId="166" fontId="0" fillId="0" borderId="0" xfId="1" applyNumberFormat="1" applyFont="1" applyAlignment="1">
      <alignment horizontal="right"/>
    </xf>
    <xf numFmtId="3" fontId="0" fillId="0" borderId="0" xfId="1" applyNumberFormat="1" applyFont="1" applyAlignment="1">
      <alignment horizontal="right"/>
    </xf>
    <xf numFmtId="3" fontId="19" fillId="0" borderId="0" xfId="1" applyNumberFormat="1" applyFont="1" applyAlignment="1">
      <alignment horizontal="right"/>
    </xf>
    <xf numFmtId="172" fontId="0" fillId="0" borderId="0" xfId="0" applyNumberFormat="1" applyAlignment="1">
      <alignment horizontal="right"/>
    </xf>
    <xf numFmtId="172" fontId="0" fillId="0" borderId="0" xfId="0" applyNumberFormat="1"/>
    <xf numFmtId="172" fontId="0" fillId="0" borderId="0" xfId="1" applyNumberFormat="1" applyFont="1"/>
    <xf numFmtId="172" fontId="0" fillId="0" borderId="0" xfId="0" applyNumberFormat="1" applyFill="1" applyBorder="1"/>
    <xf numFmtId="1" fontId="0" fillId="0" borderId="0" xfId="0" applyNumberFormat="1" applyFill="1" applyBorder="1"/>
    <xf numFmtId="1" fontId="0" fillId="0" borderId="0" xfId="1" applyNumberFormat="1" applyFont="1"/>
    <xf numFmtId="1" fontId="0" fillId="0" borderId="0" xfId="0" applyNumberFormat="1"/>
    <xf numFmtId="0" fontId="3" fillId="3" borderId="2" xfId="17" applyFont="1" applyBorder="1" applyAlignment="1">
      <alignment horizontal="right" wrapText="1"/>
    </xf>
    <xf numFmtId="3" fontId="3" fillId="0" borderId="0" xfId="0" applyNumberFormat="1" applyFont="1" applyAlignment="1">
      <alignment horizontal="right"/>
    </xf>
    <xf numFmtId="37" fontId="0" fillId="0" borderId="0" xfId="1" applyNumberFormat="1" applyFont="1" applyAlignment="1">
      <alignment horizontal="right"/>
    </xf>
    <xf numFmtId="37" fontId="0" fillId="0" borderId="0" xfId="0" applyNumberFormat="1" applyAlignment="1">
      <alignment horizontal="right"/>
    </xf>
    <xf numFmtId="172" fontId="0" fillId="0" borderId="0" xfId="0" applyNumberFormat="1" applyFill="1" applyBorder="1" applyAlignment="1">
      <alignment horizontal="right"/>
    </xf>
    <xf numFmtId="0" fontId="35" fillId="0" borderId="0" xfId="0" applyFont="1"/>
    <xf numFmtId="0" fontId="36" fillId="0" borderId="0" xfId="0" applyFont="1" applyBorder="1" applyAlignment="1">
      <alignment horizontal="right" wrapText="1"/>
    </xf>
    <xf numFmtId="165" fontId="35" fillId="0" borderId="0" xfId="0" applyNumberFormat="1" applyFont="1"/>
    <xf numFmtId="0" fontId="24" fillId="0" borderId="0" xfId="0" applyFont="1" applyBorder="1" applyAlignment="1">
      <alignment horizontal="right"/>
    </xf>
    <xf numFmtId="1" fontId="37" fillId="8" borderId="0" xfId="21" applyNumberFormat="1" applyFont="1" applyFill="1" applyAlignment="1">
      <alignment horizontal="left"/>
    </xf>
    <xf numFmtId="1" fontId="37" fillId="8" borderId="0" xfId="21" applyNumberFormat="1" applyFont="1" applyFill="1"/>
    <xf numFmtId="1" fontId="37" fillId="8" borderId="0" xfId="21" applyNumberFormat="1" applyFont="1" applyFill="1" applyAlignment="1">
      <alignment horizontal="right"/>
    </xf>
    <xf numFmtId="171" fontId="17" fillId="9" borderId="0" xfId="21" applyFill="1"/>
    <xf numFmtId="171" fontId="17" fillId="9" borderId="0" xfId="21" applyFill="1" applyAlignment="1">
      <alignment horizontal="right"/>
    </xf>
    <xf numFmtId="171" fontId="17" fillId="10" borderId="0" xfId="21" applyFill="1"/>
    <xf numFmtId="171" fontId="17" fillId="10" borderId="0" xfId="21" applyFill="1" applyAlignment="1">
      <alignment horizontal="right"/>
    </xf>
    <xf numFmtId="171" fontId="17" fillId="11" borderId="0" xfId="21" applyFill="1"/>
    <xf numFmtId="171" fontId="17" fillId="11" borderId="0" xfId="21" applyFill="1" applyAlignment="1">
      <alignment horizontal="right"/>
    </xf>
    <xf numFmtId="171" fontId="17" fillId="12" borderId="0" xfId="21" applyFill="1"/>
    <xf numFmtId="171" fontId="17" fillId="12" borderId="0" xfId="21" applyFill="1" applyAlignment="1">
      <alignment horizontal="right"/>
    </xf>
    <xf numFmtId="171" fontId="17" fillId="0" borderId="0" xfId="21" applyAlignment="1">
      <alignment horizontal="right"/>
    </xf>
    <xf numFmtId="3" fontId="2" fillId="0" borderId="0" xfId="0" applyNumberFormat="1" applyFont="1"/>
    <xf numFmtId="0" fontId="0" fillId="0" borderId="0" xfId="0" applyNumberFormat="1" applyAlignment="1">
      <alignment horizontal="right"/>
    </xf>
    <xf numFmtId="3" fontId="35" fillId="0" borderId="0" xfId="0" applyNumberFormat="1" applyFont="1"/>
    <xf numFmtId="173" fontId="41" fillId="13" borderId="0" xfId="21" applyNumberFormat="1" applyFont="1" applyFill="1" applyAlignment="1">
      <alignment horizontal="left" indent="1"/>
    </xf>
    <xf numFmtId="171" fontId="42" fillId="0" borderId="0" xfId="21" applyFont="1"/>
    <xf numFmtId="171" fontId="47" fillId="0" borderId="0" xfId="21" applyFont="1"/>
    <xf numFmtId="171" fontId="48" fillId="20" borderId="1" xfId="21" applyFont="1" applyFill="1" applyBorder="1"/>
    <xf numFmtId="174" fontId="49" fillId="20" borderId="1" xfId="21" applyNumberFormat="1" applyFont="1" applyFill="1" applyBorder="1" applyAlignment="1">
      <alignment horizontal="center"/>
    </xf>
    <xf numFmtId="171" fontId="48" fillId="0" borderId="0" xfId="21" applyFont="1"/>
    <xf numFmtId="171" fontId="48" fillId="0" borderId="0" xfId="21" applyFont="1" applyFill="1" applyBorder="1"/>
    <xf numFmtId="171" fontId="50" fillId="0" borderId="0" xfId="21" applyFont="1" applyAlignment="1">
      <alignment horizontal="left" indent="1"/>
    </xf>
    <xf numFmtId="171" fontId="17" fillId="0" borderId="0" xfId="21" applyFont="1" applyAlignment="1">
      <alignment horizontal="left" indent="1"/>
    </xf>
    <xf numFmtId="172" fontId="17" fillId="0" borderId="0" xfId="21" applyNumberFormat="1" applyFont="1"/>
    <xf numFmtId="171" fontId="48" fillId="0" borderId="14" xfId="21" applyFont="1" applyBorder="1"/>
    <xf numFmtId="172" fontId="48" fillId="0" borderId="14" xfId="21" applyNumberFormat="1" applyFont="1" applyBorder="1"/>
    <xf numFmtId="171" fontId="48" fillId="21" borderId="15" xfId="21" applyFont="1" applyFill="1" applyBorder="1"/>
    <xf numFmtId="171" fontId="40" fillId="0" borderId="3" xfId="21" applyFont="1" applyBorder="1"/>
    <xf numFmtId="3" fontId="40" fillId="0" borderId="3" xfId="21" applyNumberFormat="1" applyFont="1" applyBorder="1"/>
    <xf numFmtId="0" fontId="51" fillId="0" borderId="0" xfId="26" applyFont="1" applyProtection="1">
      <protection locked="0"/>
    </xf>
    <xf numFmtId="0" fontId="1" fillId="0" borderId="0" xfId="26" applyProtection="1">
      <protection locked="0"/>
    </xf>
    <xf numFmtId="171" fontId="52" fillId="0" borderId="0" xfId="22" applyFont="1" applyAlignment="1" applyProtection="1"/>
    <xf numFmtId="0" fontId="1" fillId="0" borderId="0" xfId="26" applyAlignment="1" applyProtection="1">
      <alignment horizontal="center" vertical="center"/>
      <protection locked="0"/>
    </xf>
    <xf numFmtId="173" fontId="53" fillId="13" borderId="0" xfId="21" applyNumberFormat="1" applyFont="1" applyFill="1" applyAlignment="1">
      <alignment horizontal="left" indent="1"/>
    </xf>
    <xf numFmtId="0" fontId="54" fillId="0" borderId="0" xfId="26" applyFont="1" applyProtection="1">
      <protection locked="0"/>
    </xf>
    <xf numFmtId="0" fontId="35" fillId="0" borderId="0" xfId="26" applyFont="1" applyAlignment="1" applyProtection="1">
      <alignment horizontal="center" vertical="center"/>
      <protection locked="0"/>
    </xf>
    <xf numFmtId="0" fontId="39" fillId="0" borderId="0" xfId="26" applyFont="1" applyAlignment="1" applyProtection="1">
      <alignment horizontal="center" vertical="center"/>
      <protection locked="0"/>
    </xf>
    <xf numFmtId="0" fontId="55" fillId="0" borderId="0" xfId="26" applyFont="1" applyAlignment="1" applyProtection="1">
      <alignment horizontal="center" vertical="center"/>
      <protection locked="0"/>
    </xf>
    <xf numFmtId="0" fontId="1" fillId="0" borderId="16" xfId="26" applyBorder="1" applyProtection="1">
      <protection locked="0"/>
    </xf>
    <xf numFmtId="0" fontId="1" fillId="22" borderId="16" xfId="26" applyFill="1" applyBorder="1" applyAlignment="1" applyProtection="1">
      <alignment horizontal="center" vertical="center"/>
      <protection locked="0"/>
    </xf>
    <xf numFmtId="0" fontId="1" fillId="10" borderId="16" xfId="26" applyFill="1" applyBorder="1" applyAlignment="1" applyProtection="1">
      <alignment horizontal="center" vertical="center" wrapText="1"/>
      <protection locked="0"/>
    </xf>
    <xf numFmtId="0" fontId="56" fillId="23" borderId="16" xfId="26" applyFont="1" applyFill="1" applyBorder="1" applyAlignment="1" applyProtection="1">
      <alignment horizontal="center" vertical="center" wrapText="1"/>
      <protection locked="0"/>
    </xf>
    <xf numFmtId="175" fontId="1" fillId="0" borderId="0" xfId="26" applyNumberFormat="1" applyProtection="1">
      <protection locked="0"/>
    </xf>
    <xf numFmtId="176" fontId="1" fillId="14" borderId="16" xfId="26" applyNumberFormat="1" applyFill="1" applyBorder="1" applyAlignment="1" applyProtection="1">
      <alignment horizontal="center" vertical="center"/>
      <protection locked="0"/>
    </xf>
    <xf numFmtId="176" fontId="14" fillId="14" borderId="16" xfId="26" applyNumberFormat="1" applyFont="1" applyFill="1" applyBorder="1" applyAlignment="1" applyProtection="1">
      <alignment horizontal="center" vertical="center"/>
      <protection locked="0"/>
    </xf>
    <xf numFmtId="176" fontId="57" fillId="14" borderId="16" xfId="26" applyNumberFormat="1" applyFont="1" applyFill="1" applyBorder="1" applyAlignment="1" applyProtection="1">
      <alignment horizontal="center" vertical="center"/>
      <protection locked="0"/>
    </xf>
    <xf numFmtId="0" fontId="58" fillId="0" borderId="16" xfId="26" applyFont="1" applyFill="1" applyBorder="1" applyAlignment="1" applyProtection="1">
      <alignment horizontal="right"/>
      <protection locked="0"/>
    </xf>
    <xf numFmtId="3" fontId="0" fillId="24" borderId="16" xfId="27" applyNumberFormat="1" applyFont="1" applyFill="1" applyBorder="1" applyProtection="1">
      <protection locked="0"/>
    </xf>
    <xf numFmtId="9" fontId="59" fillId="25" borderId="16" xfId="27" applyNumberFormat="1" applyFont="1" applyFill="1" applyBorder="1" applyAlignment="1" applyProtection="1">
      <alignment vertical="center" wrapText="1"/>
    </xf>
    <xf numFmtId="0" fontId="58" fillId="24" borderId="0" xfId="26" applyFont="1" applyFill="1" applyProtection="1">
      <protection locked="0"/>
    </xf>
    <xf numFmtId="175" fontId="58" fillId="24" borderId="16" xfId="26" applyNumberFormat="1" applyFont="1" applyFill="1" applyBorder="1" applyAlignment="1" applyProtection="1">
      <alignment horizontal="center" vertical="center"/>
      <protection locked="0"/>
    </xf>
    <xf numFmtId="3" fontId="58" fillId="24" borderId="16" xfId="26" applyNumberFormat="1" applyFont="1" applyFill="1" applyBorder="1" applyAlignment="1" applyProtection="1">
      <alignment horizontal="center" vertical="center"/>
      <protection locked="0"/>
    </xf>
    <xf numFmtId="9" fontId="58" fillId="25" borderId="16" xfId="27" applyNumberFormat="1" applyFont="1" applyFill="1" applyBorder="1" applyAlignment="1" applyProtection="1">
      <alignment vertical="center" wrapText="1"/>
    </xf>
    <xf numFmtId="0" fontId="1" fillId="24" borderId="3" xfId="26" applyFill="1" applyBorder="1" applyProtection="1">
      <protection locked="0"/>
    </xf>
    <xf numFmtId="0" fontId="35" fillId="24" borderId="3" xfId="26" applyFont="1" applyFill="1" applyBorder="1" applyAlignment="1" applyProtection="1">
      <alignment horizontal="center" vertical="center" wrapText="1"/>
      <protection locked="0"/>
    </xf>
    <xf numFmtId="171" fontId="60" fillId="0" borderId="0" xfId="21" applyFont="1"/>
    <xf numFmtId="0" fontId="1" fillId="24" borderId="0" xfId="26" applyFill="1" applyBorder="1" applyProtection="1">
      <protection locked="0"/>
    </xf>
    <xf numFmtId="175" fontId="1" fillId="0" borderId="0" xfId="26" applyNumberFormat="1" applyFill="1" applyBorder="1" applyAlignment="1" applyProtection="1">
      <alignment horizontal="center" vertical="center"/>
      <protection locked="0"/>
    </xf>
    <xf numFmtId="175" fontId="1" fillId="24" borderId="0" xfId="26" applyNumberFormat="1" applyFill="1" applyBorder="1" applyAlignment="1" applyProtection="1">
      <alignment horizontal="center" vertical="center"/>
      <protection locked="0"/>
    </xf>
    <xf numFmtId="175" fontId="1" fillId="24" borderId="1" xfId="26" applyNumberFormat="1" applyFill="1" applyBorder="1" applyAlignment="1" applyProtection="1">
      <alignment horizontal="center" vertical="center"/>
      <protection locked="0"/>
    </xf>
    <xf numFmtId="175" fontId="1" fillId="24" borderId="3" xfId="26" applyNumberFormat="1" applyFill="1" applyBorder="1" applyAlignment="1" applyProtection="1">
      <alignment horizontal="center" vertical="center"/>
      <protection locked="0"/>
    </xf>
    <xf numFmtId="0" fontId="1" fillId="24" borderId="0" xfId="26" applyFill="1" applyBorder="1" applyAlignment="1" applyProtection="1">
      <alignment horizontal="center" vertical="center"/>
      <protection locked="0"/>
    </xf>
    <xf numFmtId="0" fontId="1" fillId="24" borderId="0" xfId="26" applyFill="1" applyAlignment="1" applyProtection="1">
      <alignment horizontal="center" vertical="center"/>
      <protection locked="0"/>
    </xf>
    <xf numFmtId="176" fontId="1" fillId="0" borderId="17" xfId="26" applyNumberFormat="1" applyBorder="1" applyAlignment="1" applyProtection="1">
      <alignment horizontal="right" indent="1"/>
      <protection locked="0"/>
    </xf>
    <xf numFmtId="0" fontId="1" fillId="22" borderId="17" xfId="26" applyFill="1" applyBorder="1" applyAlignment="1" applyProtection="1">
      <alignment horizontal="right" indent="1"/>
      <protection locked="0"/>
    </xf>
    <xf numFmtId="177" fontId="1" fillId="10" borderId="17" xfId="26" applyNumberFormat="1" applyFill="1" applyBorder="1" applyAlignment="1" applyProtection="1">
      <alignment horizontal="right" indent="1"/>
      <protection locked="0"/>
    </xf>
    <xf numFmtId="178" fontId="0" fillId="0" borderId="17" xfId="27" applyNumberFormat="1" applyFont="1" applyBorder="1" applyAlignment="1" applyProtection="1">
      <alignment horizontal="right" indent="1"/>
      <protection locked="0"/>
    </xf>
    <xf numFmtId="0" fontId="1" fillId="0" borderId="19" xfId="26" applyBorder="1" applyAlignment="1" applyProtection="1">
      <alignment horizontal="right" vertical="center" indent="1"/>
      <protection locked="0"/>
    </xf>
    <xf numFmtId="0" fontId="1" fillId="24" borderId="19" xfId="26" applyFill="1" applyBorder="1" applyAlignment="1" applyProtection="1">
      <alignment horizontal="right" vertical="center" indent="1"/>
      <protection locked="0"/>
    </xf>
    <xf numFmtId="0" fontId="62" fillId="24" borderId="19" xfId="28" applyFont="1" applyFill="1" applyBorder="1" applyAlignment="1">
      <alignment horizontal="right" vertical="center" wrapText="1" indent="1"/>
    </xf>
    <xf numFmtId="3" fontId="1" fillId="24" borderId="19" xfId="26" applyNumberFormat="1" applyFill="1" applyBorder="1" applyAlignment="1" applyProtection="1">
      <alignment horizontal="right" vertical="center" indent="1"/>
      <protection locked="0"/>
    </xf>
    <xf numFmtId="9" fontId="0" fillId="0" borderId="16" xfId="27" applyFont="1" applyBorder="1" applyProtection="1">
      <protection locked="0"/>
    </xf>
    <xf numFmtId="0" fontId="1" fillId="0" borderId="20" xfId="26" applyBorder="1" applyAlignment="1" applyProtection="1">
      <alignment horizontal="right" vertical="center" indent="1"/>
      <protection locked="0"/>
    </xf>
    <xf numFmtId="0" fontId="1" fillId="24" borderId="17" xfId="26" applyFill="1" applyBorder="1" applyAlignment="1" applyProtection="1">
      <alignment horizontal="right" vertical="center" indent="1"/>
      <protection locked="0"/>
    </xf>
    <xf numFmtId="0" fontId="61" fillId="24" borderId="17" xfId="28" applyFill="1" applyBorder="1" applyAlignment="1">
      <alignment horizontal="right" vertical="center" indent="1"/>
    </xf>
    <xf numFmtId="3" fontId="1" fillId="24" borderId="17" xfId="26" applyNumberFormat="1" applyFill="1" applyBorder="1" applyAlignment="1" applyProtection="1">
      <alignment horizontal="right" vertical="center" indent="1"/>
      <protection locked="0"/>
    </xf>
    <xf numFmtId="0" fontId="62" fillId="24" borderId="17" xfId="28" applyFont="1" applyFill="1" applyBorder="1" applyAlignment="1">
      <alignment horizontal="right" vertical="center" wrapText="1" indent="1"/>
    </xf>
    <xf numFmtId="0" fontId="1" fillId="0" borderId="17" xfId="26" applyBorder="1" applyAlignment="1" applyProtection="1">
      <alignment horizontal="right" vertical="center" indent="1"/>
      <protection locked="0"/>
    </xf>
    <xf numFmtId="0" fontId="55" fillId="24" borderId="17" xfId="26" applyFont="1" applyFill="1" applyBorder="1" applyAlignment="1" applyProtection="1">
      <alignment horizontal="right" vertical="center" indent="1"/>
      <protection locked="0"/>
    </xf>
    <xf numFmtId="9" fontId="0" fillId="24" borderId="16" xfId="27" applyFont="1" applyFill="1" applyBorder="1" applyProtection="1">
      <protection locked="0"/>
    </xf>
    <xf numFmtId="3" fontId="1" fillId="22" borderId="17" xfId="26" applyNumberFormat="1" applyFill="1" applyBorder="1" applyAlignment="1" applyProtection="1">
      <alignment horizontal="right" indent="1"/>
      <protection locked="0"/>
    </xf>
    <xf numFmtId="176" fontId="1" fillId="0" borderId="21" xfId="26" applyNumberFormat="1" applyBorder="1" applyAlignment="1" applyProtection="1">
      <alignment horizontal="right" indent="1"/>
      <protection locked="0"/>
    </xf>
    <xf numFmtId="0" fontId="1" fillId="22" borderId="21" xfId="26" applyFill="1" applyBorder="1" applyAlignment="1" applyProtection="1">
      <alignment horizontal="right" indent="1"/>
      <protection locked="0"/>
    </xf>
    <xf numFmtId="177" fontId="1" fillId="10" borderId="21" xfId="26" applyNumberFormat="1" applyFill="1" applyBorder="1" applyAlignment="1" applyProtection="1">
      <alignment horizontal="right" indent="1"/>
      <protection locked="0"/>
    </xf>
    <xf numFmtId="178" fontId="0" fillId="0" borderId="21" xfId="27" applyNumberFormat="1" applyFont="1" applyBorder="1" applyAlignment="1" applyProtection="1">
      <alignment horizontal="right" indent="1"/>
      <protection locked="0"/>
    </xf>
    <xf numFmtId="0" fontId="1" fillId="0" borderId="21" xfId="26" applyBorder="1" applyAlignment="1" applyProtection="1">
      <alignment horizontal="right" vertical="center" indent="1"/>
      <protection locked="0"/>
    </xf>
    <xf numFmtId="0" fontId="1" fillId="24" borderId="21" xfId="26" applyFill="1" applyBorder="1" applyAlignment="1" applyProtection="1">
      <alignment horizontal="right" vertical="center" indent="1"/>
      <protection locked="0"/>
    </xf>
    <xf numFmtId="3" fontId="1" fillId="24" borderId="21" xfId="26" applyNumberFormat="1" applyFill="1" applyBorder="1" applyAlignment="1" applyProtection="1">
      <alignment horizontal="right" vertical="center" indent="1"/>
      <protection locked="0"/>
    </xf>
    <xf numFmtId="171" fontId="16" fillId="13" borderId="0" xfId="29" applyFont="1" applyFill="1"/>
    <xf numFmtId="171" fontId="16" fillId="0" borderId="0" xfId="29" applyFont="1"/>
    <xf numFmtId="171" fontId="63" fillId="0" borderId="0" xfId="22" applyFont="1" applyAlignment="1" applyProtection="1"/>
    <xf numFmtId="0" fontId="50" fillId="0" borderId="0" xfId="30"/>
    <xf numFmtId="171" fontId="33" fillId="0" borderId="0" xfId="29" applyFont="1"/>
    <xf numFmtId="17" fontId="41" fillId="24" borderId="0" xfId="21" applyNumberFormat="1" applyFont="1" applyFill="1" applyAlignment="1">
      <alignment horizontal="center"/>
    </xf>
    <xf numFmtId="171" fontId="43" fillId="0" borderId="0" xfId="29" applyFont="1"/>
    <xf numFmtId="171" fontId="64" fillId="0" borderId="0" xfId="29" applyFont="1" applyAlignment="1">
      <alignment vertical="top"/>
    </xf>
    <xf numFmtId="171" fontId="65" fillId="0" borderId="0" xfId="29" applyFont="1" applyBorder="1"/>
    <xf numFmtId="171" fontId="16" fillId="0" borderId="0" xfId="29" applyFont="1" applyBorder="1"/>
    <xf numFmtId="0" fontId="48" fillId="16" borderId="0" xfId="30" applyFont="1" applyFill="1"/>
    <xf numFmtId="0" fontId="50" fillId="16" borderId="0" xfId="30" applyFill="1"/>
    <xf numFmtId="0" fontId="48" fillId="26" borderId="0" xfId="30" applyFont="1" applyFill="1"/>
    <xf numFmtId="0" fontId="50" fillId="26" borderId="0" xfId="30" applyFill="1"/>
    <xf numFmtId="0" fontId="48" fillId="27" borderId="0" xfId="30" applyFont="1" applyFill="1"/>
    <xf numFmtId="0" fontId="50" fillId="27" borderId="0" xfId="30" applyFill="1"/>
    <xf numFmtId="0" fontId="48" fillId="12" borderId="0" xfId="30" applyFont="1" applyFill="1"/>
    <xf numFmtId="0" fontId="50" fillId="0" borderId="0" xfId="30" applyAlignment="1">
      <alignment horizontal="center"/>
    </xf>
    <xf numFmtId="0" fontId="50" fillId="0" borderId="22" xfId="30" applyBorder="1" applyAlignment="1">
      <alignment horizontal="center"/>
    </xf>
    <xf numFmtId="0" fontId="50" fillId="0" borderId="18" xfId="30" applyBorder="1" applyAlignment="1">
      <alignment horizontal="center"/>
    </xf>
    <xf numFmtId="0" fontId="50" fillId="0" borderId="0" xfId="30" applyBorder="1" applyAlignment="1">
      <alignment horizontal="center"/>
    </xf>
    <xf numFmtId="179" fontId="50" fillId="0" borderId="22" xfId="30" applyNumberFormat="1" applyBorder="1"/>
    <xf numFmtId="179" fontId="50" fillId="0" borderId="18" xfId="30" applyNumberFormat="1" applyBorder="1"/>
    <xf numFmtId="179" fontId="50" fillId="0" borderId="0" xfId="30" applyNumberFormat="1" applyBorder="1"/>
    <xf numFmtId="179" fontId="50" fillId="0" borderId="0" xfId="30" applyNumberFormat="1"/>
    <xf numFmtId="9" fontId="50" fillId="0" borderId="0" xfId="30" applyNumberFormat="1"/>
    <xf numFmtId="9" fontId="50" fillId="0" borderId="18" xfId="30" applyNumberFormat="1" applyBorder="1"/>
    <xf numFmtId="179" fontId="50" fillId="20" borderId="0" xfId="30" applyNumberFormat="1" applyFill="1"/>
    <xf numFmtId="180" fontId="50" fillId="20" borderId="0" xfId="30" applyNumberFormat="1" applyFill="1"/>
    <xf numFmtId="0" fontId="50" fillId="0" borderId="0" xfId="21" applyNumberFormat="1" applyFont="1" applyFill="1" applyBorder="1" applyAlignment="1" applyProtection="1"/>
    <xf numFmtId="3" fontId="50" fillId="0" borderId="22" xfId="21" applyNumberFormat="1" applyFont="1" applyFill="1" applyBorder="1" applyAlignment="1" applyProtection="1"/>
    <xf numFmtId="3" fontId="50" fillId="0" borderId="18" xfId="21" applyNumberFormat="1" applyFont="1" applyFill="1" applyBorder="1" applyAlignment="1" applyProtection="1"/>
    <xf numFmtId="3" fontId="50" fillId="0" borderId="0" xfId="21" applyNumberFormat="1" applyFont="1" applyFill="1" applyBorder="1" applyAlignment="1" applyProtection="1"/>
    <xf numFmtId="164" fontId="50" fillId="0" borderId="0" xfId="21" applyNumberFormat="1" applyFont="1" applyFill="1" applyBorder="1" applyAlignment="1" applyProtection="1"/>
    <xf numFmtId="1" fontId="31" fillId="7" borderId="0" xfId="21" quotePrefix="1" applyNumberFormat="1" applyFont="1" applyFill="1" applyAlignment="1">
      <alignment horizontal="right"/>
    </xf>
    <xf numFmtId="0" fontId="35" fillId="0" borderId="0" xfId="26" applyFont="1" applyProtection="1">
      <protection locked="0"/>
    </xf>
    <xf numFmtId="0" fontId="38" fillId="24" borderId="0" xfId="26" applyFont="1" applyFill="1" applyProtection="1">
      <protection locked="0"/>
    </xf>
    <xf numFmtId="0" fontId="35" fillId="24" borderId="0" xfId="26" applyFont="1" applyFill="1" applyBorder="1" applyProtection="1">
      <protection locked="0"/>
    </xf>
    <xf numFmtId="178" fontId="0" fillId="0" borderId="19" xfId="27" applyNumberFormat="1" applyFont="1" applyBorder="1" applyAlignment="1" applyProtection="1">
      <alignment horizontal="right" indent="1"/>
      <protection locked="0"/>
    </xf>
    <xf numFmtId="181" fontId="0" fillId="0" borderId="18" xfId="27" applyNumberFormat="1" applyFont="1" applyBorder="1" applyProtection="1">
      <protection locked="0"/>
    </xf>
    <xf numFmtId="178" fontId="1" fillId="0" borderId="0" xfId="26" applyNumberFormat="1" applyProtection="1">
      <protection locked="0"/>
    </xf>
    <xf numFmtId="174" fontId="49" fillId="20" borderId="1" xfId="0" applyNumberFormat="1" applyFont="1" applyFill="1" applyBorder="1" applyAlignment="1">
      <alignment horizontal="center"/>
    </xf>
    <xf numFmtId="0" fontId="48" fillId="0" borderId="14" xfId="0" applyFont="1" applyBorder="1"/>
    <xf numFmtId="1" fontId="66" fillId="0" borderId="0" xfId="21" applyNumberFormat="1" applyFont="1"/>
    <xf numFmtId="1" fontId="35" fillId="0" borderId="0" xfId="0" applyNumberFormat="1" applyFont="1"/>
    <xf numFmtId="171" fontId="66" fillId="0" borderId="0" xfId="21" applyFont="1"/>
    <xf numFmtId="171" fontId="66" fillId="0" borderId="0" xfId="21" applyFont="1" applyFill="1"/>
    <xf numFmtId="0" fontId="35" fillId="0" borderId="0" xfId="0" applyFont="1" applyFill="1"/>
    <xf numFmtId="0" fontId="67" fillId="0" borderId="0" xfId="0" applyFont="1" applyFill="1" applyAlignment="1">
      <alignment horizontal="left" indent="1"/>
    </xf>
    <xf numFmtId="0" fontId="6" fillId="4" borderId="0" xfId="18" applyBorder="1" applyAlignment="1">
      <alignment horizontal="left" wrapText="1"/>
    </xf>
    <xf numFmtId="9" fontId="48" fillId="21" borderId="15" xfId="21" applyNumberFormat="1" applyFont="1" applyFill="1" applyBorder="1"/>
    <xf numFmtId="171" fontId="31" fillId="7" borderId="0" xfId="22" applyFont="1" applyFill="1" applyAlignment="1" applyProtection="1">
      <alignment horizontal="left" indent="3"/>
    </xf>
    <xf numFmtId="171" fontId="28" fillId="7" borderId="0" xfId="21" applyFont="1" applyFill="1" applyAlignment="1">
      <alignment horizontal="center"/>
    </xf>
    <xf numFmtId="0" fontId="4" fillId="4" borderId="0" xfId="18" applyFont="1" applyBorder="1" applyAlignment="1">
      <alignment horizontal="left" wrapText="1"/>
    </xf>
    <xf numFmtId="0" fontId="6" fillId="4" borderId="0" xfId="18" applyBorder="1" applyAlignment="1">
      <alignment horizontal="left" wrapText="1"/>
    </xf>
    <xf numFmtId="0" fontId="40" fillId="0" borderId="0" xfId="0" applyFont="1"/>
    <xf numFmtId="173" fontId="41" fillId="13" borderId="0" xfId="0" applyNumberFormat="1" applyFont="1" applyFill="1" applyAlignment="1">
      <alignment horizontal="left" indent="1"/>
    </xf>
    <xf numFmtId="0" fontId="42" fillId="0" borderId="0" xfId="0" applyFont="1"/>
    <xf numFmtId="0" fontId="40" fillId="14" borderId="4" xfId="0" applyFont="1" applyFill="1" applyBorder="1" applyAlignment="1">
      <alignment horizontal="centerContinuous"/>
    </xf>
    <xf numFmtId="0" fontId="40" fillId="14" borderId="5" xfId="0" applyFont="1" applyFill="1" applyBorder="1" applyAlignment="1">
      <alignment horizontal="centerContinuous"/>
    </xf>
    <xf numFmtId="0" fontId="43" fillId="15" borderId="5" xfId="0" applyFont="1" applyFill="1" applyBorder="1" applyAlignment="1">
      <alignment horizontal="centerContinuous"/>
    </xf>
    <xf numFmtId="0" fontId="40" fillId="16" borderId="5" xfId="0" applyFont="1" applyFill="1" applyBorder="1" applyAlignment="1">
      <alignment horizontal="centerContinuous"/>
    </xf>
    <xf numFmtId="0" fontId="40" fillId="16" borderId="23" xfId="0" applyFont="1" applyFill="1" applyBorder="1" applyAlignment="1">
      <alignment horizontal="centerContinuous"/>
    </xf>
    <xf numFmtId="171" fontId="44" fillId="0" borderId="4" xfId="23" applyBorder="1" applyAlignment="1">
      <alignment horizontal="center" vertical="center" wrapText="1"/>
    </xf>
    <xf numFmtId="171" fontId="44" fillId="0" borderId="5" xfId="23" applyBorder="1" applyAlignment="1">
      <alignment horizontal="center" vertical="center" wrapText="1"/>
    </xf>
    <xf numFmtId="171" fontId="44" fillId="11" borderId="6" xfId="23" applyFill="1" applyBorder="1" applyAlignment="1">
      <alignment horizontal="center" vertical="center" wrapText="1"/>
    </xf>
    <xf numFmtId="171" fontId="44" fillId="10" borderId="6" xfId="23" applyFill="1" applyBorder="1" applyAlignment="1">
      <alignment horizontal="center" vertical="center" wrapText="1"/>
    </xf>
    <xf numFmtId="171" fontId="44" fillId="15" borderId="6" xfId="23" applyFill="1" applyBorder="1" applyAlignment="1">
      <alignment horizontal="center" vertical="center" wrapText="1"/>
    </xf>
    <xf numFmtId="171" fontId="44" fillId="17" borderId="7" xfId="23" applyFill="1" applyBorder="1" applyAlignment="1">
      <alignment horizontal="center" vertical="center" wrapText="1"/>
    </xf>
    <xf numFmtId="171" fontId="44" fillId="17" borderId="8" xfId="23" applyFill="1" applyBorder="1" applyAlignment="1">
      <alignment horizontal="center" vertical="center" wrapText="1"/>
    </xf>
    <xf numFmtId="0" fontId="40" fillId="10" borderId="7" xfId="0" applyFont="1" applyFill="1" applyBorder="1" applyAlignment="1">
      <alignment horizontal="center" wrapText="1"/>
    </xf>
    <xf numFmtId="0" fontId="40" fillId="10" borderId="9" xfId="0" applyFont="1" applyFill="1" applyBorder="1" applyAlignment="1">
      <alignment horizontal="center" wrapText="1"/>
    </xf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10" xfId="0" applyBorder="1"/>
    <xf numFmtId="15" fontId="0" fillId="0" borderId="10" xfId="0" applyNumberFormat="1" applyBorder="1"/>
    <xf numFmtId="14" fontId="0" fillId="0" borderId="10" xfId="0" applyNumberFormat="1" applyBorder="1"/>
    <xf numFmtId="14" fontId="0" fillId="0" borderId="11" xfId="0" applyNumberFormat="1" applyBorder="1"/>
    <xf numFmtId="0" fontId="0" fillId="11" borderId="27" xfId="0" applyNumberFormat="1" applyFill="1" applyBorder="1"/>
    <xf numFmtId="0" fontId="0" fillId="11" borderId="28" xfId="0" applyNumberFormat="1" applyFill="1" applyBorder="1"/>
    <xf numFmtId="9" fontId="0" fillId="11" borderId="28" xfId="24" applyNumberFormat="1" applyFont="1" applyFill="1" applyBorder="1"/>
    <xf numFmtId="166" fontId="0" fillId="10" borderId="28" xfId="25" applyNumberFormat="1" applyFont="1" applyFill="1" applyBorder="1"/>
    <xf numFmtId="166" fontId="40" fillId="15" borderId="28" xfId="25" applyNumberFormat="1" applyFont="1" applyFill="1" applyBorder="1"/>
    <xf numFmtId="0" fontId="0" fillId="15" borderId="28" xfId="0" applyNumberFormat="1" applyFill="1" applyBorder="1"/>
    <xf numFmtId="166" fontId="0" fillId="17" borderId="28" xfId="25" applyNumberFormat="1" applyFont="1" applyFill="1" applyBorder="1"/>
    <xf numFmtId="9" fontId="0" fillId="0" borderId="28" xfId="0" applyNumberFormat="1" applyBorder="1"/>
    <xf numFmtId="9" fontId="0" fillId="0" borderId="25" xfId="0" applyNumberFormat="1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12" xfId="0" applyBorder="1"/>
    <xf numFmtId="15" fontId="0" fillId="0" borderId="12" xfId="0" applyNumberFormat="1" applyBorder="1"/>
    <xf numFmtId="14" fontId="0" fillId="0" borderId="12" xfId="0" applyNumberFormat="1" applyBorder="1"/>
    <xf numFmtId="14" fontId="0" fillId="0" borderId="13" xfId="0" applyNumberFormat="1" applyBorder="1"/>
    <xf numFmtId="0" fontId="0" fillId="11" borderId="32" xfId="0" applyNumberFormat="1" applyFill="1" applyBorder="1"/>
    <xf numFmtId="0" fontId="0" fillId="11" borderId="33" xfId="0" applyNumberFormat="1" applyFill="1" applyBorder="1"/>
    <xf numFmtId="9" fontId="0" fillId="11" borderId="33" xfId="24" applyNumberFormat="1" applyFont="1" applyFill="1" applyBorder="1"/>
    <xf numFmtId="166" fontId="0" fillId="10" borderId="33" xfId="25" applyNumberFormat="1" applyFont="1" applyFill="1" applyBorder="1"/>
    <xf numFmtId="166" fontId="40" fillId="15" borderId="33" xfId="25" applyNumberFormat="1" applyFont="1" applyFill="1" applyBorder="1"/>
    <xf numFmtId="0" fontId="0" fillId="15" borderId="33" xfId="0" applyNumberFormat="1" applyFill="1" applyBorder="1"/>
    <xf numFmtId="166" fontId="0" fillId="17" borderId="33" xfId="25" applyNumberFormat="1" applyFont="1" applyFill="1" applyBorder="1"/>
    <xf numFmtId="9" fontId="0" fillId="0" borderId="33" xfId="0" applyNumberFormat="1" applyBorder="1"/>
    <xf numFmtId="9" fontId="0" fillId="0" borderId="30" xfId="0" applyNumberFormat="1" applyBorder="1"/>
    <xf numFmtId="14" fontId="45" fillId="0" borderId="12" xfId="0" applyNumberFormat="1" applyFont="1" applyBorder="1"/>
    <xf numFmtId="14" fontId="45" fillId="0" borderId="13" xfId="0" applyNumberFormat="1" applyFont="1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15" fontId="0" fillId="0" borderId="37" xfId="0" applyNumberFormat="1" applyBorder="1"/>
    <xf numFmtId="14" fontId="45" fillId="0" borderId="37" xfId="0" applyNumberFormat="1" applyFont="1" applyBorder="1"/>
    <xf numFmtId="14" fontId="45" fillId="0" borderId="38" xfId="0" applyNumberFormat="1" applyFont="1" applyBorder="1"/>
    <xf numFmtId="0" fontId="0" fillId="11" borderId="39" xfId="0" applyNumberFormat="1" applyFill="1" applyBorder="1"/>
    <xf numFmtId="0" fontId="0" fillId="11" borderId="40" xfId="0" applyNumberFormat="1" applyFill="1" applyBorder="1"/>
    <xf numFmtId="9" fontId="0" fillId="11" borderId="40" xfId="24" applyNumberFormat="1" applyFont="1" applyFill="1" applyBorder="1"/>
    <xf numFmtId="166" fontId="0" fillId="10" borderId="40" xfId="25" applyNumberFormat="1" applyFont="1" applyFill="1" applyBorder="1"/>
    <xf numFmtId="166" fontId="40" fillId="15" borderId="40" xfId="25" applyNumberFormat="1" applyFont="1" applyFill="1" applyBorder="1"/>
    <xf numFmtId="0" fontId="0" fillId="15" borderId="40" xfId="0" applyNumberFormat="1" applyFill="1" applyBorder="1"/>
    <xf numFmtId="166" fontId="0" fillId="17" borderId="40" xfId="25" applyNumberFormat="1" applyFont="1" applyFill="1" applyBorder="1"/>
    <xf numFmtId="9" fontId="0" fillId="0" borderId="40" xfId="0" applyNumberFormat="1" applyBorder="1"/>
    <xf numFmtId="9" fontId="0" fillId="0" borderId="35" xfId="0" applyNumberFormat="1" applyBorder="1"/>
    <xf numFmtId="0" fontId="0" fillId="0" borderId="41" xfId="0" applyBorder="1"/>
    <xf numFmtId="0" fontId="45" fillId="0" borderId="42" xfId="0" applyFont="1" applyBorder="1"/>
    <xf numFmtId="0" fontId="0" fillId="0" borderId="43" xfId="0" applyBorder="1"/>
    <xf numFmtId="3" fontId="40" fillId="11" borderId="44" xfId="0" applyNumberFormat="1" applyFont="1" applyFill="1" applyBorder="1"/>
    <xf numFmtId="3" fontId="40" fillId="11" borderId="45" xfId="0" applyNumberFormat="1" applyFont="1" applyFill="1" applyBorder="1"/>
    <xf numFmtId="9" fontId="40" fillId="11" borderId="45" xfId="0" applyNumberFormat="1" applyFont="1" applyFill="1" applyBorder="1"/>
    <xf numFmtId="3" fontId="40" fillId="10" borderId="45" xfId="0" applyNumberFormat="1" applyFont="1" applyFill="1" applyBorder="1"/>
    <xf numFmtId="3" fontId="40" fillId="15" borderId="45" xfId="0" applyNumberFormat="1" applyFont="1" applyFill="1" applyBorder="1"/>
    <xf numFmtId="3" fontId="40" fillId="17" borderId="45" xfId="0" applyNumberFormat="1" applyFont="1" applyFill="1" applyBorder="1"/>
    <xf numFmtId="3" fontId="40" fillId="0" borderId="45" xfId="0" applyNumberFormat="1" applyFont="1" applyFill="1" applyBorder="1"/>
    <xf numFmtId="3" fontId="40" fillId="0" borderId="42" xfId="0" applyNumberFormat="1" applyFont="1" applyFill="1" applyBorder="1"/>
    <xf numFmtId="0" fontId="0" fillId="0" borderId="0" xfId="0" quotePrefix="1"/>
    <xf numFmtId="0" fontId="0" fillId="18" borderId="0" xfId="0" applyFill="1"/>
    <xf numFmtId="0" fontId="0" fillId="13" borderId="0" xfId="0" applyFill="1"/>
    <xf numFmtId="0" fontId="46" fillId="19" borderId="0" xfId="0" applyFont="1" applyFill="1"/>
    <xf numFmtId="0" fontId="66" fillId="0" borderId="0" xfId="0" quotePrefix="1" applyFont="1"/>
    <xf numFmtId="0" fontId="68" fillId="0" borderId="0" xfId="0" applyFont="1" applyAlignment="1">
      <alignment vertical="center"/>
    </xf>
  </cellXfs>
  <cellStyles count="31">
    <cellStyle name="20% - Accent2" xfId="16" builtinId="34"/>
    <cellStyle name="20% - Accent4" xfId="17" builtinId="42"/>
    <cellStyle name="20% - Accent5" xfId="19" builtinId="46"/>
    <cellStyle name="40% - Accent4" xfId="18" builtinId="43"/>
    <cellStyle name="40% - Accent6" xfId="20" builtinId="51"/>
    <cellStyle name="Comma" xfId="1" builtinId="3"/>
    <cellStyle name="Comma 2" xfId="3"/>
    <cellStyle name="Comma 3" xfId="7"/>
    <cellStyle name="Comma 4" xfId="11"/>
    <cellStyle name="Comma 5" xfId="15"/>
    <cellStyle name="Comma 6" xfId="25"/>
    <cellStyle name="Header2" xfId="23"/>
    <cellStyle name="Hyperlink" xfId="22" builtinId="8"/>
    <cellStyle name="Normal" xfId="0" builtinId="0"/>
    <cellStyle name="Normal 13" xfId="26"/>
    <cellStyle name="Normal 15" xfId="30"/>
    <cellStyle name="Normal 2" xfId="4"/>
    <cellStyle name="Normal 3" xfId="6"/>
    <cellStyle name="Normal 4" xfId="10"/>
    <cellStyle name="Normal 4 2" xfId="2"/>
    <cellStyle name="Normal 5" xfId="13"/>
    <cellStyle name="Normal 6" xfId="9"/>
    <cellStyle name="Normal 7" xfId="21"/>
    <cellStyle name="Normal_KPI_BDM" xfId="29"/>
    <cellStyle name="Normal_Sheet3" xfId="28"/>
    <cellStyle name="Percent 2" xfId="5"/>
    <cellStyle name="Percent 3" xfId="8"/>
    <cellStyle name="Percent 4" xfId="12"/>
    <cellStyle name="Percent 5" xfId="14"/>
    <cellStyle name="Percent 6" xfId="24"/>
    <cellStyle name="Percent 7" xfId="27"/>
  </cellStyles>
  <dxfs count="74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179" formatCode="0;;&quot;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164" formatCode="#,##0.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180" formatCode="0.0;;&quot;&quot;"/>
      <fill>
        <patternFill patternType="solid">
          <fgColor indexed="64"/>
          <bgColor theme="0" tint="-4.9989318521683403E-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179" formatCode="0;;&quot;&quot;"/>
      <fill>
        <patternFill patternType="solid">
          <fgColor indexed="64"/>
          <bgColor theme="0" tint="-4.9989318521683403E-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179" formatCode="0;;&quot;&quot;"/>
      <fill>
        <patternFill patternType="solid">
          <fgColor indexed="64"/>
          <bgColor theme="0" tint="-4.9989318521683403E-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179" formatCode="0;;&quot;&quot;"/>
      <border outline="0">
        <left style="thin">
          <color indexed="64"/>
        </left>
        <right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  <protection locked="1" hidden="0"/>
    </dxf>
    <dxf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auto="1"/>
        </left>
        <right/>
        <top/>
        <bottom/>
      </border>
      <protection locked="1" hidden="0"/>
    </dxf>
    <dxf>
      <numFmt numFmtId="179" formatCode="0;;&quot;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13" formatCode="0%"/>
      <border outline="0">
        <right style="thin">
          <color auto="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179" formatCode="0;;&quot;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179" formatCode="0;;&quot;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  <protection locked="1" hidden="0"/>
    </dxf>
    <dxf>
      <numFmt numFmtId="179" formatCode="0;;&quot;&quot;"/>
      <border diagonalUp="0" diagonalDown="0">
        <left/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179" formatCode="0;;&quot;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auto="1"/>
        </left>
        <right/>
        <top/>
        <bottom/>
      </border>
      <protection locked="1" hidden="0"/>
    </dxf>
    <dxf>
      <numFmt numFmtId="179" formatCode="0;;&quot;&quot;"/>
      <border diagonalUp="0" diagonalDown="0">
        <left style="thin">
          <color auto="1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auto="1"/>
        </left>
        <right/>
        <top/>
        <bottom/>
      </border>
      <protection locked="1" hidden="0"/>
    </dxf>
    <dxf>
      <numFmt numFmtId="179" formatCode="0;;&quot;&quot;"/>
      <border diagonalUp="0" diagonalDown="0">
        <left style="thin">
          <color auto="1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  <protection locked="1" hidden="0"/>
    </dxf>
    <dxf>
      <numFmt numFmtId="179" formatCode="0;;&quot;&quot;"/>
      <border diagonalUp="0" diagonalDown="0">
        <left/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179" formatCode="0;;&quot;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179" formatCode="0;;&quot;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auto="1"/>
        </left>
        <right/>
        <top/>
        <bottom/>
      </border>
      <protection locked="1" hidden="0"/>
    </dxf>
    <dxf>
      <numFmt numFmtId="179" formatCode="0;;&quot;&quot;"/>
      <border diagonalUp="0" diagonalDown="0">
        <left style="thin">
          <color auto="1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  <protection locked="1" hidden="0"/>
    </dxf>
    <dxf>
      <numFmt numFmtId="179" formatCode="0;;&quot;&quot;"/>
      <border diagonalUp="0" diagonalDown="0">
        <left/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auto="1"/>
        </left>
        <right/>
        <top/>
        <bottom/>
      </border>
      <protection locked="1" hidden="0"/>
    </dxf>
    <dxf>
      <numFmt numFmtId="179" formatCode="0;;&quot;&quot;"/>
      <border diagonalUp="0" diagonalDown="0">
        <left style="thin">
          <color auto="1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FCE4D6"/>
      <color rgb="FFC6E0B4"/>
      <color rgb="FFD9E1F2"/>
      <color rgb="FFFFF2CC"/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13" Type="http://schemas.openxmlformats.org/officeDocument/2006/relationships/worksheet" Target="worksheets/sheet13.xml"/>
  <Relationship Id="rId14" Type="http://schemas.openxmlformats.org/officeDocument/2006/relationships/externalLink" Target="externalLinks/externalLink1.xml"/>
  <Relationship Id="rId15" Type="http://schemas.openxmlformats.org/officeDocument/2006/relationships/externalLink" Target="externalLinks/externalLink2.xml"/>
  <Relationship Id="rId16" Type="http://schemas.openxmlformats.org/officeDocument/2006/relationships/externalLink" Target="externalLinks/externalLink3.xml"/>
  <Relationship Id="rId17" Type="http://schemas.openxmlformats.org/officeDocument/2006/relationships/externalLink" Target="externalLinks/externalLink4.xml"/>
  <Relationship Id="rId18" Type="http://schemas.openxmlformats.org/officeDocument/2006/relationships/externalLink" Target="externalLinks/externalLink5.xml"/>
  <Relationship Id="rId19" Type="http://schemas.openxmlformats.org/officeDocument/2006/relationships/externalLink" Target="externalLinks/externalLink6.xml"/>
  <Relationship Id="rId2" Type="http://schemas.openxmlformats.org/officeDocument/2006/relationships/worksheet" Target="worksheets/sheet2.xml"/>
  <Relationship Id="rId20" Type="http://schemas.openxmlformats.org/officeDocument/2006/relationships/externalLink" Target="externalLinks/externalLink7.xml"/>
  <Relationship Id="rId21" Type="http://schemas.openxmlformats.org/officeDocument/2006/relationships/externalLink" Target="externalLinks/externalLink8.xml"/>
  <Relationship Id="rId22" Type="http://schemas.openxmlformats.org/officeDocument/2006/relationships/externalLink" Target="externalLinks/externalLink9.xml"/>
  <Relationship Id="rId23" Type="http://schemas.openxmlformats.org/officeDocument/2006/relationships/externalLink" Target="externalLinks/externalLink10.xml"/>
  <Relationship Id="rId24" Type="http://schemas.openxmlformats.org/officeDocument/2006/relationships/theme" Target="theme/theme1.xml"/>
  <Relationship Id="rId25" Type="http://schemas.openxmlformats.org/officeDocument/2006/relationships/styles" Target="styles.xml"/>
  <Relationship Id="rId26" Type="http://schemas.openxmlformats.org/officeDocument/2006/relationships/sharedStrings" Target="sharedStrings.xml"/>
  <Relationship Id="rId27" Type="http://schemas.openxmlformats.org/officeDocument/2006/relationships/calcChain" Target="calcChain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worksheet" Target="worksheets/sheet7.xml"/>
  <Relationship Id="rId8" Type="http://schemas.openxmlformats.org/officeDocument/2006/relationships/worksheet" Target="worksheets/sheet8.xml"/>
  <Relationship Id="rId9" Type="http://schemas.openxmlformats.org/officeDocument/2006/relationships/worksheet" Target="worksheets/sheet9.xml"/>
</Relationships>

</file>

<file path=xl/externalLinks/_rels/externalLink1.xml.rels><?xml version="1.0" encoding="UTF-8"?>

<Relationships xmlns="http://schemas.openxmlformats.org/package/2006/relationships">
  <Relationship Id="rId1" Type="http://schemas.openxmlformats.org/officeDocument/2006/relationships/externalLinkPath" TargetMode="External" Target="file:///K:/DOCUME~1/hcmtmd/LOCALS~1/Temp/notesE1EF34/Temp/notesE1EF34/MRTA%20TestScript,%20Feb%2005.xls"/>
</Relationships>

</file>

<file path=xl/externalLinks/_rels/externalLink10.xml.rels><?xml version="1.0" encoding="UTF-8"?>

<Relationships xmlns="http://schemas.openxmlformats.org/package/2006/relationships">
  <Relationship Id="rId1" Type="http://schemas.openxmlformats.org/officeDocument/2006/relationships/externalLinkPath" TargetMode="External" Target="/workspace_r/gvl_data_utilities/KPI_PRODUCTION/output/Agency%20Performance%20by%20Segmentation/201707_GVL_Agency%20reports_v1.xlsm"/>
</Relationships>

</file>

<file path=xl/externalLinks/_rels/externalLink2.xml.rels><?xml version="1.0" encoding="UTF-8"?>

<Relationships xmlns="http://schemas.openxmlformats.org/package/2006/relationships">
  <Relationship Id="rId1" Type="http://schemas.openxmlformats.org/officeDocument/2006/relationships/externalLinkPath" TargetMode="External" Target="/DOCUME~1/hcmddn/LOCALS~1/Temp/notesE1EF34/DOCUME~1/HCMNTH~1/LOCALS~1/Temp/notesE1EF34/Products/Thach_PremCal/Prem%20Calculation_VT6.3.xls"/>
</Relationships>

</file>

<file path=xl/externalLinks/_rels/externalLink3.xml.rels><?xml version="1.0" encoding="UTF-8"?>

<Relationships xmlns="http://schemas.openxmlformats.org/package/2006/relationships">
  <Relationship Id="rId1" Type="http://schemas.openxmlformats.org/officeDocument/2006/relationships/externalLinkPath" TargetMode="External" Target="file:///K:/DOCUME~1/hcmtmd/LOCALS~1/Temp/_ZCTmp.Dir/MRTA_NB%20Test%20Plan.xls"/>
</Relationships>

</file>

<file path=xl/externalLinks/_rels/externalLink4.xml.rels><?xml version="1.0" encoding="UTF-8"?>

<Relationships xmlns="http://schemas.openxmlformats.org/package/2006/relationships">
  <Relationship Id="rId1" Type="http://schemas.openxmlformats.org/officeDocument/2006/relationships/externalLinkPath" TargetMode="External" Target="/DOM/Chi%20Diem/Project%201%20-%20Phan%20tich%20Agency%20Performance/201702_GVL_Agency%20reports_Revised%20Template.xlsm"/>
</Relationships>

</file>

<file path=xl/externalLinks/_rels/externalLink5.xml.rels><?xml version="1.0" encoding="UTF-8"?>

<Relationships xmlns="http://schemas.openxmlformats.org/package/2006/relationships">
  <Relationship Id="rId1" Type="http://schemas.openxmlformats.org/officeDocument/2006/relationships/externalLinkPath" TargetMode="External" Target="file:///T:/DOMS/MIS/Monthly/201706/201706_GVL_Agency%20reports_v1.xlsm"/>
</Relationships>

</file>

<file path=xl/externalLinks/_rels/externalLink6.xml.rels><?xml version="1.0" encoding="UTF-8"?>

<Relationships xmlns="http://schemas.openxmlformats.org/package/2006/relationships">
  <Relationship Id="rId1" Type="http://schemas.openxmlformats.org/officeDocument/2006/relationships/externalLinkPath" TargetMode="External" Target="/workspace_data_processing/gvl_data_utilities/KPI_PRODUCTION/output/Agency%20Performance%20by%20Segmentation/201702_GVL_Agency%20reports_Revised%20Template.xlsm"/>
</Relationships>

</file>

<file path=xl/externalLinks/_rels/externalLink7.xml.rels><?xml version="1.0" encoding="UTF-8"?>

<Relationships xmlns="http://schemas.openxmlformats.org/package/2006/relationships">
  <Relationship Id="rId1" Type="http://schemas.openxmlformats.org/officeDocument/2006/relationships/externalLinkPath" TargetMode="External" Target="file:///T:/DOMS/MIS/Monthly/201609/201609_GVL_Agency%20reports.xlsm"/>
</Relationships>

</file>

<file path=xl/externalLinks/_rels/externalLink8.xml.rels><?xml version="1.0" encoding="UTF-8"?>

<Relationships xmlns="http://schemas.openxmlformats.org/package/2006/relationships">
  <Relationship Id="rId1" Type="http://schemas.openxmlformats.org/officeDocument/2006/relationships/externalLinkPath" TargetMode="External" Target="/1.0%20Agency%20Model/Agency%20Plan_SP2013%202015_hybrid_Jan%209.xlsx"/>
</Relationships>

</file>

<file path=xl/externalLinks/_rels/externalLink9.xml.rels><?xml version="1.0" encoding="UTF-8"?>

<Relationships xmlns="http://schemas.openxmlformats.org/package/2006/relationships">
  <Relationship Id="rId1" Type="http://schemas.openxmlformats.org/officeDocument/2006/relationships/externalLinkPath" TargetMode="External" Target="file:///C:/workspace_r/gvl_data_utilities/KPI_PRODUCTION/output/Agency%20Performance%20by%20Segmentation/201707_GVL_Agency%20reports_v1.xlsm"/>
</Relationships>
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P41"/>
      <sheetName val="ENP42"/>
      <sheetName val="ADD41"/>
      <sheetName val="ADD42"/>
      <sheetName val="TLR41"/>
      <sheetName val="TLR42"/>
      <sheetName val="TLR1"/>
      <sheetName val="CIR1"/>
      <sheetName val="DSR2"/>
      <sheetName val="ADD1"/>
      <sheetName val="ADB1"/>
      <sheetName val="OPW2"/>
      <sheetName val="OPW1"/>
      <sheetName val="HSR1"/>
      <sheetName val="Mort Fac"/>
      <sheetName val="PM Fac"/>
      <sheetName val="EENP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Charts"/>
      <sheetName val="Country"/>
      <sheetName val="HCM"/>
      <sheetName val="HN"/>
      <sheetName val="Plan"/>
      <sheetName val="1.0 Production (GVL)"/>
      <sheetName val="1.1 Production by Region"/>
      <sheetName val="2.0 MP (GVL)"/>
      <sheetName val="2.1 MP by Region"/>
      <sheetName val="3.0 New AGs"/>
      <sheetName val="4.0 BD"/>
      <sheetName val="4.0 BD old"/>
      <sheetName val="4.1 BD Review"/>
      <sheetName val="TargetTeam"/>
      <sheetName val="BDList"/>
      <sheetName val="Target"/>
      <sheetName val="3.1 BD history"/>
      <sheetName val="BD comment"/>
      <sheetName val="4.1 New AG out-of profile by BD"/>
      <sheetName val="5 AL Segmentation"/>
      <sheetName val="HCMHN_BDMasterPlan"/>
      <sheetName val="5.0 AG retention"/>
      <sheetName val="6.0 GA"/>
      <sheetName val="7.0 Product Mix"/>
      <sheetName val="8.0 Customer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B2">
            <v>42947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"/>
      <sheetName val="PremCal"/>
      <sheetName val="Mix"/>
      <sheetName val="ENP1"/>
      <sheetName val="ENP2"/>
      <sheetName val="EEP1"/>
      <sheetName val="EAP1"/>
      <sheetName val="WLP1"/>
      <sheetName val="TLR1"/>
      <sheetName val="CIR1"/>
      <sheetName val="DSR1"/>
      <sheetName val="DSR2"/>
      <sheetName val="OPW2"/>
      <sheetName val="OPW3"/>
      <sheetName val="OPW1"/>
      <sheetName val="TLN1"/>
      <sheetName val="FCR"/>
      <sheetName val="FSR"/>
      <sheetName val="TLN1X"/>
      <sheetName val="EAP2"/>
    </sheetNames>
    <sheetDataSet>
      <sheetData sheetId="0" refreshError="1"/>
      <sheetData sheetId="1" refreshError="1"/>
      <sheetData sheetId="2" refreshError="1"/>
      <sheetData sheetId="3" refreshError="1">
        <row r="7">
          <cell r="A7">
            <v>0</v>
          </cell>
          <cell r="B7">
            <v>202.06</v>
          </cell>
          <cell r="C7">
            <v>180.83</v>
          </cell>
          <cell r="D7">
            <v>159.11000000000001</v>
          </cell>
          <cell r="E7">
            <v>136.91</v>
          </cell>
          <cell r="F7">
            <v>114.22</v>
          </cell>
          <cell r="G7">
            <v>91.01</v>
          </cell>
          <cell r="H7">
            <v>83.71</v>
          </cell>
          <cell r="I7">
            <v>76.3</v>
          </cell>
          <cell r="J7">
            <v>68.78</v>
          </cell>
          <cell r="K7">
            <v>61.16</v>
          </cell>
          <cell r="L7">
            <v>53.39</v>
          </cell>
          <cell r="M7">
            <v>49.94</v>
          </cell>
          <cell r="N7">
            <v>46.45</v>
          </cell>
          <cell r="O7">
            <v>42.91</v>
          </cell>
          <cell r="P7">
            <v>39.31</v>
          </cell>
          <cell r="Q7">
            <v>35.64</v>
          </cell>
          <cell r="R7">
            <v>33.33</v>
          </cell>
          <cell r="S7">
            <v>30.99</v>
          </cell>
          <cell r="T7">
            <v>28.62</v>
          </cell>
          <cell r="U7">
            <v>26.21</v>
          </cell>
          <cell r="V7">
            <v>23.72</v>
          </cell>
          <cell r="W7">
            <v>22.34</v>
          </cell>
          <cell r="X7">
            <v>20.94</v>
          </cell>
          <cell r="Y7">
            <v>19.510000000000002</v>
          </cell>
          <cell r="Z7">
            <v>18.07</v>
          </cell>
          <cell r="AA7">
            <v>16.559999999999999</v>
          </cell>
        </row>
        <row r="8">
          <cell r="A8">
            <v>1</v>
          </cell>
          <cell r="B8">
            <v>202.49</v>
          </cell>
          <cell r="C8">
            <v>181.3</v>
          </cell>
          <cell r="D8">
            <v>159.61000000000001</v>
          </cell>
          <cell r="E8">
            <v>137.44999999999999</v>
          </cell>
          <cell r="F8">
            <v>114.79</v>
          </cell>
          <cell r="G8">
            <v>91.63</v>
          </cell>
          <cell r="H8">
            <v>84.37</v>
          </cell>
          <cell r="I8">
            <v>76.989999999999995</v>
          </cell>
          <cell r="J8">
            <v>69.510000000000005</v>
          </cell>
          <cell r="K8">
            <v>61.92</v>
          </cell>
          <cell r="L8">
            <v>54.21</v>
          </cell>
          <cell r="M8">
            <v>50.82</v>
          </cell>
          <cell r="N8">
            <v>47.37</v>
          </cell>
          <cell r="O8">
            <v>43.88</v>
          </cell>
          <cell r="P8">
            <v>40.33</v>
          </cell>
          <cell r="Q8">
            <v>36.69</v>
          </cell>
          <cell r="R8">
            <v>34.39</v>
          </cell>
          <cell r="S8">
            <v>32.049999999999997</v>
          </cell>
          <cell r="T8">
            <v>29.69</v>
          </cell>
          <cell r="U8">
            <v>27.29</v>
          </cell>
          <cell r="V8">
            <v>24.84</v>
          </cell>
          <cell r="W8">
            <v>23.45</v>
          </cell>
          <cell r="X8">
            <v>22.04</v>
          </cell>
          <cell r="Y8">
            <v>20.62</v>
          </cell>
          <cell r="Z8">
            <v>19.170000000000002</v>
          </cell>
          <cell r="AA8">
            <v>17.670000000000002</v>
          </cell>
        </row>
        <row r="9">
          <cell r="A9">
            <v>2</v>
          </cell>
          <cell r="B9">
            <v>202.88</v>
          </cell>
          <cell r="C9">
            <v>181.72</v>
          </cell>
          <cell r="D9">
            <v>160.07</v>
          </cell>
          <cell r="E9">
            <v>137.94</v>
          </cell>
          <cell r="F9">
            <v>115.32</v>
          </cell>
          <cell r="G9">
            <v>92.18</v>
          </cell>
          <cell r="H9">
            <v>84.96</v>
          </cell>
          <cell r="I9">
            <v>77.63</v>
          </cell>
          <cell r="J9">
            <v>70.19</v>
          </cell>
          <cell r="K9">
            <v>62.65</v>
          </cell>
          <cell r="L9">
            <v>54.96</v>
          </cell>
          <cell r="M9">
            <v>51.6</v>
          </cell>
          <cell r="N9">
            <v>48.19</v>
          </cell>
          <cell r="O9">
            <v>44.73</v>
          </cell>
          <cell r="P9">
            <v>41.22</v>
          </cell>
          <cell r="Q9">
            <v>37.65</v>
          </cell>
          <cell r="R9">
            <v>35.369999999999997</v>
          </cell>
          <cell r="S9">
            <v>33.049999999999997</v>
          </cell>
          <cell r="T9">
            <v>30.7</v>
          </cell>
          <cell r="U9">
            <v>28.32</v>
          </cell>
          <cell r="V9">
            <v>25.86</v>
          </cell>
          <cell r="W9">
            <v>24.46</v>
          </cell>
          <cell r="X9">
            <v>23.05</v>
          </cell>
          <cell r="Y9">
            <v>21.62</v>
          </cell>
          <cell r="Z9">
            <v>20.170000000000002</v>
          </cell>
          <cell r="AA9">
            <v>18.670000000000002</v>
          </cell>
        </row>
        <row r="10">
          <cell r="A10">
            <v>3</v>
          </cell>
          <cell r="B10">
            <v>203.24</v>
          </cell>
          <cell r="C10">
            <v>182.1</v>
          </cell>
          <cell r="D10">
            <v>160.47999999999999</v>
          </cell>
          <cell r="E10">
            <v>138.37</v>
          </cell>
          <cell r="F10">
            <v>115.77</v>
          </cell>
          <cell r="G10">
            <v>92.69</v>
          </cell>
          <cell r="H10">
            <v>85.5</v>
          </cell>
          <cell r="I10">
            <v>78.209999999999994</v>
          </cell>
          <cell r="J10">
            <v>70.81</v>
          </cell>
          <cell r="K10">
            <v>63.29</v>
          </cell>
          <cell r="L10">
            <v>55.63</v>
          </cell>
          <cell r="M10">
            <v>52.31</v>
          </cell>
          <cell r="N10">
            <v>48.94</v>
          </cell>
          <cell r="O10">
            <v>45.51</v>
          </cell>
          <cell r="P10">
            <v>42.04</v>
          </cell>
          <cell r="Q10">
            <v>38.51</v>
          </cell>
          <cell r="R10">
            <v>36.229999999999997</v>
          </cell>
          <cell r="S10">
            <v>33.92</v>
          </cell>
          <cell r="T10">
            <v>31.57</v>
          </cell>
          <cell r="U10">
            <v>29.2</v>
          </cell>
          <cell r="V10">
            <v>26.77</v>
          </cell>
          <cell r="W10">
            <v>25.38</v>
          </cell>
          <cell r="X10">
            <v>23.96</v>
          </cell>
          <cell r="Y10">
            <v>22.52</v>
          </cell>
          <cell r="Z10">
            <v>21.06</v>
          </cell>
          <cell r="AA10">
            <v>19.559999999999999</v>
          </cell>
        </row>
        <row r="11">
          <cell r="A11">
            <v>4</v>
          </cell>
          <cell r="B11">
            <v>203.56</v>
          </cell>
          <cell r="C11">
            <v>182.45</v>
          </cell>
          <cell r="D11">
            <v>160.86000000000001</v>
          </cell>
          <cell r="E11">
            <v>138.78</v>
          </cell>
          <cell r="F11">
            <v>116.22</v>
          </cell>
          <cell r="G11">
            <v>93.14</v>
          </cell>
          <cell r="H11">
            <v>85.98</v>
          </cell>
          <cell r="I11">
            <v>78.709999999999994</v>
          </cell>
          <cell r="J11">
            <v>71.33</v>
          </cell>
          <cell r="K11">
            <v>63.84</v>
          </cell>
          <cell r="L11">
            <v>56.24</v>
          </cell>
          <cell r="M11">
            <v>52.95</v>
          </cell>
          <cell r="N11">
            <v>49.62</v>
          </cell>
          <cell r="O11">
            <v>46.23</v>
          </cell>
          <cell r="P11">
            <v>42.8</v>
          </cell>
          <cell r="Q11">
            <v>39.28</v>
          </cell>
          <cell r="R11">
            <v>37.020000000000003</v>
          </cell>
          <cell r="S11">
            <v>34.72</v>
          </cell>
          <cell r="T11">
            <v>32.39</v>
          </cell>
          <cell r="U11">
            <v>30.03</v>
          </cell>
          <cell r="V11">
            <v>27.59</v>
          </cell>
          <cell r="W11">
            <v>26.19</v>
          </cell>
          <cell r="X11">
            <v>24.76</v>
          </cell>
          <cell r="Y11">
            <v>23.32</v>
          </cell>
          <cell r="Z11">
            <v>21.86</v>
          </cell>
          <cell r="AA11">
            <v>20.37</v>
          </cell>
        </row>
        <row r="12">
          <cell r="A12">
            <v>5</v>
          </cell>
          <cell r="B12">
            <v>203.84</v>
          </cell>
          <cell r="C12">
            <v>182.76</v>
          </cell>
          <cell r="D12">
            <v>161.18</v>
          </cell>
          <cell r="E12">
            <v>139.13</v>
          </cell>
          <cell r="F12">
            <v>116.59</v>
          </cell>
          <cell r="G12">
            <v>93.55</v>
          </cell>
          <cell r="H12">
            <v>86.42</v>
          </cell>
          <cell r="I12">
            <v>79.180000000000007</v>
          </cell>
          <cell r="J12">
            <v>71.84</v>
          </cell>
          <cell r="K12">
            <v>64.38</v>
          </cell>
          <cell r="L12">
            <v>56.78</v>
          </cell>
          <cell r="M12">
            <v>53.52</v>
          </cell>
          <cell r="N12">
            <v>50.21</v>
          </cell>
          <cell r="O12">
            <v>46.84</v>
          </cell>
          <cell r="P12">
            <v>43.43</v>
          </cell>
          <cell r="Q12">
            <v>39.96</v>
          </cell>
          <cell r="R12">
            <v>37.71</v>
          </cell>
          <cell r="S12">
            <v>35.409999999999997</v>
          </cell>
          <cell r="T12">
            <v>33.090000000000003</v>
          </cell>
          <cell r="U12">
            <v>30.73</v>
          </cell>
          <cell r="V12">
            <v>28.31</v>
          </cell>
          <cell r="W12">
            <v>26.91</v>
          </cell>
          <cell r="X12">
            <v>25.49</v>
          </cell>
          <cell r="Y12">
            <v>24.05</v>
          </cell>
          <cell r="Z12">
            <v>22.59</v>
          </cell>
          <cell r="AA12">
            <v>21.09</v>
          </cell>
        </row>
        <row r="13">
          <cell r="A13">
            <v>6</v>
          </cell>
          <cell r="B13">
            <v>204.1</v>
          </cell>
          <cell r="C13">
            <v>183.03</v>
          </cell>
          <cell r="D13">
            <v>161.49</v>
          </cell>
          <cell r="E13">
            <v>139.44999999999999</v>
          </cell>
          <cell r="F13">
            <v>116.94</v>
          </cell>
          <cell r="G13">
            <v>93.9</v>
          </cell>
          <cell r="H13">
            <v>86.79</v>
          </cell>
          <cell r="I13">
            <v>79.58</v>
          </cell>
          <cell r="J13">
            <v>72.260000000000005</v>
          </cell>
          <cell r="K13">
            <v>64.83</v>
          </cell>
          <cell r="L13">
            <v>57.26</v>
          </cell>
          <cell r="M13">
            <v>54.02</v>
          </cell>
          <cell r="N13">
            <v>50.73</v>
          </cell>
          <cell r="O13">
            <v>47.39</v>
          </cell>
          <cell r="P13">
            <v>44.01</v>
          </cell>
          <cell r="Q13">
            <v>40.57</v>
          </cell>
          <cell r="R13">
            <v>38.32</v>
          </cell>
          <cell r="S13">
            <v>36.03</v>
          </cell>
          <cell r="T13">
            <v>33.71</v>
          </cell>
          <cell r="U13">
            <v>31.36</v>
          </cell>
          <cell r="V13">
            <v>28.95</v>
          </cell>
          <cell r="W13">
            <v>27.54</v>
          </cell>
          <cell r="X13">
            <v>26.12</v>
          </cell>
          <cell r="Y13">
            <v>24.67</v>
          </cell>
          <cell r="Z13">
            <v>23.2</v>
          </cell>
          <cell r="AA13">
            <v>21.72</v>
          </cell>
        </row>
        <row r="14">
          <cell r="A14">
            <v>7</v>
          </cell>
          <cell r="B14">
            <v>204.32</v>
          </cell>
          <cell r="C14">
            <v>183.26</v>
          </cell>
          <cell r="D14">
            <v>161.72999999999999</v>
          </cell>
          <cell r="E14">
            <v>139.71</v>
          </cell>
          <cell r="F14">
            <v>117.21</v>
          </cell>
          <cell r="G14">
            <v>94.22</v>
          </cell>
          <cell r="H14">
            <v>87.13</v>
          </cell>
          <cell r="I14">
            <v>79.92</v>
          </cell>
          <cell r="J14">
            <v>72.61</v>
          </cell>
          <cell r="K14">
            <v>65.2</v>
          </cell>
          <cell r="L14">
            <v>57.67</v>
          </cell>
          <cell r="M14">
            <v>54.45</v>
          </cell>
          <cell r="N14">
            <v>51.19</v>
          </cell>
          <cell r="O14">
            <v>47.88</v>
          </cell>
          <cell r="P14">
            <v>44.52</v>
          </cell>
          <cell r="Q14">
            <v>41.1</v>
          </cell>
          <cell r="R14">
            <v>38.85</v>
          </cell>
          <cell r="S14">
            <v>36.56</v>
          </cell>
          <cell r="T14">
            <v>34.25</v>
          </cell>
          <cell r="U14">
            <v>31.9</v>
          </cell>
          <cell r="V14">
            <v>29.51</v>
          </cell>
          <cell r="W14">
            <v>28.11</v>
          </cell>
          <cell r="X14">
            <v>26.69</v>
          </cell>
          <cell r="Y14">
            <v>25.24</v>
          </cell>
          <cell r="Z14">
            <v>23.78</v>
          </cell>
          <cell r="AA14">
            <v>22.26</v>
          </cell>
        </row>
        <row r="15">
          <cell r="A15">
            <v>8</v>
          </cell>
          <cell r="B15">
            <v>204.52</v>
          </cell>
          <cell r="C15">
            <v>183.48</v>
          </cell>
          <cell r="D15">
            <v>161.97</v>
          </cell>
          <cell r="E15">
            <v>139.97</v>
          </cell>
          <cell r="F15">
            <v>117.49</v>
          </cell>
          <cell r="G15">
            <v>94.49</v>
          </cell>
          <cell r="H15">
            <v>87.42</v>
          </cell>
          <cell r="I15">
            <v>80.239999999999995</v>
          </cell>
          <cell r="J15">
            <v>72.95</v>
          </cell>
          <cell r="K15">
            <v>65.56</v>
          </cell>
          <cell r="L15">
            <v>58.03</v>
          </cell>
          <cell r="M15">
            <v>54.84</v>
          </cell>
          <cell r="N15">
            <v>51.6</v>
          </cell>
          <cell r="O15">
            <v>48.31</v>
          </cell>
          <cell r="P15">
            <v>44.98</v>
          </cell>
          <cell r="Q15">
            <v>41.56</v>
          </cell>
          <cell r="R15">
            <v>39.32</v>
          </cell>
          <cell r="S15">
            <v>37.049999999999997</v>
          </cell>
          <cell r="T15">
            <v>34.75</v>
          </cell>
          <cell r="U15">
            <v>32.409999999999997</v>
          </cell>
          <cell r="V15">
            <v>30</v>
          </cell>
          <cell r="W15">
            <v>28.59</v>
          </cell>
          <cell r="X15">
            <v>27.16</v>
          </cell>
          <cell r="Y15">
            <v>25.71</v>
          </cell>
          <cell r="Z15">
            <v>24.23</v>
          </cell>
          <cell r="AA15">
            <v>22.74</v>
          </cell>
        </row>
        <row r="16">
          <cell r="A16">
            <v>9</v>
          </cell>
          <cell r="B16">
            <v>204.68</v>
          </cell>
          <cell r="C16">
            <v>183.66</v>
          </cell>
          <cell r="D16">
            <v>162.15</v>
          </cell>
          <cell r="E16">
            <v>140.16999999999999</v>
          </cell>
          <cell r="F16">
            <v>117.7</v>
          </cell>
          <cell r="G16">
            <v>94.72</v>
          </cell>
          <cell r="H16">
            <v>87.66</v>
          </cell>
          <cell r="I16">
            <v>80.489999999999995</v>
          </cell>
          <cell r="J16">
            <v>73.22</v>
          </cell>
          <cell r="K16">
            <v>65.83</v>
          </cell>
          <cell r="L16">
            <v>58.34</v>
          </cell>
          <cell r="M16">
            <v>55.16</v>
          </cell>
          <cell r="N16">
            <v>51.94</v>
          </cell>
          <cell r="O16">
            <v>48.66</v>
          </cell>
          <cell r="P16">
            <v>45.34</v>
          </cell>
          <cell r="Q16">
            <v>41.95</v>
          </cell>
          <cell r="R16">
            <v>39.72</v>
          </cell>
          <cell r="S16">
            <v>37.450000000000003</v>
          </cell>
          <cell r="T16">
            <v>35.15</v>
          </cell>
          <cell r="U16">
            <v>32.82</v>
          </cell>
          <cell r="V16">
            <v>30.41</v>
          </cell>
          <cell r="W16">
            <v>29</v>
          </cell>
          <cell r="X16">
            <v>27.57</v>
          </cell>
          <cell r="Y16">
            <v>26.12</v>
          </cell>
          <cell r="Z16">
            <v>24.65</v>
          </cell>
          <cell r="AA16">
            <v>23.15</v>
          </cell>
        </row>
        <row r="17">
          <cell r="A17">
            <v>10</v>
          </cell>
          <cell r="B17">
            <v>204.82</v>
          </cell>
          <cell r="C17">
            <v>183.81</v>
          </cell>
          <cell r="D17">
            <v>162.32</v>
          </cell>
          <cell r="E17">
            <v>140.35</v>
          </cell>
          <cell r="F17">
            <v>117.89</v>
          </cell>
          <cell r="G17">
            <v>94.92</v>
          </cell>
          <cell r="H17">
            <v>87.87</v>
          </cell>
          <cell r="I17">
            <v>80.709999999999994</v>
          </cell>
          <cell r="J17">
            <v>73.45</v>
          </cell>
          <cell r="K17">
            <v>66.08</v>
          </cell>
          <cell r="L17">
            <v>58.6</v>
          </cell>
          <cell r="M17">
            <v>55.43</v>
          </cell>
          <cell r="N17">
            <v>52.22</v>
          </cell>
          <cell r="O17">
            <v>48.96</v>
          </cell>
          <cell r="P17">
            <v>45.65</v>
          </cell>
          <cell r="Q17">
            <v>42.29</v>
          </cell>
          <cell r="R17">
            <v>40.049999999999997</v>
          </cell>
          <cell r="S17">
            <v>37.79</v>
          </cell>
          <cell r="T17">
            <v>35.49</v>
          </cell>
          <cell r="U17">
            <v>33.159999999999997</v>
          </cell>
          <cell r="V17">
            <v>30.76</v>
          </cell>
          <cell r="W17">
            <v>29.36</v>
          </cell>
          <cell r="X17">
            <v>27.93</v>
          </cell>
          <cell r="Y17">
            <v>26.48</v>
          </cell>
          <cell r="Z17">
            <v>25.02</v>
          </cell>
          <cell r="AA17">
            <v>23.5</v>
          </cell>
        </row>
        <row r="18">
          <cell r="A18">
            <v>11</v>
          </cell>
          <cell r="B18">
            <v>204.94</v>
          </cell>
          <cell r="C18">
            <v>183.94</v>
          </cell>
          <cell r="D18">
            <v>162.44999999999999</v>
          </cell>
          <cell r="E18">
            <v>140.47</v>
          </cell>
          <cell r="F18">
            <v>118.02</v>
          </cell>
          <cell r="G18">
            <v>95.08</v>
          </cell>
          <cell r="H18">
            <v>88.04</v>
          </cell>
          <cell r="I18">
            <v>80.900000000000006</v>
          </cell>
          <cell r="J18">
            <v>73.64</v>
          </cell>
          <cell r="K18">
            <v>66.290000000000006</v>
          </cell>
          <cell r="L18">
            <v>58.82</v>
          </cell>
          <cell r="M18">
            <v>55.66</v>
          </cell>
          <cell r="N18">
            <v>52.46</v>
          </cell>
          <cell r="O18">
            <v>49.21</v>
          </cell>
          <cell r="P18">
            <v>45.91</v>
          </cell>
          <cell r="Q18">
            <v>42.55</v>
          </cell>
          <cell r="R18">
            <v>40.32</v>
          </cell>
          <cell r="S18">
            <v>38.06</v>
          </cell>
          <cell r="T18">
            <v>35.76</v>
          </cell>
          <cell r="U18">
            <v>33.43</v>
          </cell>
          <cell r="V18">
            <v>31.04</v>
          </cell>
          <cell r="W18">
            <v>29.63</v>
          </cell>
          <cell r="X18">
            <v>28.21</v>
          </cell>
          <cell r="Y18">
            <v>26.77</v>
          </cell>
          <cell r="Z18">
            <v>25.3</v>
          </cell>
          <cell r="AA18">
            <v>23.78</v>
          </cell>
        </row>
        <row r="19">
          <cell r="A19">
            <v>12</v>
          </cell>
          <cell r="B19">
            <v>205.04</v>
          </cell>
          <cell r="C19">
            <v>184.04</v>
          </cell>
          <cell r="D19">
            <v>162.56</v>
          </cell>
          <cell r="E19">
            <v>140.6</v>
          </cell>
          <cell r="F19">
            <v>118.16</v>
          </cell>
          <cell r="G19">
            <v>95.21</v>
          </cell>
          <cell r="H19">
            <v>88.18</v>
          </cell>
          <cell r="I19">
            <v>81.05</v>
          </cell>
          <cell r="J19">
            <v>73.81</v>
          </cell>
          <cell r="K19">
            <v>66.459999999999994</v>
          </cell>
          <cell r="L19">
            <v>58.98</v>
          </cell>
          <cell r="M19">
            <v>55.84</v>
          </cell>
          <cell r="N19">
            <v>52.65</v>
          </cell>
          <cell r="O19">
            <v>49.41</v>
          </cell>
          <cell r="P19">
            <v>46.12</v>
          </cell>
          <cell r="Q19">
            <v>42.77</v>
          </cell>
          <cell r="R19">
            <v>40.54</v>
          </cell>
          <cell r="S19">
            <v>38.28</v>
          </cell>
          <cell r="T19">
            <v>35.979999999999997</v>
          </cell>
          <cell r="U19">
            <v>33.65</v>
          </cell>
          <cell r="V19">
            <v>31.27</v>
          </cell>
          <cell r="W19">
            <v>29.87</v>
          </cell>
          <cell r="X19">
            <v>28.44</v>
          </cell>
          <cell r="Y19">
            <v>27</v>
          </cell>
          <cell r="Z19">
            <v>25.54</v>
          </cell>
          <cell r="AA19">
            <v>24.01</v>
          </cell>
        </row>
        <row r="20">
          <cell r="A20">
            <v>13</v>
          </cell>
          <cell r="B20">
            <v>205.11</v>
          </cell>
          <cell r="C20">
            <v>184.13</v>
          </cell>
          <cell r="D20">
            <v>162.66</v>
          </cell>
          <cell r="E20">
            <v>140.71</v>
          </cell>
          <cell r="F20">
            <v>118.28</v>
          </cell>
          <cell r="G20">
            <v>95.32</v>
          </cell>
          <cell r="H20">
            <v>88.29</v>
          </cell>
          <cell r="I20">
            <v>81.16</v>
          </cell>
          <cell r="J20">
            <v>73.92</v>
          </cell>
          <cell r="K20">
            <v>66.569999999999993</v>
          </cell>
          <cell r="L20">
            <v>59.12</v>
          </cell>
          <cell r="M20">
            <v>55.99</v>
          </cell>
          <cell r="N20">
            <v>52.81</v>
          </cell>
          <cell r="O20">
            <v>49.58</v>
          </cell>
          <cell r="P20">
            <v>46.3</v>
          </cell>
          <cell r="Q20">
            <v>42.94</v>
          </cell>
          <cell r="R20">
            <v>40.71</v>
          </cell>
          <cell r="S20">
            <v>38.450000000000003</v>
          </cell>
          <cell r="T20">
            <v>36.159999999999997</v>
          </cell>
          <cell r="U20">
            <v>33.83</v>
          </cell>
          <cell r="V20">
            <v>31.45</v>
          </cell>
          <cell r="W20">
            <v>30.05</v>
          </cell>
          <cell r="X20">
            <v>28.62</v>
          </cell>
          <cell r="Y20">
            <v>27.18</v>
          </cell>
          <cell r="Z20">
            <v>25.72</v>
          </cell>
          <cell r="AA20">
            <v>24.19</v>
          </cell>
        </row>
        <row r="21">
          <cell r="A21">
            <v>14</v>
          </cell>
          <cell r="B21">
            <v>205.17</v>
          </cell>
          <cell r="C21">
            <v>184.19</v>
          </cell>
          <cell r="D21">
            <v>162.72</v>
          </cell>
          <cell r="E21">
            <v>140.77000000000001</v>
          </cell>
          <cell r="F21">
            <v>118.33</v>
          </cell>
          <cell r="G21">
            <v>95.39</v>
          </cell>
          <cell r="H21">
            <v>88.37</v>
          </cell>
          <cell r="I21">
            <v>81.25</v>
          </cell>
          <cell r="J21">
            <v>74.02</v>
          </cell>
          <cell r="K21">
            <v>66.69</v>
          </cell>
          <cell r="L21">
            <v>59.21</v>
          </cell>
          <cell r="M21">
            <v>56.08</v>
          </cell>
          <cell r="N21">
            <v>52.9</v>
          </cell>
          <cell r="O21">
            <v>49.67</v>
          </cell>
          <cell r="P21">
            <v>46.4</v>
          </cell>
          <cell r="Q21">
            <v>43.06</v>
          </cell>
          <cell r="R21">
            <v>40.83</v>
          </cell>
          <cell r="S21">
            <v>38.57</v>
          </cell>
          <cell r="T21">
            <v>36.28</v>
          </cell>
          <cell r="U21">
            <v>33.950000000000003</v>
          </cell>
          <cell r="V21">
            <v>31.58</v>
          </cell>
          <cell r="W21">
            <v>30.18</v>
          </cell>
          <cell r="X21">
            <v>28.76</v>
          </cell>
          <cell r="Y21">
            <v>27.32</v>
          </cell>
          <cell r="Z21">
            <v>25.86</v>
          </cell>
          <cell r="AA21">
            <v>24.33</v>
          </cell>
        </row>
        <row r="22">
          <cell r="A22">
            <v>15</v>
          </cell>
          <cell r="B22">
            <v>205.21</v>
          </cell>
          <cell r="C22">
            <v>184.22</v>
          </cell>
          <cell r="D22">
            <v>162.76</v>
          </cell>
          <cell r="E22">
            <v>140.81</v>
          </cell>
          <cell r="F22">
            <v>118.37</v>
          </cell>
          <cell r="G22">
            <v>95.44</v>
          </cell>
          <cell r="H22">
            <v>88.42</v>
          </cell>
          <cell r="I22">
            <v>81.3</v>
          </cell>
          <cell r="J22">
            <v>74.069999999999993</v>
          </cell>
          <cell r="K22">
            <v>66.739999999999995</v>
          </cell>
          <cell r="L22">
            <v>59.28</v>
          </cell>
          <cell r="M22">
            <v>56.15</v>
          </cell>
          <cell r="N22">
            <v>52.97</v>
          </cell>
          <cell r="O22">
            <v>49.75</v>
          </cell>
          <cell r="P22">
            <v>46.47</v>
          </cell>
          <cell r="Q22">
            <v>43.14</v>
          </cell>
          <cell r="R22">
            <v>40.92</v>
          </cell>
          <cell r="S22">
            <v>38.659999999999997</v>
          </cell>
          <cell r="T22">
            <v>36.36</v>
          </cell>
          <cell r="U22">
            <v>34.04</v>
          </cell>
          <cell r="V22">
            <v>31.67</v>
          </cell>
          <cell r="W22">
            <v>30.27</v>
          </cell>
          <cell r="X22">
            <v>28.85</v>
          </cell>
          <cell r="Y22">
            <v>27.41</v>
          </cell>
          <cell r="Z22">
            <v>25.95</v>
          </cell>
          <cell r="AA22">
            <v>24.42</v>
          </cell>
        </row>
        <row r="23">
          <cell r="A23">
            <v>16</v>
          </cell>
          <cell r="B23">
            <v>205.23</v>
          </cell>
          <cell r="C23">
            <v>184.24</v>
          </cell>
          <cell r="D23">
            <v>162.78</v>
          </cell>
          <cell r="E23">
            <v>140.83000000000001</v>
          </cell>
          <cell r="F23">
            <v>118.39</v>
          </cell>
          <cell r="G23">
            <v>95.47</v>
          </cell>
          <cell r="H23">
            <v>88.45</v>
          </cell>
          <cell r="I23">
            <v>81.33</v>
          </cell>
          <cell r="J23">
            <v>74.099999999999994</v>
          </cell>
          <cell r="K23">
            <v>66.77</v>
          </cell>
          <cell r="L23">
            <v>59.32</v>
          </cell>
          <cell r="M23">
            <v>56.18</v>
          </cell>
          <cell r="N23">
            <v>53.01</v>
          </cell>
          <cell r="O23">
            <v>49.78</v>
          </cell>
          <cell r="P23">
            <v>46.51</v>
          </cell>
          <cell r="Q23">
            <v>43.19</v>
          </cell>
          <cell r="R23">
            <v>40.96</v>
          </cell>
          <cell r="S23">
            <v>38.700000000000003</v>
          </cell>
          <cell r="T23">
            <v>36.409999999999997</v>
          </cell>
          <cell r="U23">
            <v>34.08</v>
          </cell>
          <cell r="V23">
            <v>31.72</v>
          </cell>
          <cell r="W23">
            <v>30.32</v>
          </cell>
          <cell r="X23">
            <v>28.9</v>
          </cell>
          <cell r="Y23">
            <v>27.46</v>
          </cell>
          <cell r="Z23">
            <v>26</v>
          </cell>
          <cell r="AA23">
            <v>24.49</v>
          </cell>
        </row>
        <row r="24">
          <cell r="A24">
            <v>17</v>
          </cell>
          <cell r="B24">
            <v>205.24</v>
          </cell>
          <cell r="C24">
            <v>184.25</v>
          </cell>
          <cell r="D24">
            <v>162.79</v>
          </cell>
          <cell r="E24">
            <v>140.84</v>
          </cell>
          <cell r="F24">
            <v>118.4</v>
          </cell>
          <cell r="G24">
            <v>95.49</v>
          </cell>
          <cell r="H24">
            <v>88.48</v>
          </cell>
          <cell r="I24">
            <v>81.349999999999994</v>
          </cell>
          <cell r="J24">
            <v>74.12</v>
          </cell>
          <cell r="K24">
            <v>66.790000000000006</v>
          </cell>
          <cell r="L24">
            <v>59.33</v>
          </cell>
          <cell r="M24">
            <v>56.21</v>
          </cell>
          <cell r="N24">
            <v>53.04</v>
          </cell>
          <cell r="O24">
            <v>49.82</v>
          </cell>
          <cell r="P24">
            <v>46.56</v>
          </cell>
          <cell r="Q24">
            <v>43.21</v>
          </cell>
          <cell r="R24">
            <v>40.98</v>
          </cell>
          <cell r="S24">
            <v>38.72</v>
          </cell>
          <cell r="T24">
            <v>36.43</v>
          </cell>
          <cell r="U24">
            <v>34.1</v>
          </cell>
          <cell r="V24">
            <v>31.75</v>
          </cell>
          <cell r="W24">
            <v>30.35</v>
          </cell>
          <cell r="X24">
            <v>28.93</v>
          </cell>
          <cell r="Y24">
            <v>27.49</v>
          </cell>
          <cell r="Z24">
            <v>26.03</v>
          </cell>
          <cell r="AA24">
            <v>24.52</v>
          </cell>
        </row>
        <row r="25">
          <cell r="A25">
            <v>18</v>
          </cell>
          <cell r="B25">
            <v>205.24</v>
          </cell>
          <cell r="C25">
            <v>184.25</v>
          </cell>
          <cell r="D25">
            <v>162.79</v>
          </cell>
          <cell r="E25">
            <v>140.84</v>
          </cell>
          <cell r="F25">
            <v>118.4</v>
          </cell>
          <cell r="G25">
            <v>95.49</v>
          </cell>
          <cell r="H25">
            <v>88.48</v>
          </cell>
          <cell r="I25">
            <v>81.349999999999994</v>
          </cell>
          <cell r="J25">
            <v>74.12</v>
          </cell>
          <cell r="K25">
            <v>66.790000000000006</v>
          </cell>
          <cell r="L25">
            <v>59.33</v>
          </cell>
          <cell r="M25">
            <v>56.21</v>
          </cell>
          <cell r="N25">
            <v>53.04</v>
          </cell>
          <cell r="O25">
            <v>49.82</v>
          </cell>
          <cell r="P25">
            <v>46.56</v>
          </cell>
          <cell r="Q25">
            <v>43.21</v>
          </cell>
          <cell r="R25">
            <v>40.98</v>
          </cell>
          <cell r="S25">
            <v>38.72</v>
          </cell>
          <cell r="T25">
            <v>36.43</v>
          </cell>
          <cell r="U25">
            <v>34.1</v>
          </cell>
          <cell r="V25">
            <v>31.75</v>
          </cell>
          <cell r="W25">
            <v>30.35</v>
          </cell>
          <cell r="X25">
            <v>28.93</v>
          </cell>
          <cell r="Y25">
            <v>27.49</v>
          </cell>
          <cell r="Z25">
            <v>26.03</v>
          </cell>
          <cell r="AA25">
            <v>24.53</v>
          </cell>
        </row>
        <row r="26">
          <cell r="A26">
            <v>19</v>
          </cell>
          <cell r="B26">
            <v>205.24</v>
          </cell>
          <cell r="C26">
            <v>184.25</v>
          </cell>
          <cell r="D26">
            <v>162.79</v>
          </cell>
          <cell r="E26">
            <v>140.84</v>
          </cell>
          <cell r="F26">
            <v>118.4</v>
          </cell>
          <cell r="G26">
            <v>95.49</v>
          </cell>
          <cell r="H26">
            <v>88.48</v>
          </cell>
          <cell r="I26">
            <v>81.349999999999994</v>
          </cell>
          <cell r="J26">
            <v>74.12</v>
          </cell>
          <cell r="K26">
            <v>66.790000000000006</v>
          </cell>
          <cell r="L26">
            <v>59.33</v>
          </cell>
          <cell r="M26">
            <v>56.21</v>
          </cell>
          <cell r="N26">
            <v>53.04</v>
          </cell>
          <cell r="O26">
            <v>49.82</v>
          </cell>
          <cell r="P26">
            <v>46.56</v>
          </cell>
          <cell r="Q26">
            <v>43.21</v>
          </cell>
          <cell r="R26">
            <v>40.98</v>
          </cell>
          <cell r="S26">
            <v>38.72</v>
          </cell>
          <cell r="T26">
            <v>36.43</v>
          </cell>
          <cell r="U26">
            <v>34.1</v>
          </cell>
          <cell r="V26">
            <v>31.75</v>
          </cell>
          <cell r="W26">
            <v>30.35</v>
          </cell>
          <cell r="X26">
            <v>28.93</v>
          </cell>
          <cell r="Y26">
            <v>27.49</v>
          </cell>
          <cell r="Z26">
            <v>26.03</v>
          </cell>
          <cell r="AA26">
            <v>24.53</v>
          </cell>
        </row>
        <row r="27">
          <cell r="A27">
            <v>20</v>
          </cell>
          <cell r="B27">
            <v>205.24</v>
          </cell>
          <cell r="C27">
            <v>184.25</v>
          </cell>
          <cell r="D27">
            <v>162.79</v>
          </cell>
          <cell r="E27">
            <v>140.84</v>
          </cell>
          <cell r="F27">
            <v>118.4</v>
          </cell>
          <cell r="G27">
            <v>95.49</v>
          </cell>
          <cell r="H27">
            <v>88.48</v>
          </cell>
          <cell r="I27">
            <v>81.349999999999994</v>
          </cell>
          <cell r="J27">
            <v>74.12</v>
          </cell>
          <cell r="K27">
            <v>66.790000000000006</v>
          </cell>
          <cell r="L27">
            <v>59.33</v>
          </cell>
          <cell r="M27">
            <v>56.21</v>
          </cell>
          <cell r="N27">
            <v>53.04</v>
          </cell>
          <cell r="O27">
            <v>49.82</v>
          </cell>
          <cell r="P27">
            <v>46.56</v>
          </cell>
          <cell r="Q27">
            <v>43.21</v>
          </cell>
          <cell r="R27">
            <v>40.98</v>
          </cell>
          <cell r="S27">
            <v>38.72</v>
          </cell>
          <cell r="T27">
            <v>36.43</v>
          </cell>
          <cell r="U27">
            <v>34.1</v>
          </cell>
          <cell r="V27">
            <v>31.75</v>
          </cell>
          <cell r="W27">
            <v>30.35</v>
          </cell>
          <cell r="X27">
            <v>28.93</v>
          </cell>
          <cell r="Y27">
            <v>27.49</v>
          </cell>
          <cell r="Z27">
            <v>26.03</v>
          </cell>
          <cell r="AA27">
            <v>24.53</v>
          </cell>
        </row>
        <row r="28">
          <cell r="A28">
            <v>21</v>
          </cell>
          <cell r="B28">
            <v>205.24</v>
          </cell>
          <cell r="C28">
            <v>184.25</v>
          </cell>
          <cell r="D28">
            <v>162.79</v>
          </cell>
          <cell r="E28">
            <v>140.84</v>
          </cell>
          <cell r="F28">
            <v>118.4</v>
          </cell>
          <cell r="G28">
            <v>95.49</v>
          </cell>
          <cell r="H28">
            <v>88.48</v>
          </cell>
          <cell r="I28">
            <v>81.349999999999994</v>
          </cell>
          <cell r="J28">
            <v>74.12</v>
          </cell>
          <cell r="K28">
            <v>66.790000000000006</v>
          </cell>
          <cell r="L28">
            <v>59.33</v>
          </cell>
          <cell r="M28">
            <v>56.21</v>
          </cell>
          <cell r="N28">
            <v>53.04</v>
          </cell>
          <cell r="O28">
            <v>49.82</v>
          </cell>
          <cell r="P28">
            <v>46.56</v>
          </cell>
          <cell r="Q28">
            <v>43.21</v>
          </cell>
          <cell r="R28">
            <v>40.98</v>
          </cell>
          <cell r="S28">
            <v>38.72</v>
          </cell>
          <cell r="T28">
            <v>36.43</v>
          </cell>
          <cell r="U28">
            <v>34.1</v>
          </cell>
          <cell r="V28">
            <v>31.75</v>
          </cell>
          <cell r="W28">
            <v>30.35</v>
          </cell>
          <cell r="X28">
            <v>28.93</v>
          </cell>
          <cell r="Y28">
            <v>27.49</v>
          </cell>
          <cell r="Z28">
            <v>26.03</v>
          </cell>
          <cell r="AA28">
            <v>24.53</v>
          </cell>
        </row>
        <row r="29">
          <cell r="A29">
            <v>22</v>
          </cell>
          <cell r="B29">
            <v>205.24</v>
          </cell>
          <cell r="C29">
            <v>184.25</v>
          </cell>
          <cell r="D29">
            <v>162.79</v>
          </cell>
          <cell r="E29">
            <v>140.84</v>
          </cell>
          <cell r="F29">
            <v>118.4</v>
          </cell>
          <cell r="G29">
            <v>95.49</v>
          </cell>
          <cell r="H29">
            <v>88.48</v>
          </cell>
          <cell r="I29">
            <v>81.349999999999994</v>
          </cell>
          <cell r="J29">
            <v>74.12</v>
          </cell>
          <cell r="K29">
            <v>66.790000000000006</v>
          </cell>
          <cell r="L29">
            <v>59.33</v>
          </cell>
          <cell r="M29">
            <v>56.21</v>
          </cell>
          <cell r="N29">
            <v>53.04</v>
          </cell>
          <cell r="O29">
            <v>49.82</v>
          </cell>
          <cell r="P29">
            <v>46.56</v>
          </cell>
          <cell r="Q29">
            <v>43.21</v>
          </cell>
          <cell r="R29">
            <v>40.98</v>
          </cell>
          <cell r="S29">
            <v>38.72</v>
          </cell>
          <cell r="T29">
            <v>36.43</v>
          </cell>
          <cell r="U29">
            <v>34.1</v>
          </cell>
          <cell r="V29">
            <v>31.75</v>
          </cell>
          <cell r="W29">
            <v>30.35</v>
          </cell>
          <cell r="X29">
            <v>28.93</v>
          </cell>
          <cell r="Y29">
            <v>27.49</v>
          </cell>
          <cell r="Z29">
            <v>26.03</v>
          </cell>
          <cell r="AA29">
            <v>24.53</v>
          </cell>
        </row>
        <row r="30">
          <cell r="A30">
            <v>23</v>
          </cell>
          <cell r="B30">
            <v>205.24</v>
          </cell>
          <cell r="C30">
            <v>184.25</v>
          </cell>
          <cell r="D30">
            <v>162.79</v>
          </cell>
          <cell r="E30">
            <v>140.84</v>
          </cell>
          <cell r="F30">
            <v>118.4</v>
          </cell>
          <cell r="G30">
            <v>95.49</v>
          </cell>
          <cell r="H30">
            <v>88.48</v>
          </cell>
          <cell r="I30">
            <v>81.349999999999994</v>
          </cell>
          <cell r="J30">
            <v>74.12</v>
          </cell>
          <cell r="K30">
            <v>66.790000000000006</v>
          </cell>
          <cell r="L30">
            <v>59.33</v>
          </cell>
          <cell r="M30">
            <v>56.21</v>
          </cell>
          <cell r="N30">
            <v>53.04</v>
          </cell>
          <cell r="O30">
            <v>49.82</v>
          </cell>
          <cell r="P30">
            <v>46.56</v>
          </cell>
          <cell r="Q30">
            <v>43.21</v>
          </cell>
          <cell r="R30">
            <v>40.98</v>
          </cell>
          <cell r="S30">
            <v>38.72</v>
          </cell>
          <cell r="T30">
            <v>36.43</v>
          </cell>
          <cell r="U30">
            <v>34.1</v>
          </cell>
          <cell r="V30">
            <v>31.75</v>
          </cell>
          <cell r="W30">
            <v>30.35</v>
          </cell>
          <cell r="X30">
            <v>28.93</v>
          </cell>
          <cell r="Y30">
            <v>27.49</v>
          </cell>
          <cell r="Z30">
            <v>26.03</v>
          </cell>
          <cell r="AA30">
            <v>24.53</v>
          </cell>
        </row>
        <row r="31">
          <cell r="A31">
            <v>24</v>
          </cell>
          <cell r="B31">
            <v>205.24</v>
          </cell>
          <cell r="C31">
            <v>184.25</v>
          </cell>
          <cell r="D31">
            <v>162.79</v>
          </cell>
          <cell r="E31">
            <v>140.84</v>
          </cell>
          <cell r="F31">
            <v>118.4</v>
          </cell>
          <cell r="G31">
            <v>95.49</v>
          </cell>
          <cell r="H31">
            <v>88.48</v>
          </cell>
          <cell r="I31">
            <v>81.349999999999994</v>
          </cell>
          <cell r="J31">
            <v>74.12</v>
          </cell>
          <cell r="K31">
            <v>66.790000000000006</v>
          </cell>
          <cell r="L31">
            <v>59.33</v>
          </cell>
          <cell r="M31">
            <v>56.21</v>
          </cell>
          <cell r="N31">
            <v>53.04</v>
          </cell>
          <cell r="O31">
            <v>49.82</v>
          </cell>
          <cell r="P31">
            <v>46.56</v>
          </cell>
          <cell r="Q31">
            <v>43.21</v>
          </cell>
          <cell r="R31">
            <v>40.98</v>
          </cell>
          <cell r="S31">
            <v>38.72</v>
          </cell>
          <cell r="T31">
            <v>36.43</v>
          </cell>
          <cell r="U31">
            <v>34.1</v>
          </cell>
          <cell r="V31">
            <v>31.75</v>
          </cell>
          <cell r="W31">
            <v>30.35</v>
          </cell>
          <cell r="X31">
            <v>28.93</v>
          </cell>
          <cell r="Y31">
            <v>27.49</v>
          </cell>
          <cell r="Z31">
            <v>26.03</v>
          </cell>
          <cell r="AA31">
            <v>24.53</v>
          </cell>
        </row>
        <row r="32">
          <cell r="A32">
            <v>25</v>
          </cell>
          <cell r="B32">
            <v>205.24</v>
          </cell>
          <cell r="C32">
            <v>184.25</v>
          </cell>
          <cell r="D32">
            <v>162.79</v>
          </cell>
          <cell r="E32">
            <v>140.84</v>
          </cell>
          <cell r="F32">
            <v>118.4</v>
          </cell>
          <cell r="G32">
            <v>95.49</v>
          </cell>
          <cell r="H32">
            <v>88.48</v>
          </cell>
          <cell r="I32">
            <v>81.349999999999994</v>
          </cell>
          <cell r="J32">
            <v>74.12</v>
          </cell>
          <cell r="K32">
            <v>66.790000000000006</v>
          </cell>
          <cell r="L32">
            <v>59.33</v>
          </cell>
          <cell r="M32">
            <v>56.21</v>
          </cell>
          <cell r="N32">
            <v>53.04</v>
          </cell>
          <cell r="O32">
            <v>49.82</v>
          </cell>
          <cell r="P32">
            <v>46.56</v>
          </cell>
          <cell r="Q32">
            <v>43.21</v>
          </cell>
          <cell r="R32">
            <v>40.98</v>
          </cell>
          <cell r="S32">
            <v>38.72</v>
          </cell>
          <cell r="T32">
            <v>36.43</v>
          </cell>
          <cell r="U32">
            <v>34.1</v>
          </cell>
          <cell r="V32">
            <v>31.75</v>
          </cell>
          <cell r="W32">
            <v>30.35</v>
          </cell>
          <cell r="X32">
            <v>28.93</v>
          </cell>
          <cell r="Y32">
            <v>27.49</v>
          </cell>
          <cell r="Z32">
            <v>26.03</v>
          </cell>
          <cell r="AA32">
            <v>24.53</v>
          </cell>
        </row>
        <row r="33">
          <cell r="A33">
            <v>26</v>
          </cell>
          <cell r="B33">
            <v>205.24</v>
          </cell>
          <cell r="C33">
            <v>184.25</v>
          </cell>
          <cell r="D33">
            <v>162.79</v>
          </cell>
          <cell r="E33">
            <v>140.84</v>
          </cell>
          <cell r="F33">
            <v>118.4</v>
          </cell>
          <cell r="G33">
            <v>95.49</v>
          </cell>
          <cell r="H33">
            <v>88.48</v>
          </cell>
          <cell r="I33">
            <v>81.349999999999994</v>
          </cell>
          <cell r="J33">
            <v>74.12</v>
          </cell>
          <cell r="K33">
            <v>66.790000000000006</v>
          </cell>
          <cell r="L33">
            <v>59.33</v>
          </cell>
          <cell r="M33">
            <v>56.21</v>
          </cell>
          <cell r="N33">
            <v>53.04</v>
          </cell>
          <cell r="O33">
            <v>49.82</v>
          </cell>
          <cell r="P33">
            <v>46.56</v>
          </cell>
          <cell r="Q33">
            <v>43.21</v>
          </cell>
          <cell r="R33">
            <v>40.98</v>
          </cell>
          <cell r="S33">
            <v>38.72</v>
          </cell>
          <cell r="T33">
            <v>36.43</v>
          </cell>
          <cell r="U33">
            <v>34.1</v>
          </cell>
          <cell r="V33">
            <v>31.75</v>
          </cell>
          <cell r="W33">
            <v>30.35</v>
          </cell>
          <cell r="X33">
            <v>28.93</v>
          </cell>
          <cell r="Y33">
            <v>27.49</v>
          </cell>
          <cell r="Z33">
            <v>26.03</v>
          </cell>
          <cell r="AA33">
            <v>24.53</v>
          </cell>
        </row>
        <row r="34">
          <cell r="A34">
            <v>27</v>
          </cell>
          <cell r="B34">
            <v>205.24</v>
          </cell>
          <cell r="C34">
            <v>184.25</v>
          </cell>
          <cell r="D34">
            <v>162.79</v>
          </cell>
          <cell r="E34">
            <v>140.84</v>
          </cell>
          <cell r="F34">
            <v>118.4</v>
          </cell>
          <cell r="G34">
            <v>95.49</v>
          </cell>
          <cell r="H34">
            <v>88.48</v>
          </cell>
          <cell r="I34">
            <v>81.349999999999994</v>
          </cell>
          <cell r="J34">
            <v>74.12</v>
          </cell>
          <cell r="K34">
            <v>66.790000000000006</v>
          </cell>
          <cell r="L34">
            <v>59.33</v>
          </cell>
          <cell r="M34">
            <v>56.21</v>
          </cell>
          <cell r="N34">
            <v>53.04</v>
          </cell>
          <cell r="O34">
            <v>49.82</v>
          </cell>
          <cell r="P34">
            <v>46.56</v>
          </cell>
          <cell r="Q34">
            <v>43.21</v>
          </cell>
          <cell r="R34">
            <v>40.98</v>
          </cell>
          <cell r="S34">
            <v>38.72</v>
          </cell>
          <cell r="T34">
            <v>36.43</v>
          </cell>
          <cell r="U34">
            <v>34.1</v>
          </cell>
          <cell r="V34">
            <v>31.75</v>
          </cell>
          <cell r="W34">
            <v>30.35</v>
          </cell>
          <cell r="X34">
            <v>28.93</v>
          </cell>
          <cell r="Y34">
            <v>27.49</v>
          </cell>
          <cell r="Z34">
            <v>26.03</v>
          </cell>
          <cell r="AA34">
            <v>24.53</v>
          </cell>
        </row>
        <row r="35">
          <cell r="A35">
            <v>28</v>
          </cell>
          <cell r="B35">
            <v>205.24</v>
          </cell>
          <cell r="C35">
            <v>184.25</v>
          </cell>
          <cell r="D35">
            <v>162.79</v>
          </cell>
          <cell r="E35">
            <v>140.84</v>
          </cell>
          <cell r="F35">
            <v>118.4</v>
          </cell>
          <cell r="G35">
            <v>95.49</v>
          </cell>
          <cell r="H35">
            <v>88.48</v>
          </cell>
          <cell r="I35">
            <v>81.349999999999994</v>
          </cell>
          <cell r="J35">
            <v>74.12</v>
          </cell>
          <cell r="K35">
            <v>66.790000000000006</v>
          </cell>
          <cell r="L35">
            <v>59.33</v>
          </cell>
          <cell r="M35">
            <v>56.21</v>
          </cell>
          <cell r="N35">
            <v>53.04</v>
          </cell>
          <cell r="O35">
            <v>49.82</v>
          </cell>
          <cell r="P35">
            <v>46.56</v>
          </cell>
          <cell r="Q35">
            <v>43.21</v>
          </cell>
          <cell r="R35">
            <v>40.98</v>
          </cell>
          <cell r="S35">
            <v>38.72</v>
          </cell>
          <cell r="T35">
            <v>36.43</v>
          </cell>
          <cell r="U35">
            <v>34.1</v>
          </cell>
          <cell r="V35">
            <v>31.75</v>
          </cell>
          <cell r="W35">
            <v>30.35</v>
          </cell>
          <cell r="X35">
            <v>28.93</v>
          </cell>
          <cell r="Y35">
            <v>27.49</v>
          </cell>
          <cell r="Z35">
            <v>26.03</v>
          </cell>
          <cell r="AA35">
            <v>24.53</v>
          </cell>
        </row>
        <row r="36">
          <cell r="A36">
            <v>29</v>
          </cell>
          <cell r="B36">
            <v>205.24</v>
          </cell>
          <cell r="C36">
            <v>184.25</v>
          </cell>
          <cell r="D36">
            <v>162.79</v>
          </cell>
          <cell r="E36">
            <v>140.84</v>
          </cell>
          <cell r="F36">
            <v>118.4</v>
          </cell>
          <cell r="G36">
            <v>95.49</v>
          </cell>
          <cell r="H36">
            <v>88.48</v>
          </cell>
          <cell r="I36">
            <v>81.349999999999994</v>
          </cell>
          <cell r="J36">
            <v>74.12</v>
          </cell>
          <cell r="K36">
            <v>66.790000000000006</v>
          </cell>
          <cell r="L36">
            <v>59.33</v>
          </cell>
          <cell r="M36">
            <v>56.21</v>
          </cell>
          <cell r="N36">
            <v>53.04</v>
          </cell>
          <cell r="O36">
            <v>49.82</v>
          </cell>
          <cell r="P36">
            <v>46.56</v>
          </cell>
          <cell r="Q36">
            <v>43.21</v>
          </cell>
          <cell r="R36">
            <v>40.98</v>
          </cell>
          <cell r="S36">
            <v>38.72</v>
          </cell>
          <cell r="T36">
            <v>36.43</v>
          </cell>
          <cell r="U36">
            <v>34.1</v>
          </cell>
          <cell r="V36">
            <v>31.75</v>
          </cell>
          <cell r="W36">
            <v>30.36</v>
          </cell>
          <cell r="X36">
            <v>28.95</v>
          </cell>
          <cell r="Y36">
            <v>27.52</v>
          </cell>
          <cell r="Z36">
            <v>26.07</v>
          </cell>
          <cell r="AA36">
            <v>24.58</v>
          </cell>
        </row>
        <row r="37">
          <cell r="A37">
            <v>30</v>
          </cell>
          <cell r="B37">
            <v>205.24</v>
          </cell>
          <cell r="C37">
            <v>184.25</v>
          </cell>
          <cell r="D37">
            <v>162.79</v>
          </cell>
          <cell r="E37">
            <v>140.84</v>
          </cell>
          <cell r="F37">
            <v>118.4</v>
          </cell>
          <cell r="G37">
            <v>95.49</v>
          </cell>
          <cell r="H37">
            <v>88.48</v>
          </cell>
          <cell r="I37">
            <v>81.349999999999994</v>
          </cell>
          <cell r="J37">
            <v>74.12</v>
          </cell>
          <cell r="K37">
            <v>66.790000000000006</v>
          </cell>
          <cell r="L37">
            <v>59.33</v>
          </cell>
          <cell r="M37">
            <v>56.21</v>
          </cell>
          <cell r="N37">
            <v>53.04</v>
          </cell>
          <cell r="O37">
            <v>49.82</v>
          </cell>
          <cell r="P37">
            <v>46.56</v>
          </cell>
          <cell r="Q37">
            <v>43.21</v>
          </cell>
          <cell r="R37">
            <v>40.98</v>
          </cell>
          <cell r="S37">
            <v>38.72</v>
          </cell>
          <cell r="T37">
            <v>36.43</v>
          </cell>
          <cell r="U37">
            <v>34.1</v>
          </cell>
          <cell r="V37">
            <v>31.75</v>
          </cell>
          <cell r="W37">
            <v>30.38</v>
          </cell>
          <cell r="X37">
            <v>28.99</v>
          </cell>
          <cell r="Y37">
            <v>27.59</v>
          </cell>
          <cell r="Z37">
            <v>26.16</v>
          </cell>
          <cell r="AA37">
            <v>24.7</v>
          </cell>
        </row>
        <row r="38">
          <cell r="A38">
            <v>31</v>
          </cell>
          <cell r="B38">
            <v>205.24</v>
          </cell>
          <cell r="C38">
            <v>184.25</v>
          </cell>
          <cell r="D38">
            <v>162.79</v>
          </cell>
          <cell r="E38">
            <v>140.84</v>
          </cell>
          <cell r="F38">
            <v>118.4</v>
          </cell>
          <cell r="G38">
            <v>95.49</v>
          </cell>
          <cell r="H38">
            <v>88.48</v>
          </cell>
          <cell r="I38">
            <v>81.349999999999994</v>
          </cell>
          <cell r="J38">
            <v>74.12</v>
          </cell>
          <cell r="K38">
            <v>66.790000000000006</v>
          </cell>
          <cell r="L38">
            <v>59.33</v>
          </cell>
          <cell r="M38">
            <v>56.21</v>
          </cell>
          <cell r="N38">
            <v>53.04</v>
          </cell>
          <cell r="O38">
            <v>49.82</v>
          </cell>
          <cell r="P38">
            <v>46.56</v>
          </cell>
          <cell r="Q38">
            <v>43.21</v>
          </cell>
          <cell r="R38">
            <v>40.98</v>
          </cell>
          <cell r="S38">
            <v>38.72</v>
          </cell>
          <cell r="T38">
            <v>36.43</v>
          </cell>
          <cell r="U38">
            <v>34.1</v>
          </cell>
          <cell r="V38">
            <v>31.75</v>
          </cell>
          <cell r="W38">
            <v>30.41</v>
          </cell>
          <cell r="X38">
            <v>29.06</v>
          </cell>
          <cell r="Y38">
            <v>27.69</v>
          </cell>
          <cell r="Z38">
            <v>26.3</v>
          </cell>
          <cell r="AA38">
            <v>24.87</v>
          </cell>
        </row>
        <row r="39">
          <cell r="A39">
            <v>32</v>
          </cell>
          <cell r="B39">
            <v>205.24</v>
          </cell>
          <cell r="C39">
            <v>184.25</v>
          </cell>
          <cell r="D39">
            <v>162.79</v>
          </cell>
          <cell r="E39">
            <v>140.84</v>
          </cell>
          <cell r="F39">
            <v>118.4</v>
          </cell>
          <cell r="G39">
            <v>95.49</v>
          </cell>
          <cell r="H39">
            <v>88.48</v>
          </cell>
          <cell r="I39">
            <v>81.349999999999994</v>
          </cell>
          <cell r="J39">
            <v>74.12</v>
          </cell>
          <cell r="K39">
            <v>66.790000000000006</v>
          </cell>
          <cell r="L39">
            <v>59.33</v>
          </cell>
          <cell r="M39">
            <v>56.21</v>
          </cell>
          <cell r="N39">
            <v>53.04</v>
          </cell>
          <cell r="O39">
            <v>49.82</v>
          </cell>
          <cell r="P39">
            <v>46.56</v>
          </cell>
          <cell r="Q39">
            <v>43.21</v>
          </cell>
          <cell r="R39">
            <v>40.98</v>
          </cell>
          <cell r="S39">
            <v>38.72</v>
          </cell>
          <cell r="T39">
            <v>36.43</v>
          </cell>
          <cell r="U39">
            <v>34.1</v>
          </cell>
          <cell r="V39">
            <v>31.75</v>
          </cell>
          <cell r="W39">
            <v>30.46</v>
          </cell>
          <cell r="X39">
            <v>29.15</v>
          </cell>
          <cell r="Y39">
            <v>27.82</v>
          </cell>
          <cell r="Z39">
            <v>26.48</v>
          </cell>
          <cell r="AA39">
            <v>25.09</v>
          </cell>
        </row>
        <row r="40">
          <cell r="A40">
            <v>33</v>
          </cell>
          <cell r="B40">
            <v>205.24</v>
          </cell>
          <cell r="C40">
            <v>184.25</v>
          </cell>
          <cell r="D40">
            <v>162.79</v>
          </cell>
          <cell r="E40">
            <v>140.84</v>
          </cell>
          <cell r="F40">
            <v>118.4</v>
          </cell>
          <cell r="G40">
            <v>95.49</v>
          </cell>
          <cell r="H40">
            <v>88.48</v>
          </cell>
          <cell r="I40">
            <v>81.349999999999994</v>
          </cell>
          <cell r="J40">
            <v>74.12</v>
          </cell>
          <cell r="K40">
            <v>66.790000000000006</v>
          </cell>
          <cell r="L40">
            <v>59.33</v>
          </cell>
          <cell r="M40">
            <v>56.21</v>
          </cell>
          <cell r="N40">
            <v>53.04</v>
          </cell>
          <cell r="O40">
            <v>49.82</v>
          </cell>
          <cell r="P40">
            <v>46.56</v>
          </cell>
          <cell r="Q40">
            <v>43.21</v>
          </cell>
          <cell r="R40">
            <v>40.98</v>
          </cell>
          <cell r="S40">
            <v>38.72</v>
          </cell>
          <cell r="T40">
            <v>36.43</v>
          </cell>
          <cell r="U40">
            <v>34.1</v>
          </cell>
          <cell r="V40">
            <v>31.75</v>
          </cell>
          <cell r="W40">
            <v>30.51</v>
          </cell>
          <cell r="X40">
            <v>29.26</v>
          </cell>
          <cell r="Y40">
            <v>27.99</v>
          </cell>
          <cell r="Z40">
            <v>26.7</v>
          </cell>
          <cell r="AA40">
            <v>25.37</v>
          </cell>
        </row>
        <row r="41">
          <cell r="A41">
            <v>34</v>
          </cell>
          <cell r="B41">
            <v>205.24</v>
          </cell>
          <cell r="C41">
            <v>184.25</v>
          </cell>
          <cell r="D41">
            <v>162.79</v>
          </cell>
          <cell r="E41">
            <v>140.84</v>
          </cell>
          <cell r="F41">
            <v>118.4</v>
          </cell>
          <cell r="G41">
            <v>95.49</v>
          </cell>
          <cell r="H41">
            <v>88.48</v>
          </cell>
          <cell r="I41">
            <v>81.349999999999994</v>
          </cell>
          <cell r="J41">
            <v>74.12</v>
          </cell>
          <cell r="K41">
            <v>66.790000000000006</v>
          </cell>
          <cell r="L41">
            <v>59.33</v>
          </cell>
          <cell r="M41">
            <v>56.21</v>
          </cell>
          <cell r="N41">
            <v>53.04</v>
          </cell>
          <cell r="O41">
            <v>49.82</v>
          </cell>
          <cell r="P41">
            <v>46.56</v>
          </cell>
          <cell r="Q41">
            <v>43.21</v>
          </cell>
          <cell r="R41">
            <v>41.03</v>
          </cell>
          <cell r="S41">
            <v>38.83</v>
          </cell>
          <cell r="T41">
            <v>36.590000000000003</v>
          </cell>
          <cell r="U41">
            <v>34.32</v>
          </cell>
          <cell r="V41">
            <v>31.98</v>
          </cell>
          <cell r="W41">
            <v>30.76</v>
          </cell>
          <cell r="X41">
            <v>29.52</v>
          </cell>
          <cell r="Y41">
            <v>28.26</v>
          </cell>
          <cell r="Z41">
            <v>26.99</v>
          </cell>
          <cell r="AA41">
            <v>25.7</v>
          </cell>
        </row>
        <row r="42">
          <cell r="A42">
            <v>35</v>
          </cell>
          <cell r="B42">
            <v>205.24</v>
          </cell>
          <cell r="C42">
            <v>184.25</v>
          </cell>
          <cell r="D42">
            <v>162.79</v>
          </cell>
          <cell r="E42">
            <v>140.84</v>
          </cell>
          <cell r="F42">
            <v>118.4</v>
          </cell>
          <cell r="G42">
            <v>95.49</v>
          </cell>
          <cell r="H42">
            <v>88.48</v>
          </cell>
          <cell r="I42">
            <v>81.349999999999994</v>
          </cell>
          <cell r="J42">
            <v>74.12</v>
          </cell>
          <cell r="K42">
            <v>66.790000000000006</v>
          </cell>
          <cell r="L42">
            <v>59.33</v>
          </cell>
          <cell r="M42">
            <v>56.21</v>
          </cell>
          <cell r="N42">
            <v>53.04</v>
          </cell>
          <cell r="O42">
            <v>49.82</v>
          </cell>
          <cell r="P42">
            <v>46.56</v>
          </cell>
          <cell r="Q42">
            <v>43.21</v>
          </cell>
          <cell r="R42">
            <v>41.09</v>
          </cell>
          <cell r="S42">
            <v>38.94</v>
          </cell>
          <cell r="T42">
            <v>36.76</v>
          </cell>
          <cell r="U42">
            <v>34.54</v>
          </cell>
          <cell r="V42">
            <v>32.25</v>
          </cell>
          <cell r="W42">
            <v>31.06</v>
          </cell>
          <cell r="X42">
            <v>29.84</v>
          </cell>
          <cell r="Y42">
            <v>28.61</v>
          </cell>
          <cell r="Z42">
            <v>27.36</v>
          </cell>
          <cell r="AA42">
            <v>26.09</v>
          </cell>
        </row>
        <row r="43">
          <cell r="A43">
            <v>36</v>
          </cell>
          <cell r="B43">
            <v>205.24</v>
          </cell>
          <cell r="C43">
            <v>184.25</v>
          </cell>
          <cell r="D43">
            <v>162.79</v>
          </cell>
          <cell r="E43">
            <v>140.84</v>
          </cell>
          <cell r="F43">
            <v>118.4</v>
          </cell>
          <cell r="G43">
            <v>95.49</v>
          </cell>
          <cell r="H43">
            <v>88.48</v>
          </cell>
          <cell r="I43">
            <v>81.349999999999994</v>
          </cell>
          <cell r="J43">
            <v>74.12</v>
          </cell>
          <cell r="K43">
            <v>66.790000000000006</v>
          </cell>
          <cell r="L43">
            <v>59.33</v>
          </cell>
          <cell r="M43">
            <v>56.24</v>
          </cell>
          <cell r="N43">
            <v>53.1</v>
          </cell>
          <cell r="O43">
            <v>49.92</v>
          </cell>
          <cell r="P43">
            <v>46.69</v>
          </cell>
          <cell r="Q43">
            <v>43.38</v>
          </cell>
          <cell r="R43">
            <v>41.29</v>
          </cell>
          <cell r="S43">
            <v>39.18</v>
          </cell>
          <cell r="T43">
            <v>37.03</v>
          </cell>
          <cell r="U43">
            <v>34.85</v>
          </cell>
          <cell r="V43">
            <v>32.61</v>
          </cell>
          <cell r="W43">
            <v>31.44</v>
          </cell>
          <cell r="X43">
            <v>30.25</v>
          </cell>
          <cell r="Y43">
            <v>29.04</v>
          </cell>
          <cell r="Z43">
            <v>27.82</v>
          </cell>
          <cell r="AA43">
            <v>26.55</v>
          </cell>
        </row>
        <row r="44">
          <cell r="A44">
            <v>37</v>
          </cell>
          <cell r="B44">
            <v>205.24</v>
          </cell>
          <cell r="C44">
            <v>184.25</v>
          </cell>
          <cell r="D44">
            <v>162.79</v>
          </cell>
          <cell r="E44">
            <v>140.84</v>
          </cell>
          <cell r="F44">
            <v>118.4</v>
          </cell>
          <cell r="G44">
            <v>95.49</v>
          </cell>
          <cell r="H44">
            <v>88.49</v>
          </cell>
          <cell r="I44">
            <v>81.37</v>
          </cell>
          <cell r="J44">
            <v>74.16</v>
          </cell>
          <cell r="K44">
            <v>66.83</v>
          </cell>
          <cell r="L44">
            <v>59.39</v>
          </cell>
          <cell r="M44">
            <v>56.34</v>
          </cell>
          <cell r="N44">
            <v>53.25</v>
          </cell>
          <cell r="O44">
            <v>50.11</v>
          </cell>
          <cell r="P44">
            <v>46.92</v>
          </cell>
          <cell r="Q44">
            <v>43.69</v>
          </cell>
          <cell r="R44">
            <v>41.62</v>
          </cell>
          <cell r="S44">
            <v>39.51</v>
          </cell>
          <cell r="T44">
            <v>37.380000000000003</v>
          </cell>
          <cell r="U44">
            <v>35.21</v>
          </cell>
          <cell r="V44">
            <v>33.020000000000003</v>
          </cell>
          <cell r="W44">
            <v>31.87</v>
          </cell>
          <cell r="X44">
            <v>30.71</v>
          </cell>
          <cell r="Y44">
            <v>29.52</v>
          </cell>
          <cell r="Z44">
            <v>28.32</v>
          </cell>
          <cell r="AA44">
            <v>27.09</v>
          </cell>
        </row>
        <row r="45">
          <cell r="A45">
            <v>38</v>
          </cell>
          <cell r="B45">
            <v>205.36</v>
          </cell>
          <cell r="C45">
            <v>184.39</v>
          </cell>
          <cell r="D45">
            <v>162.93</v>
          </cell>
          <cell r="E45">
            <v>140.99</v>
          </cell>
          <cell r="F45">
            <v>118.57</v>
          </cell>
          <cell r="G45">
            <v>95.66</v>
          </cell>
          <cell r="H45">
            <v>88.68</v>
          </cell>
          <cell r="I45">
            <v>81.59</v>
          </cell>
          <cell r="J45">
            <v>74.39</v>
          </cell>
          <cell r="K45">
            <v>67.09</v>
          </cell>
          <cell r="L45">
            <v>59.65</v>
          </cell>
          <cell r="M45">
            <v>56.62</v>
          </cell>
          <cell r="N45">
            <v>53.55</v>
          </cell>
          <cell r="O45">
            <v>50.43</v>
          </cell>
          <cell r="P45">
            <v>47.27</v>
          </cell>
          <cell r="Q45">
            <v>44.06</v>
          </cell>
          <cell r="R45">
            <v>42.01</v>
          </cell>
          <cell r="S45">
            <v>39.93</v>
          </cell>
          <cell r="T45">
            <v>37.82</v>
          </cell>
          <cell r="U45">
            <v>35.69</v>
          </cell>
          <cell r="V45">
            <v>33.5</v>
          </cell>
          <cell r="W45">
            <v>32.380000000000003</v>
          </cell>
          <cell r="X45">
            <v>31.24</v>
          </cell>
          <cell r="Y45">
            <v>30.09</v>
          </cell>
          <cell r="Z45">
            <v>28.91</v>
          </cell>
          <cell r="AA45">
            <v>27.7</v>
          </cell>
        </row>
        <row r="46">
          <cell r="A46">
            <v>39</v>
          </cell>
          <cell r="B46">
            <v>205.5</v>
          </cell>
          <cell r="C46">
            <v>184.55</v>
          </cell>
          <cell r="D46">
            <v>163.12</v>
          </cell>
          <cell r="E46">
            <v>141.19999999999999</v>
          </cell>
          <cell r="F46">
            <v>118.8</v>
          </cell>
          <cell r="G46">
            <v>95.88</v>
          </cell>
          <cell r="H46">
            <v>88.91</v>
          </cell>
          <cell r="I46">
            <v>81.83</v>
          </cell>
          <cell r="J46">
            <v>74.650000000000006</v>
          </cell>
          <cell r="K46">
            <v>67.349999999999994</v>
          </cell>
          <cell r="L46">
            <v>59.96</v>
          </cell>
          <cell r="M46">
            <v>56.97</v>
          </cell>
          <cell r="N46">
            <v>53.93</v>
          </cell>
          <cell r="O46">
            <v>50.85</v>
          </cell>
          <cell r="P46">
            <v>47.72</v>
          </cell>
          <cell r="Q46">
            <v>44.51</v>
          </cell>
          <cell r="R46">
            <v>42.49</v>
          </cell>
          <cell r="S46">
            <v>40.43</v>
          </cell>
          <cell r="T46">
            <v>38.35</v>
          </cell>
          <cell r="U46">
            <v>36.229999999999997</v>
          </cell>
          <cell r="V46">
            <v>34.07</v>
          </cell>
          <cell r="W46">
            <v>32.97</v>
          </cell>
          <cell r="X46">
            <v>31.86</v>
          </cell>
          <cell r="Y46">
            <v>30.73</v>
          </cell>
          <cell r="Z46">
            <v>29.58</v>
          </cell>
          <cell r="AA46">
            <v>28.4</v>
          </cell>
        </row>
        <row r="47">
          <cell r="A47">
            <v>40</v>
          </cell>
          <cell r="B47">
            <v>205.68</v>
          </cell>
          <cell r="C47">
            <v>184.73</v>
          </cell>
          <cell r="D47">
            <v>163.31</v>
          </cell>
          <cell r="E47">
            <v>141.4</v>
          </cell>
          <cell r="F47">
            <v>119.02</v>
          </cell>
          <cell r="G47">
            <v>96.13</v>
          </cell>
          <cell r="H47">
            <v>89.18</v>
          </cell>
          <cell r="I47">
            <v>82.12</v>
          </cell>
          <cell r="J47">
            <v>74.959999999999994</v>
          </cell>
          <cell r="K47">
            <v>67.69</v>
          </cell>
          <cell r="L47">
            <v>60.31</v>
          </cell>
          <cell r="M47">
            <v>57.34</v>
          </cell>
          <cell r="N47">
            <v>54.33</v>
          </cell>
          <cell r="O47">
            <v>51.27</v>
          </cell>
          <cell r="P47">
            <v>48.16</v>
          </cell>
          <cell r="Q47">
            <v>45.01</v>
          </cell>
          <cell r="R47">
            <v>43.02</v>
          </cell>
          <cell r="S47">
            <v>40.99</v>
          </cell>
          <cell r="T47">
            <v>38.93</v>
          </cell>
          <cell r="U47">
            <v>36.840000000000003</v>
          </cell>
          <cell r="V47">
            <v>34.71</v>
          </cell>
          <cell r="W47">
            <v>33.64</v>
          </cell>
          <cell r="X47">
            <v>32.549999999999997</v>
          </cell>
          <cell r="Y47">
            <v>31.45</v>
          </cell>
          <cell r="Z47">
            <v>30.33</v>
          </cell>
          <cell r="AA47">
            <v>29.18</v>
          </cell>
        </row>
        <row r="48">
          <cell r="A48">
            <v>41</v>
          </cell>
          <cell r="B48">
            <v>205.87</v>
          </cell>
          <cell r="C48">
            <v>184.94</v>
          </cell>
          <cell r="D48">
            <v>163.54</v>
          </cell>
          <cell r="E48">
            <v>141.66</v>
          </cell>
          <cell r="F48">
            <v>119.3</v>
          </cell>
          <cell r="G48">
            <v>96.42</v>
          </cell>
          <cell r="H48">
            <v>89.5</v>
          </cell>
          <cell r="I48">
            <v>82.48</v>
          </cell>
          <cell r="J48">
            <v>75.349999999999994</v>
          </cell>
          <cell r="K48">
            <v>68.12</v>
          </cell>
          <cell r="L48">
            <v>60.73</v>
          </cell>
          <cell r="M48">
            <v>57.8</v>
          </cell>
          <cell r="N48">
            <v>54.82</v>
          </cell>
          <cell r="O48">
            <v>51.8</v>
          </cell>
          <cell r="P48">
            <v>48.73</v>
          </cell>
          <cell r="Q48">
            <v>45.6</v>
          </cell>
          <cell r="R48">
            <v>43.63</v>
          </cell>
          <cell r="S48">
            <v>41.63</v>
          </cell>
          <cell r="T48">
            <v>39.590000000000003</v>
          </cell>
          <cell r="U48">
            <v>37.53</v>
          </cell>
          <cell r="V48">
            <v>35.43</v>
          </cell>
          <cell r="W48">
            <v>34.39</v>
          </cell>
          <cell r="X48">
            <v>33.35</v>
          </cell>
          <cell r="Y48">
            <v>32.28</v>
          </cell>
          <cell r="Z48">
            <v>31.2</v>
          </cell>
          <cell r="AA48">
            <v>30.06</v>
          </cell>
        </row>
        <row r="49">
          <cell r="A49">
            <v>42</v>
          </cell>
          <cell r="B49">
            <v>206.09</v>
          </cell>
          <cell r="C49">
            <v>185.19</v>
          </cell>
          <cell r="D49">
            <v>163.81</v>
          </cell>
          <cell r="E49">
            <v>141.94999999999999</v>
          </cell>
          <cell r="F49">
            <v>119.61</v>
          </cell>
          <cell r="G49">
            <v>96.76</v>
          </cell>
          <cell r="H49">
            <v>89.86</v>
          </cell>
          <cell r="I49">
            <v>82.86</v>
          </cell>
          <cell r="J49">
            <v>75.760000000000005</v>
          </cell>
          <cell r="K49">
            <v>68.55</v>
          </cell>
          <cell r="L49">
            <v>61.2</v>
          </cell>
          <cell r="M49">
            <v>58.31</v>
          </cell>
          <cell r="N49">
            <v>55.38</v>
          </cell>
          <cell r="O49">
            <v>52.4</v>
          </cell>
          <cell r="P49">
            <v>49.38</v>
          </cell>
          <cell r="Q49">
            <v>46.27</v>
          </cell>
          <cell r="R49">
            <v>44.33</v>
          </cell>
          <cell r="S49">
            <v>42.36</v>
          </cell>
          <cell r="T49">
            <v>40.369999999999997</v>
          </cell>
          <cell r="U49">
            <v>38.340000000000003</v>
          </cell>
          <cell r="V49">
            <v>36.24</v>
          </cell>
          <cell r="W49">
            <v>35.24</v>
          </cell>
          <cell r="X49">
            <v>34.22</v>
          </cell>
          <cell r="Y49">
            <v>33.18</v>
          </cell>
          <cell r="Z49">
            <v>32.130000000000003</v>
          </cell>
          <cell r="AA49">
            <v>31.04</v>
          </cell>
        </row>
        <row r="50">
          <cell r="A50">
            <v>43</v>
          </cell>
          <cell r="B50">
            <v>206.35</v>
          </cell>
          <cell r="C50">
            <v>185.47</v>
          </cell>
          <cell r="D50">
            <v>164.11</v>
          </cell>
          <cell r="E50">
            <v>142.28</v>
          </cell>
          <cell r="F50">
            <v>119.96</v>
          </cell>
          <cell r="G50">
            <v>97.14</v>
          </cell>
          <cell r="H50">
            <v>90.28</v>
          </cell>
          <cell r="I50">
            <v>83.31</v>
          </cell>
          <cell r="J50">
            <v>76.239999999999995</v>
          </cell>
          <cell r="K50">
            <v>69.06</v>
          </cell>
          <cell r="L50">
            <v>61.74</v>
          </cell>
          <cell r="M50">
            <v>58.88</v>
          </cell>
          <cell r="N50">
            <v>55.99</v>
          </cell>
          <cell r="O50">
            <v>53.04</v>
          </cell>
          <cell r="P50">
            <v>50.06</v>
          </cell>
          <cell r="Q50">
            <v>47.02</v>
          </cell>
          <cell r="R50">
            <v>45.1</v>
          </cell>
          <cell r="S50">
            <v>43.16</v>
          </cell>
          <cell r="T50">
            <v>41.2</v>
          </cell>
          <cell r="U50">
            <v>39.200000000000003</v>
          </cell>
          <cell r="V50">
            <v>37.159999999999997</v>
          </cell>
          <cell r="W50">
            <v>36.18</v>
          </cell>
          <cell r="X50">
            <v>35.19</v>
          </cell>
          <cell r="Y50">
            <v>34.19</v>
          </cell>
          <cell r="Z50">
            <v>33.159999999999997</v>
          </cell>
          <cell r="AA50">
            <v>32.130000000000003</v>
          </cell>
        </row>
        <row r="51">
          <cell r="A51">
            <v>44</v>
          </cell>
          <cell r="B51">
            <v>206.64</v>
          </cell>
          <cell r="C51">
            <v>185.79</v>
          </cell>
          <cell r="D51">
            <v>164.45</v>
          </cell>
          <cell r="E51">
            <v>142.63999999999999</v>
          </cell>
          <cell r="F51">
            <v>120.34</v>
          </cell>
          <cell r="G51">
            <v>97.56</v>
          </cell>
          <cell r="H51">
            <v>90.73</v>
          </cell>
          <cell r="I51">
            <v>83.8</v>
          </cell>
          <cell r="J51">
            <v>76.760000000000005</v>
          </cell>
          <cell r="K51">
            <v>69.62</v>
          </cell>
          <cell r="L51">
            <v>62.35</v>
          </cell>
          <cell r="M51">
            <v>59.54</v>
          </cell>
          <cell r="N51">
            <v>56.69</v>
          </cell>
          <cell r="O51">
            <v>53.79</v>
          </cell>
          <cell r="P51">
            <v>50.85</v>
          </cell>
          <cell r="Q51">
            <v>47.85</v>
          </cell>
          <cell r="R51">
            <v>45.98</v>
          </cell>
          <cell r="S51">
            <v>44.08</v>
          </cell>
          <cell r="T51">
            <v>42.15</v>
          </cell>
          <cell r="U51">
            <v>40.19</v>
          </cell>
          <cell r="V51">
            <v>38.18</v>
          </cell>
          <cell r="W51">
            <v>37.24</v>
          </cell>
          <cell r="X51">
            <v>36.29</v>
          </cell>
          <cell r="Y51">
            <v>35.32</v>
          </cell>
          <cell r="Z51">
            <v>34.340000000000003</v>
          </cell>
          <cell r="AA51">
            <v>33.31</v>
          </cell>
        </row>
        <row r="52">
          <cell r="A52">
            <v>45</v>
          </cell>
          <cell r="B52">
            <v>206.97</v>
          </cell>
          <cell r="C52">
            <v>186.14</v>
          </cell>
          <cell r="D52">
            <v>164.84</v>
          </cell>
          <cell r="E52">
            <v>143.06</v>
          </cell>
          <cell r="F52">
            <v>120.8</v>
          </cell>
          <cell r="G52">
            <v>98.04</v>
          </cell>
          <cell r="H52">
            <v>91.24</v>
          </cell>
          <cell r="I52">
            <v>84.34</v>
          </cell>
          <cell r="J52">
            <v>77.34</v>
          </cell>
          <cell r="K52">
            <v>70.23</v>
          </cell>
          <cell r="L52">
            <v>63.02</v>
          </cell>
          <cell r="M52">
            <v>60.26</v>
          </cell>
          <cell r="N52">
            <v>57.45</v>
          </cell>
          <cell r="O52">
            <v>54.61</v>
          </cell>
          <cell r="P52">
            <v>51.71</v>
          </cell>
          <cell r="Q52">
            <v>48.78</v>
          </cell>
          <cell r="R52">
            <v>46.95</v>
          </cell>
          <cell r="S52">
            <v>45.08</v>
          </cell>
          <cell r="T52">
            <v>43.19</v>
          </cell>
          <cell r="U52">
            <v>41.27</v>
          </cell>
          <cell r="V52">
            <v>39.29</v>
          </cell>
          <cell r="W52">
            <v>38.39</v>
          </cell>
          <cell r="X52">
            <v>37.46</v>
          </cell>
          <cell r="Y52">
            <v>36.53</v>
          </cell>
          <cell r="Z52">
            <v>35.58</v>
          </cell>
          <cell r="AA52">
            <v>34.61</v>
          </cell>
        </row>
        <row r="53">
          <cell r="A53">
            <v>46</v>
          </cell>
          <cell r="B53">
            <v>207.32</v>
          </cell>
          <cell r="C53">
            <v>186.53</v>
          </cell>
          <cell r="D53">
            <v>165.26</v>
          </cell>
          <cell r="E53">
            <v>143.51</v>
          </cell>
          <cell r="F53">
            <v>121.28</v>
          </cell>
          <cell r="G53">
            <v>98.57</v>
          </cell>
          <cell r="H53">
            <v>91.82</v>
          </cell>
          <cell r="I53">
            <v>84.96</v>
          </cell>
          <cell r="J53">
            <v>78</v>
          </cell>
          <cell r="K53">
            <v>70.94</v>
          </cell>
          <cell r="L53">
            <v>63.77</v>
          </cell>
          <cell r="M53">
            <v>61.06</v>
          </cell>
          <cell r="N53">
            <v>58.31</v>
          </cell>
          <cell r="O53">
            <v>55.52</v>
          </cell>
          <cell r="P53">
            <v>52.69</v>
          </cell>
          <cell r="Q53">
            <v>49.81</v>
          </cell>
          <cell r="R53">
            <v>48.01</v>
          </cell>
          <cell r="S53">
            <v>46.19</v>
          </cell>
          <cell r="T53">
            <v>44.34</v>
          </cell>
          <cell r="U53">
            <v>42.46</v>
          </cell>
          <cell r="V53">
            <v>40.520000000000003</v>
          </cell>
          <cell r="W53">
            <v>39.65</v>
          </cell>
          <cell r="X53">
            <v>38.770000000000003</v>
          </cell>
          <cell r="Y53">
            <v>37.880000000000003</v>
          </cell>
          <cell r="Z53">
            <v>36.97</v>
          </cell>
        </row>
        <row r="54">
          <cell r="A54">
            <v>47</v>
          </cell>
          <cell r="B54">
            <v>207.72</v>
          </cell>
          <cell r="C54">
            <v>186.96</v>
          </cell>
          <cell r="D54">
            <v>165.72</v>
          </cell>
          <cell r="E54">
            <v>144.01</v>
          </cell>
          <cell r="F54">
            <v>121.82</v>
          </cell>
          <cell r="G54">
            <v>99.15</v>
          </cell>
          <cell r="H54">
            <v>92.44</v>
          </cell>
          <cell r="I54">
            <v>85.63</v>
          </cell>
          <cell r="J54">
            <v>78.72</v>
          </cell>
          <cell r="K54">
            <v>71.7</v>
          </cell>
          <cell r="L54">
            <v>64.58</v>
          </cell>
          <cell r="M54">
            <v>61.95</v>
          </cell>
          <cell r="N54">
            <v>59.27</v>
          </cell>
          <cell r="O54">
            <v>56.55</v>
          </cell>
          <cell r="P54">
            <v>53.79</v>
          </cell>
          <cell r="Q54">
            <v>50.94</v>
          </cell>
          <cell r="R54">
            <v>49.19</v>
          </cell>
          <cell r="S54">
            <v>47.4</v>
          </cell>
          <cell r="T54">
            <v>45.59</v>
          </cell>
          <cell r="U54">
            <v>43.76</v>
          </cell>
          <cell r="V54">
            <v>41.87</v>
          </cell>
          <cell r="W54">
            <v>41.04</v>
          </cell>
          <cell r="X54">
            <v>40.21</v>
          </cell>
          <cell r="Y54">
            <v>39.35</v>
          </cell>
        </row>
        <row r="55">
          <cell r="A55">
            <v>48</v>
          </cell>
          <cell r="B55">
            <v>208.15</v>
          </cell>
          <cell r="C55">
            <v>187.44</v>
          </cell>
          <cell r="D55">
            <v>166.25</v>
          </cell>
          <cell r="E55">
            <v>144.58000000000001</v>
          </cell>
          <cell r="F55">
            <v>122.43</v>
          </cell>
          <cell r="G55">
            <v>99.8</v>
          </cell>
          <cell r="H55">
            <v>93.15</v>
          </cell>
          <cell r="I55">
            <v>86.39</v>
          </cell>
          <cell r="J55">
            <v>79.540000000000006</v>
          </cell>
          <cell r="K55">
            <v>72.58</v>
          </cell>
          <cell r="L55">
            <v>65.48</v>
          </cell>
          <cell r="M55">
            <v>62.91</v>
          </cell>
          <cell r="N55">
            <v>60.29</v>
          </cell>
          <cell r="O55">
            <v>57.63</v>
          </cell>
          <cell r="P55">
            <v>54.93</v>
          </cell>
          <cell r="Q55">
            <v>52.17</v>
          </cell>
          <cell r="R55">
            <v>50.46</v>
          </cell>
          <cell r="S55">
            <v>48.71</v>
          </cell>
          <cell r="T55">
            <v>46.95</v>
          </cell>
          <cell r="U55">
            <v>45.15</v>
          </cell>
          <cell r="V55">
            <v>43.33</v>
          </cell>
          <cell r="W55">
            <v>42.55</v>
          </cell>
          <cell r="X55">
            <v>41.75</v>
          </cell>
        </row>
        <row r="56">
          <cell r="A56">
            <v>49</v>
          </cell>
          <cell r="B56">
            <v>208.63</v>
          </cell>
          <cell r="C56">
            <v>187.96</v>
          </cell>
          <cell r="D56">
            <v>166.81</v>
          </cell>
          <cell r="E56">
            <v>145.19</v>
          </cell>
          <cell r="F56">
            <v>123.09</v>
          </cell>
          <cell r="G56">
            <v>100.5</v>
          </cell>
          <cell r="H56">
            <v>93.9</v>
          </cell>
          <cell r="I56">
            <v>87.2</v>
          </cell>
          <cell r="J56">
            <v>80.400000000000006</v>
          </cell>
          <cell r="K56">
            <v>73.5</v>
          </cell>
          <cell r="L56">
            <v>66.47</v>
          </cell>
          <cell r="M56">
            <v>63.96</v>
          </cell>
          <cell r="N56">
            <v>61.41</v>
          </cell>
          <cell r="O56">
            <v>58.82</v>
          </cell>
          <cell r="P56">
            <v>56.19</v>
          </cell>
          <cell r="Q56">
            <v>53.51</v>
          </cell>
          <cell r="R56">
            <v>51.85</v>
          </cell>
          <cell r="S56">
            <v>50.16</v>
          </cell>
          <cell r="T56">
            <v>48.44</v>
          </cell>
          <cell r="U56">
            <v>46.7</v>
          </cell>
          <cell r="V56">
            <v>44.92</v>
          </cell>
          <cell r="W56">
            <v>44.18</v>
          </cell>
        </row>
        <row r="57">
          <cell r="A57">
            <v>50</v>
          </cell>
          <cell r="B57">
            <v>209.15</v>
          </cell>
          <cell r="C57">
            <v>188.52</v>
          </cell>
          <cell r="D57">
            <v>167.42</v>
          </cell>
          <cell r="E57">
            <v>145.84</v>
          </cell>
          <cell r="F57">
            <v>123.79</v>
          </cell>
          <cell r="G57">
            <v>101.26</v>
          </cell>
          <cell r="H57">
            <v>94.72</v>
          </cell>
          <cell r="I57">
            <v>88.08</v>
          </cell>
          <cell r="J57">
            <v>81.33</v>
          </cell>
          <cell r="K57">
            <v>74.489999999999995</v>
          </cell>
          <cell r="L57">
            <v>67.540000000000006</v>
          </cell>
          <cell r="M57">
            <v>65.11</v>
          </cell>
          <cell r="N57">
            <v>62.65</v>
          </cell>
          <cell r="O57">
            <v>60.14</v>
          </cell>
          <cell r="P57">
            <v>57.59</v>
          </cell>
          <cell r="Q57">
            <v>54.98</v>
          </cell>
          <cell r="R57">
            <v>53.37</v>
          </cell>
          <cell r="S57">
            <v>51.73</v>
          </cell>
          <cell r="T57">
            <v>50.07</v>
          </cell>
          <cell r="U57">
            <v>48.38</v>
          </cell>
          <cell r="V57">
            <v>46.64</v>
          </cell>
        </row>
        <row r="58">
          <cell r="A58">
            <v>51</v>
          </cell>
          <cell r="B58">
            <v>209.71</v>
          </cell>
          <cell r="C58">
            <v>189.14</v>
          </cell>
          <cell r="D58">
            <v>168.09</v>
          </cell>
          <cell r="E58">
            <v>146.57</v>
          </cell>
          <cell r="F58">
            <v>124.57</v>
          </cell>
          <cell r="G58">
            <v>102.09</v>
          </cell>
          <cell r="H58">
            <v>95.61</v>
          </cell>
          <cell r="I58">
            <v>89.04</v>
          </cell>
          <cell r="J58">
            <v>82.36</v>
          </cell>
          <cell r="K58">
            <v>75.59</v>
          </cell>
          <cell r="L58">
            <v>68.7</v>
          </cell>
          <cell r="M58">
            <v>66.349999999999994</v>
          </cell>
          <cell r="N58">
            <v>63.97</v>
          </cell>
          <cell r="O58">
            <v>61.54</v>
          </cell>
          <cell r="P58">
            <v>59.08</v>
          </cell>
          <cell r="Q58">
            <v>56.55</v>
          </cell>
          <cell r="R58">
            <v>54.99</v>
          </cell>
          <cell r="S58">
            <v>53.41</v>
          </cell>
          <cell r="T58">
            <v>51.8</v>
          </cell>
          <cell r="U58">
            <v>50.17</v>
          </cell>
        </row>
        <row r="59">
          <cell r="A59">
            <v>52</v>
          </cell>
          <cell r="B59">
            <v>210.33</v>
          </cell>
          <cell r="C59">
            <v>189.81</v>
          </cell>
          <cell r="D59">
            <v>168.82</v>
          </cell>
          <cell r="E59">
            <v>147.35</v>
          </cell>
          <cell r="F59">
            <v>125.41</v>
          </cell>
          <cell r="G59">
            <v>102.99</v>
          </cell>
          <cell r="H59">
            <v>96.58</v>
          </cell>
          <cell r="I59">
            <v>90.07</v>
          </cell>
          <cell r="J59">
            <v>83.47</v>
          </cell>
          <cell r="K59">
            <v>76.760000000000005</v>
          </cell>
          <cell r="L59">
            <v>69.959999999999994</v>
          </cell>
          <cell r="M59">
            <v>67.69</v>
          </cell>
          <cell r="N59">
            <v>65.38</v>
          </cell>
          <cell r="O59">
            <v>63.04</v>
          </cell>
          <cell r="P59">
            <v>60.67</v>
          </cell>
          <cell r="Q59">
            <v>58.25</v>
          </cell>
          <cell r="R59">
            <v>56.75</v>
          </cell>
          <cell r="S59">
            <v>55.22</v>
          </cell>
          <cell r="T59">
            <v>53.67</v>
          </cell>
        </row>
        <row r="60">
          <cell r="A60">
            <v>53</v>
          </cell>
          <cell r="B60">
            <v>210.99</v>
          </cell>
          <cell r="C60">
            <v>190.53</v>
          </cell>
          <cell r="D60">
            <v>169.6</v>
          </cell>
          <cell r="E60">
            <v>148.21</v>
          </cell>
          <cell r="F60">
            <v>126.33</v>
          </cell>
          <cell r="G60">
            <v>103.95</v>
          </cell>
          <cell r="H60">
            <v>97.62</v>
          </cell>
          <cell r="I60">
            <v>91.19</v>
          </cell>
          <cell r="J60">
            <v>84.66</v>
          </cell>
          <cell r="K60">
            <v>78.040000000000006</v>
          </cell>
          <cell r="L60">
            <v>71.31</v>
          </cell>
          <cell r="M60">
            <v>69.14</v>
          </cell>
          <cell r="N60">
            <v>66.930000000000007</v>
          </cell>
          <cell r="O60">
            <v>64.680000000000007</v>
          </cell>
          <cell r="P60">
            <v>62.4</v>
          </cell>
          <cell r="Q60">
            <v>60.08</v>
          </cell>
          <cell r="R60">
            <v>58.64</v>
          </cell>
          <cell r="S60">
            <v>57.18</v>
          </cell>
        </row>
        <row r="61">
          <cell r="A61">
            <v>54</v>
          </cell>
          <cell r="B61">
            <v>211.69</v>
          </cell>
          <cell r="C61">
            <v>191.3</v>
          </cell>
          <cell r="D61">
            <v>170.44</v>
          </cell>
          <cell r="E61">
            <v>149.11000000000001</v>
          </cell>
          <cell r="F61">
            <v>127.3</v>
          </cell>
          <cell r="G61">
            <v>104.99</v>
          </cell>
          <cell r="H61">
            <v>98.75</v>
          </cell>
          <cell r="I61">
            <v>92.41</v>
          </cell>
          <cell r="J61">
            <v>85.97</v>
          </cell>
          <cell r="K61">
            <v>79.430000000000007</v>
          </cell>
          <cell r="L61">
            <v>72.760000000000005</v>
          </cell>
          <cell r="M61">
            <v>70.69</v>
          </cell>
          <cell r="N61">
            <v>68.58</v>
          </cell>
          <cell r="O61">
            <v>66.44</v>
          </cell>
          <cell r="P61">
            <v>64.27</v>
          </cell>
          <cell r="Q61">
            <v>62.04</v>
          </cell>
          <cell r="R61">
            <v>60.67</v>
          </cell>
        </row>
        <row r="62">
          <cell r="A62">
            <v>55</v>
          </cell>
          <cell r="B62">
            <v>212.45</v>
          </cell>
          <cell r="C62">
            <v>192.12</v>
          </cell>
          <cell r="D62">
            <v>171.33</v>
          </cell>
          <cell r="E62">
            <v>150.07</v>
          </cell>
          <cell r="F62">
            <v>128.33000000000001</v>
          </cell>
          <cell r="G62">
            <v>106.1</v>
          </cell>
          <cell r="H62">
            <v>99.93</v>
          </cell>
          <cell r="I62">
            <v>93.67</v>
          </cell>
          <cell r="J62">
            <v>87.32</v>
          </cell>
          <cell r="K62">
            <v>80.86</v>
          </cell>
          <cell r="L62">
            <v>74.31</v>
          </cell>
          <cell r="M62">
            <v>72.349999999999994</v>
          </cell>
          <cell r="N62">
            <v>70.349999999999994</v>
          </cell>
          <cell r="O62">
            <v>68.31</v>
          </cell>
          <cell r="P62">
            <v>66.25</v>
          </cell>
          <cell r="Q62">
            <v>64.14</v>
          </cell>
        </row>
        <row r="63">
          <cell r="A63">
            <v>56</v>
          </cell>
          <cell r="B63">
            <v>213.27</v>
          </cell>
          <cell r="C63">
            <v>193.01</v>
          </cell>
          <cell r="D63">
            <v>172.28</v>
          </cell>
          <cell r="E63">
            <v>151.09</v>
          </cell>
          <cell r="F63">
            <v>129.41999999999999</v>
          </cell>
          <cell r="G63">
            <v>107.29</v>
          </cell>
          <cell r="H63">
            <v>101.22</v>
          </cell>
          <cell r="I63">
            <v>95.06</v>
          </cell>
          <cell r="J63">
            <v>88.81</v>
          </cell>
          <cell r="K63">
            <v>82.46</v>
          </cell>
          <cell r="L63">
            <v>75.98</v>
          </cell>
          <cell r="M63">
            <v>74.13</v>
          </cell>
          <cell r="N63">
            <v>72.239999999999995</v>
          </cell>
          <cell r="O63">
            <v>70.33</v>
          </cell>
          <cell r="P63">
            <v>68.38</v>
          </cell>
        </row>
        <row r="64">
          <cell r="A64">
            <v>57</v>
          </cell>
          <cell r="B64">
            <v>214.13</v>
          </cell>
          <cell r="C64">
            <v>193.96</v>
          </cell>
          <cell r="D64">
            <v>173.32</v>
          </cell>
          <cell r="E64">
            <v>152.21</v>
          </cell>
          <cell r="F64">
            <v>130.63999999999999</v>
          </cell>
          <cell r="G64">
            <v>108.56</v>
          </cell>
          <cell r="H64">
            <v>102.59</v>
          </cell>
          <cell r="I64">
            <v>96.53</v>
          </cell>
          <cell r="J64">
            <v>90.38</v>
          </cell>
          <cell r="K64">
            <v>84.13</v>
          </cell>
          <cell r="L64">
            <v>77.75</v>
          </cell>
          <cell r="M64">
            <v>76.010000000000005</v>
          </cell>
          <cell r="N64">
            <v>74.25</v>
          </cell>
          <cell r="O64">
            <v>72.45</v>
          </cell>
        </row>
        <row r="65">
          <cell r="A65">
            <v>58</v>
          </cell>
          <cell r="B65">
            <v>215.05</v>
          </cell>
          <cell r="C65">
            <v>194.96</v>
          </cell>
          <cell r="D65">
            <v>174.4</v>
          </cell>
          <cell r="E65">
            <v>153.37</v>
          </cell>
          <cell r="F65">
            <v>131.88</v>
          </cell>
          <cell r="G65">
            <v>109.91</v>
          </cell>
          <cell r="H65">
            <v>104.04</v>
          </cell>
          <cell r="I65">
            <v>98.08</v>
          </cell>
          <cell r="J65">
            <v>92.03</v>
          </cell>
          <cell r="K65">
            <v>85.89</v>
          </cell>
          <cell r="L65">
            <v>79.63</v>
          </cell>
          <cell r="M65">
            <v>78.02</v>
          </cell>
          <cell r="N65">
            <v>76.39</v>
          </cell>
        </row>
        <row r="66">
          <cell r="A66">
            <v>59</v>
          </cell>
          <cell r="B66">
            <v>216.03</v>
          </cell>
          <cell r="C66">
            <v>196.02</v>
          </cell>
          <cell r="D66">
            <v>175.55</v>
          </cell>
          <cell r="E66">
            <v>154.61000000000001</v>
          </cell>
          <cell r="F66">
            <v>133.21</v>
          </cell>
          <cell r="G66">
            <v>111.35</v>
          </cell>
          <cell r="H66">
            <v>105.59</v>
          </cell>
          <cell r="I66">
            <v>99.75</v>
          </cell>
          <cell r="J66">
            <v>93.81</v>
          </cell>
          <cell r="K66">
            <v>87.78</v>
          </cell>
          <cell r="L66">
            <v>81.63</v>
          </cell>
          <cell r="M66">
            <v>80.16</v>
          </cell>
        </row>
        <row r="67">
          <cell r="A67">
            <v>60</v>
          </cell>
          <cell r="B67">
            <v>217.08</v>
          </cell>
          <cell r="C67">
            <v>197.16</v>
          </cell>
          <cell r="D67">
            <v>176.79</v>
          </cell>
          <cell r="E67">
            <v>155.96</v>
          </cell>
          <cell r="F67">
            <v>134.66</v>
          </cell>
          <cell r="G67">
            <v>112.87</v>
          </cell>
          <cell r="H67">
            <v>107.23</v>
          </cell>
          <cell r="I67">
            <v>101.49</v>
          </cell>
          <cell r="J67">
            <v>95.67</v>
          </cell>
          <cell r="K67">
            <v>89.75</v>
          </cell>
          <cell r="L67">
            <v>83.75</v>
          </cell>
        </row>
        <row r="68">
          <cell r="A68">
            <v>61</v>
          </cell>
          <cell r="B68">
            <v>218.17</v>
          </cell>
          <cell r="C68">
            <v>198.36</v>
          </cell>
          <cell r="D68">
            <v>178.08</v>
          </cell>
          <cell r="E68">
            <v>157.35</v>
          </cell>
          <cell r="F68">
            <v>136.15</v>
          </cell>
          <cell r="G68">
            <v>114.48</v>
          </cell>
          <cell r="H68">
            <v>108.97</v>
          </cell>
          <cell r="I68">
            <v>103.37</v>
          </cell>
          <cell r="J68">
            <v>97.68</v>
          </cell>
          <cell r="K68">
            <v>91.9</v>
          </cell>
        </row>
        <row r="69">
          <cell r="A69">
            <v>62</v>
          </cell>
          <cell r="B69">
            <v>219.34</v>
          </cell>
          <cell r="C69">
            <v>199.63</v>
          </cell>
          <cell r="D69">
            <v>179.47</v>
          </cell>
          <cell r="E69">
            <v>158.85</v>
          </cell>
          <cell r="F69">
            <v>137.77000000000001</v>
          </cell>
          <cell r="G69">
            <v>116.19</v>
          </cell>
          <cell r="H69">
            <v>110.8</v>
          </cell>
          <cell r="I69">
            <v>105.32</v>
          </cell>
          <cell r="J69">
            <v>99.76</v>
          </cell>
        </row>
        <row r="70">
          <cell r="A70">
            <v>63</v>
          </cell>
          <cell r="B70">
            <v>220.57</v>
          </cell>
          <cell r="C70">
            <v>200.97</v>
          </cell>
          <cell r="D70">
            <v>180.91</v>
          </cell>
          <cell r="E70">
            <v>160.38999999999999</v>
          </cell>
          <cell r="F70">
            <v>139.41</v>
          </cell>
          <cell r="G70">
            <v>117.98</v>
          </cell>
          <cell r="H70">
            <v>112.73</v>
          </cell>
          <cell r="I70">
            <v>107.4</v>
          </cell>
        </row>
        <row r="71">
          <cell r="A71">
            <v>64</v>
          </cell>
          <cell r="B71">
            <v>221.86</v>
          </cell>
          <cell r="C71">
            <v>202.38</v>
          </cell>
          <cell r="D71">
            <v>182.44</v>
          </cell>
          <cell r="E71">
            <v>162.04</v>
          </cell>
          <cell r="F71">
            <v>141.19</v>
          </cell>
          <cell r="G71">
            <v>119.88</v>
          </cell>
          <cell r="H71">
            <v>114.78</v>
          </cell>
        </row>
        <row r="72">
          <cell r="A72">
            <v>65</v>
          </cell>
          <cell r="B72">
            <v>223.23</v>
          </cell>
          <cell r="C72">
            <v>203.87</v>
          </cell>
          <cell r="D72">
            <v>184.05</v>
          </cell>
          <cell r="E72">
            <v>163.78</v>
          </cell>
          <cell r="F72">
            <v>143.06</v>
          </cell>
          <cell r="G72">
            <v>121.87</v>
          </cell>
        </row>
      </sheetData>
      <sheetData sheetId="4"/>
      <sheetData sheetId="5" refreshError="1">
        <row r="4">
          <cell r="A4">
            <v>0</v>
          </cell>
          <cell r="B4">
            <v>191.96</v>
          </cell>
          <cell r="C4">
            <v>157.11000000000001</v>
          </cell>
          <cell r="D4">
            <v>132.96</v>
          </cell>
          <cell r="E4">
            <v>115.25</v>
          </cell>
          <cell r="F4">
            <v>101.71</v>
          </cell>
          <cell r="G4">
            <v>91.01</v>
          </cell>
          <cell r="H4">
            <v>83.71</v>
          </cell>
          <cell r="I4">
            <v>76.3</v>
          </cell>
          <cell r="J4">
            <v>68.78</v>
          </cell>
          <cell r="K4">
            <v>61.16</v>
          </cell>
          <cell r="L4">
            <v>53.39</v>
          </cell>
          <cell r="M4">
            <v>49.94</v>
          </cell>
          <cell r="N4">
            <v>46.45</v>
          </cell>
          <cell r="O4">
            <v>42.91</v>
          </cell>
          <cell r="P4">
            <v>39.31</v>
          </cell>
          <cell r="Q4">
            <v>35.64</v>
          </cell>
          <cell r="R4">
            <v>33.33</v>
          </cell>
          <cell r="S4">
            <v>30.99</v>
          </cell>
          <cell r="T4">
            <v>28.62</v>
          </cell>
          <cell r="U4">
            <v>26.21</v>
          </cell>
          <cell r="V4">
            <v>23.72</v>
          </cell>
        </row>
        <row r="5">
          <cell r="A5">
            <v>1</v>
          </cell>
          <cell r="B5">
            <v>192.35</v>
          </cell>
          <cell r="C5">
            <v>157.66</v>
          </cell>
          <cell r="D5">
            <v>133.58000000000001</v>
          </cell>
          <cell r="E5">
            <v>115.88</v>
          </cell>
          <cell r="F5">
            <v>102.32</v>
          </cell>
          <cell r="G5">
            <v>91.63</v>
          </cell>
          <cell r="H5">
            <v>84.37</v>
          </cell>
          <cell r="I5">
            <v>76.989999999999995</v>
          </cell>
          <cell r="J5">
            <v>69.510000000000005</v>
          </cell>
          <cell r="K5">
            <v>61.92</v>
          </cell>
          <cell r="L5">
            <v>54.21</v>
          </cell>
          <cell r="M5">
            <v>50.82</v>
          </cell>
          <cell r="N5">
            <v>47.37</v>
          </cell>
          <cell r="O5">
            <v>43.88</v>
          </cell>
          <cell r="P5">
            <v>40.33</v>
          </cell>
          <cell r="Q5">
            <v>36.69</v>
          </cell>
          <cell r="R5">
            <v>34.39</v>
          </cell>
          <cell r="S5">
            <v>32.049999999999997</v>
          </cell>
          <cell r="T5">
            <v>29.69</v>
          </cell>
          <cell r="U5">
            <v>27.29</v>
          </cell>
        </row>
        <row r="6">
          <cell r="A6">
            <v>2</v>
          </cell>
          <cell r="B6">
            <v>192.74</v>
          </cell>
          <cell r="C6">
            <v>158.22</v>
          </cell>
          <cell r="D6">
            <v>134.19</v>
          </cell>
          <cell r="E6">
            <v>116.5</v>
          </cell>
          <cell r="F6">
            <v>102.92</v>
          </cell>
          <cell r="G6">
            <v>92.18</v>
          </cell>
          <cell r="H6">
            <v>84.96</v>
          </cell>
          <cell r="I6">
            <v>77.63</v>
          </cell>
          <cell r="J6">
            <v>70.19</v>
          </cell>
          <cell r="K6">
            <v>62.65</v>
          </cell>
          <cell r="L6">
            <v>54.96</v>
          </cell>
          <cell r="M6">
            <v>51.6</v>
          </cell>
          <cell r="N6">
            <v>48.19</v>
          </cell>
          <cell r="O6">
            <v>44.73</v>
          </cell>
          <cell r="P6">
            <v>41.22</v>
          </cell>
          <cell r="Q6">
            <v>37.65</v>
          </cell>
          <cell r="R6">
            <v>35.369999999999997</v>
          </cell>
          <cell r="S6">
            <v>33.049999999999997</v>
          </cell>
          <cell r="T6">
            <v>30.7</v>
          </cell>
        </row>
        <row r="7">
          <cell r="A7">
            <v>3</v>
          </cell>
          <cell r="B7">
            <v>193.08</v>
          </cell>
          <cell r="C7">
            <v>158.69999999999999</v>
          </cell>
          <cell r="D7">
            <v>134.72</v>
          </cell>
          <cell r="E7">
            <v>117.03</v>
          </cell>
          <cell r="F7">
            <v>103.45</v>
          </cell>
          <cell r="G7">
            <v>92.69</v>
          </cell>
          <cell r="H7">
            <v>85.5</v>
          </cell>
          <cell r="I7">
            <v>78.209999999999994</v>
          </cell>
          <cell r="J7">
            <v>70.81</v>
          </cell>
          <cell r="K7">
            <v>63.29</v>
          </cell>
          <cell r="L7">
            <v>55.63</v>
          </cell>
          <cell r="M7">
            <v>52.31</v>
          </cell>
          <cell r="N7">
            <v>48.94</v>
          </cell>
          <cell r="O7">
            <v>45.51</v>
          </cell>
          <cell r="P7">
            <v>42.04</v>
          </cell>
          <cell r="Q7">
            <v>38.51</v>
          </cell>
          <cell r="R7">
            <v>36.229999999999997</v>
          </cell>
          <cell r="S7">
            <v>33.92</v>
          </cell>
        </row>
        <row r="8">
          <cell r="A8">
            <v>4</v>
          </cell>
          <cell r="B8">
            <v>193.38</v>
          </cell>
          <cell r="C8">
            <v>159.13</v>
          </cell>
          <cell r="D8">
            <v>135.19</v>
          </cell>
          <cell r="E8">
            <v>117.51</v>
          </cell>
          <cell r="F8">
            <v>103.92</v>
          </cell>
          <cell r="G8">
            <v>93.14</v>
          </cell>
          <cell r="H8">
            <v>85.98</v>
          </cell>
          <cell r="I8">
            <v>78.709999999999994</v>
          </cell>
          <cell r="J8">
            <v>71.33</v>
          </cell>
          <cell r="K8">
            <v>63.84</v>
          </cell>
          <cell r="L8">
            <v>56.24</v>
          </cell>
          <cell r="M8">
            <v>52.95</v>
          </cell>
          <cell r="N8">
            <v>49.62</v>
          </cell>
          <cell r="O8">
            <v>46.23</v>
          </cell>
          <cell r="P8">
            <v>42.8</v>
          </cell>
          <cell r="Q8">
            <v>39.28</v>
          </cell>
          <cell r="R8">
            <v>37.020000000000003</v>
          </cell>
        </row>
        <row r="9">
          <cell r="A9">
            <v>5</v>
          </cell>
          <cell r="B9">
            <v>193.65</v>
          </cell>
          <cell r="C9">
            <v>159.51</v>
          </cell>
          <cell r="D9">
            <v>135.61000000000001</v>
          </cell>
          <cell r="E9">
            <v>117.93</v>
          </cell>
          <cell r="F9">
            <v>104.34</v>
          </cell>
          <cell r="G9">
            <v>93.55</v>
          </cell>
          <cell r="H9">
            <v>86.42</v>
          </cell>
          <cell r="I9">
            <v>79.180000000000007</v>
          </cell>
          <cell r="J9">
            <v>71.84</v>
          </cell>
          <cell r="K9">
            <v>64.38</v>
          </cell>
          <cell r="L9">
            <v>56.78</v>
          </cell>
          <cell r="M9">
            <v>53.52</v>
          </cell>
          <cell r="N9">
            <v>50.21</v>
          </cell>
          <cell r="O9">
            <v>46.84</v>
          </cell>
          <cell r="P9">
            <v>43.43</v>
          </cell>
          <cell r="Q9">
            <v>39.96</v>
          </cell>
        </row>
        <row r="10">
          <cell r="A10">
            <v>6</v>
          </cell>
          <cell r="B10">
            <v>193.9</v>
          </cell>
          <cell r="C10">
            <v>159.86000000000001</v>
          </cell>
          <cell r="D10">
            <v>135.99</v>
          </cell>
          <cell r="E10">
            <v>118.32</v>
          </cell>
          <cell r="F10">
            <v>104.72</v>
          </cell>
          <cell r="G10">
            <v>93.9</v>
          </cell>
          <cell r="H10">
            <v>86.79</v>
          </cell>
          <cell r="I10">
            <v>79.58</v>
          </cell>
          <cell r="J10">
            <v>72.260000000000005</v>
          </cell>
          <cell r="K10">
            <v>64.83</v>
          </cell>
          <cell r="L10">
            <v>57.26</v>
          </cell>
          <cell r="M10">
            <v>54.02</v>
          </cell>
          <cell r="N10">
            <v>50.73</v>
          </cell>
          <cell r="O10">
            <v>47.39</v>
          </cell>
          <cell r="P10">
            <v>44.01</v>
          </cell>
        </row>
        <row r="11">
          <cell r="A11">
            <v>7</v>
          </cell>
          <cell r="B11">
            <v>194.11</v>
          </cell>
          <cell r="C11">
            <v>160.16</v>
          </cell>
          <cell r="D11">
            <v>136.31</v>
          </cell>
          <cell r="E11">
            <v>118.65</v>
          </cell>
          <cell r="F11">
            <v>105.04</v>
          </cell>
          <cell r="G11">
            <v>94.22</v>
          </cell>
          <cell r="H11">
            <v>87.13</v>
          </cell>
          <cell r="I11">
            <v>79.92</v>
          </cell>
          <cell r="J11">
            <v>72.61</v>
          </cell>
          <cell r="K11">
            <v>65.2</v>
          </cell>
          <cell r="L11">
            <v>57.67</v>
          </cell>
          <cell r="M11">
            <v>54.45</v>
          </cell>
          <cell r="N11">
            <v>51.19</v>
          </cell>
          <cell r="O11">
            <v>47.88</v>
          </cell>
        </row>
        <row r="12">
          <cell r="A12">
            <v>8</v>
          </cell>
          <cell r="B12">
            <v>194.29</v>
          </cell>
          <cell r="C12">
            <v>160.41</v>
          </cell>
          <cell r="D12">
            <v>136.59</v>
          </cell>
          <cell r="E12">
            <v>118.93</v>
          </cell>
          <cell r="F12">
            <v>105.31</v>
          </cell>
          <cell r="G12">
            <v>94.49</v>
          </cell>
          <cell r="H12">
            <v>87.42</v>
          </cell>
          <cell r="I12">
            <v>80.239999999999995</v>
          </cell>
          <cell r="J12">
            <v>72.95</v>
          </cell>
          <cell r="K12">
            <v>65.56</v>
          </cell>
          <cell r="L12">
            <v>58.03</v>
          </cell>
          <cell r="M12">
            <v>54.84</v>
          </cell>
          <cell r="N12">
            <v>51.6</v>
          </cell>
        </row>
        <row r="13">
          <cell r="A13">
            <v>9</v>
          </cell>
          <cell r="B13">
            <v>194.45</v>
          </cell>
          <cell r="C13">
            <v>160.63</v>
          </cell>
          <cell r="D13">
            <v>136.83000000000001</v>
          </cell>
          <cell r="E13">
            <v>119.18</v>
          </cell>
          <cell r="F13">
            <v>105.56</v>
          </cell>
          <cell r="G13">
            <v>94.72</v>
          </cell>
          <cell r="H13">
            <v>87.66</v>
          </cell>
          <cell r="I13">
            <v>80.489999999999995</v>
          </cell>
          <cell r="J13">
            <v>73.22</v>
          </cell>
          <cell r="K13">
            <v>65.83</v>
          </cell>
          <cell r="L13">
            <v>58.34</v>
          </cell>
          <cell r="M13">
            <v>55.16</v>
          </cell>
        </row>
        <row r="14">
          <cell r="A14">
            <v>10</v>
          </cell>
          <cell r="B14">
            <v>194.58</v>
          </cell>
          <cell r="C14">
            <v>160.81</v>
          </cell>
          <cell r="D14">
            <v>137.03</v>
          </cell>
          <cell r="E14">
            <v>119.38</v>
          </cell>
          <cell r="F14">
            <v>105.75</v>
          </cell>
          <cell r="G14">
            <v>94.92</v>
          </cell>
          <cell r="H14">
            <v>87.87</v>
          </cell>
          <cell r="I14">
            <v>80.709999999999994</v>
          </cell>
          <cell r="J14">
            <v>73.45</v>
          </cell>
          <cell r="K14">
            <v>66.08</v>
          </cell>
          <cell r="L14">
            <v>58.6</v>
          </cell>
        </row>
        <row r="15">
          <cell r="A15">
            <v>11</v>
          </cell>
          <cell r="B15">
            <v>194.7</v>
          </cell>
          <cell r="C15">
            <v>160.97</v>
          </cell>
          <cell r="D15">
            <v>137.21</v>
          </cell>
          <cell r="E15">
            <v>119.56</v>
          </cell>
          <cell r="F15">
            <v>105.93</v>
          </cell>
          <cell r="G15">
            <v>95.08</v>
          </cell>
          <cell r="H15">
            <v>88.04</v>
          </cell>
          <cell r="I15">
            <v>80.900000000000006</v>
          </cell>
          <cell r="J15">
            <v>73.64</v>
          </cell>
          <cell r="K15">
            <v>66.290000000000006</v>
          </cell>
        </row>
        <row r="16">
          <cell r="A16">
            <v>12</v>
          </cell>
          <cell r="B16">
            <v>194.79</v>
          </cell>
          <cell r="C16">
            <v>161.1</v>
          </cell>
          <cell r="D16">
            <v>137.34</v>
          </cell>
          <cell r="E16">
            <v>119.69</v>
          </cell>
          <cell r="F16">
            <v>106.06</v>
          </cell>
          <cell r="G16">
            <v>95.21</v>
          </cell>
          <cell r="H16">
            <v>88.18</v>
          </cell>
          <cell r="I16">
            <v>81.05</v>
          </cell>
          <cell r="J16">
            <v>73.81</v>
          </cell>
        </row>
        <row r="17">
          <cell r="A17">
            <v>13</v>
          </cell>
          <cell r="B17">
            <v>194.86</v>
          </cell>
          <cell r="C17">
            <v>161.19</v>
          </cell>
          <cell r="D17">
            <v>137.44</v>
          </cell>
          <cell r="E17">
            <v>119.79</v>
          </cell>
          <cell r="F17">
            <v>106.16</v>
          </cell>
          <cell r="G17">
            <v>95.32</v>
          </cell>
          <cell r="H17">
            <v>88.29</v>
          </cell>
          <cell r="I17">
            <v>81.16</v>
          </cell>
        </row>
        <row r="18">
          <cell r="A18">
            <v>14</v>
          </cell>
          <cell r="B18">
            <v>194.92</v>
          </cell>
          <cell r="C18">
            <v>161.27000000000001</v>
          </cell>
          <cell r="D18">
            <v>137.53</v>
          </cell>
          <cell r="E18">
            <v>119.88</v>
          </cell>
          <cell r="F18">
            <v>106.25</v>
          </cell>
          <cell r="G18">
            <v>95.39</v>
          </cell>
          <cell r="H18">
            <v>88.37</v>
          </cell>
        </row>
        <row r="19">
          <cell r="A19">
            <v>15</v>
          </cell>
          <cell r="B19">
            <v>194.95</v>
          </cell>
          <cell r="C19">
            <v>161.31</v>
          </cell>
          <cell r="D19">
            <v>137.57</v>
          </cell>
          <cell r="E19">
            <v>119.93</v>
          </cell>
          <cell r="F19">
            <v>106.29</v>
          </cell>
          <cell r="G19">
            <v>95.44</v>
          </cell>
        </row>
        <row r="20">
          <cell r="A20">
            <v>16</v>
          </cell>
          <cell r="B20">
            <v>194.98</v>
          </cell>
          <cell r="C20">
            <v>161.36000000000001</v>
          </cell>
          <cell r="D20">
            <v>137.63</v>
          </cell>
          <cell r="E20">
            <v>119.98</v>
          </cell>
          <cell r="F20">
            <v>106.35</v>
          </cell>
        </row>
        <row r="21">
          <cell r="A21">
            <v>17</v>
          </cell>
          <cell r="B21">
            <v>194.98</v>
          </cell>
          <cell r="C21">
            <v>161.36000000000001</v>
          </cell>
          <cell r="D21">
            <v>137.63</v>
          </cell>
          <cell r="E21">
            <v>119.98</v>
          </cell>
        </row>
        <row r="22">
          <cell r="A22">
            <v>18</v>
          </cell>
          <cell r="B22">
            <v>194.98</v>
          </cell>
          <cell r="C22">
            <v>161.36000000000001</v>
          </cell>
          <cell r="D22">
            <v>137.63</v>
          </cell>
        </row>
        <row r="23">
          <cell r="A23">
            <v>19</v>
          </cell>
          <cell r="B23">
            <v>194.98</v>
          </cell>
          <cell r="C23">
            <v>161.36000000000001</v>
          </cell>
        </row>
        <row r="24">
          <cell r="A24">
            <v>20</v>
          </cell>
          <cell r="B24">
            <v>194.98</v>
          </cell>
        </row>
      </sheetData>
      <sheetData sheetId="6" refreshError="1">
        <row r="9">
          <cell r="A9">
            <v>0</v>
          </cell>
          <cell r="B9">
            <v>103.87</v>
          </cell>
        </row>
        <row r="10">
          <cell r="A10">
            <v>1</v>
          </cell>
          <cell r="B10">
            <v>104.39</v>
          </cell>
        </row>
        <row r="11">
          <cell r="A11">
            <v>2</v>
          </cell>
          <cell r="B11">
            <v>104.86</v>
          </cell>
        </row>
        <row r="12">
          <cell r="A12">
            <v>3</v>
          </cell>
          <cell r="B12">
            <v>105.28</v>
          </cell>
        </row>
        <row r="13">
          <cell r="A13">
            <v>4</v>
          </cell>
          <cell r="B13">
            <v>105.66</v>
          </cell>
        </row>
        <row r="14">
          <cell r="A14">
            <v>5</v>
          </cell>
          <cell r="B14">
            <v>105.99</v>
          </cell>
        </row>
        <row r="15">
          <cell r="A15">
            <v>6</v>
          </cell>
          <cell r="B15">
            <v>106.28</v>
          </cell>
        </row>
        <row r="16">
          <cell r="A16">
            <v>7</v>
          </cell>
          <cell r="B16">
            <v>106.54</v>
          </cell>
        </row>
        <row r="17">
          <cell r="A17">
            <v>8</v>
          </cell>
          <cell r="B17">
            <v>106.75</v>
          </cell>
        </row>
        <row r="18">
          <cell r="A18">
            <v>9</v>
          </cell>
          <cell r="B18">
            <v>106.94</v>
          </cell>
        </row>
        <row r="19">
          <cell r="A19">
            <v>10</v>
          </cell>
          <cell r="B19">
            <v>107.09</v>
          </cell>
        </row>
        <row r="20">
          <cell r="A20">
            <v>11</v>
          </cell>
          <cell r="B20">
            <v>107.22</v>
          </cell>
        </row>
        <row r="21">
          <cell r="A21">
            <v>12</v>
          </cell>
          <cell r="B21">
            <v>107.32</v>
          </cell>
        </row>
        <row r="22">
          <cell r="A22">
            <v>13</v>
          </cell>
          <cell r="B22">
            <v>107.39</v>
          </cell>
        </row>
        <row r="23">
          <cell r="A23">
            <v>14</v>
          </cell>
          <cell r="B23">
            <v>107.45</v>
          </cell>
        </row>
        <row r="24">
          <cell r="A24">
            <v>15</v>
          </cell>
          <cell r="B24">
            <v>107.48</v>
          </cell>
        </row>
        <row r="25">
          <cell r="A25">
            <v>16</v>
          </cell>
          <cell r="B25">
            <v>107.5</v>
          </cell>
        </row>
        <row r="26">
          <cell r="A26">
            <v>17</v>
          </cell>
          <cell r="B26">
            <v>107.51</v>
          </cell>
        </row>
        <row r="27">
          <cell r="A27">
            <v>18</v>
          </cell>
          <cell r="B27">
            <v>107.51</v>
          </cell>
        </row>
        <row r="28">
          <cell r="A28">
            <v>19</v>
          </cell>
          <cell r="B28">
            <v>107.51</v>
          </cell>
        </row>
        <row r="29">
          <cell r="A29">
            <v>20</v>
          </cell>
          <cell r="B29">
            <v>107.51</v>
          </cell>
        </row>
        <row r="30">
          <cell r="A30">
            <v>21</v>
          </cell>
          <cell r="B30">
            <v>107.51</v>
          </cell>
        </row>
        <row r="31">
          <cell r="A31">
            <v>22</v>
          </cell>
          <cell r="B31">
            <v>107.51</v>
          </cell>
        </row>
        <row r="32">
          <cell r="A32">
            <v>23</v>
          </cell>
          <cell r="B32">
            <v>107.51</v>
          </cell>
        </row>
        <row r="33">
          <cell r="A33">
            <v>24</v>
          </cell>
          <cell r="B33">
            <v>107.51</v>
          </cell>
        </row>
        <row r="34">
          <cell r="A34">
            <v>25</v>
          </cell>
          <cell r="B34">
            <v>107.51</v>
          </cell>
        </row>
        <row r="35">
          <cell r="A35">
            <v>26</v>
          </cell>
          <cell r="B35">
            <v>107.51</v>
          </cell>
        </row>
        <row r="36">
          <cell r="A36">
            <v>27</v>
          </cell>
          <cell r="B36">
            <v>107.51</v>
          </cell>
        </row>
        <row r="37">
          <cell r="A37">
            <v>28</v>
          </cell>
          <cell r="B37">
            <v>107.51</v>
          </cell>
        </row>
        <row r="38">
          <cell r="A38">
            <v>29</v>
          </cell>
          <cell r="B38">
            <v>107.51</v>
          </cell>
        </row>
        <row r="39">
          <cell r="A39">
            <v>30</v>
          </cell>
          <cell r="B39">
            <v>107.51</v>
          </cell>
        </row>
        <row r="40">
          <cell r="A40">
            <v>31</v>
          </cell>
          <cell r="B40">
            <v>107.53</v>
          </cell>
        </row>
        <row r="41">
          <cell r="A41">
            <v>32</v>
          </cell>
          <cell r="B41">
            <v>107.63</v>
          </cell>
        </row>
        <row r="42">
          <cell r="A42">
            <v>33</v>
          </cell>
          <cell r="B42">
            <v>107.75</v>
          </cell>
        </row>
        <row r="43">
          <cell r="A43">
            <v>34</v>
          </cell>
          <cell r="B43">
            <v>107.9</v>
          </cell>
        </row>
        <row r="44">
          <cell r="A44">
            <v>35</v>
          </cell>
          <cell r="B44">
            <v>108.08</v>
          </cell>
        </row>
        <row r="45">
          <cell r="A45">
            <v>36</v>
          </cell>
          <cell r="B45">
            <v>108.3</v>
          </cell>
        </row>
        <row r="46">
          <cell r="A46">
            <v>37</v>
          </cell>
          <cell r="B46">
            <v>108.54</v>
          </cell>
        </row>
        <row r="47">
          <cell r="A47">
            <v>38</v>
          </cell>
          <cell r="B47">
            <v>108.83</v>
          </cell>
        </row>
        <row r="48">
          <cell r="A48">
            <v>39</v>
          </cell>
          <cell r="B48">
            <v>109.16</v>
          </cell>
        </row>
        <row r="49">
          <cell r="A49">
            <v>40</v>
          </cell>
          <cell r="B49">
            <v>109.53</v>
          </cell>
        </row>
        <row r="50">
          <cell r="A50">
            <v>41</v>
          </cell>
          <cell r="B50">
            <v>109.94</v>
          </cell>
        </row>
        <row r="51">
          <cell r="A51">
            <v>42</v>
          </cell>
          <cell r="B51">
            <v>110.41</v>
          </cell>
        </row>
        <row r="52">
          <cell r="A52">
            <v>43</v>
          </cell>
          <cell r="B52">
            <v>110.92</v>
          </cell>
        </row>
        <row r="53">
          <cell r="A53">
            <v>44</v>
          </cell>
          <cell r="B53">
            <v>111.49</v>
          </cell>
        </row>
        <row r="54">
          <cell r="A54">
            <v>45</v>
          </cell>
          <cell r="B54">
            <v>112.11</v>
          </cell>
        </row>
        <row r="55">
          <cell r="A55">
            <v>46</v>
          </cell>
          <cell r="B55">
            <v>112.79</v>
          </cell>
        </row>
        <row r="56">
          <cell r="A56">
            <v>47</v>
          </cell>
          <cell r="B56">
            <v>113.52</v>
          </cell>
        </row>
        <row r="57">
          <cell r="A57">
            <v>48</v>
          </cell>
          <cell r="B57">
            <v>114.33</v>
          </cell>
        </row>
        <row r="58">
          <cell r="A58">
            <v>49</v>
          </cell>
          <cell r="B58">
            <v>115.19</v>
          </cell>
        </row>
        <row r="59">
          <cell r="A59">
            <v>50</v>
          </cell>
          <cell r="B59">
            <v>116.13</v>
          </cell>
        </row>
        <row r="60">
          <cell r="A60">
            <v>51</v>
          </cell>
          <cell r="B60">
            <v>117.13</v>
          </cell>
        </row>
        <row r="61">
          <cell r="A61">
            <v>52</v>
          </cell>
          <cell r="B61">
            <v>118.21</v>
          </cell>
        </row>
        <row r="62">
          <cell r="A62">
            <v>53</v>
          </cell>
          <cell r="B62">
            <v>119.36</v>
          </cell>
        </row>
        <row r="63">
          <cell r="A63">
            <v>54</v>
          </cell>
          <cell r="B63">
            <v>120.59</v>
          </cell>
        </row>
        <row r="64">
          <cell r="A64">
            <v>55</v>
          </cell>
          <cell r="B64">
            <v>121.89</v>
          </cell>
        </row>
        <row r="65">
          <cell r="A65">
            <v>56</v>
          </cell>
          <cell r="B65">
            <v>123.28</v>
          </cell>
        </row>
        <row r="66">
          <cell r="A66">
            <v>57</v>
          </cell>
          <cell r="B66">
            <v>124.76</v>
          </cell>
        </row>
        <row r="67">
          <cell r="A67">
            <v>58</v>
          </cell>
          <cell r="B67">
            <v>126.32</v>
          </cell>
        </row>
        <row r="68">
          <cell r="A68">
            <v>59</v>
          </cell>
          <cell r="B68">
            <v>127.97</v>
          </cell>
        </row>
        <row r="69">
          <cell r="A69">
            <v>60</v>
          </cell>
          <cell r="B69">
            <v>129.71</v>
          </cell>
        </row>
      </sheetData>
      <sheetData sheetId="7" refreshError="1"/>
      <sheetData sheetId="8" refreshError="1"/>
      <sheetData sheetId="9" refreshError="1"/>
      <sheetData sheetId="10"/>
      <sheetData sheetId="11"/>
      <sheetData sheetId="12" refreshError="1"/>
      <sheetData sheetId="13" refreshError="1"/>
      <sheetData sheetId="14"/>
      <sheetData sheetId="15" refreshError="1"/>
      <sheetData sheetId="16"/>
      <sheetData sheetId="17"/>
      <sheetData sheetId="18"/>
      <sheetData sheetId="19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"/>
      <sheetName val="Test Plan NB"/>
      <sheetName val="Test Plan"/>
      <sheetName val="TLN5"/>
      <sheetName val="TLN4"/>
      <sheetName val="TLN5ex"/>
      <sheetName val="TLN4ex"/>
      <sheetName val="LPFAC"/>
      <sheetName val="Sheet25"/>
    </sheetNames>
    <sheetDataSet>
      <sheetData sheetId="0" refreshError="1"/>
      <sheetData sheetId="1" refreshError="1"/>
      <sheetData sheetId="2" refreshError="1"/>
      <sheetData sheetId="3">
        <row r="5">
          <cell r="A5">
            <v>18</v>
          </cell>
          <cell r="B5">
            <v>10.73</v>
          </cell>
          <cell r="C5">
            <v>11.38</v>
          </cell>
          <cell r="D5">
            <v>12.07</v>
          </cell>
          <cell r="E5">
            <v>12.84</v>
          </cell>
          <cell r="F5">
            <v>13.65</v>
          </cell>
          <cell r="G5">
            <v>15.02</v>
          </cell>
          <cell r="H5">
            <v>16.54</v>
          </cell>
          <cell r="I5">
            <v>17.559999999999999</v>
          </cell>
          <cell r="J5">
            <v>18.649999999999999</v>
          </cell>
          <cell r="K5">
            <v>19.82</v>
          </cell>
          <cell r="L5">
            <v>21.06</v>
          </cell>
        </row>
        <row r="6">
          <cell r="A6">
            <v>19</v>
          </cell>
          <cell r="B6">
            <v>10.73</v>
          </cell>
          <cell r="C6">
            <v>11.38</v>
          </cell>
          <cell r="D6">
            <v>12.07</v>
          </cell>
          <cell r="E6">
            <v>12.84</v>
          </cell>
          <cell r="F6">
            <v>13.65</v>
          </cell>
          <cell r="G6">
            <v>15.02</v>
          </cell>
          <cell r="H6">
            <v>16.54</v>
          </cell>
          <cell r="I6">
            <v>17.559999999999999</v>
          </cell>
          <cell r="J6">
            <v>18.649999999999999</v>
          </cell>
          <cell r="K6">
            <v>19.82</v>
          </cell>
          <cell r="L6">
            <v>21.06</v>
          </cell>
        </row>
        <row r="7">
          <cell r="A7">
            <v>20</v>
          </cell>
          <cell r="B7">
            <v>10.73</v>
          </cell>
          <cell r="C7">
            <v>11.38</v>
          </cell>
          <cell r="D7">
            <v>12.07</v>
          </cell>
          <cell r="E7">
            <v>12.84</v>
          </cell>
          <cell r="F7">
            <v>13.65</v>
          </cell>
          <cell r="G7">
            <v>15.02</v>
          </cell>
          <cell r="H7">
            <v>16.54</v>
          </cell>
          <cell r="I7">
            <v>17.559999999999999</v>
          </cell>
          <cell r="J7">
            <v>18.649999999999999</v>
          </cell>
          <cell r="K7">
            <v>19.82</v>
          </cell>
          <cell r="L7">
            <v>21.06</v>
          </cell>
        </row>
        <row r="8">
          <cell r="A8">
            <v>21</v>
          </cell>
          <cell r="B8">
            <v>10.73</v>
          </cell>
          <cell r="C8">
            <v>11.38</v>
          </cell>
          <cell r="D8">
            <v>12.07</v>
          </cell>
          <cell r="E8">
            <v>12.84</v>
          </cell>
          <cell r="F8">
            <v>13.65</v>
          </cell>
          <cell r="G8">
            <v>15.02</v>
          </cell>
          <cell r="H8">
            <v>16.54</v>
          </cell>
          <cell r="I8">
            <v>17.559999999999999</v>
          </cell>
          <cell r="J8">
            <v>18.649999999999999</v>
          </cell>
          <cell r="K8">
            <v>19.82</v>
          </cell>
          <cell r="L8">
            <v>21.06</v>
          </cell>
        </row>
        <row r="9">
          <cell r="A9">
            <v>22</v>
          </cell>
          <cell r="B9">
            <v>10.73</v>
          </cell>
          <cell r="C9">
            <v>11.38</v>
          </cell>
          <cell r="D9">
            <v>12.07</v>
          </cell>
          <cell r="E9">
            <v>12.84</v>
          </cell>
          <cell r="F9">
            <v>13.65</v>
          </cell>
          <cell r="G9">
            <v>15.02</v>
          </cell>
          <cell r="H9">
            <v>16.54</v>
          </cell>
          <cell r="I9">
            <v>17.559999999999999</v>
          </cell>
          <cell r="J9">
            <v>18.649999999999999</v>
          </cell>
          <cell r="K9">
            <v>19.82</v>
          </cell>
          <cell r="L9">
            <v>21.06</v>
          </cell>
        </row>
        <row r="10">
          <cell r="A10">
            <v>23</v>
          </cell>
          <cell r="B10">
            <v>10.73</v>
          </cell>
          <cell r="C10">
            <v>11.38</v>
          </cell>
          <cell r="D10">
            <v>12.07</v>
          </cell>
          <cell r="E10">
            <v>12.84</v>
          </cell>
          <cell r="F10">
            <v>13.65</v>
          </cell>
          <cell r="G10">
            <v>15.02</v>
          </cell>
          <cell r="H10">
            <v>16.54</v>
          </cell>
          <cell r="I10">
            <v>17.559999999999999</v>
          </cell>
          <cell r="J10">
            <v>18.649999999999999</v>
          </cell>
          <cell r="K10">
            <v>19.82</v>
          </cell>
          <cell r="L10">
            <v>21.06</v>
          </cell>
        </row>
        <row r="11">
          <cell r="A11">
            <v>24</v>
          </cell>
          <cell r="B11">
            <v>10.73</v>
          </cell>
          <cell r="C11">
            <v>11.38</v>
          </cell>
          <cell r="D11">
            <v>12.07</v>
          </cell>
          <cell r="E11">
            <v>12.84</v>
          </cell>
          <cell r="F11">
            <v>13.65</v>
          </cell>
          <cell r="G11">
            <v>15.02</v>
          </cell>
          <cell r="H11">
            <v>16.54</v>
          </cell>
          <cell r="I11">
            <v>17.559999999999999</v>
          </cell>
          <cell r="J11">
            <v>18.649999999999999</v>
          </cell>
          <cell r="K11">
            <v>19.82</v>
          </cell>
          <cell r="L11">
            <v>21.06</v>
          </cell>
        </row>
        <row r="12">
          <cell r="A12">
            <v>25</v>
          </cell>
          <cell r="B12">
            <v>10.73</v>
          </cell>
          <cell r="C12">
            <v>11.38</v>
          </cell>
          <cell r="D12">
            <v>12.07</v>
          </cell>
          <cell r="E12">
            <v>12.84</v>
          </cell>
          <cell r="F12">
            <v>13.65</v>
          </cell>
          <cell r="G12">
            <v>15.02</v>
          </cell>
          <cell r="H12">
            <v>16.54</v>
          </cell>
          <cell r="I12">
            <v>17.559999999999999</v>
          </cell>
          <cell r="J12">
            <v>18.649999999999999</v>
          </cell>
          <cell r="K12">
            <v>19.82</v>
          </cell>
          <cell r="L12">
            <v>21.06</v>
          </cell>
        </row>
        <row r="13">
          <cell r="A13">
            <v>26</v>
          </cell>
          <cell r="B13">
            <v>10.79</v>
          </cell>
          <cell r="C13">
            <v>11.47</v>
          </cell>
          <cell r="D13">
            <v>12.2</v>
          </cell>
          <cell r="E13">
            <v>13</v>
          </cell>
          <cell r="F13">
            <v>13.86</v>
          </cell>
          <cell r="G13">
            <v>15.29</v>
          </cell>
          <cell r="H13">
            <v>16.87</v>
          </cell>
          <cell r="I13">
            <v>17.95</v>
          </cell>
          <cell r="J13">
            <v>19.100000000000001</v>
          </cell>
          <cell r="K13">
            <v>20.34</v>
          </cell>
          <cell r="L13">
            <v>21.66</v>
          </cell>
        </row>
        <row r="14">
          <cell r="A14">
            <v>27</v>
          </cell>
          <cell r="B14">
            <v>10.85</v>
          </cell>
          <cell r="C14">
            <v>11.56</v>
          </cell>
          <cell r="D14">
            <v>12.32</v>
          </cell>
          <cell r="E14">
            <v>13.17</v>
          </cell>
          <cell r="F14">
            <v>14.07</v>
          </cell>
          <cell r="G14">
            <v>15.56</v>
          </cell>
          <cell r="H14">
            <v>17.2</v>
          </cell>
          <cell r="I14">
            <v>18.350000000000001</v>
          </cell>
          <cell r="J14">
            <v>19.57</v>
          </cell>
          <cell r="K14">
            <v>20.88</v>
          </cell>
          <cell r="L14">
            <v>22.28</v>
          </cell>
        </row>
        <row r="15">
          <cell r="A15">
            <v>28</v>
          </cell>
          <cell r="B15">
            <v>10.91</v>
          </cell>
          <cell r="C15">
            <v>11.65</v>
          </cell>
          <cell r="D15">
            <v>12.44</v>
          </cell>
          <cell r="E15">
            <v>13.34</v>
          </cell>
          <cell r="F15">
            <v>14.29</v>
          </cell>
          <cell r="G15">
            <v>15.84</v>
          </cell>
          <cell r="H15">
            <v>17.55</v>
          </cell>
          <cell r="I15">
            <v>18.75</v>
          </cell>
          <cell r="J15">
            <v>20.04</v>
          </cell>
          <cell r="K15">
            <v>21.43</v>
          </cell>
          <cell r="L15">
            <v>22.91</v>
          </cell>
        </row>
        <row r="16">
          <cell r="A16">
            <v>29</v>
          </cell>
          <cell r="B16">
            <v>10.97</v>
          </cell>
          <cell r="C16">
            <v>11.74</v>
          </cell>
          <cell r="D16">
            <v>12.57</v>
          </cell>
          <cell r="E16">
            <v>13.51</v>
          </cell>
          <cell r="F16">
            <v>14.52</v>
          </cell>
          <cell r="G16">
            <v>16.12</v>
          </cell>
          <cell r="H16">
            <v>17.899999999999999</v>
          </cell>
          <cell r="I16">
            <v>19.170000000000002</v>
          </cell>
          <cell r="J16">
            <v>20.53</v>
          </cell>
          <cell r="K16">
            <v>21.99</v>
          </cell>
          <cell r="L16">
            <v>23.56</v>
          </cell>
        </row>
        <row r="17">
          <cell r="A17">
            <v>30</v>
          </cell>
          <cell r="B17">
            <v>11.04</v>
          </cell>
          <cell r="C17">
            <v>11.83</v>
          </cell>
          <cell r="D17">
            <v>12.69</v>
          </cell>
          <cell r="E17">
            <v>13.68</v>
          </cell>
          <cell r="F17">
            <v>14.74</v>
          </cell>
          <cell r="G17">
            <v>16.399999999999999</v>
          </cell>
          <cell r="H17">
            <v>18.25</v>
          </cell>
          <cell r="I17">
            <v>19.59</v>
          </cell>
          <cell r="J17">
            <v>21.03</v>
          </cell>
          <cell r="K17">
            <v>22.58</v>
          </cell>
          <cell r="L17">
            <v>24.23</v>
          </cell>
        </row>
        <row r="18">
          <cell r="A18">
            <v>31</v>
          </cell>
          <cell r="B18">
            <v>11.35</v>
          </cell>
          <cell r="C18">
            <v>12.24</v>
          </cell>
          <cell r="D18">
            <v>13.19</v>
          </cell>
          <cell r="E18">
            <v>14.26</v>
          </cell>
          <cell r="F18">
            <v>15.42</v>
          </cell>
          <cell r="G18">
            <v>17.170000000000002</v>
          </cell>
          <cell r="H18">
            <v>19.12</v>
          </cell>
          <cell r="I18">
            <v>20.57</v>
          </cell>
          <cell r="J18">
            <v>22.13</v>
          </cell>
          <cell r="K18">
            <v>23.79</v>
          </cell>
          <cell r="L18">
            <v>25.57</v>
          </cell>
        </row>
        <row r="19">
          <cell r="A19">
            <v>32</v>
          </cell>
          <cell r="B19">
            <v>11.68</v>
          </cell>
          <cell r="C19">
            <v>12.65</v>
          </cell>
          <cell r="D19">
            <v>13.7</v>
          </cell>
          <cell r="E19">
            <v>14.87</v>
          </cell>
          <cell r="F19">
            <v>16.14</v>
          </cell>
          <cell r="G19">
            <v>17.98</v>
          </cell>
          <cell r="H19">
            <v>20.03</v>
          </cell>
          <cell r="I19">
            <v>21.6</v>
          </cell>
          <cell r="J19">
            <v>23.29</v>
          </cell>
          <cell r="K19">
            <v>25.07</v>
          </cell>
          <cell r="L19">
            <v>26.97</v>
          </cell>
        </row>
        <row r="20">
          <cell r="A20">
            <v>33</v>
          </cell>
          <cell r="B20">
            <v>12.02</v>
          </cell>
          <cell r="C20">
            <v>13.08</v>
          </cell>
          <cell r="D20">
            <v>14.23</v>
          </cell>
          <cell r="E20">
            <v>15.5</v>
          </cell>
          <cell r="F20">
            <v>16.88</v>
          </cell>
          <cell r="G20">
            <v>18.82</v>
          </cell>
          <cell r="H20">
            <v>20.98</v>
          </cell>
          <cell r="I20">
            <v>22.68</v>
          </cell>
          <cell r="J20">
            <v>24.52</v>
          </cell>
          <cell r="K20">
            <v>26.41</v>
          </cell>
          <cell r="L20">
            <v>28.46</v>
          </cell>
        </row>
        <row r="21">
          <cell r="A21">
            <v>34</v>
          </cell>
          <cell r="B21">
            <v>12.36</v>
          </cell>
          <cell r="C21">
            <v>13.52</v>
          </cell>
          <cell r="D21">
            <v>14.78</v>
          </cell>
          <cell r="E21">
            <v>16.16</v>
          </cell>
          <cell r="F21">
            <v>17.66</v>
          </cell>
          <cell r="G21">
            <v>19.7</v>
          </cell>
          <cell r="H21">
            <v>21.98</v>
          </cell>
          <cell r="I21">
            <v>23.81</v>
          </cell>
          <cell r="J21">
            <v>25.8</v>
          </cell>
          <cell r="K21">
            <v>27.83</v>
          </cell>
          <cell r="L21">
            <v>30.02</v>
          </cell>
        </row>
        <row r="22">
          <cell r="A22">
            <v>35</v>
          </cell>
          <cell r="B22">
            <v>12.72</v>
          </cell>
          <cell r="C22">
            <v>13.98</v>
          </cell>
          <cell r="D22">
            <v>15.36</v>
          </cell>
          <cell r="E22">
            <v>16.850000000000001</v>
          </cell>
          <cell r="F22">
            <v>18.48</v>
          </cell>
          <cell r="G22">
            <v>20.63</v>
          </cell>
          <cell r="H22">
            <v>23.03</v>
          </cell>
          <cell r="I22">
            <v>25</v>
          </cell>
          <cell r="J22">
            <v>27.15</v>
          </cell>
          <cell r="K22">
            <v>29.33</v>
          </cell>
          <cell r="L22">
            <v>31.67</v>
          </cell>
        </row>
        <row r="23">
          <cell r="A23">
            <v>36</v>
          </cell>
          <cell r="B23">
            <v>13.33</v>
          </cell>
          <cell r="C23">
            <v>14.71</v>
          </cell>
          <cell r="D23">
            <v>16.239999999999998</v>
          </cell>
          <cell r="E23">
            <v>17.87</v>
          </cell>
          <cell r="F23">
            <v>19.649999999999999</v>
          </cell>
          <cell r="G23">
            <v>21.96</v>
          </cell>
          <cell r="H23">
            <v>24.55</v>
          </cell>
          <cell r="I23">
            <v>26.67</v>
          </cell>
          <cell r="J23">
            <v>28.97</v>
          </cell>
          <cell r="K23">
            <v>31.35</v>
          </cell>
          <cell r="L23">
            <v>33.93</v>
          </cell>
        </row>
        <row r="24">
          <cell r="A24">
            <v>37</v>
          </cell>
          <cell r="B24">
            <v>13.96</v>
          </cell>
          <cell r="C24">
            <v>15.49</v>
          </cell>
          <cell r="D24">
            <v>17.170000000000002</v>
          </cell>
          <cell r="E24">
            <v>18.95</v>
          </cell>
          <cell r="F24">
            <v>20.91</v>
          </cell>
          <cell r="G24">
            <v>23.39</v>
          </cell>
          <cell r="H24">
            <v>26.17</v>
          </cell>
          <cell r="I24">
            <v>28.44</v>
          </cell>
          <cell r="J24">
            <v>30.91</v>
          </cell>
          <cell r="K24">
            <v>33.520000000000003</v>
          </cell>
          <cell r="L24">
            <v>36.35</v>
          </cell>
        </row>
        <row r="25">
          <cell r="A25">
            <v>38</v>
          </cell>
          <cell r="B25">
            <v>14.63</v>
          </cell>
          <cell r="C25">
            <v>16.3</v>
          </cell>
          <cell r="D25">
            <v>18.16</v>
          </cell>
          <cell r="E25">
            <v>20.09</v>
          </cell>
          <cell r="F25">
            <v>22.24</v>
          </cell>
          <cell r="G25">
            <v>24.91</v>
          </cell>
          <cell r="H25">
            <v>27.9</v>
          </cell>
          <cell r="I25">
            <v>30.33</v>
          </cell>
          <cell r="J25">
            <v>32.979999999999997</v>
          </cell>
          <cell r="K25">
            <v>35.840000000000003</v>
          </cell>
          <cell r="L25">
            <v>38.950000000000003</v>
          </cell>
        </row>
        <row r="26">
          <cell r="A26">
            <v>39</v>
          </cell>
          <cell r="B26">
            <v>15.33</v>
          </cell>
          <cell r="C26">
            <v>17.16</v>
          </cell>
          <cell r="D26">
            <v>19.2</v>
          </cell>
          <cell r="E26">
            <v>21.31</v>
          </cell>
          <cell r="F26">
            <v>23.65</v>
          </cell>
          <cell r="G26">
            <v>26.52</v>
          </cell>
          <cell r="H26">
            <v>29.74</v>
          </cell>
          <cell r="I26">
            <v>32.35</v>
          </cell>
          <cell r="J26">
            <v>35.19</v>
          </cell>
          <cell r="K26">
            <v>38.32</v>
          </cell>
          <cell r="L26">
            <v>41.73</v>
          </cell>
        </row>
        <row r="27">
          <cell r="A27">
            <v>40</v>
          </cell>
          <cell r="B27">
            <v>16.059999999999999</v>
          </cell>
          <cell r="C27">
            <v>18.059999999999999</v>
          </cell>
          <cell r="D27">
            <v>20.3</v>
          </cell>
          <cell r="E27">
            <v>22.6</v>
          </cell>
          <cell r="F27">
            <v>25.16</v>
          </cell>
          <cell r="G27">
            <v>28.24</v>
          </cell>
          <cell r="H27">
            <v>31.7</v>
          </cell>
          <cell r="I27">
            <v>34.5</v>
          </cell>
          <cell r="J27">
            <v>37.54</v>
          </cell>
          <cell r="K27">
            <v>40.97</v>
          </cell>
          <cell r="L27">
            <v>44.7</v>
          </cell>
        </row>
        <row r="28">
          <cell r="A28">
            <v>41</v>
          </cell>
          <cell r="B28">
            <v>16.96</v>
          </cell>
          <cell r="C28">
            <v>19.16</v>
          </cell>
          <cell r="D28">
            <v>21.64</v>
          </cell>
          <cell r="E28">
            <v>24.14</v>
          </cell>
          <cell r="F28">
            <v>26.93</v>
          </cell>
          <cell r="G28">
            <v>30.25</v>
          </cell>
          <cell r="H28">
            <v>33.99</v>
          </cell>
          <cell r="I28">
            <v>37.01</v>
          </cell>
          <cell r="J28">
            <v>40.299999999999997</v>
          </cell>
          <cell r="K28">
            <v>43.99</v>
          </cell>
          <cell r="L28">
            <v>48.01</v>
          </cell>
        </row>
        <row r="29">
          <cell r="A29">
            <v>42</v>
          </cell>
          <cell r="B29">
            <v>17.899999999999999</v>
          </cell>
          <cell r="C29">
            <v>20.32</v>
          </cell>
          <cell r="D29">
            <v>23.07</v>
          </cell>
          <cell r="E29">
            <v>25.78</v>
          </cell>
          <cell r="F29">
            <v>28.82</v>
          </cell>
          <cell r="G29">
            <v>32.409999999999997</v>
          </cell>
          <cell r="H29">
            <v>36.450000000000003</v>
          </cell>
          <cell r="I29">
            <v>39.71</v>
          </cell>
          <cell r="J29">
            <v>43.26</v>
          </cell>
          <cell r="K29">
            <v>47.23</v>
          </cell>
          <cell r="L29">
            <v>51.56</v>
          </cell>
        </row>
        <row r="30">
          <cell r="A30">
            <v>43</v>
          </cell>
          <cell r="B30">
            <v>18.899999999999999</v>
          </cell>
          <cell r="C30">
            <v>21.56</v>
          </cell>
          <cell r="D30">
            <v>24.59</v>
          </cell>
          <cell r="E30">
            <v>27.54</v>
          </cell>
          <cell r="F30">
            <v>30.84</v>
          </cell>
          <cell r="G30">
            <v>34.72</v>
          </cell>
          <cell r="H30">
            <v>39.08</v>
          </cell>
          <cell r="I30">
            <v>42.6</v>
          </cell>
          <cell r="J30">
            <v>46.44</v>
          </cell>
          <cell r="K30">
            <v>50.71</v>
          </cell>
          <cell r="L30">
            <v>55.37</v>
          </cell>
        </row>
        <row r="31">
          <cell r="A31">
            <v>44</v>
          </cell>
          <cell r="B31">
            <v>19.95</v>
          </cell>
          <cell r="C31">
            <v>22.87</v>
          </cell>
          <cell r="D31">
            <v>26.21</v>
          </cell>
          <cell r="E31">
            <v>29.41</v>
          </cell>
          <cell r="F31">
            <v>33.01</v>
          </cell>
          <cell r="G31">
            <v>37.19</v>
          </cell>
          <cell r="H31">
            <v>41.9</v>
          </cell>
          <cell r="I31">
            <v>45.71</v>
          </cell>
          <cell r="J31">
            <v>49.86</v>
          </cell>
          <cell r="K31">
            <v>54.45</v>
          </cell>
          <cell r="L31">
            <v>59.46</v>
          </cell>
        </row>
        <row r="32">
          <cell r="A32">
            <v>45</v>
          </cell>
          <cell r="B32">
            <v>21.06</v>
          </cell>
          <cell r="C32">
            <v>24.26</v>
          </cell>
          <cell r="D32">
            <v>27.94</v>
          </cell>
          <cell r="E32">
            <v>31.42</v>
          </cell>
          <cell r="F32">
            <v>35.32</v>
          </cell>
          <cell r="G32">
            <v>39.840000000000003</v>
          </cell>
          <cell r="H32">
            <v>44.93</v>
          </cell>
          <cell r="I32">
            <v>49.04</v>
          </cell>
          <cell r="J32">
            <v>53.52</v>
          </cell>
          <cell r="K32">
            <v>58.46</v>
          </cell>
          <cell r="L32">
            <v>63.85</v>
          </cell>
        </row>
        <row r="33">
          <cell r="A33">
            <v>46</v>
          </cell>
          <cell r="B33">
            <v>22.48</v>
          </cell>
          <cell r="C33">
            <v>25.98</v>
          </cell>
          <cell r="D33">
            <v>30.02</v>
          </cell>
          <cell r="E33">
            <v>33.82</v>
          </cell>
          <cell r="F33">
            <v>38.1</v>
          </cell>
          <cell r="G33">
            <v>42.96</v>
          </cell>
          <cell r="H33">
            <v>48.44</v>
          </cell>
          <cell r="I33">
            <v>52.91</v>
          </cell>
          <cell r="J33">
            <v>57.78</v>
          </cell>
          <cell r="K33">
            <v>63.09</v>
          </cell>
          <cell r="L33">
            <v>68.89</v>
          </cell>
        </row>
        <row r="34">
          <cell r="A34">
            <v>47</v>
          </cell>
          <cell r="B34">
            <v>24</v>
          </cell>
          <cell r="C34">
            <v>27.82</v>
          </cell>
          <cell r="D34">
            <v>32.25</v>
          </cell>
          <cell r="E34">
            <v>36.4</v>
          </cell>
          <cell r="F34">
            <v>41.08</v>
          </cell>
          <cell r="G34">
            <v>46.32</v>
          </cell>
          <cell r="H34">
            <v>52.24</v>
          </cell>
          <cell r="I34">
            <v>57.08</v>
          </cell>
          <cell r="J34">
            <v>62.38</v>
          </cell>
          <cell r="K34">
            <v>68.09</v>
          </cell>
          <cell r="L34">
            <v>74.319999999999993</v>
          </cell>
        </row>
        <row r="35">
          <cell r="A35">
            <v>48</v>
          </cell>
          <cell r="B35">
            <v>25.62</v>
          </cell>
          <cell r="C35">
            <v>29.79</v>
          </cell>
          <cell r="D35">
            <v>34.64</v>
          </cell>
          <cell r="E35">
            <v>39.18</v>
          </cell>
          <cell r="F35">
            <v>44.31</v>
          </cell>
          <cell r="G35">
            <v>49.95</v>
          </cell>
          <cell r="H35">
            <v>56.32</v>
          </cell>
          <cell r="I35">
            <v>61.59</v>
          </cell>
          <cell r="J35">
            <v>67.34</v>
          </cell>
          <cell r="K35">
            <v>73.48</v>
          </cell>
          <cell r="L35">
            <v>80.17</v>
          </cell>
        </row>
        <row r="36">
          <cell r="A36">
            <v>49</v>
          </cell>
          <cell r="B36">
            <v>27.36</v>
          </cell>
          <cell r="C36">
            <v>31.91</v>
          </cell>
          <cell r="D36">
            <v>37.22</v>
          </cell>
          <cell r="E36">
            <v>42.17</v>
          </cell>
          <cell r="F36">
            <v>47.78</v>
          </cell>
          <cell r="G36">
            <v>53.87</v>
          </cell>
          <cell r="H36">
            <v>60.73</v>
          </cell>
          <cell r="I36">
            <v>66.45</v>
          </cell>
          <cell r="J36">
            <v>72.7</v>
          </cell>
          <cell r="K36">
            <v>79.3</v>
          </cell>
          <cell r="L36">
            <v>86.49</v>
          </cell>
        </row>
        <row r="37">
          <cell r="A37">
            <v>50</v>
          </cell>
          <cell r="B37">
            <v>29.2</v>
          </cell>
          <cell r="C37">
            <v>34.17</v>
          </cell>
          <cell r="D37">
            <v>39.99</v>
          </cell>
          <cell r="E37">
            <v>45.39</v>
          </cell>
          <cell r="F37">
            <v>51.53</v>
          </cell>
          <cell r="G37">
            <v>58.09</v>
          </cell>
          <cell r="H37">
            <v>65.48</v>
          </cell>
          <cell r="I37">
            <v>71.69</v>
          </cell>
          <cell r="J37">
            <v>78.48</v>
          </cell>
          <cell r="K37">
            <v>85.58</v>
          </cell>
          <cell r="L37">
            <v>93.31</v>
          </cell>
        </row>
        <row r="38">
          <cell r="A38">
            <v>51</v>
          </cell>
          <cell r="B38">
            <v>31.49</v>
          </cell>
          <cell r="C38">
            <v>36.93</v>
          </cell>
          <cell r="D38">
            <v>43.32</v>
          </cell>
          <cell r="E38">
            <v>49.19</v>
          </cell>
          <cell r="F38">
            <v>55.86</v>
          </cell>
          <cell r="G38">
            <v>62.97</v>
          </cell>
          <cell r="H38">
            <v>70.98</v>
          </cell>
          <cell r="I38">
            <v>77.819999999999993</v>
          </cell>
          <cell r="J38">
            <v>85.31</v>
          </cell>
          <cell r="K38">
            <v>92.72</v>
          </cell>
          <cell r="L38">
            <v>0</v>
          </cell>
        </row>
        <row r="39">
          <cell r="A39">
            <v>52</v>
          </cell>
          <cell r="B39">
            <v>33.950000000000003</v>
          </cell>
          <cell r="C39">
            <v>39.909999999999997</v>
          </cell>
          <cell r="D39">
            <v>46.92</v>
          </cell>
          <cell r="E39">
            <v>53.31</v>
          </cell>
          <cell r="F39">
            <v>60.56</v>
          </cell>
          <cell r="G39">
            <v>68.260000000000005</v>
          </cell>
          <cell r="H39">
            <v>76.95</v>
          </cell>
          <cell r="I39">
            <v>84.47</v>
          </cell>
          <cell r="J39">
            <v>92.72</v>
          </cell>
          <cell r="K39">
            <v>0</v>
          </cell>
          <cell r="L39">
            <v>0</v>
          </cell>
        </row>
        <row r="40">
          <cell r="A40">
            <v>53</v>
          </cell>
          <cell r="B40">
            <v>36.6</v>
          </cell>
          <cell r="C40">
            <v>43.13</v>
          </cell>
          <cell r="D40">
            <v>50.83</v>
          </cell>
          <cell r="E40">
            <v>57.77</v>
          </cell>
          <cell r="F40">
            <v>65.650000000000006</v>
          </cell>
          <cell r="G40">
            <v>74</v>
          </cell>
          <cell r="H40">
            <v>83.41</v>
          </cell>
          <cell r="I40">
            <v>91.69</v>
          </cell>
          <cell r="J40">
            <v>0</v>
          </cell>
          <cell r="K40">
            <v>0</v>
          </cell>
          <cell r="L40">
            <v>0</v>
          </cell>
        </row>
        <row r="41">
          <cell r="A41">
            <v>54</v>
          </cell>
          <cell r="B41">
            <v>39.46</v>
          </cell>
          <cell r="C41">
            <v>46.61</v>
          </cell>
          <cell r="D41">
            <v>55.06</v>
          </cell>
          <cell r="E41">
            <v>62.6</v>
          </cell>
          <cell r="F41">
            <v>71.180000000000007</v>
          </cell>
          <cell r="G41">
            <v>80.22</v>
          </cell>
          <cell r="H41">
            <v>90.42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</row>
        <row r="42">
          <cell r="A42">
            <v>55</v>
          </cell>
          <cell r="B42">
            <v>42.54</v>
          </cell>
          <cell r="C42">
            <v>50.37</v>
          </cell>
          <cell r="D42">
            <v>59.64</v>
          </cell>
          <cell r="E42">
            <v>67.84</v>
          </cell>
          <cell r="F42">
            <v>77.16</v>
          </cell>
          <cell r="G42">
            <v>86.97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</row>
        <row r="43">
          <cell r="A43">
            <v>56</v>
          </cell>
          <cell r="B43">
            <v>46.04</v>
          </cell>
          <cell r="C43">
            <v>54.44</v>
          </cell>
          <cell r="D43">
            <v>64.69</v>
          </cell>
          <cell r="E43">
            <v>73.52</v>
          </cell>
          <cell r="F43">
            <v>84.24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</row>
        <row r="44">
          <cell r="A44">
            <v>57</v>
          </cell>
          <cell r="B44">
            <v>49.83</v>
          </cell>
          <cell r="C44">
            <v>58.83</v>
          </cell>
          <cell r="D44">
            <v>70.16</v>
          </cell>
          <cell r="E44">
            <v>79.67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</row>
        <row r="45">
          <cell r="A45">
            <v>58</v>
          </cell>
          <cell r="B45">
            <v>53.94</v>
          </cell>
          <cell r="C45">
            <v>63.58</v>
          </cell>
          <cell r="D45">
            <v>76.099999999999994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</row>
        <row r="46">
          <cell r="A46">
            <v>59</v>
          </cell>
          <cell r="B46">
            <v>58.38</v>
          </cell>
          <cell r="C46">
            <v>68.709999999999994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</row>
        <row r="47">
          <cell r="A47">
            <v>60</v>
          </cell>
          <cell r="B47">
            <v>63.18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</row>
      </sheetData>
      <sheetData sheetId="4">
        <row r="5">
          <cell r="A5">
            <v>18</v>
          </cell>
          <cell r="B5">
            <v>4.3</v>
          </cell>
          <cell r="C5">
            <v>4.57</v>
          </cell>
          <cell r="D5">
            <v>4.8600000000000003</v>
          </cell>
          <cell r="E5">
            <v>5.35</v>
          </cell>
          <cell r="F5">
            <v>5.89</v>
          </cell>
          <cell r="G5">
            <v>6.25</v>
          </cell>
          <cell r="H5">
            <v>6.64</v>
          </cell>
          <cell r="I5">
            <v>7.06</v>
          </cell>
          <cell r="J5">
            <v>7.5</v>
          </cell>
        </row>
        <row r="6">
          <cell r="A6">
            <v>19</v>
          </cell>
          <cell r="B6">
            <v>4.3</v>
          </cell>
          <cell r="C6">
            <v>4.57</v>
          </cell>
          <cell r="D6">
            <v>4.8600000000000003</v>
          </cell>
          <cell r="E6">
            <v>5.35</v>
          </cell>
          <cell r="F6">
            <v>5.89</v>
          </cell>
          <cell r="G6">
            <v>6.25</v>
          </cell>
          <cell r="H6">
            <v>6.64</v>
          </cell>
          <cell r="I6">
            <v>7.06</v>
          </cell>
          <cell r="J6">
            <v>7.5</v>
          </cell>
        </row>
        <row r="7">
          <cell r="A7">
            <v>20</v>
          </cell>
          <cell r="B7">
            <v>4.3</v>
          </cell>
          <cell r="C7">
            <v>4.57</v>
          </cell>
          <cell r="D7">
            <v>4.8600000000000003</v>
          </cell>
          <cell r="E7">
            <v>5.35</v>
          </cell>
          <cell r="F7">
            <v>5.89</v>
          </cell>
          <cell r="G7">
            <v>6.25</v>
          </cell>
          <cell r="H7">
            <v>6.64</v>
          </cell>
          <cell r="I7">
            <v>7.06</v>
          </cell>
          <cell r="J7">
            <v>7.5</v>
          </cell>
        </row>
        <row r="8">
          <cell r="A8">
            <v>21</v>
          </cell>
          <cell r="B8">
            <v>4.3</v>
          </cell>
          <cell r="C8">
            <v>4.57</v>
          </cell>
          <cell r="D8">
            <v>4.8600000000000003</v>
          </cell>
          <cell r="E8">
            <v>5.35</v>
          </cell>
          <cell r="F8">
            <v>5.89</v>
          </cell>
          <cell r="G8">
            <v>6.25</v>
          </cell>
          <cell r="H8">
            <v>6.64</v>
          </cell>
          <cell r="I8">
            <v>7.06</v>
          </cell>
          <cell r="J8">
            <v>7.5</v>
          </cell>
        </row>
        <row r="9">
          <cell r="A9">
            <v>22</v>
          </cell>
          <cell r="B9">
            <v>4.3</v>
          </cell>
          <cell r="C9">
            <v>4.57</v>
          </cell>
          <cell r="D9">
            <v>4.8600000000000003</v>
          </cell>
          <cell r="E9">
            <v>5.35</v>
          </cell>
          <cell r="F9">
            <v>5.89</v>
          </cell>
          <cell r="G9">
            <v>6.25</v>
          </cell>
          <cell r="H9">
            <v>6.64</v>
          </cell>
          <cell r="I9">
            <v>7.06</v>
          </cell>
          <cell r="J9">
            <v>7.5</v>
          </cell>
        </row>
        <row r="10">
          <cell r="A10">
            <v>23</v>
          </cell>
          <cell r="B10">
            <v>4.3</v>
          </cell>
          <cell r="C10">
            <v>4.57</v>
          </cell>
          <cell r="D10">
            <v>4.8600000000000003</v>
          </cell>
          <cell r="E10">
            <v>5.35</v>
          </cell>
          <cell r="F10">
            <v>5.89</v>
          </cell>
          <cell r="G10">
            <v>6.25</v>
          </cell>
          <cell r="H10">
            <v>6.64</v>
          </cell>
          <cell r="I10">
            <v>7.06</v>
          </cell>
          <cell r="J10">
            <v>7.5</v>
          </cell>
        </row>
        <row r="11">
          <cell r="A11">
            <v>24</v>
          </cell>
          <cell r="B11">
            <v>4.3</v>
          </cell>
          <cell r="C11">
            <v>4.57</v>
          </cell>
          <cell r="D11">
            <v>4.8600000000000003</v>
          </cell>
          <cell r="E11">
            <v>5.35</v>
          </cell>
          <cell r="F11">
            <v>5.89</v>
          </cell>
          <cell r="G11">
            <v>6.25</v>
          </cell>
          <cell r="H11">
            <v>6.64</v>
          </cell>
          <cell r="I11">
            <v>7.06</v>
          </cell>
          <cell r="J11">
            <v>7.5</v>
          </cell>
        </row>
        <row r="12">
          <cell r="A12">
            <v>25</v>
          </cell>
          <cell r="B12">
            <v>4.3</v>
          </cell>
          <cell r="C12">
            <v>4.57</v>
          </cell>
          <cell r="D12">
            <v>4.8600000000000003</v>
          </cell>
          <cell r="E12">
            <v>5.35</v>
          </cell>
          <cell r="F12">
            <v>5.89</v>
          </cell>
          <cell r="G12">
            <v>6.25</v>
          </cell>
          <cell r="H12">
            <v>6.64</v>
          </cell>
          <cell r="I12">
            <v>7.06</v>
          </cell>
          <cell r="J12">
            <v>7.5</v>
          </cell>
        </row>
        <row r="13">
          <cell r="A13">
            <v>26</v>
          </cell>
          <cell r="B13">
            <v>4.34</v>
          </cell>
          <cell r="C13">
            <v>4.63</v>
          </cell>
          <cell r="D13">
            <v>4.9400000000000004</v>
          </cell>
          <cell r="E13">
            <v>5.45</v>
          </cell>
          <cell r="F13">
            <v>6.01</v>
          </cell>
          <cell r="G13">
            <v>6.39</v>
          </cell>
          <cell r="H13">
            <v>6.8</v>
          </cell>
          <cell r="I13">
            <v>7.24</v>
          </cell>
          <cell r="J13">
            <v>7.71</v>
          </cell>
        </row>
        <row r="14">
          <cell r="A14">
            <v>27</v>
          </cell>
          <cell r="B14">
            <v>4.3899999999999997</v>
          </cell>
          <cell r="C14">
            <v>4.6900000000000004</v>
          </cell>
          <cell r="D14">
            <v>5.01</v>
          </cell>
          <cell r="E14">
            <v>5.54</v>
          </cell>
          <cell r="F14">
            <v>6.13</v>
          </cell>
          <cell r="G14">
            <v>6.53</v>
          </cell>
          <cell r="H14">
            <v>6.97</v>
          </cell>
          <cell r="I14">
            <v>7.43</v>
          </cell>
          <cell r="J14">
            <v>7.93</v>
          </cell>
        </row>
        <row r="15">
          <cell r="A15">
            <v>28</v>
          </cell>
          <cell r="B15">
            <v>4.43</v>
          </cell>
          <cell r="C15">
            <v>4.75</v>
          </cell>
          <cell r="D15">
            <v>5.09</v>
          </cell>
          <cell r="E15">
            <v>5.64</v>
          </cell>
          <cell r="F15">
            <v>6.25</v>
          </cell>
          <cell r="G15">
            <v>6.68</v>
          </cell>
          <cell r="H15">
            <v>7.14</v>
          </cell>
          <cell r="I15">
            <v>7.63</v>
          </cell>
          <cell r="J15">
            <v>8.16</v>
          </cell>
        </row>
        <row r="16">
          <cell r="A16">
            <v>29</v>
          </cell>
          <cell r="B16">
            <v>4.4800000000000004</v>
          </cell>
          <cell r="C16">
            <v>4.8099999999999996</v>
          </cell>
          <cell r="D16">
            <v>5.17</v>
          </cell>
          <cell r="E16">
            <v>5.74</v>
          </cell>
          <cell r="F16">
            <v>6.37</v>
          </cell>
          <cell r="G16">
            <v>6.83</v>
          </cell>
          <cell r="H16">
            <v>7.31</v>
          </cell>
          <cell r="I16">
            <v>7.83</v>
          </cell>
          <cell r="J16">
            <v>8.39</v>
          </cell>
        </row>
        <row r="17">
          <cell r="A17">
            <v>30</v>
          </cell>
          <cell r="B17">
            <v>4.5199999999999996</v>
          </cell>
          <cell r="C17">
            <v>4.87</v>
          </cell>
          <cell r="D17">
            <v>5.25</v>
          </cell>
          <cell r="E17">
            <v>5.84</v>
          </cell>
          <cell r="F17">
            <v>6.5</v>
          </cell>
          <cell r="G17">
            <v>6.98</v>
          </cell>
          <cell r="H17">
            <v>7.49</v>
          </cell>
          <cell r="I17">
            <v>8.0399999999999991</v>
          </cell>
          <cell r="J17">
            <v>8.6300000000000008</v>
          </cell>
        </row>
        <row r="18">
          <cell r="A18">
            <v>31</v>
          </cell>
          <cell r="B18">
            <v>4.7</v>
          </cell>
          <cell r="C18">
            <v>5.08</v>
          </cell>
          <cell r="D18">
            <v>5.49</v>
          </cell>
          <cell r="E18">
            <v>6.12</v>
          </cell>
          <cell r="F18">
            <v>6.81</v>
          </cell>
          <cell r="G18">
            <v>7.33</v>
          </cell>
          <cell r="H18">
            <v>7.88</v>
          </cell>
          <cell r="I18">
            <v>8.4700000000000006</v>
          </cell>
          <cell r="J18">
            <v>9.1</v>
          </cell>
        </row>
        <row r="19">
          <cell r="A19">
            <v>32</v>
          </cell>
          <cell r="B19">
            <v>4.88</v>
          </cell>
          <cell r="C19">
            <v>5.29</v>
          </cell>
          <cell r="D19">
            <v>5.75</v>
          </cell>
          <cell r="E19">
            <v>6.4</v>
          </cell>
          <cell r="F19">
            <v>7.13</v>
          </cell>
          <cell r="G19">
            <v>7.69</v>
          </cell>
          <cell r="H19">
            <v>8.3000000000000007</v>
          </cell>
          <cell r="I19">
            <v>8.93</v>
          </cell>
          <cell r="J19">
            <v>9.61</v>
          </cell>
        </row>
        <row r="20">
          <cell r="A20">
            <v>33</v>
          </cell>
          <cell r="B20">
            <v>5.07</v>
          </cell>
          <cell r="C20">
            <v>5.52</v>
          </cell>
          <cell r="D20">
            <v>6.01</v>
          </cell>
          <cell r="E20">
            <v>6.7</v>
          </cell>
          <cell r="F20">
            <v>7.47</v>
          </cell>
          <cell r="G20">
            <v>8.08</v>
          </cell>
          <cell r="H20">
            <v>8.73</v>
          </cell>
          <cell r="I20">
            <v>9.41</v>
          </cell>
          <cell r="J20">
            <v>10.130000000000001</v>
          </cell>
        </row>
        <row r="21">
          <cell r="A21">
            <v>34</v>
          </cell>
          <cell r="B21">
            <v>5.27</v>
          </cell>
          <cell r="C21">
            <v>5.75</v>
          </cell>
          <cell r="D21">
            <v>6.29</v>
          </cell>
          <cell r="E21">
            <v>7.02</v>
          </cell>
          <cell r="F21">
            <v>7.83</v>
          </cell>
          <cell r="G21">
            <v>8.48</v>
          </cell>
          <cell r="H21">
            <v>9.19</v>
          </cell>
          <cell r="I21">
            <v>9.91</v>
          </cell>
          <cell r="J21">
            <v>10.69</v>
          </cell>
        </row>
        <row r="22">
          <cell r="A22">
            <v>35</v>
          </cell>
          <cell r="B22">
            <v>5.47</v>
          </cell>
          <cell r="C22">
            <v>6</v>
          </cell>
          <cell r="D22">
            <v>6.58</v>
          </cell>
          <cell r="E22">
            <v>7.35</v>
          </cell>
          <cell r="F22">
            <v>8.1999999999999993</v>
          </cell>
          <cell r="G22">
            <v>8.9</v>
          </cell>
          <cell r="H22">
            <v>9.67</v>
          </cell>
          <cell r="I22">
            <v>10.44</v>
          </cell>
          <cell r="J22">
            <v>11.28</v>
          </cell>
        </row>
        <row r="23">
          <cell r="A23">
            <v>36</v>
          </cell>
          <cell r="B23">
            <v>5.78</v>
          </cell>
          <cell r="C23">
            <v>6.36</v>
          </cell>
          <cell r="D23">
            <v>7</v>
          </cell>
          <cell r="E23">
            <v>7.82</v>
          </cell>
          <cell r="F23">
            <v>8.74</v>
          </cell>
          <cell r="G23">
            <v>9.5</v>
          </cell>
          <cell r="H23">
            <v>10.32</v>
          </cell>
          <cell r="I23">
            <v>11.17</v>
          </cell>
          <cell r="J23">
            <v>12.08</v>
          </cell>
        </row>
        <row r="24">
          <cell r="A24">
            <v>37</v>
          </cell>
          <cell r="B24">
            <v>6.12</v>
          </cell>
          <cell r="C24">
            <v>6.75</v>
          </cell>
          <cell r="D24">
            <v>7.44</v>
          </cell>
          <cell r="E24">
            <v>8.33</v>
          </cell>
          <cell r="F24">
            <v>9.32</v>
          </cell>
          <cell r="G24">
            <v>10.130000000000001</v>
          </cell>
          <cell r="H24">
            <v>11.01</v>
          </cell>
          <cell r="I24">
            <v>11.94</v>
          </cell>
          <cell r="J24">
            <v>12.95</v>
          </cell>
        </row>
        <row r="25">
          <cell r="A25">
            <v>38</v>
          </cell>
          <cell r="B25">
            <v>6.47</v>
          </cell>
          <cell r="C25">
            <v>7.16</v>
          </cell>
          <cell r="D25">
            <v>7.92</v>
          </cell>
          <cell r="E25">
            <v>8.8699999999999992</v>
          </cell>
          <cell r="F25">
            <v>9.93</v>
          </cell>
          <cell r="G25">
            <v>10.8</v>
          </cell>
          <cell r="H25">
            <v>11.74</v>
          </cell>
          <cell r="I25">
            <v>12.76</v>
          </cell>
          <cell r="J25">
            <v>13.87</v>
          </cell>
        </row>
        <row r="26">
          <cell r="A26">
            <v>39</v>
          </cell>
          <cell r="B26">
            <v>6.84</v>
          </cell>
          <cell r="C26">
            <v>7.59</v>
          </cell>
          <cell r="D26">
            <v>8.42</v>
          </cell>
          <cell r="E26">
            <v>9.4499999999999993</v>
          </cell>
          <cell r="F26">
            <v>10.59</v>
          </cell>
          <cell r="G26">
            <v>11.52</v>
          </cell>
          <cell r="H26">
            <v>12.53</v>
          </cell>
          <cell r="I26">
            <v>13.65</v>
          </cell>
          <cell r="J26">
            <v>14.86</v>
          </cell>
        </row>
        <row r="27">
          <cell r="A27">
            <v>40</v>
          </cell>
          <cell r="B27">
            <v>7.23</v>
          </cell>
          <cell r="C27">
            <v>8.0500000000000007</v>
          </cell>
          <cell r="D27">
            <v>8.9600000000000009</v>
          </cell>
          <cell r="E27">
            <v>10.06</v>
          </cell>
          <cell r="F27">
            <v>11.29</v>
          </cell>
          <cell r="G27">
            <v>12.29</v>
          </cell>
          <cell r="H27">
            <v>13.37</v>
          </cell>
          <cell r="I27">
            <v>14.59</v>
          </cell>
          <cell r="J27">
            <v>15.92</v>
          </cell>
        </row>
        <row r="28">
          <cell r="A28">
            <v>41</v>
          </cell>
          <cell r="B28">
            <v>7.71</v>
          </cell>
          <cell r="C28">
            <v>8.6</v>
          </cell>
          <cell r="D28">
            <v>9.59</v>
          </cell>
          <cell r="E28">
            <v>10.77</v>
          </cell>
          <cell r="F28">
            <v>12.11</v>
          </cell>
          <cell r="G28">
            <v>13.18</v>
          </cell>
          <cell r="H28">
            <v>14.35</v>
          </cell>
          <cell r="I28">
            <v>15.66</v>
          </cell>
          <cell r="J28">
            <v>17.100000000000001</v>
          </cell>
        </row>
        <row r="29">
          <cell r="A29">
            <v>42</v>
          </cell>
          <cell r="B29">
            <v>8.2200000000000006</v>
          </cell>
          <cell r="C29">
            <v>9.18</v>
          </cell>
          <cell r="D29">
            <v>10.26</v>
          </cell>
          <cell r="E29">
            <v>11.54</v>
          </cell>
          <cell r="F29">
            <v>12.98</v>
          </cell>
          <cell r="G29">
            <v>14.14</v>
          </cell>
          <cell r="H29">
            <v>15.41</v>
          </cell>
          <cell r="I29">
            <v>16.82</v>
          </cell>
          <cell r="J29">
            <v>18.36</v>
          </cell>
        </row>
        <row r="30">
          <cell r="A30">
            <v>43</v>
          </cell>
          <cell r="B30">
            <v>8.76</v>
          </cell>
          <cell r="C30">
            <v>9.81</v>
          </cell>
          <cell r="D30">
            <v>10.98</v>
          </cell>
          <cell r="E30">
            <v>12.36</v>
          </cell>
          <cell r="F30">
            <v>13.92</v>
          </cell>
          <cell r="G30">
            <v>15.17</v>
          </cell>
          <cell r="H30">
            <v>16.54</v>
          </cell>
          <cell r="I30">
            <v>18.059999999999999</v>
          </cell>
          <cell r="J30">
            <v>19.72</v>
          </cell>
        </row>
        <row r="31">
          <cell r="A31">
            <v>44</v>
          </cell>
          <cell r="B31">
            <v>9.33</v>
          </cell>
          <cell r="C31">
            <v>10.47</v>
          </cell>
          <cell r="D31">
            <v>11.75</v>
          </cell>
          <cell r="E31">
            <v>13.24</v>
          </cell>
          <cell r="F31">
            <v>14.92</v>
          </cell>
          <cell r="G31">
            <v>16.28</v>
          </cell>
          <cell r="H31">
            <v>17.760000000000002</v>
          </cell>
          <cell r="I31">
            <v>19.39</v>
          </cell>
          <cell r="J31">
            <v>21.17</v>
          </cell>
        </row>
        <row r="32">
          <cell r="A32">
            <v>45</v>
          </cell>
          <cell r="B32">
            <v>9.9499999999999993</v>
          </cell>
          <cell r="C32">
            <v>11.19</v>
          </cell>
          <cell r="D32">
            <v>12.58</v>
          </cell>
          <cell r="E32">
            <v>14.19</v>
          </cell>
          <cell r="F32">
            <v>16</v>
          </cell>
          <cell r="G32">
            <v>17.46</v>
          </cell>
          <cell r="H32">
            <v>19.059999999999999</v>
          </cell>
          <cell r="I32">
            <v>20.82</v>
          </cell>
          <cell r="J32">
            <v>22.74</v>
          </cell>
        </row>
        <row r="33">
          <cell r="A33">
            <v>46</v>
          </cell>
          <cell r="B33">
            <v>10.69</v>
          </cell>
          <cell r="C33">
            <v>12.04</v>
          </cell>
          <cell r="D33">
            <v>13.57</v>
          </cell>
          <cell r="E33">
            <v>15.3</v>
          </cell>
          <cell r="F33">
            <v>17.25</v>
          </cell>
          <cell r="G33">
            <v>18.84</v>
          </cell>
          <cell r="H33">
            <v>20.58</v>
          </cell>
          <cell r="I33">
            <v>22.47</v>
          </cell>
          <cell r="J33">
            <v>24.53</v>
          </cell>
        </row>
        <row r="34">
          <cell r="A34">
            <v>47</v>
          </cell>
          <cell r="B34">
            <v>11.48</v>
          </cell>
          <cell r="C34">
            <v>12.96</v>
          </cell>
          <cell r="D34">
            <v>14.63</v>
          </cell>
          <cell r="E34">
            <v>16.5</v>
          </cell>
          <cell r="F34">
            <v>18.600000000000001</v>
          </cell>
          <cell r="G34">
            <v>20.329999999999998</v>
          </cell>
          <cell r="H34">
            <v>22.21</v>
          </cell>
          <cell r="I34">
            <v>24.25</v>
          </cell>
          <cell r="J34">
            <v>26.47</v>
          </cell>
        </row>
        <row r="35">
          <cell r="A35">
            <v>48</v>
          </cell>
          <cell r="B35">
            <v>12.34</v>
          </cell>
          <cell r="C35">
            <v>13.95</v>
          </cell>
          <cell r="D35">
            <v>15.78</v>
          </cell>
          <cell r="E35">
            <v>17.79</v>
          </cell>
          <cell r="F35">
            <v>20.059999999999999</v>
          </cell>
          <cell r="G35">
            <v>21.93</v>
          </cell>
          <cell r="H35">
            <v>23.98</v>
          </cell>
          <cell r="I35">
            <v>26.17</v>
          </cell>
          <cell r="J35">
            <v>28.55</v>
          </cell>
        </row>
        <row r="36">
          <cell r="A36">
            <v>49</v>
          </cell>
          <cell r="B36">
            <v>13.25</v>
          </cell>
          <cell r="C36">
            <v>15.02</v>
          </cell>
          <cell r="D36">
            <v>17.02</v>
          </cell>
          <cell r="E36">
            <v>19.18</v>
          </cell>
          <cell r="F36">
            <v>21.63</v>
          </cell>
          <cell r="G36">
            <v>23.66</v>
          </cell>
          <cell r="H36">
            <v>25.89</v>
          </cell>
          <cell r="I36">
            <v>28.24</v>
          </cell>
          <cell r="J36">
            <v>30.8</v>
          </cell>
        </row>
        <row r="37">
          <cell r="A37">
            <v>50</v>
          </cell>
          <cell r="B37">
            <v>14.24</v>
          </cell>
          <cell r="C37">
            <v>16.16</v>
          </cell>
          <cell r="D37">
            <v>18.350000000000001</v>
          </cell>
          <cell r="E37">
            <v>20.69</v>
          </cell>
          <cell r="F37">
            <v>23.32</v>
          </cell>
          <cell r="G37">
            <v>25.53</v>
          </cell>
          <cell r="H37">
            <v>27.95</v>
          </cell>
          <cell r="I37">
            <v>30.48</v>
          </cell>
          <cell r="J37">
            <v>33.229999999999997</v>
          </cell>
        </row>
        <row r="38">
          <cell r="A38">
            <v>51</v>
          </cell>
          <cell r="B38">
            <v>15.43</v>
          </cell>
          <cell r="C38">
            <v>17.52</v>
          </cell>
          <cell r="D38">
            <v>19.89</v>
          </cell>
          <cell r="E38">
            <v>22.43</v>
          </cell>
          <cell r="F38">
            <v>25.28</v>
          </cell>
          <cell r="G38">
            <v>27.71</v>
          </cell>
          <cell r="H38">
            <v>30.38</v>
          </cell>
          <cell r="I38">
            <v>33.020000000000003</v>
          </cell>
          <cell r="J38">
            <v>0</v>
          </cell>
        </row>
        <row r="39">
          <cell r="A39">
            <v>52</v>
          </cell>
          <cell r="B39">
            <v>16.71</v>
          </cell>
          <cell r="C39">
            <v>18.98</v>
          </cell>
          <cell r="D39">
            <v>21.57</v>
          </cell>
          <cell r="E39">
            <v>24.31</v>
          </cell>
          <cell r="F39">
            <v>27.4</v>
          </cell>
          <cell r="G39">
            <v>30.08</v>
          </cell>
          <cell r="H39">
            <v>33.020000000000003</v>
          </cell>
          <cell r="I39">
            <v>0</v>
          </cell>
          <cell r="J39">
            <v>0</v>
          </cell>
        </row>
        <row r="40">
          <cell r="A40">
            <v>53</v>
          </cell>
          <cell r="B40">
            <v>18.100000000000001</v>
          </cell>
          <cell r="C40">
            <v>20.57</v>
          </cell>
          <cell r="D40">
            <v>23.38</v>
          </cell>
          <cell r="E40">
            <v>26.35</v>
          </cell>
          <cell r="F40">
            <v>29.7</v>
          </cell>
          <cell r="G40">
            <v>32.65</v>
          </cell>
          <cell r="H40">
            <v>0</v>
          </cell>
          <cell r="I40">
            <v>0</v>
          </cell>
          <cell r="J40">
            <v>0</v>
          </cell>
        </row>
        <row r="41">
          <cell r="A41">
            <v>54</v>
          </cell>
          <cell r="B41">
            <v>19.61</v>
          </cell>
          <cell r="C41">
            <v>22.29</v>
          </cell>
          <cell r="D41">
            <v>25.35</v>
          </cell>
          <cell r="E41">
            <v>28.57</v>
          </cell>
          <cell r="F41">
            <v>32.200000000000003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</row>
        <row r="42">
          <cell r="A42">
            <v>55</v>
          </cell>
          <cell r="B42">
            <v>21.24</v>
          </cell>
          <cell r="C42">
            <v>24.16</v>
          </cell>
          <cell r="D42">
            <v>27.48</v>
          </cell>
          <cell r="E42">
            <v>30.97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</row>
        <row r="43">
          <cell r="A43">
            <v>56</v>
          </cell>
          <cell r="B43">
            <v>23.04</v>
          </cell>
          <cell r="C43">
            <v>26.18</v>
          </cell>
          <cell r="D43">
            <v>30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</row>
        <row r="44">
          <cell r="A44">
            <v>57</v>
          </cell>
          <cell r="B44">
            <v>24.99</v>
          </cell>
          <cell r="C44">
            <v>28.37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</row>
        <row r="45">
          <cell r="A45">
            <v>58</v>
          </cell>
          <cell r="B45">
            <v>27.1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</row>
        <row r="46">
          <cell r="A46">
            <v>59</v>
          </cell>
          <cell r="B46">
            <v>0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</row>
        <row r="47">
          <cell r="A47">
            <v>60</v>
          </cell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</row>
      </sheetData>
      <sheetData sheetId="5"/>
      <sheetData sheetId="6"/>
      <sheetData sheetId="7"/>
      <sheetData sheetId="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Rules"/>
      <sheetName val="Cover"/>
      <sheetName val="Charts"/>
      <sheetName val="Country"/>
      <sheetName val="HCM"/>
      <sheetName val="HN"/>
      <sheetName val="Plan"/>
      <sheetName val="North"/>
      <sheetName val="South"/>
      <sheetName val="Production_AD Structure"/>
      <sheetName val="Ending MP_Structure"/>
      <sheetName val="Recruitment_Structure"/>
      <sheetName val="Recruitment KPI_Structure"/>
      <sheetName val="Rookie Metric"/>
      <sheetName val="6.0 GA"/>
      <sheetName val="Rider"/>
      <sheetName val="7.0 Product Mix"/>
      <sheetName val="4.0 BD old"/>
      <sheetName val="4.1 BD Review"/>
      <sheetName val="TargetTeam"/>
      <sheetName val="BDList"/>
      <sheetName val="Target"/>
      <sheetName val="3.1 BD history"/>
      <sheetName val="BD comment"/>
      <sheetName val="4.1 New AG out-of profile by BD"/>
      <sheetName val="5 AL Segmentation"/>
      <sheetName val="HCMHN_BDMasterPlan"/>
      <sheetName val="5.0 AG retention"/>
      <sheetName val="4.0 BD"/>
      <sheetName val="Sheet1"/>
    </sheetNames>
    <sheetDataSet>
      <sheetData sheetId="0" refreshError="1"/>
      <sheetData sheetId="1" refreshError="1"/>
      <sheetData sheetId="2">
        <row r="5">
          <cell r="G5">
            <v>42794</v>
          </cell>
        </row>
      </sheetData>
      <sheetData sheetId="3" refreshError="1"/>
      <sheetData sheetId="4">
        <row r="54">
          <cell r="BO54">
            <v>1190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/>
      <sheetData sheetId="13"/>
      <sheetData sheetId="14"/>
      <sheetData sheetId="15" refreshError="1"/>
      <sheetData sheetId="16"/>
      <sheetData sheetId="17" refreshError="1"/>
      <sheetData sheetId="18" refreshError="1"/>
      <sheetData sheetId="19" refreshError="1"/>
      <sheetData sheetId="20" refreshError="1"/>
      <sheetData sheetId="21">
        <row r="2">
          <cell r="A2" t="str">
            <v>NGUYEN THI LAN ANH</v>
          </cell>
        </row>
        <row r="3">
          <cell r="A3" t="str">
            <v>NGUYEN VAN HANH</v>
          </cell>
        </row>
        <row r="4">
          <cell r="A4" t="str">
            <v>NGUYEN HUU NGHIEM</v>
          </cell>
        </row>
        <row r="5">
          <cell r="A5" t="str">
            <v>NGUYEN THU HANG</v>
          </cell>
        </row>
        <row r="6">
          <cell r="A6" t="str">
            <v>NGUYEN THI KIM HONG</v>
          </cell>
        </row>
        <row r="7">
          <cell r="A7" t="str">
            <v>LE THI HONG LINH</v>
          </cell>
        </row>
        <row r="8">
          <cell r="A8" t="str">
            <v>NGUYEN QUY NHAN</v>
          </cell>
        </row>
        <row r="9">
          <cell r="A9" t="str">
            <v>PHAM THANH TRI</v>
          </cell>
        </row>
        <row r="10">
          <cell r="A10" t="str">
            <v>HONG KHANH HUNG - DRAGON</v>
          </cell>
        </row>
        <row r="11">
          <cell r="A11" t="str">
            <v>HONG KHANH HUNG - MDRT HCM</v>
          </cell>
        </row>
        <row r="12">
          <cell r="A12" t="str">
            <v>NGUYEN THI PHUONG TRINH</v>
          </cell>
        </row>
        <row r="13">
          <cell r="A13" t="str">
            <v>NGUYEN VAN VU - MDRT BH</v>
          </cell>
        </row>
        <row r="14">
          <cell r="A14" t="str">
            <v>NGUYEN TRAN QUOC TOAN</v>
          </cell>
        </row>
        <row r="15">
          <cell r="A15" t="str">
            <v>NGUYEN HUU HIEN</v>
          </cell>
        </row>
        <row r="16">
          <cell r="A16" t="str">
            <v>DO THI THANH THUY</v>
          </cell>
        </row>
        <row r="17">
          <cell r="A17" t="str">
            <v>NGUYEN VAN VU - MDRT HCM 2</v>
          </cell>
        </row>
        <row r="18">
          <cell r="A18" t="str">
            <v>TRUONG THI THU TRAM</v>
          </cell>
        </row>
        <row r="19">
          <cell r="A19" t="str">
            <v>HOANG NGUYET HANG</v>
          </cell>
        </row>
        <row r="20">
          <cell r="A20" t="str">
            <v>TRAN THI THUY HANG</v>
          </cell>
        </row>
        <row r="21">
          <cell r="A21" t="str">
            <v>LUONG HUU PHUC</v>
          </cell>
        </row>
        <row r="22">
          <cell r="A22" t="str">
            <v>DANG THI THU THUY</v>
          </cell>
        </row>
        <row r="23">
          <cell r="A23" t="str">
            <v>NGUYEN VAN VU - THE SUN</v>
          </cell>
        </row>
        <row r="24">
          <cell r="A24" t="str">
            <v>NGUYEN VAN PHU</v>
          </cell>
        </row>
        <row r="25">
          <cell r="A25" t="str">
            <v>QUACH CAM TU</v>
          </cell>
        </row>
        <row r="26">
          <cell r="A26" t="str">
            <v>HONG KHANH HUNG - MDRT VT</v>
          </cell>
        </row>
        <row r="27">
          <cell r="A27" t="str">
            <v>PHAM THI THANH TRUC</v>
          </cell>
        </row>
        <row r="28">
          <cell r="A28" t="str">
            <v>PHAN THI THANH LAN</v>
          </cell>
        </row>
        <row r="29">
          <cell r="A29" t="str">
            <v>NGUYEN THI KIM CHUNG</v>
          </cell>
        </row>
        <row r="30">
          <cell r="A30" t="str">
            <v>NGUYEN THI NGOC LAN</v>
          </cell>
        </row>
        <row r="31">
          <cell r="A31" t="str">
            <v>NGUYEN THI DAO</v>
          </cell>
        </row>
        <row r="32">
          <cell r="A32" t="str">
            <v>CHU THI AI THUONG</v>
          </cell>
        </row>
        <row r="33">
          <cell r="A33" t="str">
            <v>DO KIM HANH</v>
          </cell>
        </row>
        <row r="34">
          <cell r="A34" t="str">
            <v>LE THANH HUYEN</v>
          </cell>
        </row>
        <row r="35">
          <cell r="A35" t="str">
            <v>NGUYEN THI BINH</v>
          </cell>
        </row>
        <row r="36">
          <cell r="A36" t="str">
            <v>MAI QUOC HUY</v>
          </cell>
        </row>
        <row r="37">
          <cell r="A37" t="str">
            <v>NGUYEN VAN CONG</v>
          </cell>
        </row>
        <row r="38">
          <cell r="A38" t="str">
            <v>NGUYEN THI HOANG YEN</v>
          </cell>
        </row>
        <row r="39">
          <cell r="A39" t="str">
            <v>NGUYEN VAN HUE</v>
          </cell>
        </row>
        <row r="40">
          <cell r="A40" t="str">
            <v>DINH THI KIM LIEN</v>
          </cell>
        </row>
        <row r="41">
          <cell r="A41" t="str">
            <v>NGUYEN THI HONG</v>
          </cell>
        </row>
        <row r="42">
          <cell r="A42" t="str">
            <v>VU THI LE HANG</v>
          </cell>
        </row>
        <row r="43">
          <cell r="A43" t="str">
            <v>LUU THI OANH</v>
          </cell>
        </row>
        <row r="44">
          <cell r="A44" t="str">
            <v>NGUYEN DUY SON</v>
          </cell>
        </row>
        <row r="45">
          <cell r="A45" t="str">
            <v>BUI THI KIM LIEN</v>
          </cell>
        </row>
        <row r="46">
          <cell r="A46" t="str">
            <v>NGUYEN THI BINH - LION 1</v>
          </cell>
        </row>
        <row r="47">
          <cell r="A47" t="str">
            <v>NGUYEN THI BINH - LION 2</v>
          </cell>
        </row>
        <row r="48">
          <cell r="A48" t="str">
            <v>NGUYEN THI NGOC LAN - NGHE AN</v>
          </cell>
        </row>
        <row r="49">
          <cell r="A49" t="str">
            <v>NGUYEN VAN CONG - THE STARS 1</v>
          </cell>
        </row>
        <row r="50">
          <cell r="A50" t="str">
            <v>NGUYEN VAN CONG - THE STARS 2</v>
          </cell>
        </row>
        <row r="51">
          <cell r="A51" t="str">
            <v>DO THI MO</v>
          </cell>
        </row>
        <row r="52">
          <cell r="A52" t="str">
            <v>LE THI THOI</v>
          </cell>
        </row>
        <row r="53">
          <cell r="A53" t="str">
            <v>NGUYEN VAN NINH - HAI DANG</v>
          </cell>
        </row>
        <row r="54">
          <cell r="A54" t="str">
            <v>NGUYEN VAN NINH - BINH MINH</v>
          </cell>
        </row>
        <row r="55">
          <cell r="A55" t="str">
            <v>NGUYEN PHUOC LAP</v>
          </cell>
        </row>
        <row r="56">
          <cell r="A56" t="str">
            <v>TRAN HOANG NGAN KHANH</v>
          </cell>
        </row>
        <row r="57">
          <cell r="A57" t="str">
            <v>PHAM TAN PHAT</v>
          </cell>
        </row>
        <row r="58">
          <cell r="A58" t="str">
            <v>PHAM THANH TRI - DAKLAK</v>
          </cell>
        </row>
        <row r="59">
          <cell r="A59" t="str">
            <v>NGUYEN THU HANG - MDRT HCM2</v>
          </cell>
        </row>
        <row r="60">
          <cell r="A60" t="str">
            <v>NGUYEN HUU NGHIEM - LUCKY STAR</v>
          </cell>
        </row>
        <row r="61">
          <cell r="A61" t="str">
            <v>HONG KHANH HUNG - WE ARE 1</v>
          </cell>
        </row>
        <row r="62">
          <cell r="A62" t="str">
            <v>NGUYEN THI HOANG YEN - THE POWER</v>
          </cell>
        </row>
        <row r="63">
          <cell r="A63" t="str">
            <v>TRAN THI HAI YEN</v>
          </cell>
        </row>
        <row r="64">
          <cell r="A64" t="str">
            <v>TRAN THI THU GIANG</v>
          </cell>
        </row>
        <row r="65">
          <cell r="A65" t="str">
            <v>NGUYEN THI HOI</v>
          </cell>
        </row>
        <row r="66">
          <cell r="A66" t="str">
            <v>DO TRUONG AN</v>
          </cell>
        </row>
        <row r="67">
          <cell r="A67" t="str">
            <v>LUONG THU HUONG</v>
          </cell>
        </row>
        <row r="68">
          <cell r="A68" t="str">
            <v>NGUYEN DINH TUNG</v>
          </cell>
        </row>
        <row r="69">
          <cell r="A69">
            <v>0</v>
          </cell>
        </row>
      </sheetData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 refreshError="1"/>
      <sheetData sheetId="3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Charts"/>
      <sheetName val="Country"/>
      <sheetName val="HCM"/>
      <sheetName val="HN"/>
      <sheetName val="Plan"/>
      <sheetName val="1.0 Production (GVL)"/>
      <sheetName val="1.1 Production by Region"/>
      <sheetName val="2.0 MP (GVL)"/>
      <sheetName val="2.1 MP by Region"/>
      <sheetName val="3.0 New AGs"/>
      <sheetName val="4.0 BD"/>
      <sheetName val="4.0 BD old"/>
      <sheetName val="4.1 BD Review"/>
      <sheetName val="TargetTeam"/>
      <sheetName val="BDList"/>
      <sheetName val="Target"/>
      <sheetName val="3.1 BD history"/>
      <sheetName val="BD comment"/>
      <sheetName val="4.1 New AG out-of profile by BD"/>
      <sheetName val="5 AL Segmentation"/>
      <sheetName val="HCMHN_BDMasterPlan"/>
      <sheetName val="5.0 AG retention"/>
      <sheetName val="6.0 GA"/>
      <sheetName val="7.0 Product Mix"/>
      <sheetName val="8.0 Customer"/>
      <sheetName val="Sheet1"/>
    </sheetNames>
    <sheetDataSet>
      <sheetData sheetId="0"/>
      <sheetData sheetId="1"/>
      <sheetData sheetId="2">
        <row r="54">
          <cell r="BO54">
            <v>1190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2">
          <cell r="A2" t="str">
            <v>NGUYEN THI LAN ANH</v>
          </cell>
        </row>
        <row r="3">
          <cell r="A3" t="str">
            <v>NGUYEN VAN HANH</v>
          </cell>
        </row>
        <row r="4">
          <cell r="A4" t="str">
            <v>NGUYEN HUU NGHIEM</v>
          </cell>
        </row>
        <row r="5">
          <cell r="A5" t="str">
            <v>NGUYEN THU HANG</v>
          </cell>
        </row>
        <row r="6">
          <cell r="A6" t="str">
            <v>NGUYEN THI KIM HONG</v>
          </cell>
        </row>
        <row r="7">
          <cell r="A7" t="str">
            <v>LE THI HONG LINH</v>
          </cell>
        </row>
        <row r="8">
          <cell r="A8" t="str">
            <v>NGUYEN QUY NHAN</v>
          </cell>
        </row>
        <row r="9">
          <cell r="A9" t="str">
            <v>PHAM THANH TRI</v>
          </cell>
        </row>
        <row r="10">
          <cell r="A10" t="str">
            <v>HONG KHANH HUNG - DRAGON</v>
          </cell>
        </row>
        <row r="11">
          <cell r="A11" t="str">
            <v>HONG KHANH HUNG - MDRT HCM</v>
          </cell>
        </row>
        <row r="12">
          <cell r="A12" t="str">
            <v>NGUYEN THI PHUONG TRINH</v>
          </cell>
        </row>
        <row r="13">
          <cell r="A13" t="str">
            <v>NGUYEN VAN VU - MDRT BH</v>
          </cell>
        </row>
        <row r="14">
          <cell r="A14" t="str">
            <v>NGUYEN TRAN QUOC TOAN</v>
          </cell>
        </row>
        <row r="15">
          <cell r="A15" t="str">
            <v>NGUYEN HUU HIEN</v>
          </cell>
        </row>
        <row r="16">
          <cell r="A16" t="str">
            <v>DO THI THANH THUY</v>
          </cell>
        </row>
        <row r="17">
          <cell r="A17" t="str">
            <v>NGUYEN VAN VU - MDRT HCM 2</v>
          </cell>
        </row>
        <row r="18">
          <cell r="A18" t="str">
            <v>TRUONG THI THU TRAM</v>
          </cell>
        </row>
        <row r="19">
          <cell r="A19" t="str">
            <v>HOANG NGUYET HANG</v>
          </cell>
        </row>
        <row r="20">
          <cell r="A20" t="str">
            <v>TRAN THI THUY HANG</v>
          </cell>
        </row>
        <row r="21">
          <cell r="A21" t="str">
            <v>LUONG HUU PHUC</v>
          </cell>
        </row>
        <row r="22">
          <cell r="A22" t="str">
            <v>DANG THI THU THUY</v>
          </cell>
        </row>
        <row r="23">
          <cell r="A23" t="str">
            <v>NGUYEN VAN VU - THE SUN</v>
          </cell>
        </row>
        <row r="24">
          <cell r="A24" t="str">
            <v>NGUYEN VAN PHU</v>
          </cell>
        </row>
        <row r="25">
          <cell r="A25" t="str">
            <v>QUACH CAM TU</v>
          </cell>
        </row>
        <row r="26">
          <cell r="A26" t="str">
            <v>HONG KHANH HUNG - MDRT VT</v>
          </cell>
        </row>
        <row r="27">
          <cell r="A27" t="str">
            <v>PHAM THI THANH TRUC</v>
          </cell>
        </row>
        <row r="28">
          <cell r="A28" t="str">
            <v>PHAN THI THANH LAN</v>
          </cell>
        </row>
        <row r="29">
          <cell r="A29" t="str">
            <v>NGUYEN THI KIM CHUNG</v>
          </cell>
        </row>
        <row r="30">
          <cell r="A30" t="str">
            <v>NGUYEN THI NGOC LAN</v>
          </cell>
        </row>
        <row r="31">
          <cell r="A31" t="str">
            <v>NGUYEN THI DAO</v>
          </cell>
        </row>
        <row r="32">
          <cell r="A32" t="str">
            <v>CHU THI AI THUONG</v>
          </cell>
        </row>
        <row r="33">
          <cell r="A33" t="str">
            <v>DO KIM HANH</v>
          </cell>
        </row>
        <row r="34">
          <cell r="A34" t="str">
            <v>LE THANH HUYEN</v>
          </cell>
        </row>
        <row r="35">
          <cell r="A35" t="str">
            <v>NGUYEN THI BINH</v>
          </cell>
        </row>
        <row r="36">
          <cell r="A36" t="str">
            <v>MAI QUOC HUY</v>
          </cell>
        </row>
        <row r="37">
          <cell r="A37" t="str">
            <v>NGUYEN VAN CONG</v>
          </cell>
        </row>
        <row r="38">
          <cell r="A38" t="str">
            <v>NGUYEN THI HOANG YEN</v>
          </cell>
        </row>
        <row r="39">
          <cell r="A39" t="str">
            <v>NGUYEN VAN HUE</v>
          </cell>
        </row>
        <row r="40">
          <cell r="A40" t="str">
            <v>DINH THI KIM LIEN</v>
          </cell>
        </row>
        <row r="41">
          <cell r="A41" t="str">
            <v>NGUYEN THI HONG</v>
          </cell>
        </row>
        <row r="42">
          <cell r="A42" t="str">
            <v>VU THI LE HANG</v>
          </cell>
        </row>
        <row r="43">
          <cell r="A43" t="str">
            <v>LUU THI OANH</v>
          </cell>
        </row>
        <row r="44">
          <cell r="A44" t="str">
            <v>NGUYEN DUY SON</v>
          </cell>
        </row>
        <row r="45">
          <cell r="A45" t="str">
            <v>BUI THI KIM LIEN</v>
          </cell>
        </row>
        <row r="46">
          <cell r="A46" t="str">
            <v>NGUYEN THI BINH - LION 1</v>
          </cell>
        </row>
        <row r="47">
          <cell r="A47" t="str">
            <v>NGUYEN THI BINH - LION 2</v>
          </cell>
        </row>
        <row r="48">
          <cell r="A48" t="str">
            <v>NGUYEN THI NGOC LAN - NGHE AN</v>
          </cell>
        </row>
        <row r="49">
          <cell r="A49" t="str">
            <v>NGUYEN VAN CONG - THE STARS 1</v>
          </cell>
        </row>
        <row r="50">
          <cell r="A50" t="str">
            <v>NGUYEN VAN CONG - THE STARS 2</v>
          </cell>
        </row>
        <row r="51">
          <cell r="A51" t="str">
            <v>DO THI MO</v>
          </cell>
        </row>
        <row r="52">
          <cell r="A52" t="str">
            <v>LE THI THOI</v>
          </cell>
        </row>
        <row r="53">
          <cell r="A53" t="str">
            <v>NGUYEN VAN NINH - HAI DANG</v>
          </cell>
        </row>
        <row r="54">
          <cell r="A54" t="str">
            <v>NGUYEN VAN NINH - BINH MINH</v>
          </cell>
        </row>
        <row r="55">
          <cell r="A55" t="str">
            <v>NGUYEN PHUOC LAP</v>
          </cell>
        </row>
        <row r="56">
          <cell r="A56" t="str">
            <v>TRAN HOANG NGAN KHANH</v>
          </cell>
        </row>
        <row r="57">
          <cell r="A57" t="str">
            <v>PHAM TAN PHAT</v>
          </cell>
        </row>
        <row r="58">
          <cell r="A58" t="str">
            <v>PHAM THANH TRI - DAKLAK</v>
          </cell>
        </row>
        <row r="59">
          <cell r="A59" t="str">
            <v>NGUYEN THU HANG - MDRT HCM2</v>
          </cell>
        </row>
        <row r="60">
          <cell r="A60" t="str">
            <v>NGUYEN HUU NGHIEM - LUCKY STAR</v>
          </cell>
        </row>
        <row r="61">
          <cell r="A61" t="str">
            <v>HONG KHANH HUNG - WE ARE 1</v>
          </cell>
        </row>
        <row r="62">
          <cell r="A62" t="str">
            <v>NGUYEN THI HOANG YEN - THE POWER</v>
          </cell>
        </row>
        <row r="63">
          <cell r="A63" t="str">
            <v>TRAN THI HAI YEN</v>
          </cell>
        </row>
        <row r="64">
          <cell r="A64" t="str">
            <v>TRAN THI THU GIANG</v>
          </cell>
        </row>
        <row r="65">
          <cell r="A65" t="str">
            <v>NGUYEN THI HOI</v>
          </cell>
        </row>
        <row r="66">
          <cell r="A66" t="str">
            <v>DO TRUONG AN</v>
          </cell>
        </row>
        <row r="67">
          <cell r="A67" t="str">
            <v>LUONG THU HUONG</v>
          </cell>
        </row>
        <row r="68">
          <cell r="A68" t="str">
            <v>NGUYEN DINH TUNG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Rules"/>
      <sheetName val="Cover"/>
      <sheetName val="Charts"/>
      <sheetName val="Country"/>
      <sheetName val="HCM"/>
      <sheetName val="HN"/>
      <sheetName val="Plan"/>
      <sheetName val="North"/>
      <sheetName val="South"/>
      <sheetName val="Production_AD Structure"/>
      <sheetName val="Ending MP_Structure"/>
      <sheetName val="Recruitment_Structure"/>
      <sheetName val="Recruitment KPI_Structure"/>
      <sheetName val="Rookie Metric"/>
      <sheetName val="6.0 GA"/>
      <sheetName val="Rider"/>
      <sheetName val="7.0 Product Mix"/>
      <sheetName val="4.0 BD old"/>
      <sheetName val="4.1 BD Review"/>
      <sheetName val="TargetTeam"/>
      <sheetName val="BDList"/>
      <sheetName val="Target"/>
      <sheetName val="3.1 BD history"/>
      <sheetName val="BD comment"/>
      <sheetName val="4.1 New AG out-of profile by BD"/>
      <sheetName val="5 AL Segmentation"/>
      <sheetName val="HCMHN_BDMasterPlan"/>
      <sheetName val="5.0 AG retention"/>
      <sheetName val="4.0 BD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2">
          <cell r="A2" t="str">
            <v>NGUYEN THI LAN ANH</v>
          </cell>
        </row>
        <row r="3">
          <cell r="A3" t="str">
            <v>NGUYEN VAN HANH</v>
          </cell>
        </row>
        <row r="4">
          <cell r="A4" t="str">
            <v>NGUYEN HUU NGHIEM</v>
          </cell>
        </row>
        <row r="5">
          <cell r="A5" t="str">
            <v>NGUYEN THU HANG</v>
          </cell>
        </row>
        <row r="6">
          <cell r="A6" t="str">
            <v>NGUYEN THI KIM HONG</v>
          </cell>
        </row>
        <row r="7">
          <cell r="A7" t="str">
            <v>LE THI HONG LINH</v>
          </cell>
        </row>
        <row r="8">
          <cell r="A8" t="str">
            <v>NGUYEN QUY NHAN</v>
          </cell>
        </row>
        <row r="9">
          <cell r="A9" t="str">
            <v>PHAM THANH TRI</v>
          </cell>
        </row>
        <row r="10">
          <cell r="A10" t="str">
            <v>HONG KHANH HUNG - DRAGON</v>
          </cell>
        </row>
        <row r="11">
          <cell r="A11" t="str">
            <v>HONG KHANH HUNG - MDRT HCM</v>
          </cell>
        </row>
        <row r="12">
          <cell r="A12" t="str">
            <v>NGUYEN THI PHUONG TRINH</v>
          </cell>
        </row>
        <row r="13">
          <cell r="A13" t="str">
            <v>NGUYEN VAN VU - MDRT BH</v>
          </cell>
        </row>
        <row r="14">
          <cell r="A14" t="str">
            <v>NGUYEN TRAN QUOC TOAN</v>
          </cell>
        </row>
        <row r="15">
          <cell r="A15" t="str">
            <v>NGUYEN HUU HIEN</v>
          </cell>
        </row>
        <row r="16">
          <cell r="A16" t="str">
            <v>DO THI THANH THUY</v>
          </cell>
        </row>
        <row r="17">
          <cell r="A17" t="str">
            <v>NGUYEN VAN VU - MDRT HCM 2</v>
          </cell>
        </row>
        <row r="18">
          <cell r="A18" t="str">
            <v>TRUONG THI THU TRAM</v>
          </cell>
        </row>
        <row r="19">
          <cell r="A19" t="str">
            <v>HOANG NGUYET HANG</v>
          </cell>
        </row>
        <row r="20">
          <cell r="A20" t="str">
            <v>TRAN THI THUY HANG</v>
          </cell>
        </row>
        <row r="21">
          <cell r="A21" t="str">
            <v>LUONG HUU PHUC</v>
          </cell>
        </row>
        <row r="22">
          <cell r="A22" t="str">
            <v>DANG THI THU THUY</v>
          </cell>
        </row>
        <row r="23">
          <cell r="A23" t="str">
            <v>NGUYEN VAN VU - THE SUN</v>
          </cell>
        </row>
        <row r="24">
          <cell r="A24" t="str">
            <v>NGUYEN VAN PHU</v>
          </cell>
        </row>
        <row r="25">
          <cell r="A25" t="str">
            <v>QUACH CAM TU</v>
          </cell>
        </row>
        <row r="26">
          <cell r="A26" t="str">
            <v>HONG KHANH HUNG - MDRT VT</v>
          </cell>
        </row>
        <row r="27">
          <cell r="A27" t="str">
            <v>PHAM THI THANH TRUC</v>
          </cell>
        </row>
        <row r="28">
          <cell r="A28" t="str">
            <v>PHAN THI THANH LAN</v>
          </cell>
        </row>
        <row r="29">
          <cell r="A29" t="str">
            <v>NGUYEN THI KIM CHUNG</v>
          </cell>
        </row>
        <row r="30">
          <cell r="A30" t="str">
            <v>NGUYEN THI NGOC LAN</v>
          </cell>
        </row>
        <row r="31">
          <cell r="A31" t="str">
            <v>NGUYEN THI DAO</v>
          </cell>
        </row>
        <row r="32">
          <cell r="A32" t="str">
            <v>CHU THI AI THUONG</v>
          </cell>
        </row>
        <row r="33">
          <cell r="A33" t="str">
            <v>DO KIM HANH</v>
          </cell>
        </row>
        <row r="34">
          <cell r="A34" t="str">
            <v>LE THANH HUYEN</v>
          </cell>
        </row>
        <row r="35">
          <cell r="A35" t="str">
            <v>NGUYEN THI BINH</v>
          </cell>
        </row>
        <row r="36">
          <cell r="A36" t="str">
            <v>MAI QUOC HUY</v>
          </cell>
        </row>
        <row r="37">
          <cell r="A37" t="str">
            <v>NGUYEN VAN CONG</v>
          </cell>
        </row>
        <row r="38">
          <cell r="A38" t="str">
            <v>NGUYEN THI HOANG YEN</v>
          </cell>
        </row>
        <row r="39">
          <cell r="A39" t="str">
            <v>NGUYEN VAN HUE</v>
          </cell>
        </row>
        <row r="40">
          <cell r="A40" t="str">
            <v>DINH THI KIM LIEN</v>
          </cell>
        </row>
        <row r="41">
          <cell r="A41" t="str">
            <v>NGUYEN THI HONG</v>
          </cell>
        </row>
        <row r="42">
          <cell r="A42" t="str">
            <v>VU THI LE HANG</v>
          </cell>
        </row>
        <row r="43">
          <cell r="A43" t="str">
            <v>LUU THI OANH</v>
          </cell>
        </row>
        <row r="44">
          <cell r="A44" t="str">
            <v>NGUYEN DUY SON</v>
          </cell>
        </row>
        <row r="45">
          <cell r="A45" t="str">
            <v>BUI THI KIM LIEN</v>
          </cell>
        </row>
        <row r="46">
          <cell r="A46" t="str">
            <v>NGUYEN THI BINH - LION 1</v>
          </cell>
        </row>
        <row r="47">
          <cell r="A47" t="str">
            <v>NGUYEN THI BINH - LION 2</v>
          </cell>
        </row>
        <row r="48">
          <cell r="A48" t="str">
            <v>NGUYEN THI NGOC LAN - NGHE AN</v>
          </cell>
        </row>
        <row r="49">
          <cell r="A49" t="str">
            <v>NGUYEN VAN CONG - THE STARS 1</v>
          </cell>
        </row>
        <row r="50">
          <cell r="A50" t="str">
            <v>NGUYEN VAN CONG - THE STARS 2</v>
          </cell>
        </row>
        <row r="51">
          <cell r="A51" t="str">
            <v>DO THI MO</v>
          </cell>
        </row>
        <row r="52">
          <cell r="A52" t="str">
            <v>LE THI THOI</v>
          </cell>
        </row>
        <row r="53">
          <cell r="A53" t="str">
            <v>NGUYEN VAN NINH - HAI DANG</v>
          </cell>
        </row>
        <row r="54">
          <cell r="A54" t="str">
            <v>NGUYEN VAN NINH - BINH MINH</v>
          </cell>
        </row>
        <row r="55">
          <cell r="A55" t="str">
            <v>NGUYEN PHUOC LAP</v>
          </cell>
        </row>
        <row r="56">
          <cell r="A56" t="str">
            <v>TRAN HOANG NGAN KHANH</v>
          </cell>
        </row>
        <row r="57">
          <cell r="A57" t="str">
            <v>PHAM TAN PHAT</v>
          </cell>
        </row>
        <row r="58">
          <cell r="A58" t="str">
            <v>PHAM THANH TRI - DAKLAK</v>
          </cell>
        </row>
        <row r="59">
          <cell r="A59" t="str">
            <v>NGUYEN THU HANG - MDRT HCM2</v>
          </cell>
        </row>
        <row r="60">
          <cell r="A60" t="str">
            <v>NGUYEN HUU NGHIEM - LUCKY STAR</v>
          </cell>
        </row>
        <row r="61">
          <cell r="A61" t="str">
            <v>HONG KHANH HUNG - WE ARE 1</v>
          </cell>
        </row>
        <row r="62">
          <cell r="A62" t="str">
            <v>NGUYEN THI HOANG YEN - THE POWER</v>
          </cell>
        </row>
        <row r="63">
          <cell r="A63" t="str">
            <v>TRAN THI HAI YEN</v>
          </cell>
        </row>
        <row r="64">
          <cell r="A64" t="str">
            <v>TRAN THI THU GIANG</v>
          </cell>
        </row>
        <row r="65">
          <cell r="A65" t="str">
            <v>NGUYEN THI HOI</v>
          </cell>
        </row>
        <row r="66">
          <cell r="A66" t="str">
            <v>DO TRUONG AN</v>
          </cell>
        </row>
        <row r="67">
          <cell r="A67" t="str">
            <v>LUONG THU HUONG</v>
          </cell>
        </row>
        <row r="68">
          <cell r="A68" t="str">
            <v>NGUYEN DINH TUNG</v>
          </cell>
        </row>
        <row r="69">
          <cell r="A69">
            <v>0</v>
          </cell>
        </row>
      </sheetData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Charts"/>
      <sheetName val="Country"/>
      <sheetName val="HCM"/>
      <sheetName val="HN"/>
      <sheetName val="Plan"/>
      <sheetName val="Sheet2"/>
      <sheetName val="1.0 Production (GVL)"/>
      <sheetName val="1.1 Production by Region"/>
      <sheetName val="2.0 MP (GVL)"/>
      <sheetName val="2.1 MP by Region"/>
      <sheetName val="3.0 New AGs"/>
      <sheetName val="4.0 BD"/>
      <sheetName val="4.1 BD Review"/>
      <sheetName val="TargetTeam"/>
      <sheetName val="BDList"/>
      <sheetName val="Target"/>
      <sheetName val="3.1 BD history"/>
      <sheetName val="BD comment"/>
      <sheetName val="4.1 New AG out-of profile by BD"/>
      <sheetName val="5 AL Segmentation"/>
      <sheetName val="HCMHN_BDMasterPlan"/>
      <sheetName val="5.0 AG retention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2">
          <cell r="A2" t="str">
            <v>NGUYEN THI LAN ANH</v>
          </cell>
        </row>
        <row r="3">
          <cell r="A3" t="str">
            <v>NGUYEN VAN HANH</v>
          </cell>
        </row>
        <row r="4">
          <cell r="A4" t="str">
            <v>NGUYEN HUU NGHIEM</v>
          </cell>
        </row>
        <row r="5">
          <cell r="A5" t="str">
            <v>NGUYEN THU HANG</v>
          </cell>
        </row>
        <row r="6">
          <cell r="A6" t="str">
            <v>NGUYEN THI KIM HONG</v>
          </cell>
        </row>
        <row r="7">
          <cell r="A7" t="str">
            <v>LE THI HONG LINH</v>
          </cell>
        </row>
        <row r="8">
          <cell r="A8" t="str">
            <v>NGUYEN QUY NHAN</v>
          </cell>
        </row>
        <row r="9">
          <cell r="A9" t="str">
            <v>PHAM THANH TRI</v>
          </cell>
        </row>
        <row r="10">
          <cell r="A10" t="str">
            <v>HONG KHANH HUNG - DRAGON</v>
          </cell>
        </row>
        <row r="11">
          <cell r="A11" t="str">
            <v>HONG KHANH HUNG - MDRT HCM</v>
          </cell>
        </row>
        <row r="12">
          <cell r="A12" t="str">
            <v>NGUYEN THI PHUONG TRINH</v>
          </cell>
        </row>
        <row r="13">
          <cell r="A13" t="str">
            <v>NGUYEN VAN VU - MDRT BH</v>
          </cell>
        </row>
        <row r="14">
          <cell r="A14" t="str">
            <v>NGUYEN TRAN QUOC TOAN</v>
          </cell>
        </row>
        <row r="15">
          <cell r="A15" t="str">
            <v>NGUYEN HUU HIEN</v>
          </cell>
        </row>
        <row r="16">
          <cell r="A16" t="str">
            <v>DO THI THANH THUY</v>
          </cell>
        </row>
        <row r="17">
          <cell r="A17" t="str">
            <v>NGUYEN VAN VU - MDRT HCM 2</v>
          </cell>
        </row>
        <row r="18">
          <cell r="A18" t="str">
            <v>TRUONG THI THU TRAM</v>
          </cell>
        </row>
        <row r="19">
          <cell r="A19" t="str">
            <v>HOANG NGUYET HANG</v>
          </cell>
        </row>
        <row r="20">
          <cell r="A20" t="str">
            <v>TRAN THI THUY HANG</v>
          </cell>
        </row>
        <row r="21">
          <cell r="A21" t="str">
            <v>LUONG HUU PHUC</v>
          </cell>
        </row>
        <row r="22">
          <cell r="A22" t="str">
            <v>DANG THI THU THUY</v>
          </cell>
        </row>
        <row r="23">
          <cell r="A23" t="str">
            <v>NGUYEN VAN VU - THE SUN</v>
          </cell>
        </row>
        <row r="24">
          <cell r="A24" t="str">
            <v>NGUYEN VAN PHU</v>
          </cell>
        </row>
        <row r="25">
          <cell r="A25" t="str">
            <v>QUACH CAM TU</v>
          </cell>
        </row>
        <row r="26">
          <cell r="A26" t="str">
            <v>HONG KHANH HUNG - MDRT VT</v>
          </cell>
        </row>
        <row r="27">
          <cell r="A27" t="str">
            <v>PHAM THI THANH TRUC</v>
          </cell>
        </row>
        <row r="28">
          <cell r="A28" t="str">
            <v>PHAN THI THANH LAN</v>
          </cell>
        </row>
        <row r="29">
          <cell r="A29" t="str">
            <v>NGUYEN THI KIM CHUNG</v>
          </cell>
        </row>
        <row r="30">
          <cell r="A30" t="str">
            <v>NGUYEN THI NGOC LAN</v>
          </cell>
        </row>
        <row r="31">
          <cell r="A31" t="str">
            <v>NGUYEN THI DAO</v>
          </cell>
        </row>
        <row r="32">
          <cell r="A32" t="str">
            <v>CHU THI AI THUONG</v>
          </cell>
        </row>
        <row r="33">
          <cell r="A33" t="str">
            <v>DO KIM HANH</v>
          </cell>
        </row>
        <row r="34">
          <cell r="A34" t="str">
            <v>LE THANH HUYEN</v>
          </cell>
        </row>
        <row r="35">
          <cell r="A35" t="str">
            <v>NGUYEN THI BINH</v>
          </cell>
        </row>
        <row r="36">
          <cell r="A36" t="str">
            <v>MAI QUOC HUY</v>
          </cell>
        </row>
        <row r="37">
          <cell r="A37" t="str">
            <v>NGUYEN VAN CONG</v>
          </cell>
        </row>
        <row r="38">
          <cell r="A38" t="str">
            <v>NGUYEN THI HOANG YEN</v>
          </cell>
        </row>
        <row r="39">
          <cell r="A39" t="str">
            <v>NGUYEN VAN HUE</v>
          </cell>
        </row>
        <row r="40">
          <cell r="A40" t="str">
            <v>DINH THI KIM LIEN</v>
          </cell>
        </row>
        <row r="41">
          <cell r="A41" t="str">
            <v>NGUYEN THI HONG</v>
          </cell>
        </row>
        <row r="42">
          <cell r="A42" t="str">
            <v>VU THI LE HANG</v>
          </cell>
        </row>
        <row r="43">
          <cell r="A43" t="str">
            <v>LUU THI OANH</v>
          </cell>
        </row>
        <row r="44">
          <cell r="A44" t="str">
            <v>NGUYEN DUY SON</v>
          </cell>
        </row>
        <row r="45">
          <cell r="A45" t="str">
            <v>BUI THI KIM LIEN</v>
          </cell>
        </row>
        <row r="46">
          <cell r="A46" t="str">
            <v>NGUYEN THI BINH - LION 1</v>
          </cell>
        </row>
        <row r="47">
          <cell r="A47" t="str">
            <v>NGUYEN THI BINH - LION 2</v>
          </cell>
        </row>
        <row r="48">
          <cell r="A48" t="str">
            <v>NGUYEN THI NGOC LAN - NGHE AN</v>
          </cell>
        </row>
        <row r="49">
          <cell r="A49" t="str">
            <v>NGUYEN VAN CONG - THE STARS 1</v>
          </cell>
        </row>
        <row r="50">
          <cell r="A50" t="str">
            <v>NGUYEN VAN CONG - THE STARS 2</v>
          </cell>
        </row>
        <row r="51">
          <cell r="A51" t="str">
            <v>DO THI MO</v>
          </cell>
        </row>
        <row r="52">
          <cell r="A52" t="str">
            <v>LE THI THOI</v>
          </cell>
        </row>
        <row r="53">
          <cell r="A53" t="str">
            <v>NGUYEN VAN NINH - HAI DANG</v>
          </cell>
        </row>
        <row r="54">
          <cell r="A54" t="str">
            <v>NGUYEN VAN NINH - BINH MINH</v>
          </cell>
        </row>
        <row r="55">
          <cell r="A55" t="str">
            <v>NGUYEN PHUOC LAP</v>
          </cell>
        </row>
        <row r="56">
          <cell r="A56" t="str">
            <v>TRAN HOANG NGAN KHANH</v>
          </cell>
        </row>
        <row r="57">
          <cell r="A57" t="str">
            <v>PHAM TAN PHAT</v>
          </cell>
        </row>
        <row r="58">
          <cell r="A58" t="str">
            <v>PHAM THANH TRI - DAKLAK</v>
          </cell>
        </row>
        <row r="59">
          <cell r="A59" t="str">
            <v>NGUYEN THU HANG - MDRT HCM2</v>
          </cell>
        </row>
        <row r="60">
          <cell r="A60" t="str">
            <v>NGUYEN HUU NGHIEM - LUCKY STAR</v>
          </cell>
        </row>
        <row r="61">
          <cell r="A61" t="str">
            <v>HONG KHANH HUNG - WE ARE 1</v>
          </cell>
        </row>
        <row r="62">
          <cell r="A62" t="str">
            <v>NGUYEN THI HOANG YEN - THE POWER</v>
          </cell>
        </row>
        <row r="63">
          <cell r="A63" t="str">
            <v>TRAN THI HAI YEN</v>
          </cell>
        </row>
        <row r="64">
          <cell r="A64" t="str">
            <v>TRAN THI THU GIANG</v>
          </cell>
        </row>
        <row r="65">
          <cell r="A65" t="str">
            <v>NGUYEN THI HOI</v>
          </cell>
        </row>
        <row r="66">
          <cell r="A66" t="str">
            <v>DO TRUONG AN</v>
          </cell>
        </row>
        <row r="67">
          <cell r="A67" t="str">
            <v>LUONG THU HUONG</v>
          </cell>
        </row>
        <row r="68">
          <cell r="A68" t="str">
            <v>NGUYEN DINH TUNG</v>
          </cell>
        </row>
        <row r="69">
          <cell r="A69">
            <v>0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 (new)"/>
      <sheetName val="brief &amp; assumptions"/>
      <sheetName val="vs SP5"/>
      <sheetName val="prem flow"/>
      <sheetName val="Summary (old)"/>
      <sheetName val="Quarterly KPIs 2013"/>
      <sheetName val="Monthly"/>
      <sheetName val="Country"/>
      <sheetName val="HCMC"/>
      <sheetName val="HN"/>
      <sheetName val="Prov Jun"/>
      <sheetName val="Prov May"/>
      <sheetName val="Offices expansion"/>
      <sheetName val="by location"/>
      <sheetName val="AD headcount"/>
      <sheetName val="SP5"/>
    </sheetNames>
    <sheetDataSet>
      <sheetData sheetId="0"/>
      <sheetData sheetId="1">
        <row r="101">
          <cell r="E101">
            <v>0.4</v>
          </cell>
        </row>
        <row r="103">
          <cell r="E103">
            <v>0.2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.0 Production (GVL)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id="1" name="Table2" displayName="Table2" ref="A6:Y83" totalsRowCount="1" headerRowDxfId="73">
  <autoFilter ref="A6:Y82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  <filterColumn colId="24" hiddenButton="1"/>
  </autoFilter>
  <sortState ref="A7:Y82">
    <sortCondition ref="A7:A82"/>
    <sortCondition ref="B7:B82"/>
    <sortCondition ref="C7:C82"/>
  </sortState>
  <tableColumns count="25">
    <tableColumn id="1" name="Region" totalsRowDxfId="72" dataCellStyle="Normal 7"/>
    <tableColumn id="2" name="Zone" totalsRowDxfId="71" dataCellStyle="Normal 7"/>
    <tableColumn id="3" name="Team" totalsRowDxfId="70" dataCellStyle="Normal 7"/>
    <tableColumn id="4" name="Team Head " totalsRowDxfId="69" dataCellStyle="Normal 7"/>
    <tableColumn id="5" name="Start" dataDxfId="68" totalsRowDxfId="67" dataCellStyle="Normal 7"/>
    <tableColumn id="6" name="End" dataDxfId="66" totalsRowDxfId="65" dataCellStyle="Normal 7"/>
    <tableColumn id="7" name="SA" dataDxfId="64" totalsRowDxfId="63" dataCellStyle="Normal 7"/>
    <tableColumn id="8" name="AG" dataDxfId="62" totalsRowDxfId="61" dataCellStyle="Normal 7"/>
    <tableColumn id="9" name="US" dataDxfId="60" totalsRowDxfId="59" dataCellStyle="Normal 7"/>
    <tableColumn id="10" name="AL" dataDxfId="58" totalsRowDxfId="57" dataCellStyle="Normal 7"/>
    <tableColumn id="11" name="Ter" dataDxfId="56" totalsRowDxfId="55" dataCellStyle="Normal 7"/>
    <tableColumn id="12" name="Recruit" dataDxfId="54" totalsRowDxfId="53" dataCellStyle="Normal 7"/>
    <tableColumn id="13" name="New AG,US" dataDxfId="52" totalsRowDxfId="51" dataCellStyle="Normal 7"/>
    <tableColumn id="14" name="New AL" dataDxfId="50" totalsRowDxfId="49" dataCellStyle="Normal 7"/>
    <tableColumn id="15" name="Actv AL" dataDxfId="48" totalsRowDxfId="47" dataCellStyle="Normal 7"/>
    <tableColumn id="16" name="% Actv AL" dataDxfId="46" totalsRowDxfId="45" dataCellStyle="Normal 7"/>
    <tableColumn id="17" name="Actv US" dataDxfId="44" totalsRowDxfId="43" dataCellStyle="Normal 7"/>
    <tableColumn id="18" name="%Actv US" dataDxfId="42" totalsRowDxfId="41" dataCellStyle="Normal 7"/>
    <tableColumn id="19" name="Actv AG" dataDxfId="40" totalsRowDxfId="39" dataCellStyle="Normal 7"/>
    <tableColumn id="20" name="Actv Ratio" dataDxfId="38" totalsRowDxfId="37" dataCellStyle="Normal 7"/>
    <tableColumn id="21" name="Jan APE" dataDxfId="36" totalsRowDxfId="35" dataCellStyle="Normal 7"/>
    <tableColumn id="22" name="Feb APE" dataDxfId="34" totalsRowDxfId="33" dataCellStyle="Normal 7"/>
    <tableColumn id="23" name="Feb Case" dataDxfId="32" totalsRowDxfId="31" dataCellStyle="Normal 7"/>
    <tableColumn id="24" name="CSize" dataDxfId="30" totalsRowDxfId="29" dataCellStyle="Normal 7"/>
    <tableColumn id="25" name="YTD APE" dataDxfId="28" totalsRowDxfId="27" dataCellStyle="Normal 7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1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5.bin"/>
</Relationships>

</file>

<file path=xl/worksheets/_rels/sheet13.xml.rels><?xml version="1.0" encoding="UTF-8"?>

<Relationships xmlns="http://schemas.openxmlformats.org/package/2006/relationships">
  <Relationship Id="rId1" Type="http://schemas.openxmlformats.org/officeDocument/2006/relationships/table" Target="../tables/table1.xml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</Relationships>

</file>

<file path=xl/worksheets/_rels/sheet9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4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C000"/>
  </sheetPr>
  <dimension ref="B2:J21"/>
  <sheetViews>
    <sheetView showGridLines="0" zoomScale="85" zoomScaleNormal="85" workbookViewId="0">
      <selection activeCell="E16" sqref="E16:I16"/>
    </sheetView>
  </sheetViews>
  <sheetFormatPr defaultRowHeight="12.75" x14ac:dyDescent="0.2"/>
  <cols>
    <col min="1" max="1" customWidth="true" style="60" width="1.625" collapsed="true"/>
    <col min="2" max="2" customWidth="true" style="60" width="3.5" collapsed="true"/>
    <col min="3" max="3" customWidth="true" style="60" width="2.625" collapsed="true"/>
    <col min="4" max="4" customWidth="true" style="60" width="4.375" collapsed="true"/>
    <col min="5" max="5" style="60" width="9.0" collapsed="true"/>
    <col min="6" max="6" customWidth="true" style="60" width="9.5" collapsed="true"/>
    <col min="7" max="7" customWidth="true" style="60" width="15.25" collapsed="true"/>
    <col min="8" max="8" customWidth="true" style="60" width="12.375" collapsed="true"/>
    <col min="9" max="9" customWidth="true" style="60" width="7.5" collapsed="true"/>
    <col min="10" max="10" bestFit="true" customWidth="true" style="60" width="8.25" collapsed="true"/>
    <col min="11" max="11" bestFit="true" customWidth="true" style="60" width="11.625" collapsed="true"/>
    <col min="12" max="16384" style="60" width="9.0" collapsed="true"/>
  </cols>
  <sheetData>
    <row r="2" spans="2:10" s="52" customFormat="1" ht="6" customHeight="1" x14ac:dyDescent="0.3">
      <c r="B2" s="51"/>
      <c r="C2" s="51"/>
      <c r="D2" s="51"/>
      <c r="E2" s="51"/>
      <c r="F2" s="51"/>
      <c r="G2" s="51"/>
      <c r="H2" s="51"/>
      <c r="I2" s="51"/>
    </row>
    <row r="3" spans="2:10" s="52" customFormat="1" ht="20.25" x14ac:dyDescent="0.3">
      <c r="B3" s="230" t="s">
        <v>224</v>
      </c>
      <c r="C3" s="230"/>
      <c r="D3" s="230"/>
      <c r="E3" s="230"/>
      <c r="F3" s="230"/>
      <c r="G3" s="230"/>
      <c r="H3" s="230"/>
      <c r="I3" s="230"/>
    </row>
    <row r="4" spans="2:10" s="52" customFormat="1" ht="20.25" x14ac:dyDescent="0.3">
      <c r="B4" s="230" t="s">
        <v>225</v>
      </c>
      <c r="C4" s="230"/>
      <c r="D4" s="230"/>
      <c r="E4" s="230"/>
      <c r="F4" s="230"/>
      <c r="G4" s="230"/>
      <c r="H4" s="230"/>
      <c r="I4" s="230"/>
    </row>
    <row r="5" spans="2:10" s="52" customFormat="1" ht="20.45" customHeight="1" x14ac:dyDescent="0.3">
      <c r="B5" s="53" t="s">
        <v>231</v>
      </c>
      <c r="C5" s="54"/>
      <c r="D5" s="54"/>
      <c r="E5" s="54"/>
      <c r="F5" s="55"/>
      <c r="G5" s="56">
        <v>42947</v>
      </c>
      <c r="H5" s="54"/>
      <c r="I5" s="54"/>
      <c r="J5" s="52" t="s">
        <v>226</v>
      </c>
    </row>
    <row r="6" spans="2:10" s="52" customFormat="1" ht="20.25" x14ac:dyDescent="0.3">
      <c r="B6" s="51"/>
      <c r="C6" s="51"/>
      <c r="D6" s="51"/>
      <c r="E6" s="51"/>
      <c r="F6" s="51"/>
      <c r="G6" s="51"/>
      <c r="H6" s="51"/>
      <c r="I6" s="51"/>
    </row>
    <row r="7" spans="2:10" s="52" customFormat="1" ht="20.25" x14ac:dyDescent="0.3">
      <c r="B7" s="57"/>
      <c r="C7" s="58" t="s">
        <v>227</v>
      </c>
      <c r="D7" s="59"/>
      <c r="E7" s="57"/>
      <c r="F7" s="57"/>
      <c r="G7" s="57"/>
      <c r="H7" s="57"/>
      <c r="I7" s="57"/>
    </row>
    <row r="8" spans="2:10" s="52" customFormat="1" ht="24.75" customHeight="1" x14ac:dyDescent="0.3">
      <c r="B8" s="57"/>
      <c r="C8" s="57"/>
      <c r="D8" s="212">
        <v>1</v>
      </c>
      <c r="E8" s="229" t="s">
        <v>315</v>
      </c>
      <c r="F8" s="229"/>
      <c r="G8" s="229"/>
      <c r="H8" s="229"/>
      <c r="I8" s="229"/>
    </row>
    <row r="9" spans="2:10" s="52" customFormat="1" ht="24.75" customHeight="1" x14ac:dyDescent="0.3">
      <c r="B9" s="57"/>
      <c r="C9" s="57"/>
      <c r="D9" s="212">
        <v>2</v>
      </c>
      <c r="E9" s="229" t="s">
        <v>316</v>
      </c>
      <c r="F9" s="229"/>
      <c r="G9" s="229"/>
      <c r="H9" s="229"/>
      <c r="I9" s="229"/>
    </row>
    <row r="10" spans="2:10" s="52" customFormat="1" ht="24.75" customHeight="1" x14ac:dyDescent="0.3">
      <c r="B10" s="57"/>
      <c r="C10" s="57"/>
      <c r="D10" s="212">
        <v>3</v>
      </c>
      <c r="E10" s="229" t="s">
        <v>317</v>
      </c>
      <c r="F10" s="229"/>
      <c r="G10" s="229"/>
      <c r="H10" s="229"/>
      <c r="I10" s="229"/>
    </row>
    <row r="11" spans="2:10" s="52" customFormat="1" ht="24.75" customHeight="1" x14ac:dyDescent="0.3">
      <c r="B11" s="57"/>
      <c r="C11" s="57"/>
      <c r="D11" s="212">
        <v>4</v>
      </c>
      <c r="E11" s="229" t="s">
        <v>318</v>
      </c>
      <c r="F11" s="229"/>
      <c r="G11" s="229"/>
      <c r="H11" s="229"/>
      <c r="I11" s="229"/>
    </row>
    <row r="12" spans="2:10" s="52" customFormat="1" ht="24.75" customHeight="1" x14ac:dyDescent="0.3">
      <c r="B12" s="57"/>
      <c r="C12" s="57"/>
      <c r="D12" s="212">
        <v>5</v>
      </c>
      <c r="E12" s="229" t="s">
        <v>319</v>
      </c>
      <c r="F12" s="229"/>
      <c r="G12" s="229"/>
      <c r="H12" s="229"/>
      <c r="I12" s="229"/>
    </row>
    <row r="13" spans="2:10" s="52" customFormat="1" ht="24.75" customHeight="1" x14ac:dyDescent="0.3">
      <c r="B13" s="57"/>
      <c r="C13" s="57"/>
      <c r="D13" s="212">
        <v>6</v>
      </c>
      <c r="E13" s="229" t="s">
        <v>390</v>
      </c>
      <c r="F13" s="229"/>
      <c r="G13" s="229"/>
      <c r="H13" s="229"/>
      <c r="I13" s="229"/>
    </row>
    <row r="14" spans="2:10" s="52" customFormat="1" ht="24.75" customHeight="1" x14ac:dyDescent="0.3">
      <c r="B14" s="57"/>
      <c r="C14" s="57"/>
      <c r="D14" s="212">
        <v>7</v>
      </c>
      <c r="E14" s="229" t="s">
        <v>228</v>
      </c>
      <c r="F14" s="229"/>
      <c r="G14" s="229"/>
      <c r="H14" s="229"/>
      <c r="I14" s="229"/>
    </row>
    <row r="15" spans="2:10" s="52" customFormat="1" ht="24.75" customHeight="1" x14ac:dyDescent="0.3">
      <c r="B15" s="57"/>
      <c r="C15" s="57"/>
      <c r="D15" s="212">
        <v>8</v>
      </c>
      <c r="E15" s="229" t="s">
        <v>391</v>
      </c>
      <c r="F15" s="229"/>
      <c r="G15" s="229"/>
      <c r="H15" s="229"/>
      <c r="I15" s="229"/>
    </row>
    <row r="16" spans="2:10" s="52" customFormat="1" ht="24.75" customHeight="1" x14ac:dyDescent="0.3">
      <c r="B16" s="57"/>
      <c r="C16" s="57"/>
      <c r="D16" s="212">
        <v>9</v>
      </c>
      <c r="E16" s="229" t="s">
        <v>229</v>
      </c>
      <c r="F16" s="229"/>
      <c r="G16" s="229"/>
      <c r="H16" s="229"/>
      <c r="I16" s="229"/>
    </row>
    <row r="17" spans="2:9" s="52" customFormat="1" ht="24.75" customHeight="1" x14ac:dyDescent="0.3">
      <c r="B17" s="57"/>
      <c r="C17" s="57"/>
      <c r="D17" s="212">
        <v>10</v>
      </c>
      <c r="E17" s="229" t="s">
        <v>285</v>
      </c>
      <c r="F17" s="229"/>
      <c r="G17" s="229"/>
      <c r="H17" s="229"/>
      <c r="I17" s="229"/>
    </row>
    <row r="18" spans="2:9" s="52" customFormat="1" ht="24.75" customHeight="1" x14ac:dyDescent="0.3">
      <c r="B18" s="57"/>
      <c r="C18" s="57"/>
      <c r="D18" s="212">
        <v>11</v>
      </c>
      <c r="E18" s="229" t="s">
        <v>392</v>
      </c>
      <c r="F18" s="229"/>
      <c r="G18" s="229"/>
      <c r="H18" s="229"/>
      <c r="I18" s="229"/>
    </row>
    <row r="19" spans="2:9" s="52" customFormat="1" ht="24.75" customHeight="1" x14ac:dyDescent="0.3">
      <c r="B19" s="57"/>
      <c r="C19" s="57"/>
      <c r="D19" s="212">
        <v>12</v>
      </c>
      <c r="E19" s="229" t="s">
        <v>393</v>
      </c>
      <c r="F19" s="229"/>
      <c r="G19" s="229"/>
      <c r="H19" s="229"/>
      <c r="I19" s="229"/>
    </row>
    <row r="20" spans="2:9" s="52" customFormat="1" ht="24.75" customHeight="1" x14ac:dyDescent="0.3">
      <c r="B20" s="57"/>
      <c r="C20" s="57"/>
      <c r="D20" s="212">
        <v>13</v>
      </c>
      <c r="E20" s="229" t="s">
        <v>394</v>
      </c>
      <c r="F20" s="229"/>
      <c r="G20" s="229"/>
      <c r="H20" s="229"/>
      <c r="I20" s="229"/>
    </row>
    <row r="21" spans="2:9" s="52" customFormat="1" ht="24.75" customHeight="1" x14ac:dyDescent="0.3">
      <c r="B21" s="57"/>
      <c r="C21" s="57"/>
      <c r="D21" s="212"/>
      <c r="E21" s="229"/>
      <c r="F21" s="229"/>
      <c r="G21" s="229"/>
      <c r="H21" s="229"/>
      <c r="I21" s="229"/>
    </row>
  </sheetData>
  <mergeCells count="16">
    <mergeCell ref="E19:I19"/>
    <mergeCell ref="E20:I20"/>
    <mergeCell ref="E21:I21"/>
    <mergeCell ref="E18:I18"/>
    <mergeCell ref="B3:I3"/>
    <mergeCell ref="B4:I4"/>
    <mergeCell ref="E8:I8"/>
    <mergeCell ref="E9:I9"/>
    <mergeCell ref="E10:I10"/>
    <mergeCell ref="E11:I11"/>
    <mergeCell ref="E12:I12"/>
    <mergeCell ref="E13:I13"/>
    <mergeCell ref="E14:I14"/>
    <mergeCell ref="E15:I15"/>
    <mergeCell ref="E16:I16"/>
    <mergeCell ref="E17:I17"/>
  </mergeCells>
  <hyperlinks>
    <hyperlink ref="E8" location="'1. SP KPIs'!A1" display="Strategic Plan KPIs"/>
    <hyperlink ref="E9" location="'3. Products'!A1" display="Products"/>
    <hyperlink ref="E10" location="'4. Group'!A1" display="Agency Performance"/>
    <hyperlink ref="E8:I8" location="North!A1" display="Production &amp; Productivities (GVL)"/>
    <hyperlink ref="E9:I9" location="South!A1" display="South"/>
    <hyperlink ref="E10:I10" location="'Production_AD Structure'!A1" display="Production_AD Structure"/>
    <hyperlink ref="E13:I13" location="'Recruitment KPI_Structure'!A1" display="Recruitment KPI_Structure"/>
    <hyperlink ref="E11:I11" location="'Ending MP_Structure'!A1" display="Ending MP_Structure"/>
    <hyperlink ref="E14:I14" location="'4.1 BD Review'!A1" display="BD Performance Review"/>
    <hyperlink ref="E12:I12" location="Recruitment_Structure!A1" display="Recruitment_Structure"/>
    <hyperlink ref="E16:I16" location="GA!A1" display="GA Performance"/>
    <hyperlink ref="E18:I18" location="'Product Mix'!A1" display="Agency Product Mix"/>
    <hyperlink ref="E15:I15" location="'Rookie Metric'!A1" display="Rookie Metric"/>
    <hyperlink ref="E17:I17" location="Rider!A1" display="Rider"/>
    <hyperlink ref="E19:I19" location="'5.0 AG retention'!A1" display="Retention"/>
    <hyperlink ref="E20:I20" location="'4.0 BD'!A1" display="BD"/>
  </hyperlinks>
  <pageMargins left="2.48" right="0.41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W18"/>
  <sheetViews>
    <sheetView topLeftCell="B1" workbookViewId="0">
      <selection activeCell="E20" sqref="E20"/>
    </sheetView>
  </sheetViews>
  <sheetFormatPr defaultRowHeight="12.75" x14ac:dyDescent="0.2"/>
  <cols>
    <col min="1" max="1" bestFit="true" customWidth="true" style="60" width="10.875" collapsed="true"/>
    <col min="2" max="2" bestFit="true" customWidth="true" style="60" width="10.375" collapsed="true"/>
    <col min="3" max="3" bestFit="true" customWidth="true" style="60" width="10.625" collapsed="true"/>
    <col min="4" max="4" bestFit="true" customWidth="true" style="60" width="11.75" collapsed="true"/>
    <col min="5" max="5" style="60" width="9.0" collapsed="true"/>
    <col min="6" max="6" customWidth="true" style="60" width="10.75" collapsed="true"/>
    <col min="7" max="7" customWidth="true" style="60" width="13.5" collapsed="true"/>
    <col min="8" max="8" customWidth="true" style="60" width="7.75" collapsed="true"/>
    <col min="9" max="44" style="60" width="9.0" collapsed="true"/>
    <col min="45" max="49" style="100" width="9.0" collapsed="true"/>
    <col min="50" max="16384" style="60" width="9.0" collapsed="true"/>
  </cols>
  <sheetData>
    <row r="1" spans="1:49" x14ac:dyDescent="0.2">
      <c r="G1" s="180" t="s">
        <v>289</v>
      </c>
    </row>
    <row r="2" spans="1:49" s="90" customFormat="1" x14ac:dyDescent="0.2">
      <c r="A2" s="89" t="s">
        <v>234</v>
      </c>
      <c r="B2" s="89" t="s">
        <v>235</v>
      </c>
      <c r="C2" s="89" t="s">
        <v>236</v>
      </c>
      <c r="D2" s="89" t="s">
        <v>237</v>
      </c>
      <c r="E2" s="89" t="s">
        <v>238</v>
      </c>
      <c r="F2" s="89" t="s">
        <v>239</v>
      </c>
      <c r="G2" s="89" t="s">
        <v>240</v>
      </c>
      <c r="H2" s="90">
        <v>201501</v>
      </c>
      <c r="I2" s="90">
        <v>201502</v>
      </c>
      <c r="J2" s="90">
        <v>201503</v>
      </c>
      <c r="K2" s="90">
        <v>201504</v>
      </c>
      <c r="L2" s="90">
        <v>201505</v>
      </c>
      <c r="M2" s="90">
        <v>201506</v>
      </c>
      <c r="N2" s="90">
        <v>201507</v>
      </c>
      <c r="O2" s="90">
        <v>201508</v>
      </c>
      <c r="P2" s="90">
        <v>201509</v>
      </c>
      <c r="Q2" s="90">
        <v>201510</v>
      </c>
      <c r="R2" s="90">
        <v>201511</v>
      </c>
      <c r="S2" s="90">
        <v>201512</v>
      </c>
      <c r="T2" s="90">
        <v>201601</v>
      </c>
      <c r="U2" s="90">
        <v>201602</v>
      </c>
      <c r="V2" s="90">
        <v>201603</v>
      </c>
      <c r="W2" s="90">
        <v>201604</v>
      </c>
      <c r="X2" s="90">
        <v>201605</v>
      </c>
      <c r="Y2" s="90">
        <v>201606</v>
      </c>
      <c r="Z2" s="90">
        <v>201607</v>
      </c>
      <c r="AA2" s="90">
        <v>201608</v>
      </c>
      <c r="AB2" s="90">
        <v>201609</v>
      </c>
      <c r="AC2" s="90">
        <v>201610</v>
      </c>
      <c r="AD2" s="90">
        <v>201611</v>
      </c>
      <c r="AE2" s="90">
        <v>201612</v>
      </c>
      <c r="AF2" s="90">
        <v>201701</v>
      </c>
      <c r="AG2" s="90">
        <v>201702</v>
      </c>
      <c r="AH2" s="90">
        <v>201703</v>
      </c>
      <c r="AI2" s="90">
        <v>201704</v>
      </c>
      <c r="AJ2" s="90">
        <v>201705</v>
      </c>
      <c r="AK2" s="90">
        <v>201706</v>
      </c>
      <c r="AL2" s="90">
        <v>201707</v>
      </c>
      <c r="AM2" s="90">
        <v>201708</v>
      </c>
      <c r="AN2" s="90">
        <v>201709</v>
      </c>
      <c r="AO2" s="90">
        <v>201710</v>
      </c>
      <c r="AP2" s="90">
        <v>201711</v>
      </c>
      <c r="AQ2" s="90">
        <v>201712</v>
      </c>
      <c r="AS2" s="91" t="s">
        <v>241</v>
      </c>
      <c r="AT2" s="91" t="s">
        <v>242</v>
      </c>
      <c r="AU2" s="91"/>
      <c r="AV2" s="91" t="s">
        <v>203</v>
      </c>
      <c r="AW2" s="91" t="s">
        <v>0</v>
      </c>
    </row>
    <row r="3" spans="1:49" s="92" customFormat="1" x14ac:dyDescent="0.2">
      <c r="AS3" s="93"/>
      <c r="AT3" s="93"/>
      <c r="AU3" s="93"/>
      <c r="AV3" s="93"/>
      <c r="AW3" s="93"/>
    </row>
    <row r="4" spans="1:49" s="92" customFormat="1" x14ac:dyDescent="0.2">
      <c r="AS4" s="93"/>
      <c r="AT4" s="93"/>
      <c r="AU4" s="93"/>
      <c r="AV4" s="93"/>
      <c r="AW4" s="93"/>
    </row>
    <row r="5" spans="1:49" s="92" customFormat="1" x14ac:dyDescent="0.2">
      <c r="AS5" s="93"/>
      <c r="AT5" s="93"/>
      <c r="AU5" s="93"/>
      <c r="AV5" s="93"/>
      <c r="AW5" s="93"/>
    </row>
    <row r="6" spans="1:49" s="92" customFormat="1" x14ac:dyDescent="0.2">
      <c r="AS6" s="93"/>
      <c r="AT6" s="93"/>
      <c r="AU6" s="93"/>
      <c r="AV6" s="93"/>
      <c r="AW6" s="93"/>
    </row>
    <row r="7" spans="1:49" s="94" customFormat="1" x14ac:dyDescent="0.2">
      <c r="AS7" s="95"/>
      <c r="AT7" s="95"/>
      <c r="AU7" s="95"/>
      <c r="AV7" s="95"/>
      <c r="AW7" s="95"/>
    </row>
    <row r="8" spans="1:49" s="94" customFormat="1" x14ac:dyDescent="0.2">
      <c r="AS8" s="95"/>
      <c r="AT8" s="95"/>
      <c r="AU8" s="95"/>
      <c r="AV8" s="95"/>
      <c r="AW8" s="95"/>
    </row>
    <row r="9" spans="1:49" s="94" customFormat="1" x14ac:dyDescent="0.2">
      <c r="AS9" s="95"/>
      <c r="AT9" s="95"/>
      <c r="AU9" s="95"/>
      <c r="AV9" s="95"/>
      <c r="AW9" s="95"/>
    </row>
    <row r="10" spans="1:49" s="94" customFormat="1" x14ac:dyDescent="0.2">
      <c r="AS10" s="95"/>
      <c r="AT10" s="95"/>
      <c r="AU10" s="95"/>
      <c r="AV10" s="95"/>
      <c r="AW10" s="95"/>
    </row>
    <row r="11" spans="1:49" s="92" customFormat="1" x14ac:dyDescent="0.2">
      <c r="AS11" s="93"/>
      <c r="AT11" s="93"/>
      <c r="AU11" s="93"/>
      <c r="AV11" s="93"/>
      <c r="AW11" s="93"/>
    </row>
    <row r="12" spans="1:49" s="92" customFormat="1" x14ac:dyDescent="0.2">
      <c r="AS12" s="93"/>
      <c r="AT12" s="93"/>
      <c r="AU12" s="93"/>
      <c r="AV12" s="93"/>
      <c r="AW12" s="93"/>
    </row>
    <row r="13" spans="1:49" s="96" customFormat="1" x14ac:dyDescent="0.2">
      <c r="AS13" s="97"/>
      <c r="AT13" s="97"/>
      <c r="AU13" s="97"/>
      <c r="AV13" s="97"/>
      <c r="AW13" s="97"/>
    </row>
    <row r="14" spans="1:49" s="96" customFormat="1" x14ac:dyDescent="0.2">
      <c r="AS14" s="97"/>
      <c r="AT14" s="97"/>
      <c r="AU14" s="97"/>
      <c r="AV14" s="97"/>
      <c r="AW14" s="97"/>
    </row>
    <row r="15" spans="1:49" s="96" customFormat="1" x14ac:dyDescent="0.2">
      <c r="AS15" s="97"/>
      <c r="AT15" s="97"/>
      <c r="AU15" s="97"/>
      <c r="AV15" s="97"/>
      <c r="AW15" s="97"/>
    </row>
    <row r="16" spans="1:49" s="96" customFormat="1" x14ac:dyDescent="0.2">
      <c r="AS16" s="97"/>
      <c r="AT16" s="97"/>
      <c r="AU16" s="97"/>
      <c r="AV16" s="97"/>
      <c r="AW16" s="97"/>
    </row>
    <row r="17" spans="45:49" s="98" customFormat="1" x14ac:dyDescent="0.2">
      <c r="AS17" s="99"/>
      <c r="AT17" s="99"/>
      <c r="AU17" s="99"/>
      <c r="AV17" s="99"/>
      <c r="AW17" s="99"/>
    </row>
    <row r="18" spans="45:49" s="98" customFormat="1" x14ac:dyDescent="0.2">
      <c r="AS18" s="99"/>
      <c r="AT18" s="99"/>
      <c r="AU18" s="99"/>
      <c r="AV18" s="99"/>
      <c r="AW18" s="99"/>
    </row>
  </sheetData>
  <autoFilter ref="A2:AW2"/>
  <hyperlinks>
    <hyperlink ref="G1" location="Cover!A1" display="Back to cover page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B27"/>
  <sheetViews>
    <sheetView showGridLines="0" topLeftCell="B1" zoomScale="80" zoomScaleNormal="80" workbookViewId="0">
      <pane xSplit="2" ySplit="6" topLeftCell="D7" activePane="bottomRight" state="frozen"/>
      <selection activeCell="B1" sqref="B1"/>
      <selection pane="topRight" activeCell="D1" sqref="D1"/>
      <selection pane="bottomLeft" activeCell="B7" sqref="B7"/>
      <selection pane="bottomRight" activeCell="C2" sqref="C2"/>
    </sheetView>
  </sheetViews>
  <sheetFormatPr defaultRowHeight="12.75" outlineLevelCol="1" x14ac:dyDescent="0.2"/>
  <cols>
    <col min="1" max="1" customWidth="true" style="224" width="4.125" collapsed="true"/>
    <col min="2" max="2" style="60" width="9.0" collapsed="true"/>
    <col min="3" max="3" bestFit="true" customWidth="true" style="60" width="15.125" collapsed="true"/>
    <col min="4" max="4" customWidth="true" hidden="true" style="60" width="10.75" collapsed="true" outlineLevel="1"/>
    <col min="5" max="14" customWidth="true" hidden="true" style="60" width="8.0" collapsed="true" outlineLevel="1"/>
    <col min="15" max="15" customWidth="true" style="60" width="8.0" collapsed="true"/>
    <col min="16" max="16" style="60" width="9.0" collapsed="true"/>
    <col min="17" max="23" style="60" width="9.0" collapsed="true"/>
    <col min="24" max="24" customWidth="true" hidden="true" style="60" width="9.875" collapsed="true" outlineLevel="1"/>
    <col min="25" max="27" customWidth="true" hidden="true" style="60" width="0.0" collapsed="true" outlineLevel="1"/>
    <col min="28" max="16384" style="60" width="9.0" collapsed="true"/>
  </cols>
  <sheetData>
    <row r="1" spans="1:28" ht="15" x14ac:dyDescent="0.25">
      <c r="B1" s="223" t="s">
        <v>400</v>
      </c>
      <c r="C1" s="223" t="s">
        <v>399</v>
      </c>
      <c r="D1" s="221">
        <v>201601</v>
      </c>
      <c r="E1" s="221">
        <v>201602</v>
      </c>
      <c r="F1" s="221">
        <v>201603</v>
      </c>
      <c r="G1" s="221">
        <v>201604</v>
      </c>
      <c r="H1" s="221">
        <v>201605</v>
      </c>
      <c r="I1" s="221">
        <v>201606</v>
      </c>
      <c r="J1" s="221">
        <v>201607</v>
      </c>
      <c r="K1" s="221">
        <v>201608</v>
      </c>
      <c r="L1" s="221">
        <v>201609</v>
      </c>
      <c r="M1" s="221">
        <v>201610</v>
      </c>
      <c r="N1" s="221">
        <v>201611</v>
      </c>
      <c r="O1" s="221">
        <v>201612</v>
      </c>
      <c r="P1" s="222">
        <v>201701</v>
      </c>
      <c r="Q1" s="222">
        <v>201702</v>
      </c>
      <c r="R1" s="222">
        <v>201703</v>
      </c>
      <c r="S1" s="222">
        <v>201704</v>
      </c>
      <c r="T1" s="222">
        <v>201705</v>
      </c>
      <c r="U1" s="222">
        <v>201706</v>
      </c>
      <c r="V1" s="222">
        <v>201707</v>
      </c>
      <c r="W1" s="222">
        <v>201708</v>
      </c>
      <c r="X1" s="222">
        <v>201709</v>
      </c>
      <c r="Y1" s="222">
        <v>201710</v>
      </c>
      <c r="Z1" s="222">
        <v>201711</v>
      </c>
      <c r="AA1" s="222">
        <v>201712</v>
      </c>
      <c r="AB1" s="223" t="s">
        <v>61</v>
      </c>
    </row>
    <row r="2" spans="1:28" x14ac:dyDescent="0.2">
      <c r="C2" s="121" t="s">
        <v>289</v>
      </c>
    </row>
    <row r="3" spans="1:28" ht="15.75" x14ac:dyDescent="0.25">
      <c r="B3" s="106" t="s">
        <v>230</v>
      </c>
    </row>
    <row r="5" spans="1:28" x14ac:dyDescent="0.2">
      <c r="B5" s="105" t="s">
        <v>270</v>
      </c>
    </row>
    <row r="6" spans="1:28" ht="15" x14ac:dyDescent="0.25">
      <c r="B6" s="107" t="s">
        <v>395</v>
      </c>
      <c r="C6" s="107" t="s">
        <v>271</v>
      </c>
      <c r="D6" s="108">
        <v>42400</v>
      </c>
      <c r="E6" s="108">
        <v>42429</v>
      </c>
      <c r="F6" s="108">
        <v>42460</v>
      </c>
      <c r="G6" s="108">
        <v>42490</v>
      </c>
      <c r="H6" s="108">
        <v>42521</v>
      </c>
      <c r="I6" s="108">
        <v>42551</v>
      </c>
      <c r="J6" s="108">
        <v>42582</v>
      </c>
      <c r="K6" s="108">
        <v>42613</v>
      </c>
      <c r="L6" s="108">
        <v>42643</v>
      </c>
      <c r="M6" s="108">
        <v>42674</v>
      </c>
      <c r="N6" s="108">
        <v>42704</v>
      </c>
      <c r="O6" s="108">
        <v>42735</v>
      </c>
      <c r="P6" s="108">
        <v>42766</v>
      </c>
      <c r="Q6" s="108">
        <v>42794</v>
      </c>
      <c r="R6" s="219">
        <v>42825</v>
      </c>
      <c r="S6" s="219">
        <v>42855</v>
      </c>
      <c r="T6" s="219">
        <v>42886</v>
      </c>
      <c r="U6" s="219">
        <v>42916</v>
      </c>
      <c r="V6" s="219">
        <v>42917</v>
      </c>
      <c r="W6" s="219">
        <v>42964</v>
      </c>
      <c r="X6" s="219">
        <v>42995</v>
      </c>
      <c r="Y6" s="219">
        <v>43025</v>
      </c>
      <c r="Z6" s="219">
        <v>43056</v>
      </c>
      <c r="AA6" s="219">
        <v>43086</v>
      </c>
      <c r="AB6" s="219" t="s">
        <v>61</v>
      </c>
    </row>
    <row r="7" spans="1:28" ht="15" x14ac:dyDescent="0.25">
      <c r="B7" s="109" t="s">
        <v>272</v>
      </c>
      <c r="C7" s="110"/>
      <c r="D7" s="110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0"/>
      <c r="Q7" s="110"/>
      <c r="R7" s="110"/>
    </row>
    <row r="8" spans="1:28" ht="14.25" x14ac:dyDescent="0.2">
      <c r="A8" s="226" t="s">
        <v>398</v>
      </c>
      <c r="B8" s="111" t="s">
        <v>398</v>
      </c>
      <c r="C8" s="112" t="s">
        <v>425</v>
      </c>
      <c r="D8" s="113" t="n">
        <v>0.0</v>
      </c>
      <c r="E8" s="113" t="n">
        <v>0.0</v>
      </c>
      <c r="F8" s="113" t="n">
        <v>0.0</v>
      </c>
      <c r="G8" s="113" t="n">
        <v>0.0</v>
      </c>
      <c r="H8" s="113" t="n">
        <v>0.0</v>
      </c>
      <c r="I8" s="113" t="n">
        <v>0.0</v>
      </c>
      <c r="J8" s="113" t="n">
        <v>0.0</v>
      </c>
      <c r="K8" s="113" t="n">
        <v>0.0</v>
      </c>
      <c r="L8" s="113" t="n">
        <v>0.0</v>
      </c>
      <c r="M8" s="113" t="n">
        <v>0.0</v>
      </c>
      <c r="N8" s="113" t="n">
        <v>0.0</v>
      </c>
      <c r="O8" s="113" t="n">
        <v>0.0</v>
      </c>
      <c r="P8" s="113" t="n">
        <v>0.0</v>
      </c>
      <c r="Q8" s="113" t="n">
        <v>0.0</v>
      </c>
      <c r="R8" s="113" t="n">
        <v>0.106412305339968</v>
      </c>
      <c r="S8" s="113" t="n">
        <v>0.410470557084979</v>
      </c>
      <c r="T8" s="113" t="n">
        <v>0.555323376476968</v>
      </c>
      <c r="U8" s="113" t="n">
        <v>0.709695054487657</v>
      </c>
      <c r="V8" s="113" t="n">
        <v>0.663004557828533</v>
      </c>
      <c r="AB8" s="113" t="n">
        <v>0.16161243685273258</v>
      </c>
    </row>
    <row r="9" spans="1:28" ht="14.25" x14ac:dyDescent="0.2">
      <c r="A9" s="226" t="s">
        <v>276</v>
      </c>
      <c r="B9" s="111" t="s">
        <v>276</v>
      </c>
      <c r="C9" s="112" t="s">
        <v>426</v>
      </c>
      <c r="D9" s="113" t="n">
        <v>0.056446246519687</v>
      </c>
      <c r="E9" s="113" t="n">
        <v>0.0452375546827404</v>
      </c>
      <c r="F9" s="113" t="n">
        <v>0.0495554693710227</v>
      </c>
      <c r="G9" s="113" t="n">
        <v>0.0910833524356444</v>
      </c>
      <c r="H9" s="113" t="n">
        <v>0.0516449387771035</v>
      </c>
      <c r="I9" s="113" t="n">
        <v>0.0417011525653312</v>
      </c>
      <c r="J9" s="113" t="n">
        <v>0.0765378333188617</v>
      </c>
      <c r="K9" s="113" t="n">
        <v>0.0682617785929925</v>
      </c>
      <c r="L9" s="113" t="n">
        <v>0.0644361511386589</v>
      </c>
      <c r="M9" s="113" t="n">
        <v>0.0672702078033774</v>
      </c>
      <c r="N9" s="113" t="n">
        <v>0.110501571406675</v>
      </c>
      <c r="O9" s="113" t="n">
        <v>0.110133766937336</v>
      </c>
      <c r="P9" s="113" t="n">
        <v>0.0626941240140879</v>
      </c>
      <c r="Q9" s="113" t="n">
        <v>0.0698193787556181</v>
      </c>
      <c r="R9" s="113" t="n">
        <v>0.0549895075996333</v>
      </c>
      <c r="S9" s="113" t="n">
        <v>0.0646915855574262</v>
      </c>
      <c r="T9" s="113" t="n">
        <v>0.209480943929358</v>
      </c>
      <c r="U9" s="113" t="n">
        <v>0.0771061514388557</v>
      </c>
      <c r="V9" s="113" t="n">
        <v>0.0906849945609871</v>
      </c>
      <c r="AB9" s="113" t="n">
        <v>0.08370199360714631</v>
      </c>
    </row>
    <row r="10" spans="1:28" ht="14.25" x14ac:dyDescent="0.2">
      <c r="A10" s="226" t="s">
        <v>275</v>
      </c>
      <c r="B10" s="111" t="s">
        <v>275</v>
      </c>
      <c r="C10" s="112" t="s">
        <v>427</v>
      </c>
      <c r="D10" s="113" t="n">
        <v>0.143464956573249</v>
      </c>
      <c r="E10" s="113" t="n">
        <v>0.108364922803976</v>
      </c>
      <c r="F10" s="113" t="n">
        <v>0.118135163544902</v>
      </c>
      <c r="G10" s="113" t="n">
        <v>0.0709104043099353</v>
      </c>
      <c r="H10" s="113" t="n">
        <v>0.112037639519009</v>
      </c>
      <c r="I10" s="113" t="n">
        <v>0.104247723646122</v>
      </c>
      <c r="J10" s="113" t="n">
        <v>0.0911295515530085</v>
      </c>
      <c r="K10" s="113" t="n">
        <v>0.0987222398066589</v>
      </c>
      <c r="L10" s="113" t="n">
        <v>0.0811799187230304</v>
      </c>
      <c r="M10" s="113" t="n">
        <v>0.0639336104417267</v>
      </c>
      <c r="N10" s="113" t="n">
        <v>0.0638553810044605</v>
      </c>
      <c r="O10" s="113" t="n">
        <v>0.056300777531305</v>
      </c>
      <c r="P10" s="113" t="n">
        <v>0.060121026752775</v>
      </c>
      <c r="Q10" s="113" t="n">
        <v>0.0583459768310199</v>
      </c>
      <c r="R10" s="113" t="n">
        <v>0.0568949069286115</v>
      </c>
      <c r="S10" s="113" t="n">
        <v>0.0518892194237533</v>
      </c>
      <c r="T10" s="113" t="n">
        <v>0.0678590238541878</v>
      </c>
      <c r="U10" s="113" t="n">
        <v>0.0466969542473942</v>
      </c>
      <c r="V10" s="113" t="n">
        <v>0.0628711971220158</v>
      </c>
      <c r="AB10" s="113" t="n">
        <v>0.07226275483802898</v>
      </c>
    </row>
    <row r="11" spans="1:28" ht="14.25" x14ac:dyDescent="0.2">
      <c r="A11" s="226" t="s">
        <v>274</v>
      </c>
      <c r="B11" s="111" t="s">
        <v>274</v>
      </c>
      <c r="C11" s="112" t="s">
        <v>428</v>
      </c>
      <c r="D11" s="113" t="n">
        <v>-6.20020508969849E-4</v>
      </c>
      <c r="E11" s="113" t="n">
        <v>0.0268521451592656</v>
      </c>
      <c r="F11" s="113" t="n">
        <v>0.0419170709906314</v>
      </c>
      <c r="G11" s="113" t="n">
        <v>0.113883682827011</v>
      </c>
      <c r="H11" s="113" t="n">
        <v>0.0306782425452432</v>
      </c>
      <c r="I11" s="113" t="n">
        <v>0.0422817392987002</v>
      </c>
      <c r="J11" s="113" t="n">
        <v>0.0440566348106797</v>
      </c>
      <c r="K11" s="113" t="n">
        <v>0.0475233710033717</v>
      </c>
      <c r="L11" s="113" t="n">
        <v>0.0654735221595924</v>
      </c>
      <c r="M11" s="113" t="n">
        <v>0.10654802433893</v>
      </c>
      <c r="N11" s="113" t="n">
        <v>0.180262056650519</v>
      </c>
      <c r="O11" s="113" t="n">
        <v>0.174377248442565</v>
      </c>
      <c r="P11" s="113" t="n">
        <v>0.15835435703372</v>
      </c>
      <c r="Q11" s="113" t="n">
        <v>0.193666970624953</v>
      </c>
      <c r="R11" s="113" t="n">
        <v>0.0642492917945828</v>
      </c>
      <c r="S11" s="113" t="n">
        <v>0.00254622467997502</v>
      </c>
      <c r="T11" s="113" t="n">
        <v>0.00897004876086818</v>
      </c>
      <c r="U11" s="113" t="n">
        <v>0.0241344276796365</v>
      </c>
      <c r="V11" s="113" t="n">
        <v>0.0184307636581585</v>
      </c>
      <c r="AB11" s="113" t="n">
        <v>0.07925961311380383</v>
      </c>
    </row>
    <row r="12" spans="1:28" ht="14.25" x14ac:dyDescent="0.2">
      <c r="A12" s="226" t="s">
        <v>280</v>
      </c>
      <c r="B12" s="111" t="s">
        <v>280</v>
      </c>
      <c r="C12" s="112" t="s">
        <v>429</v>
      </c>
      <c r="D12" s="113" t="n">
        <v>0.0111887997501224</v>
      </c>
      <c r="E12" s="113" t="n">
        <v>0.0185142093263981</v>
      </c>
      <c r="F12" s="113" t="n">
        <v>0.0123987839595126</v>
      </c>
      <c r="G12" s="113" t="n">
        <v>0.0160318069930376</v>
      </c>
      <c r="H12" s="113" t="n">
        <v>0.0112186714587594</v>
      </c>
      <c r="I12" s="113" t="n">
        <v>0.00973845733198545</v>
      </c>
      <c r="J12" s="113" t="n">
        <v>0.0108832311357516</v>
      </c>
      <c r="K12" s="113" t="n">
        <v>0.013506259970509</v>
      </c>
      <c r="L12" s="113" t="n">
        <v>0.00950041463244746</v>
      </c>
      <c r="M12" s="113" t="n">
        <v>0.0163635301318736</v>
      </c>
      <c r="N12" s="113" t="n">
        <v>0.00713241019580709</v>
      </c>
      <c r="O12" s="113" t="n">
        <v>0.00864657870357946</v>
      </c>
      <c r="P12" s="113" t="n">
        <v>0.00999001139319977</v>
      </c>
      <c r="Q12" s="113" t="n">
        <v>0.00709372183351278</v>
      </c>
      <c r="R12" s="113" t="n">
        <v>0.00546912717894854</v>
      </c>
      <c r="S12" s="113" t="n">
        <v>0.00490328896533248</v>
      </c>
      <c r="T12" s="113" t="n">
        <v>0.00524932921275737</v>
      </c>
      <c r="U12" s="113" t="n">
        <v>0.0105818367112986</v>
      </c>
      <c r="V12" s="113" t="n">
        <v>0.0173767597627575</v>
      </c>
      <c r="AB12" s="113" t="n">
        <v>0.00999108641335387</v>
      </c>
    </row>
    <row r="13" spans="1:28" ht="14.25" x14ac:dyDescent="0.2">
      <c r="A13" s="226" t="s">
        <v>277</v>
      </c>
      <c r="B13" s="111" t="s">
        <v>277</v>
      </c>
      <c r="C13" s="112" t="s">
        <v>430</v>
      </c>
      <c r="D13" s="113" t="n">
        <v>0.0298261800544232</v>
      </c>
      <c r="E13" s="113" t="n">
        <v>0.0351900809921331</v>
      </c>
      <c r="F13" s="113" t="n">
        <v>0.0196455783619539</v>
      </c>
      <c r="G13" s="113" t="n">
        <v>0.0471941355305481</v>
      </c>
      <c r="H13" s="113" t="n">
        <v>0.0237201628310354</v>
      </c>
      <c r="I13" s="113" t="n">
        <v>0.0179691866687251</v>
      </c>
      <c r="J13" s="113" t="n">
        <v>0.0151985930792544</v>
      </c>
      <c r="K13" s="113" t="n">
        <v>0.0147513385387242</v>
      </c>
      <c r="L13" s="113" t="n">
        <v>0.0164823965639271</v>
      </c>
      <c r="M13" s="113" t="n">
        <v>0.019761296866483</v>
      </c>
      <c r="N13" s="113" t="n">
        <v>0.0151183453863469</v>
      </c>
      <c r="O13" s="113" t="n">
        <v>0.0106437116134886</v>
      </c>
      <c r="P13" s="113" t="n">
        <v>0.0167532825825283</v>
      </c>
      <c r="Q13" s="113" t="n">
        <v>0.0134481094277177</v>
      </c>
      <c r="R13" s="113" t="n">
        <v>0.0117452453735913</v>
      </c>
      <c r="S13" s="113" t="n">
        <v>0.00953016081055171</v>
      </c>
      <c r="T13" s="113" t="n">
        <v>0.0194506048831922</v>
      </c>
      <c r="U13" s="113" t="n">
        <v>0.00850297284466547</v>
      </c>
      <c r="V13" s="113" t="n">
        <v>0.0135632715914999</v>
      </c>
      <c r="AB13" s="113" t="n">
        <v>0.016448568078424337</v>
      </c>
    </row>
    <row r="14" spans="1:28" ht="14.25" x14ac:dyDescent="0.2">
      <c r="A14" s="226" t="s">
        <v>278</v>
      </c>
      <c r="B14" s="111" t="s">
        <v>278</v>
      </c>
      <c r="C14" s="112" t="s">
        <v>430</v>
      </c>
      <c r="D14" s="113" t="n">
        <v>0.00795137356741964</v>
      </c>
      <c r="E14" s="113" t="n">
        <v>0.0100487805657215</v>
      </c>
      <c r="F14" s="113" t="n">
        <v>0.0118451500694192</v>
      </c>
      <c r="G14" s="113" t="n">
        <v>0.0179656708211316</v>
      </c>
      <c r="H14" s="113" t="n">
        <v>0.024857388580594</v>
      </c>
      <c r="I14" s="113" t="n">
        <v>0.0159673801459399</v>
      </c>
      <c r="J14" s="113" t="n">
        <v>0.0307730927140433</v>
      </c>
      <c r="K14" s="113" t="n">
        <v>0.0091716047751524</v>
      </c>
      <c r="L14" s="113" t="n">
        <v>0.0157904217815218</v>
      </c>
      <c r="M14" s="113" t="n">
        <v>0.0146687346933241</v>
      </c>
      <c r="N14" s="113" t="n">
        <v>0.0107156944164556</v>
      </c>
      <c r="O14" s="113" t="n">
        <v>0.010997912842156</v>
      </c>
      <c r="P14" s="113" t="n">
        <v>0.0124184355791825</v>
      </c>
      <c r="Q14" s="113" t="n">
        <v>0.0113262772919429</v>
      </c>
      <c r="R14" s="113" t="n">
        <v>0.0123994738061434</v>
      </c>
      <c r="S14" s="113" t="n">
        <v>0.00641221709770149</v>
      </c>
      <c r="T14" s="113" t="n">
        <v>0.0121206022105622</v>
      </c>
      <c r="U14" s="113" t="n">
        <v>0.013208043485588</v>
      </c>
      <c r="V14" s="113" t="n">
        <v>0.0104626340654868</v>
      </c>
      <c r="AB14" s="113" t="n">
        <v>0.013211922153390773</v>
      </c>
    </row>
    <row r="15" spans="1:28" ht="14.25" x14ac:dyDescent="0.2">
      <c r="A15" s="226" t="s">
        <v>279</v>
      </c>
      <c r="B15" s="111" t="s">
        <v>279</v>
      </c>
      <c r="C15" s="112" t="s">
        <v>426</v>
      </c>
      <c r="D15" s="113" t="n">
        <v>-9.92344382446732E-5</v>
      </c>
      <c r="E15" s="113" t="n">
        <v>0.00280273889078103</v>
      </c>
      <c r="F15" s="113" t="n">
        <v>0.00411723886520439</v>
      </c>
      <c r="G15" s="113" t="n">
        <v>0.0171531458775009</v>
      </c>
      <c r="H15" s="113" t="n">
        <v>0.0224971221265798</v>
      </c>
      <c r="I15" s="113" t="n">
        <v>0.00781006895756901</v>
      </c>
      <c r="J15" s="113" t="n">
        <v>0.00914123977460534</v>
      </c>
      <c r="K15" s="113" t="n">
        <v>0.00845270947498104</v>
      </c>
      <c r="L15" s="113" t="n">
        <v>0.0183307882851723</v>
      </c>
      <c r="M15" s="113" t="n">
        <v>0.0138711149845621</v>
      </c>
      <c r="N15" s="113" t="n">
        <v>0.0112880948950943</v>
      </c>
      <c r="O15" s="113" t="n">
        <v>0.0237613590925869</v>
      </c>
      <c r="P15" s="113" t="n">
        <v>0.00856302297434187</v>
      </c>
      <c r="Q15" s="113" t="n">
        <v>0.00675059379047622</v>
      </c>
      <c r="R15" s="113" t="n">
        <v>0.00903458145537226</v>
      </c>
      <c r="S15" s="113" t="n">
        <v>0.00793657334402339</v>
      </c>
      <c r="T15" s="113" t="n">
        <v>0.019210175436345</v>
      </c>
      <c r="U15" s="113" t="n">
        <v>0.0102515521798719</v>
      </c>
      <c r="V15" s="113" t="n">
        <v>0.00941971314276073</v>
      </c>
      <c r="AB15" s="113" t="n">
        <v>0.012621527558893146</v>
      </c>
    </row>
    <row r="16" spans="1:28" ht="14.25" x14ac:dyDescent="0.2">
      <c r="A16" s="226" t="s">
        <v>281</v>
      </c>
      <c r="B16" s="111" t="s">
        <v>281</v>
      </c>
      <c r="C16" s="112" t="s">
        <v>431</v>
      </c>
      <c r="D16" s="113" t="n">
        <v>0.0</v>
      </c>
      <c r="E16" s="113" t="n">
        <v>0.0</v>
      </c>
      <c r="F16" s="113" t="n">
        <v>0.0</v>
      </c>
      <c r="G16" s="113" t="n">
        <v>3.23531716303662E-4</v>
      </c>
      <c r="H16" s="113" t="n">
        <v>0.00133247608361005</v>
      </c>
      <c r="I16" s="113" t="n">
        <v>7.3494032759766E-4</v>
      </c>
      <c r="J16" s="113" t="n">
        <v>0.00157899412043764</v>
      </c>
      <c r="K16" s="113" t="n">
        <v>0.00175528359479418</v>
      </c>
      <c r="L16" s="113" t="n">
        <v>6.16857623589487E-4</v>
      </c>
      <c r="M16" s="113" t="n">
        <v>2.35803695268243E-4</v>
      </c>
      <c r="N16" s="113" t="n">
        <v>5.93134514053688E-4</v>
      </c>
      <c r="O16" s="113" t="n">
        <v>5.81376849587141E-4</v>
      </c>
      <c r="P16" s="113" t="n">
        <v>0.0</v>
      </c>
      <c r="Q16" s="113" t="n">
        <v>1.83820338410582E-4</v>
      </c>
      <c r="R16" s="113" t="n">
        <v>0.0</v>
      </c>
      <c r="S16" s="113" t="n">
        <v>1.54906075790473E-4</v>
      </c>
      <c r="T16" s="113" t="n">
        <v>0.00177129719505188</v>
      </c>
      <c r="U16" s="113" t="n">
        <v>1.1107552924367E-4</v>
      </c>
      <c r="V16" s="113" t="n">
        <v>0.00146855984950379</v>
      </c>
      <c r="AB16" s="113" t="n">
        <v>6.192720078444169E-4</v>
      </c>
    </row>
    <row r="17" spans="1:28" ht="14.25" x14ac:dyDescent="0.2">
      <c r="A17" s="226" t="s">
        <v>282</v>
      </c>
      <c r="B17" s="111" t="s">
        <v>282</v>
      </c>
      <c r="C17" s="112" t="s">
        <v>432</v>
      </c>
      <c r="D17" s="113" t="n">
        <v>0.00299650615327514</v>
      </c>
      <c r="E17" s="113" t="n">
        <v>0.0</v>
      </c>
      <c r="F17" s="113" t="n">
        <v>2.88488715211909E-4</v>
      </c>
      <c r="G17" s="113" t="n">
        <v>0.0</v>
      </c>
      <c r="H17" s="113" t="n">
        <v>3.88085346524589E-4</v>
      </c>
      <c r="I17" s="113" t="n">
        <v>2.2867286974136E-4</v>
      </c>
      <c r="J17" s="113" t="n">
        <v>2.00681189858533E-4</v>
      </c>
      <c r="K17" s="113" t="n">
        <v>3.44364064577083E-4</v>
      </c>
      <c r="L17" s="113" t="n">
        <v>3.49187769475163E-4</v>
      </c>
      <c r="M17" s="113" t="n">
        <v>5.12087855770695E-4</v>
      </c>
      <c r="N17" s="113" t="n">
        <v>2.18922409849129E-4</v>
      </c>
      <c r="O17" s="113" t="n">
        <v>2.34434523782326E-4</v>
      </c>
      <c r="P17" s="113" t="n">
        <v>4.90710158691303E-4</v>
      </c>
      <c r="Q17" s="113" t="n">
        <v>8.68172056520373E-4</v>
      </c>
      <c r="R17" s="113" t="n">
        <v>0.0014511399079431</v>
      </c>
      <c r="S17" s="113" t="n">
        <v>-1.8177833502997E-4</v>
      </c>
      <c r="T17" s="113" t="n">
        <v>1.64840099740303E-4</v>
      </c>
      <c r="U17" s="113" t="n">
        <v>3.01534963681003E-4</v>
      </c>
      <c r="V17" s="113" t="n">
        <v>9.12871913996835E-4</v>
      </c>
      <c r="AB17" s="113" t="n">
        <v>4.382103610790766E-4</v>
      </c>
    </row>
    <row r="18" spans="1:28" ht="14.25" x14ac:dyDescent="0.2">
      <c r="A18" s="226" t="s">
        <v>284</v>
      </c>
      <c r="B18" s="111" t="s">
        <v>284</v>
      </c>
      <c r="C18" s="112" t="s">
        <v>433</v>
      </c>
      <c r="D18" s="113" t="n">
        <v>7.51813813137814E-4</v>
      </c>
      <c r="E18" s="113" t="n">
        <v>0.0011719765607592</v>
      </c>
      <c r="F18" s="113" t="n">
        <v>4.20300736175695E-4</v>
      </c>
      <c r="G18" s="113" t="n">
        <v>2.40120182631385E-4</v>
      </c>
      <c r="H18" s="113" t="n">
        <v>0.0</v>
      </c>
      <c r="I18" s="113" t="n">
        <v>3.24144919267308E-4</v>
      </c>
      <c r="J18" s="113" t="n">
        <v>-1.75825110224718E-4</v>
      </c>
      <c r="K18" s="113" t="n">
        <v>4.85656922795994E-4</v>
      </c>
      <c r="L18" s="113" t="n">
        <v>8.30875276346039E-5</v>
      </c>
      <c r="M18" s="113" t="n">
        <v>8.52233439875392E-5</v>
      </c>
      <c r="N18" s="113" t="n">
        <v>0.0</v>
      </c>
      <c r="O18" s="113" t="n">
        <v>6.25885658842116E-5</v>
      </c>
      <c r="P18" s="113" t="n">
        <v>1.50213414245171E-4</v>
      </c>
      <c r="Q18" s="113" t="n">
        <v>0.0</v>
      </c>
      <c r="R18" s="113" t="n">
        <v>4.86398854908418E-4</v>
      </c>
      <c r="S18" s="113" t="n">
        <v>0.0</v>
      </c>
      <c r="T18" s="113" t="n">
        <v>4.92393937203712E-4</v>
      </c>
      <c r="U18" s="113" t="n">
        <v>4.30125190689552E-5</v>
      </c>
      <c r="V18" s="113" t="n">
        <v>2.58690655848982E-4</v>
      </c>
      <c r="AB18" s="113" t="n">
        <v>1.9833987528703915E-4</v>
      </c>
    </row>
    <row r="19" spans="1:28" ht="14.25" x14ac:dyDescent="0.2">
      <c r="A19" s="226" t="s">
        <v>283</v>
      </c>
      <c r="B19" s="111" t="s">
        <v>283</v>
      </c>
      <c r="C19" s="112" t="s">
        <v>434</v>
      </c>
      <c r="D19" s="113" t="n">
        <v>0.0</v>
      </c>
      <c r="E19" s="113" t="n">
        <v>3.53146697530216E-4</v>
      </c>
      <c r="F19" s="113" t="n">
        <v>2.91384718335614E-4</v>
      </c>
      <c r="G19" s="113" t="n">
        <v>0.0</v>
      </c>
      <c r="H19" s="113" t="n">
        <v>6.25710366499831E-4</v>
      </c>
      <c r="I19" s="113" t="n">
        <v>1.69981036016392E-4</v>
      </c>
      <c r="J19" s="113" t="n">
        <v>2.71351089192743E-4</v>
      </c>
      <c r="K19" s="113" t="n">
        <v>3.19125349178726E-4</v>
      </c>
      <c r="L19" s="113" t="n">
        <v>5.75843858721768E-4</v>
      </c>
      <c r="M19" s="113" t="n">
        <v>0.00132927478448888</v>
      </c>
      <c r="N19" s="113" t="n">
        <v>3.25669376678259E-4</v>
      </c>
      <c r="O19" s="113" t="n">
        <v>1.79541018014291E-4</v>
      </c>
      <c r="P19" s="113" t="n">
        <v>9.9218886344278E-5</v>
      </c>
      <c r="Q19" s="113" t="n">
        <v>3.56238884014982E-4</v>
      </c>
      <c r="R19" s="113" t="n">
        <v>0.0</v>
      </c>
      <c r="S19" s="113" t="n">
        <v>0.0</v>
      </c>
      <c r="T19" s="113" t="n">
        <v>6.48446328430463E-4</v>
      </c>
      <c r="U19" s="113" t="n">
        <v>0.0</v>
      </c>
      <c r="V19" s="113" t="n">
        <v>0.0</v>
      </c>
      <c r="AB19" s="113" t="n">
        <v>2.840115124705362E-4</v>
      </c>
    </row>
    <row r="20" spans="1:28" ht="14.25" x14ac:dyDescent="0.2">
      <c r="A20" s="226" t="s">
        <v>273</v>
      </c>
      <c r="B20" s="111" t="s">
        <v>273</v>
      </c>
      <c r="C20" s="112" t="s">
        <v>435</v>
      </c>
      <c r="D20" s="113" t="n">
        <v>0.667246520855395</v>
      </c>
      <c r="E20" s="113" t="n">
        <v>0.643597731351927</v>
      </c>
      <c r="F20" s="113" t="n">
        <v>0.642320270682099</v>
      </c>
      <c r="G20" s="113" t="n">
        <v>0.556767675667429</v>
      </c>
      <c r="H20" s="113" t="n">
        <v>0.635716866201236</v>
      </c>
      <c r="I20" s="113" t="n">
        <v>0.681924622611509</v>
      </c>
      <c r="J20" s="113" t="n">
        <v>0.649051080842967</v>
      </c>
      <c r="K20" s="113" t="n">
        <v>0.683623190876166</v>
      </c>
      <c r="L20" s="113" t="n">
        <v>0.663409123251073</v>
      </c>
      <c r="M20" s="113" t="n">
        <v>0.618919392924633</v>
      </c>
      <c r="N20" s="113" t="n">
        <v>0.532266735095516</v>
      </c>
      <c r="O20" s="113" t="n">
        <v>0.533932587784125</v>
      </c>
      <c r="P20" s="113" t="n">
        <v>0.59765719355849</v>
      </c>
      <c r="Q20" s="113" t="n">
        <v>0.570777629858302</v>
      </c>
      <c r="R20" s="113" t="n">
        <v>0.614206693529746</v>
      </c>
      <c r="S20" s="113" t="n">
        <v>0.371498008542957</v>
      </c>
      <c r="T20" s="113" t="n">
        <v>-0.0163912780092449</v>
      </c>
      <c r="U20" s="113" t="n">
        <v>4.03801529019351E-4</v>
      </c>
      <c r="V20" s="113" t="n">
        <v>-0.00143849948512555</v>
      </c>
      <c r="AB20" s="113" t="n">
        <v>0.4701416028584431</v>
      </c>
    </row>
    <row r="21" spans="1:28" ht="15" x14ac:dyDescent="0.25">
      <c r="A21" s="225"/>
      <c r="B21" s="220" t="s">
        <v>396</v>
      </c>
      <c r="C21" s="114"/>
      <c r="D21" s="115">
        <f>SUM(D7:D20)</f>
        <v>0</v>
      </c>
      <c r="E21" s="115">
        <f t="shared" ref="E21:U21" si="0">SUM(E7:E20)</f>
        <v>0</v>
      </c>
      <c r="F21" s="115">
        <f t="shared" si="0"/>
        <v>0</v>
      </c>
      <c r="G21" s="115">
        <f t="shared" si="0"/>
        <v>0</v>
      </c>
      <c r="H21" s="115">
        <f t="shared" si="0"/>
        <v>0</v>
      </c>
      <c r="I21" s="115">
        <f t="shared" si="0"/>
        <v>0</v>
      </c>
      <c r="J21" s="115">
        <f t="shared" si="0"/>
        <v>0</v>
      </c>
      <c r="K21" s="115">
        <f t="shared" si="0"/>
        <v>0</v>
      </c>
      <c r="L21" s="115">
        <f t="shared" si="0"/>
        <v>0</v>
      </c>
      <c r="M21" s="115">
        <f t="shared" si="0"/>
        <v>0</v>
      </c>
      <c r="N21" s="115">
        <f t="shared" si="0"/>
        <v>0</v>
      </c>
      <c r="O21" s="115">
        <f t="shared" si="0"/>
        <v>0</v>
      </c>
      <c r="P21" s="115">
        <f t="shared" si="0"/>
        <v>0</v>
      </c>
      <c r="Q21" s="115">
        <f t="shared" si="0"/>
        <v>0</v>
      </c>
      <c r="R21" s="115">
        <f t="shared" si="0"/>
        <v>0</v>
      </c>
      <c r="S21" s="115">
        <f t="shared" si="0"/>
        <v>0</v>
      </c>
      <c r="T21" s="115">
        <f t="shared" si="0"/>
        <v>0</v>
      </c>
      <c r="U21" s="115">
        <f t="shared" si="0"/>
        <v>0</v>
      </c>
      <c r="V21" s="115">
        <f>SUM(V7:V20)</f>
        <v>0</v>
      </c>
      <c r="W21" s="115">
        <f t="shared" ref="W21:AB21" si="1">SUM(W7:W20)</f>
        <v>0</v>
      </c>
      <c r="X21" s="115">
        <f t="shared" si="1"/>
        <v>0</v>
      </c>
      <c r="Y21" s="115">
        <f t="shared" si="1"/>
        <v>0</v>
      </c>
      <c r="Z21" s="115">
        <f t="shared" si="1"/>
        <v>0</v>
      </c>
      <c r="AA21" s="115">
        <f t="shared" si="1"/>
        <v>0</v>
      </c>
      <c r="AB21" s="115">
        <f t="shared" si="1"/>
        <v>0</v>
      </c>
    </row>
    <row r="22" spans="1:28" ht="15" x14ac:dyDescent="0.25">
      <c r="A22" s="226" t="s">
        <v>285</v>
      </c>
      <c r="B22" s="114" t="s">
        <v>285</v>
      </c>
      <c r="C22" s="114" t="s">
        <v>436</v>
      </c>
      <c r="D22" s="115" t="n">
        <v>0.0642398887390332</v>
      </c>
      <c r="E22" s="115" t="n">
        <v>0.0678719056192217</v>
      </c>
      <c r="F22" s="115" t="n">
        <v>0.0755750043454673</v>
      </c>
      <c r="G22" s="115" t="n">
        <v>0.0676066527327587</v>
      </c>
      <c r="H22" s="115" t="n">
        <v>0.0850198523449983</v>
      </c>
      <c r="I22" s="115" t="n">
        <v>0.0751299816620625</v>
      </c>
      <c r="J22" s="115" t="n">
        <v>0.0708604181858807</v>
      </c>
      <c r="K22" s="115" t="n">
        <v>0.0524269959954885</v>
      </c>
      <c r="L22" s="115" t="n">
        <v>0.062740827190968</v>
      </c>
      <c r="M22" s="115" t="n">
        <v>0.0758112369982678</v>
      </c>
      <c r="N22" s="115" t="n">
        <v>0.0674907354822899</v>
      </c>
      <c r="O22" s="115" t="n">
        <v>0.0699808186347649</v>
      </c>
      <c r="P22" s="115" t="n">
        <v>0.0727084036523942</v>
      </c>
      <c r="Q22" s="115" t="n">
        <v>0.0670017686939534</v>
      </c>
      <c r="R22" s="115" t="n">
        <v>0.0624939171805327</v>
      </c>
      <c r="S22" s="115" t="n">
        <v>0.0694342659035831</v>
      </c>
      <c r="T22" s="115" t="n">
        <v>0.115650195684581</v>
      </c>
      <c r="U22" s="115" t="n">
        <v>0.09896358238402</v>
      </c>
      <c r="V22" s="115" t="n">
        <v>0.112984485333577</v>
      </c>
      <c r="W22" s="115"/>
      <c r="X22" s="115"/>
      <c r="Y22" s="115"/>
      <c r="Z22" s="115"/>
      <c r="AA22" s="115"/>
      <c r="AB22" s="115" t="n">
        <v>0.07683806206520447</v>
      </c>
    </row>
    <row r="23" spans="1:28" ht="15" x14ac:dyDescent="0.25">
      <c r="A23" s="226" t="s">
        <v>286</v>
      </c>
      <c r="B23" s="114" t="s">
        <v>286</v>
      </c>
      <c r="C23" s="114" t="s">
        <v>436</v>
      </c>
      <c r="D23" s="115" t="n">
        <v>0.016606968921472</v>
      </c>
      <c r="E23" s="115" t="n">
        <v>0.0399948073495462</v>
      </c>
      <c r="F23" s="115" t="n">
        <v>0.0234900956400644</v>
      </c>
      <c r="G23" s="115" t="n">
        <v>8.39820906068402E-4</v>
      </c>
      <c r="H23" s="115" t="n">
        <v>2.62843818806696E-4</v>
      </c>
      <c r="I23" s="115" t="n">
        <v>0.00177194795943316</v>
      </c>
      <c r="J23" s="115" t="n">
        <v>4.93123295684258E-4</v>
      </c>
      <c r="K23" s="115" t="n">
        <v>6.56081034609028E-4</v>
      </c>
      <c r="L23" s="115" t="n">
        <v>0.00103145949418816</v>
      </c>
      <c r="M23" s="115" t="n">
        <v>6.90461137307645E-4</v>
      </c>
      <c r="N23" s="115" t="n">
        <v>2.31249166253668E-4</v>
      </c>
      <c r="O23" s="115" t="n">
        <v>1.67297460825394E-4</v>
      </c>
      <c r="P23" s="115" t="n">
        <v>0.0</v>
      </c>
      <c r="Q23" s="115" t="n">
        <v>3.61341613557792E-4</v>
      </c>
      <c r="R23" s="115" t="n">
        <v>1.67411050018672E-4</v>
      </c>
      <c r="S23" s="115" t="n">
        <v>7.14770848957554E-4</v>
      </c>
      <c r="T23" s="115" t="n">
        <v>0.0</v>
      </c>
      <c r="U23" s="115" t="n">
        <v>0.0</v>
      </c>
      <c r="V23" s="115" t="n">
        <v>0.0</v>
      </c>
      <c r="W23" s="115"/>
      <c r="X23" s="115"/>
      <c r="Y23" s="115"/>
      <c r="Z23" s="115"/>
      <c r="AA23" s="115"/>
      <c r="AB23" s="115" t="n">
        <v>0.0023705987038975694</v>
      </c>
    </row>
    <row r="24" spans="1:28" ht="15" x14ac:dyDescent="0.25">
      <c r="A24" s="226"/>
      <c r="B24" s="107" t="s">
        <v>397</v>
      </c>
      <c r="C24" s="116"/>
      <c r="D24" s="228">
        <f t="shared" ref="D24:Z24" si="2">SUM(D21:D23)</f>
        <v>0</v>
      </c>
      <c r="E24" s="228">
        <f t="shared" si="2"/>
        <v>0</v>
      </c>
      <c r="F24" s="228">
        <f t="shared" si="2"/>
        <v>0</v>
      </c>
      <c r="G24" s="228">
        <f t="shared" si="2"/>
        <v>0</v>
      </c>
      <c r="H24" s="228">
        <f t="shared" si="2"/>
        <v>0</v>
      </c>
      <c r="I24" s="228">
        <f t="shared" si="2"/>
        <v>0</v>
      </c>
      <c r="J24" s="228">
        <f t="shared" si="2"/>
        <v>0</v>
      </c>
      <c r="K24" s="228">
        <f t="shared" si="2"/>
        <v>0</v>
      </c>
      <c r="L24" s="228">
        <f t="shared" si="2"/>
        <v>0</v>
      </c>
      <c r="M24" s="228">
        <f t="shared" si="2"/>
        <v>0</v>
      </c>
      <c r="N24" s="228">
        <f t="shared" si="2"/>
        <v>0</v>
      </c>
      <c r="O24" s="228">
        <f t="shared" si="2"/>
        <v>0</v>
      </c>
      <c r="P24" s="228">
        <f t="shared" si="2"/>
        <v>0</v>
      </c>
      <c r="Q24" s="228">
        <f t="shared" si="2"/>
        <v>0</v>
      </c>
      <c r="R24" s="228">
        <f t="shared" si="2"/>
        <v>0</v>
      </c>
      <c r="S24" s="228">
        <f t="shared" si="2"/>
        <v>0</v>
      </c>
      <c r="T24" s="228">
        <f t="shared" si="2"/>
        <v>0</v>
      </c>
      <c r="U24" s="228">
        <f t="shared" si="2"/>
        <v>0</v>
      </c>
      <c r="V24" s="228">
        <f t="shared" si="2"/>
        <v>0</v>
      </c>
      <c r="W24" s="228">
        <f t="shared" si="2"/>
        <v>0</v>
      </c>
      <c r="X24" s="228">
        <f t="shared" si="2"/>
        <v>0</v>
      </c>
      <c r="Y24" s="228">
        <f t="shared" si="2"/>
        <v>0</v>
      </c>
      <c r="Z24" s="228">
        <f t="shared" si="2"/>
        <v>0</v>
      </c>
      <c r="AA24" s="228">
        <f>SUM(AA21:AA23)</f>
        <v>0</v>
      </c>
      <c r="AB24" s="228">
        <f>SUM(AB21:AB23)</f>
        <v>0</v>
      </c>
    </row>
    <row r="25" spans="1:28" ht="14.25" x14ac:dyDescent="0.2">
      <c r="A25" s="226"/>
    </row>
    <row r="26" spans="1:28" ht="14.25" x14ac:dyDescent="0.2">
      <c r="A26" s="226"/>
      <c r="B26" s="117" t="s">
        <v>287</v>
      </c>
      <c r="C26" s="117"/>
      <c r="D26" s="118">
        <f>North!AG60+South!AG60</f>
        <v>0</v>
      </c>
      <c r="E26" s="118">
        <f>North!AH60+South!AH60</f>
        <v>0</v>
      </c>
      <c r="F26" s="118">
        <f>North!AI60+South!AI60</f>
        <v>0</v>
      </c>
      <c r="G26" s="118">
        <f>North!AJ60+South!AJ60</f>
        <v>0</v>
      </c>
      <c r="H26" s="118">
        <f>North!AK60+South!AK60</f>
        <v>0</v>
      </c>
      <c r="I26" s="118">
        <f>North!AL60+South!AL60</f>
        <v>0</v>
      </c>
      <c r="J26" s="118">
        <f>North!AM60+South!AM60</f>
        <v>0</v>
      </c>
      <c r="K26" s="118">
        <f>North!AN60+South!AN60</f>
        <v>0</v>
      </c>
      <c r="L26" s="118">
        <f>North!AO60+South!AO60</f>
        <v>0</v>
      </c>
      <c r="M26" s="118">
        <f>North!AP60+South!AP60</f>
        <v>0</v>
      </c>
      <c r="N26" s="118">
        <f>North!AQ60+South!AQ60</f>
        <v>0</v>
      </c>
      <c r="O26" s="118">
        <f>North!AR60+South!AR60</f>
        <v>0</v>
      </c>
      <c r="P26" s="118">
        <f>North!AS60+South!AS60</f>
        <v>0</v>
      </c>
      <c r="Q26" s="118">
        <f>North!AT60+South!AT60</f>
        <v>0</v>
      </c>
      <c r="R26" s="118">
        <f>North!AU60+South!AU60</f>
        <v>0</v>
      </c>
      <c r="S26" s="118">
        <f>North!AV60+South!AV60</f>
        <v>0</v>
      </c>
      <c r="T26" s="118">
        <f>North!AW60+South!AW60</f>
        <v>0</v>
      </c>
      <c r="U26" s="118">
        <f>North!AX60+South!AX60</f>
        <v>0</v>
      </c>
      <c r="V26" s="118">
        <f>North!AY60+South!AY60</f>
        <v>0</v>
      </c>
      <c r="W26" s="118">
        <f>North!AZ60+South!AZ60</f>
        <v>0</v>
      </c>
      <c r="X26" s="118">
        <f>North!BA60+South!BA60</f>
        <v>0</v>
      </c>
      <c r="Y26" s="118">
        <f>North!BB60+South!BB60</f>
        <v>0</v>
      </c>
      <c r="Z26" s="118">
        <f>North!BC60+South!BC60</f>
        <v>0</v>
      </c>
      <c r="AA26" s="118">
        <f>North!BD60+South!BD60</f>
        <v>0</v>
      </c>
      <c r="AB26" s="118"/>
    </row>
    <row r="27" spans="1:28" ht="14.25" x14ac:dyDescent="0.2">
      <c r="A27" s="226"/>
    </row>
  </sheetData>
  <conditionalFormatting sqref="D6:Q6">
    <cfRule type="expression" dxfId="24" priority="17">
      <formula>D6=$C$4</formula>
    </cfRule>
  </conditionalFormatting>
  <conditionalFormatting sqref="L6:Q6">
    <cfRule type="expression" dxfId="23" priority="16">
      <formula>A$7=#REF!</formula>
    </cfRule>
  </conditionalFormatting>
  <conditionalFormatting sqref="O6:Q6">
    <cfRule type="expression" dxfId="22" priority="18">
      <formula>C$7=#REF!</formula>
    </cfRule>
  </conditionalFormatting>
  <conditionalFormatting sqref="D6:K6">
    <cfRule type="expression" dxfId="21" priority="19">
      <formula>XEX$7=#REF!</formula>
    </cfRule>
  </conditionalFormatting>
  <conditionalFormatting sqref="R6">
    <cfRule type="expression" dxfId="20" priority="13">
      <formula>R6=$D$4</formula>
    </cfRule>
  </conditionalFormatting>
  <conditionalFormatting sqref="S6:T6">
    <cfRule type="expression" dxfId="19" priority="10">
      <formula>S6=$D$4</formula>
    </cfRule>
  </conditionalFormatting>
  <conditionalFormatting sqref="W6">
    <cfRule type="expression" dxfId="18" priority="8">
      <formula>W6=$D$4</formula>
    </cfRule>
  </conditionalFormatting>
  <conditionalFormatting sqref="U6:V6">
    <cfRule type="expression" dxfId="17" priority="4">
      <formula>U6=$D$4</formula>
    </cfRule>
  </conditionalFormatting>
  <conditionalFormatting sqref="X6:AB6">
    <cfRule type="expression" dxfId="16" priority="2">
      <formula>X6=$D$4</formula>
    </cfRule>
  </conditionalFormatting>
  <hyperlinks>
    <hyperlink ref="C2" location="Cover!A1" display="Back to cover page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4" id="{39A64C9A-2456-490F-A863-BA797C21184F}">
            <xm:f>F$7='C:\workspace_r\gvl_data_utilities\KPI_PRODUCTION\output\Agency Performance by Segmentation\[201707_GVL_Agency reports_v1.xlsm]1.0 Production (GVL)'!#REF!</xm:f>
            <x14:dxf>
              <font>
                <color rgb="FFFF0000"/>
              </font>
            </x14:dxf>
          </x14:cfRule>
          <xm:sqref>R6</xm:sqref>
        </x14:conditionalFormatting>
        <x14:conditionalFormatting xmlns:xm="http://schemas.microsoft.com/office/excel/2006/main">
          <x14:cfRule type="expression" priority="15" id="{1F67BB6A-A889-4A3F-8CB8-D319A005ACC7}">
            <xm:f>E$7='C:\workspace_r\gvl_data_utilities\KPI_PRODUCTION\output\Agency Performance by Segmentation\[201707_GVL_Agency reports_v1.xlsm]1.0 Production (GVL)'!#REF!</xm:f>
            <x14:dxf>
              <font>
                <color rgb="FFFF0000"/>
              </font>
            </x14:dxf>
          </x14:cfRule>
          <xm:sqref>R6</xm:sqref>
        </x14:conditionalFormatting>
        <x14:conditionalFormatting xmlns:xm="http://schemas.microsoft.com/office/excel/2006/main">
          <x14:cfRule type="expression" priority="11" id="{C23B4899-08AF-4B24-839D-C71319E81D79}">
            <xm:f>G$7='C:\workspace_r\gvl_data_utilities\KPI_PRODUCTION\output\Agency Performance by Segmentation\[201707_GVL_Agency reports_v1.xlsm]1.0 Production (GVL)'!#REF!</xm:f>
            <x14:dxf>
              <font>
                <color rgb="FFFF0000"/>
              </font>
            </x14:dxf>
          </x14:cfRule>
          <xm:sqref>S6:T6</xm:sqref>
        </x14:conditionalFormatting>
        <x14:conditionalFormatting xmlns:xm="http://schemas.microsoft.com/office/excel/2006/main">
          <x14:cfRule type="expression" priority="12" id="{1859B4B9-A2E2-4E29-80A0-27BDF937ECCE}">
            <xm:f>F$7='C:\workspace_r\gvl_data_utilities\KPI_PRODUCTION\output\Agency Performance by Segmentation\[201707_GVL_Agency reports_v1.xlsm]1.0 Production (GVL)'!#REF!</xm:f>
            <x14:dxf>
              <font>
                <color rgb="FFFF0000"/>
              </font>
            </x14:dxf>
          </x14:cfRule>
          <xm:sqref>S6:T6</xm:sqref>
        </x14:conditionalFormatting>
        <x14:conditionalFormatting xmlns:xm="http://schemas.microsoft.com/office/excel/2006/main">
          <x14:cfRule type="expression" priority="7" id="{3CB92092-3170-4D33-B761-385D1909D439}">
            <xm:f>G$7='C:\workspace_r\gvl_data_utilities\KPI_PRODUCTION\output\Agency Performance by Segmentation\[201707_GVL_Agency reports_v1.xlsm]1.0 Production (GVL)'!#REF!</xm:f>
            <x14:dxf>
              <font>
                <color rgb="FFFF0000"/>
              </font>
            </x14:dxf>
          </x14:cfRule>
          <xm:sqref>W6</xm:sqref>
        </x14:conditionalFormatting>
        <x14:conditionalFormatting xmlns:xm="http://schemas.microsoft.com/office/excel/2006/main">
          <x14:cfRule type="expression" priority="9" id="{A383A83B-0587-4644-A366-9FBF9FADC0BF}">
            <xm:f>F$7='C:\workspace_r\gvl_data_utilities\KPI_PRODUCTION\output\Agency Performance by Segmentation\[201707_GVL_Agency reports_v1.xlsm]1.0 Production (GVL)'!#REF!</xm:f>
            <x14:dxf>
              <font>
                <color rgb="FFFF0000"/>
              </font>
            </x14:dxf>
          </x14:cfRule>
          <xm:sqref>W6</xm:sqref>
        </x14:conditionalFormatting>
        <x14:conditionalFormatting xmlns:xm="http://schemas.microsoft.com/office/excel/2006/main">
          <x14:cfRule type="expression" priority="5" id="{4089DA20-FBFD-47D9-9863-D6AC31243E57}">
            <xm:f>I$7='C:\workspace_r\gvl_data_utilities\KPI_PRODUCTION\output\Agency Performance by Segmentation\[201707_GVL_Agency reports_v1.xlsm]1.0 Production (GVL)'!#REF!</xm:f>
            <x14:dxf>
              <font>
                <color rgb="FFFF0000"/>
              </font>
            </x14:dxf>
          </x14:cfRule>
          <xm:sqref>U6:V6</xm:sqref>
        </x14:conditionalFormatting>
        <x14:conditionalFormatting xmlns:xm="http://schemas.microsoft.com/office/excel/2006/main">
          <x14:cfRule type="expression" priority="6" id="{54FB426F-ED50-441E-B4DD-2A0580871914}">
            <xm:f>H$7='C:\workspace_r\gvl_data_utilities\KPI_PRODUCTION\output\Agency Performance by Segmentation\[201707_GVL_Agency reports_v1.xlsm]1.0 Production (GVL)'!#REF!</xm:f>
            <x14:dxf>
              <font>
                <color rgb="FFFF0000"/>
              </font>
            </x14:dxf>
          </x14:cfRule>
          <xm:sqref>U6:V6</xm:sqref>
        </x14:conditionalFormatting>
        <x14:conditionalFormatting xmlns:xm="http://schemas.microsoft.com/office/excel/2006/main">
          <x14:cfRule type="expression" priority="1" id="{8126C35A-112E-4088-A34C-AF0A3914AE78}">
            <xm:f>H$7='C:\workspace_r\gvl_data_utilities\KPI_PRODUCTION\output\Agency Performance by Segmentation\[201707_GVL_Agency reports_v1.xlsm]1.0 Production (GVL)'!#REF!</xm:f>
            <x14:dxf>
              <font>
                <color rgb="FFFF0000"/>
              </font>
            </x14:dxf>
          </x14:cfRule>
          <xm:sqref>X6:AB6</xm:sqref>
        </x14:conditionalFormatting>
        <x14:conditionalFormatting xmlns:xm="http://schemas.microsoft.com/office/excel/2006/main">
          <x14:cfRule type="expression" priority="3" id="{8018DD61-A8B4-49C8-9F47-6BCDD77569D2}">
            <xm:f>G$7='C:\workspace_r\gvl_data_utilities\KPI_PRODUCTION\output\Agency Performance by Segmentation\[201707_GVL_Agency reports_v1.xlsm]1.0 Production (GVL)'!#REF!</xm:f>
            <x14:dxf>
              <font>
                <color rgb="FFFF0000"/>
              </font>
            </x14:dxf>
          </x14:cfRule>
          <xm:sqref>X6:AB6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CC75"/>
  <sheetViews>
    <sheetView showGridLines="0" zoomScale="85" zoomScaleNormal="85" workbookViewId="0">
      <selection activeCell="G1" sqref="G1"/>
    </sheetView>
  </sheetViews>
  <sheetFormatPr defaultColWidth="8" defaultRowHeight="15" outlineLevelRow="1" outlineLevelCol="1" x14ac:dyDescent="0.25"/>
  <cols>
    <col min="1" max="1" customWidth="true" style="213" width="2.125" collapsed="true"/>
    <col min="2" max="2" bestFit="true" customWidth="true" style="120" width="18.5" collapsed="true"/>
    <col min="3" max="3" bestFit="true" customWidth="true" style="120" width="7.5" collapsed="true"/>
    <col min="4" max="4" customWidth="true" style="120" width="8.0" collapsed="true"/>
    <col min="5" max="6" customWidth="true" style="120" width="7.375" collapsed="true"/>
    <col min="7" max="7" customWidth="true" style="120" width="10.5" collapsed="true"/>
    <col min="8" max="9" customWidth="true" style="120" width="10.375" collapsed="true"/>
    <col min="10" max="10" customWidth="true" style="120" width="10.5" collapsed="true"/>
    <col min="11" max="11" customWidth="true" style="122" width="7.375" collapsed="true"/>
    <col min="12" max="29" customWidth="true" hidden="true" style="122" width="7.375" collapsed="true" outlineLevel="1"/>
    <col min="30" max="30" customWidth="true" style="122" width="7.375" collapsed="true"/>
    <col min="31" max="41" customWidth="true" hidden="true" style="122" width="7.375" collapsed="true" outlineLevel="1"/>
    <col min="42" max="42" customWidth="true" style="122" width="7.375" collapsed="true"/>
    <col min="43" max="53" customWidth="true" hidden="true" style="122" width="7.375" collapsed="true" outlineLevel="1"/>
    <col min="54" max="54" customWidth="true" style="122" width="7.375" collapsed="true"/>
    <col min="55" max="60" customWidth="true" hidden="true" style="122" width="7.375" collapsed="true" outlineLevel="1"/>
    <col min="61" max="61" customWidth="true" hidden="true" style="122" width="6.625" collapsed="true" outlineLevel="1"/>
    <col min="62" max="65" customWidth="true" hidden="true" style="122" width="7.375" collapsed="true" outlineLevel="1"/>
    <col min="66" max="66" customWidth="true" style="122" width="7.375" collapsed="true"/>
    <col min="67" max="77" customWidth="true" style="122" width="7.375" collapsed="true"/>
    <col min="78" max="78" style="120" width="8.0" collapsed="true"/>
    <col min="79" max="81" customWidth="true" hidden="true" style="120" width="8.0" collapsed="true"/>
    <col min="82" max="16384" style="120" width="8.0" collapsed="true"/>
  </cols>
  <sheetData>
    <row r="1" spans="1:81" x14ac:dyDescent="0.25">
      <c r="B1" s="119" t="s">
        <v>288</v>
      </c>
      <c r="C1" s="213" t="s">
        <v>320</v>
      </c>
      <c r="G1" s="121" t="s">
        <v>289</v>
      </c>
      <c r="BU1" s="125">
        <v>201707</v>
      </c>
      <c r="BV1" s="125">
        <v>201708</v>
      </c>
      <c r="BW1" s="125">
        <v>201709</v>
      </c>
      <c r="BX1" s="125">
        <v>201710</v>
      </c>
      <c r="BY1" s="125">
        <v>201711</v>
      </c>
      <c r="BZ1" s="125">
        <v>201712</v>
      </c>
    </row>
    <row r="2" spans="1:81" x14ac:dyDescent="0.25">
      <c r="B2" s="123">
        <v>42917</v>
      </c>
      <c r="G2" s="124">
        <v>2</v>
      </c>
      <c r="H2" s="124">
        <v>5</v>
      </c>
      <c r="I2" s="124">
        <v>11</v>
      </c>
      <c r="L2" s="125"/>
      <c r="M2" s="125"/>
      <c r="N2" s="126"/>
      <c r="O2" s="127"/>
      <c r="P2" s="125">
        <v>6</v>
      </c>
      <c r="Q2" s="125">
        <v>7</v>
      </c>
      <c r="R2" s="125">
        <v>8</v>
      </c>
      <c r="S2" s="125">
        <v>9</v>
      </c>
      <c r="T2" s="125">
        <v>10</v>
      </c>
      <c r="U2" s="125">
        <v>11</v>
      </c>
      <c r="V2" s="125">
        <v>12</v>
      </c>
      <c r="W2" s="125">
        <v>13</v>
      </c>
      <c r="X2" s="125">
        <v>14</v>
      </c>
      <c r="Y2" s="125">
        <v>15</v>
      </c>
      <c r="Z2" s="125">
        <v>16</v>
      </c>
      <c r="AA2" s="125">
        <v>17</v>
      </c>
      <c r="AB2" s="125">
        <v>18</v>
      </c>
      <c r="AC2" s="125">
        <v>19</v>
      </c>
      <c r="AD2" s="125">
        <v>20</v>
      </c>
      <c r="AE2" s="125">
        <v>21</v>
      </c>
      <c r="AF2" s="125">
        <v>22</v>
      </c>
      <c r="AG2" s="125">
        <v>23</v>
      </c>
      <c r="AH2" s="125">
        <v>24</v>
      </c>
      <c r="AI2" s="125">
        <v>25</v>
      </c>
      <c r="AJ2" s="125">
        <v>26</v>
      </c>
      <c r="AK2" s="125">
        <v>27</v>
      </c>
      <c r="AL2" s="125">
        <v>28</v>
      </c>
      <c r="AM2" s="125">
        <v>29</v>
      </c>
      <c r="AN2" s="125">
        <v>30</v>
      </c>
      <c r="AO2" s="125">
        <v>31</v>
      </c>
      <c r="AP2" s="125">
        <v>32</v>
      </c>
      <c r="AQ2" s="125">
        <v>33</v>
      </c>
      <c r="AR2" s="125">
        <v>34</v>
      </c>
      <c r="AS2" s="125">
        <v>35</v>
      </c>
      <c r="AT2" s="125">
        <v>36</v>
      </c>
      <c r="AU2" s="125">
        <v>37</v>
      </c>
      <c r="AV2" s="125">
        <v>38</v>
      </c>
      <c r="AW2" s="125">
        <v>39</v>
      </c>
      <c r="AX2" s="125">
        <v>40</v>
      </c>
      <c r="AY2" s="125">
        <v>41</v>
      </c>
      <c r="AZ2" s="125">
        <v>42</v>
      </c>
      <c r="BA2" s="125">
        <v>43</v>
      </c>
      <c r="BB2" s="125">
        <v>44</v>
      </c>
    </row>
    <row r="3" spans="1:81" ht="63.75" customHeight="1" x14ac:dyDescent="0.25">
      <c r="B3" s="128"/>
      <c r="C3" s="129" t="s">
        <v>290</v>
      </c>
      <c r="D3" s="130" t="s">
        <v>291</v>
      </c>
      <c r="E3" s="130" t="s">
        <v>292</v>
      </c>
      <c r="F3" s="130" t="s">
        <v>293</v>
      </c>
      <c r="G3" s="131" t="s">
        <v>294</v>
      </c>
      <c r="H3" s="131" t="s">
        <v>295</v>
      </c>
      <c r="I3" s="131" t="s">
        <v>296</v>
      </c>
      <c r="J3" s="132"/>
      <c r="K3" s="133">
        <v>41030</v>
      </c>
      <c r="L3" s="134">
        <v>41061</v>
      </c>
      <c r="M3" s="133">
        <v>41091</v>
      </c>
      <c r="N3" s="133">
        <v>41122</v>
      </c>
      <c r="O3" s="134">
        <v>41153</v>
      </c>
      <c r="P3" s="133">
        <v>41183</v>
      </c>
      <c r="Q3" s="133">
        <v>41214</v>
      </c>
      <c r="R3" s="133">
        <v>41244</v>
      </c>
      <c r="S3" s="135">
        <v>41275</v>
      </c>
      <c r="T3" s="133">
        <v>41306</v>
      </c>
      <c r="U3" s="134">
        <v>41334</v>
      </c>
      <c r="V3" s="135">
        <v>41365</v>
      </c>
      <c r="W3" s="135">
        <v>41395</v>
      </c>
      <c r="X3" s="133">
        <v>41426</v>
      </c>
      <c r="Y3" s="133">
        <v>41456</v>
      </c>
      <c r="Z3" s="133">
        <v>41487</v>
      </c>
      <c r="AA3" s="133">
        <v>41518</v>
      </c>
      <c r="AB3" s="133">
        <v>41548</v>
      </c>
      <c r="AC3" s="133">
        <v>41579</v>
      </c>
      <c r="AD3" s="133">
        <v>41609</v>
      </c>
      <c r="AE3" s="133">
        <v>41640</v>
      </c>
      <c r="AF3" s="133">
        <v>41671</v>
      </c>
      <c r="AG3" s="133">
        <v>41699</v>
      </c>
      <c r="AH3" s="133">
        <v>41730</v>
      </c>
      <c r="AI3" s="133">
        <v>41760</v>
      </c>
      <c r="AJ3" s="133">
        <v>41791</v>
      </c>
      <c r="AK3" s="133">
        <v>41821</v>
      </c>
      <c r="AL3" s="133">
        <v>41852</v>
      </c>
      <c r="AM3" s="133">
        <v>41883</v>
      </c>
      <c r="AN3" s="133">
        <v>41913</v>
      </c>
      <c r="AO3" s="133">
        <v>41944</v>
      </c>
      <c r="AP3" s="133">
        <v>41974</v>
      </c>
      <c r="AQ3" s="133">
        <v>42005</v>
      </c>
      <c r="AR3" s="133">
        <v>42036</v>
      </c>
      <c r="AS3" s="133">
        <v>42064</v>
      </c>
      <c r="AT3" s="133">
        <v>42095</v>
      </c>
      <c r="AU3" s="133">
        <v>42125</v>
      </c>
      <c r="AV3" s="133">
        <v>42156</v>
      </c>
      <c r="AW3" s="133">
        <v>42186</v>
      </c>
      <c r="AX3" s="133">
        <v>42217</v>
      </c>
      <c r="AY3" s="133">
        <v>42248</v>
      </c>
      <c r="AZ3" s="133">
        <v>42278</v>
      </c>
      <c r="BA3" s="133">
        <v>42309</v>
      </c>
      <c r="BB3" s="133">
        <v>42339</v>
      </c>
      <c r="BC3" s="133">
        <v>42370</v>
      </c>
      <c r="BD3" s="133">
        <v>42401</v>
      </c>
      <c r="BE3" s="133">
        <v>42430</v>
      </c>
      <c r="BF3" s="133">
        <v>42461</v>
      </c>
      <c r="BG3" s="133">
        <v>42491</v>
      </c>
      <c r="BH3" s="133">
        <v>42522</v>
      </c>
      <c r="BI3" s="133">
        <v>42552</v>
      </c>
      <c r="BJ3" s="133">
        <v>42583</v>
      </c>
      <c r="BK3" s="133">
        <v>42614</v>
      </c>
      <c r="BL3" s="133">
        <v>42644</v>
      </c>
      <c r="BM3" s="133">
        <v>42675</v>
      </c>
      <c r="BN3" s="133">
        <v>42705</v>
      </c>
      <c r="BO3" s="133">
        <v>42736</v>
      </c>
      <c r="BP3" s="133">
        <v>42767</v>
      </c>
      <c r="BQ3" s="133">
        <v>42795</v>
      </c>
      <c r="BR3" s="133">
        <v>42826</v>
      </c>
      <c r="BS3" s="133">
        <v>42856</v>
      </c>
      <c r="BT3" s="133">
        <v>42887</v>
      </c>
      <c r="BU3" s="133">
        <v>42917</v>
      </c>
      <c r="BV3" s="133">
        <v>42948</v>
      </c>
      <c r="BW3" s="133">
        <v>42979</v>
      </c>
      <c r="BX3" s="133">
        <v>43009</v>
      </c>
      <c r="BY3" s="133">
        <v>43040</v>
      </c>
      <c r="BZ3" s="133">
        <v>43070</v>
      </c>
    </row>
    <row r="4" spans="1:81" s="139" customFormat="1" ht="15.75" customHeight="1" x14ac:dyDescent="0.25">
      <c r="A4" s="214"/>
      <c r="B4" s="136"/>
      <c r="C4" s="137">
        <f>SUM(C6:C74)</f>
        <v>28364</v>
      </c>
      <c r="D4" s="137">
        <f>SUM(D6:D74)</f>
        <v>23136</v>
      </c>
      <c r="E4" s="137">
        <f>SUM(E6:E74)</f>
        <v>13282</v>
      </c>
      <c r="F4" s="137">
        <f>SUM(F6:F74)</f>
        <v>4642</v>
      </c>
      <c r="G4" s="138">
        <f>D4/SUM(C6:INDEX(C6:C74,MATCH($B$2,B6:B74,0)-2))</f>
        <v>0.9086838694473901</v>
      </c>
      <c r="H4" s="138">
        <f>E4/SUM(C6:INDEX(C6:C74,MATCH($B$2,B6:B74,0)-5))</f>
        <v>0.59461879392935491</v>
      </c>
      <c r="I4" s="138">
        <f>F4/SUM(C6:INDEX(C6:C74,MATCH($B$2,B6:B74,0)-11))</f>
        <v>0.29863612969634584</v>
      </c>
      <c r="K4" s="140"/>
      <c r="L4" s="140"/>
      <c r="M4" s="140"/>
      <c r="N4" s="140"/>
      <c r="O4" s="140"/>
      <c r="P4" s="140"/>
      <c r="Q4" s="140"/>
      <c r="R4" s="140"/>
      <c r="S4" s="140"/>
      <c r="T4" s="140"/>
      <c r="U4" s="140"/>
      <c r="V4" s="140"/>
      <c r="W4" s="140"/>
      <c r="X4" s="140"/>
      <c r="Y4" s="140"/>
      <c r="Z4" s="140"/>
      <c r="AA4" s="140"/>
      <c r="AB4" s="140"/>
      <c r="AC4" s="140"/>
      <c r="AD4" s="140"/>
      <c r="AE4" s="140"/>
      <c r="AF4" s="140"/>
      <c r="AG4" s="140"/>
      <c r="AH4" s="140"/>
      <c r="AI4" s="140"/>
      <c r="AJ4" s="140"/>
      <c r="AK4" s="140"/>
      <c r="AL4" s="140"/>
      <c r="AM4" s="140"/>
      <c r="AN4" s="140"/>
      <c r="AO4" s="140"/>
      <c r="AP4" s="140"/>
      <c r="AQ4" s="140"/>
      <c r="AR4" s="140"/>
      <c r="AS4" s="140"/>
      <c r="AT4" s="140"/>
      <c r="AU4" s="140"/>
      <c r="AV4" s="140"/>
      <c r="AW4" s="140"/>
      <c r="AX4" s="140"/>
      <c r="AY4" s="140"/>
      <c r="AZ4" s="140"/>
      <c r="BA4" s="140"/>
      <c r="BB4" s="140"/>
      <c r="BC4" s="140"/>
      <c r="BD4" s="140"/>
      <c r="BE4" s="140"/>
      <c r="BF4" s="140"/>
      <c r="BG4" s="140"/>
      <c r="BH4" s="140"/>
      <c r="BI4" s="141"/>
      <c r="BJ4" s="140"/>
      <c r="BK4" s="140"/>
      <c r="BL4" s="140"/>
      <c r="BM4" s="140"/>
      <c r="BN4" s="140"/>
      <c r="BO4" s="140"/>
      <c r="BP4" s="140"/>
      <c r="BQ4" s="140"/>
      <c r="BR4" s="140"/>
      <c r="BS4" s="140"/>
      <c r="BT4" s="140"/>
      <c r="BU4" s="141"/>
      <c r="BV4" s="140"/>
      <c r="BW4" s="140"/>
      <c r="BX4" s="140"/>
      <c r="BY4" s="140"/>
      <c r="BZ4" s="140"/>
      <c r="CA4" s="138">
        <v>0.920104211897525</v>
      </c>
      <c r="CB4" s="142">
        <v>0.55971850530280498</v>
      </c>
      <c r="CC4" s="142">
        <v>0.27650367806144527</v>
      </c>
    </row>
    <row r="5" spans="1:81" s="146" customFormat="1" ht="15.75" customHeight="1" x14ac:dyDescent="0.25">
      <c r="A5" s="215"/>
      <c r="B5" s="143"/>
      <c r="C5" s="143"/>
      <c r="D5" s="143"/>
      <c r="E5" s="143"/>
      <c r="F5" s="143"/>
      <c r="G5" s="144"/>
      <c r="H5" s="144"/>
      <c r="I5" s="145"/>
      <c r="K5" s="147"/>
      <c r="L5" s="148"/>
      <c r="M5" s="148"/>
      <c r="N5" s="148"/>
      <c r="O5" s="148"/>
      <c r="P5" s="148"/>
      <c r="Q5" s="148"/>
      <c r="R5" s="148"/>
      <c r="S5" s="148"/>
      <c r="T5" s="148"/>
      <c r="U5" s="148"/>
      <c r="V5" s="148"/>
      <c r="W5" s="148"/>
      <c r="X5" s="148"/>
      <c r="Y5" s="149"/>
      <c r="Z5" s="150"/>
      <c r="AA5" s="150"/>
      <c r="AB5" s="150"/>
      <c r="AC5" s="150"/>
      <c r="AD5" s="150"/>
      <c r="AE5" s="150"/>
      <c r="AF5" s="150"/>
      <c r="AG5" s="150"/>
      <c r="AH5" s="150"/>
      <c r="AI5" s="150"/>
      <c r="AJ5" s="150"/>
      <c r="AK5" s="150"/>
      <c r="AL5" s="150"/>
      <c r="AM5" s="150"/>
      <c r="AN5" s="150"/>
      <c r="AO5" s="150"/>
      <c r="AP5" s="150"/>
      <c r="AQ5" s="151"/>
      <c r="AR5" s="152"/>
      <c r="AS5" s="152"/>
      <c r="AT5" s="151"/>
      <c r="AU5" s="151"/>
      <c r="AV5" s="151"/>
      <c r="AW5" s="151"/>
      <c r="AX5" s="151"/>
      <c r="AY5" s="151"/>
      <c r="AZ5" s="151"/>
      <c r="BA5" s="151"/>
      <c r="BB5" s="151"/>
      <c r="BC5" s="151"/>
      <c r="BD5" s="151"/>
      <c r="BE5" s="151"/>
      <c r="BF5" s="151"/>
      <c r="BG5" s="151"/>
      <c r="BH5" s="151"/>
      <c r="BI5" s="151"/>
      <c r="BJ5" s="151"/>
      <c r="BK5" s="151"/>
      <c r="BL5" s="151"/>
      <c r="BM5" s="151"/>
      <c r="BN5" s="151"/>
      <c r="BO5" s="151"/>
      <c r="BP5" s="151"/>
      <c r="BQ5" s="151"/>
      <c r="BR5" s="151"/>
      <c r="BS5" s="151"/>
      <c r="BT5" s="151"/>
      <c r="BU5" s="151"/>
      <c r="BV5" s="151"/>
      <c r="BW5" s="151"/>
      <c r="BX5" s="151"/>
      <c r="BY5" s="151"/>
      <c r="BZ5" s="151"/>
      <c r="CA5" s="144"/>
      <c r="CB5" s="144"/>
      <c r="CC5" s="145"/>
    </row>
    <row r="6" spans="1:81" outlineLevel="1" x14ac:dyDescent="0.25">
      <c r="A6" s="213" t="s">
        <v>321</v>
      </c>
      <c r="B6" s="153">
        <v>41000</v>
      </c>
      <c r="C6" s="154">
        <v>22</v>
      </c>
      <c r="D6" s="155">
        <f>L6</f>
        <v>22</v>
      </c>
      <c r="E6" s="155">
        <f>O6</f>
        <v>16</v>
      </c>
      <c r="F6" s="155">
        <f>$U$6</f>
        <v>9</v>
      </c>
      <c r="G6" s="156">
        <f>IFERROR(D6/$C6,"-")</f>
        <v>1</v>
      </c>
      <c r="H6" s="156">
        <f>IFERROR(E6/$C6,"-")</f>
        <v>0.72727272727272729</v>
      </c>
      <c r="I6" s="216">
        <f>IFERROR(F6/$C6,"-")</f>
        <v>0.40909090909090912</v>
      </c>
      <c r="J6" s="217"/>
      <c r="K6" s="157">
        <v>22</v>
      </c>
      <c r="L6" s="158">
        <v>22</v>
      </c>
      <c r="M6" s="158">
        <v>21</v>
      </c>
      <c r="N6" s="158">
        <v>20</v>
      </c>
      <c r="O6" s="158">
        <v>16</v>
      </c>
      <c r="P6" s="158">
        <v>13</v>
      </c>
      <c r="Q6" s="158">
        <v>11</v>
      </c>
      <c r="R6" s="158">
        <v>10</v>
      </c>
      <c r="S6" s="158">
        <v>9</v>
      </c>
      <c r="T6" s="158">
        <v>9</v>
      </c>
      <c r="U6" s="158">
        <v>9</v>
      </c>
      <c r="V6" s="158">
        <v>7</v>
      </c>
      <c r="W6" s="158">
        <v>6</v>
      </c>
      <c r="X6" s="158">
        <v>6</v>
      </c>
      <c r="Y6" s="158">
        <v>6</v>
      </c>
      <c r="Z6" s="158">
        <v>6</v>
      </c>
      <c r="AA6" s="158">
        <v>6</v>
      </c>
      <c r="AB6" s="158">
        <v>6</v>
      </c>
      <c r="AC6" s="158">
        <v>6</v>
      </c>
      <c r="AD6" s="158">
        <v>6</v>
      </c>
      <c r="AE6" s="158">
        <v>6</v>
      </c>
      <c r="AF6" s="158">
        <v>4</v>
      </c>
      <c r="AG6" s="158">
        <v>4</v>
      </c>
      <c r="AH6" s="158">
        <v>3</v>
      </c>
      <c r="AI6" s="158">
        <v>3</v>
      </c>
      <c r="AJ6" s="158">
        <v>3</v>
      </c>
      <c r="AK6" s="158">
        <v>2</v>
      </c>
      <c r="AL6" s="158">
        <v>2</v>
      </c>
      <c r="AM6" s="158">
        <v>2</v>
      </c>
      <c r="AN6" s="158">
        <v>2</v>
      </c>
      <c r="AO6" s="158">
        <v>2</v>
      </c>
      <c r="AP6" s="158">
        <v>2</v>
      </c>
      <c r="AQ6" s="158">
        <v>2</v>
      </c>
      <c r="AR6" s="158">
        <v>2</v>
      </c>
      <c r="AS6" s="158">
        <v>2</v>
      </c>
      <c r="AT6" s="158">
        <v>2</v>
      </c>
      <c r="AU6" s="158">
        <v>2</v>
      </c>
      <c r="AV6" s="158">
        <v>2</v>
      </c>
      <c r="AW6" s="158">
        <v>2</v>
      </c>
      <c r="AX6" s="158">
        <v>2</v>
      </c>
      <c r="AY6" s="158">
        <v>2</v>
      </c>
      <c r="AZ6" s="159">
        <v>2</v>
      </c>
      <c r="BA6" s="158">
        <v>2</v>
      </c>
      <c r="BB6" s="158">
        <v>2</v>
      </c>
      <c r="BC6" s="158">
        <v>2</v>
      </c>
      <c r="BD6" s="158">
        <v>2</v>
      </c>
      <c r="BE6" s="158">
        <v>2</v>
      </c>
      <c r="BF6" s="158">
        <v>2</v>
      </c>
      <c r="BG6" s="158">
        <v>1</v>
      </c>
      <c r="BH6" s="158">
        <v>1</v>
      </c>
      <c r="BI6" s="160">
        <v>1</v>
      </c>
      <c r="BJ6" s="158">
        <v>1</v>
      </c>
      <c r="BK6" s="158">
        <v>1</v>
      </c>
      <c r="BL6" s="158">
        <v>1</v>
      </c>
      <c r="BM6" s="158">
        <v>1</v>
      </c>
      <c r="BN6" s="158">
        <v>1</v>
      </c>
      <c r="BO6" s="158">
        <v>1</v>
      </c>
      <c r="BP6" s="158">
        <v>1</v>
      </c>
      <c r="BQ6" s="158">
        <v>1</v>
      </c>
      <c r="BR6" s="158">
        <v>1</v>
      </c>
      <c r="BS6" s="158">
        <v>1</v>
      </c>
      <c r="BT6" s="158">
        <v>1</v>
      </c>
      <c r="BU6" s="160" t="n">
        <v>1.0</v>
      </c>
      <c r="BV6" s="158"/>
      <c r="BW6" s="158"/>
      <c r="BX6" s="158"/>
      <c r="BY6" s="158"/>
      <c r="BZ6" s="158"/>
      <c r="CA6" s="161">
        <v>1</v>
      </c>
      <c r="CB6" s="161">
        <v>0.72727272727272729</v>
      </c>
      <c r="CC6" s="161">
        <v>0.40909090909090912</v>
      </c>
    </row>
    <row r="7" spans="1:81" outlineLevel="1" x14ac:dyDescent="0.25">
      <c r="A7" s="213" t="s">
        <v>322</v>
      </c>
      <c r="B7" s="153">
        <v>41030</v>
      </c>
      <c r="C7" s="154">
        <v>8</v>
      </c>
      <c r="D7" s="155">
        <f>IFERROR(INDEX($K7:$BN7,,MATCH($B7,$K$3:$BN$3,0)+2),0)</f>
        <v>8</v>
      </c>
      <c r="E7" s="155">
        <f>IFERROR(INDEX($K7:$BN7,,MATCH($B7,$K$3:$BN$3,0)+5),0)</f>
        <v>7</v>
      </c>
      <c r="F7" s="155">
        <f>IFERROR(INDEX($K7:$BN7,,MATCH($B7,$K$3:$BN$3,0)+11),0)</f>
        <v>6</v>
      </c>
      <c r="G7" s="156">
        <f t="shared" ref="G7:I62" si="0">IFERROR(D7/$C7,"-")</f>
        <v>1</v>
      </c>
      <c r="H7" s="156">
        <f t="shared" si="0"/>
        <v>0.875</v>
      </c>
      <c r="I7" s="156">
        <f t="shared" si="0"/>
        <v>0.75</v>
      </c>
      <c r="J7" s="217"/>
      <c r="K7" s="162"/>
      <c r="L7" s="163">
        <v>8</v>
      </c>
      <c r="M7" s="163">
        <v>8</v>
      </c>
      <c r="N7" s="163">
        <v>8</v>
      </c>
      <c r="O7" s="163">
        <v>8</v>
      </c>
      <c r="P7" s="163">
        <v>7</v>
      </c>
      <c r="Q7" s="163">
        <v>6</v>
      </c>
      <c r="R7" s="163">
        <v>6</v>
      </c>
      <c r="S7" s="163">
        <v>6</v>
      </c>
      <c r="T7" s="163">
        <v>6</v>
      </c>
      <c r="U7" s="163">
        <v>6</v>
      </c>
      <c r="V7" s="163">
        <v>6</v>
      </c>
      <c r="W7" s="163">
        <v>6</v>
      </c>
      <c r="X7" s="163">
        <v>6</v>
      </c>
      <c r="Y7" s="163">
        <v>5</v>
      </c>
      <c r="Z7" s="163">
        <v>5</v>
      </c>
      <c r="AA7" s="163">
        <v>2</v>
      </c>
      <c r="AB7" s="163">
        <v>2</v>
      </c>
      <c r="AC7" s="163">
        <v>2</v>
      </c>
      <c r="AD7" s="163">
        <v>2</v>
      </c>
      <c r="AE7" s="163">
        <v>2</v>
      </c>
      <c r="AF7" s="163">
        <v>2</v>
      </c>
      <c r="AG7" s="163">
        <v>2</v>
      </c>
      <c r="AH7" s="163">
        <v>2</v>
      </c>
      <c r="AI7" s="163">
        <v>2</v>
      </c>
      <c r="AJ7" s="163">
        <v>1</v>
      </c>
      <c r="AK7" s="163">
        <v>0</v>
      </c>
      <c r="AL7" s="163">
        <v>0</v>
      </c>
      <c r="AM7" s="163">
        <v>0</v>
      </c>
      <c r="AN7" s="163">
        <v>0</v>
      </c>
      <c r="AO7" s="163"/>
      <c r="AP7" s="163"/>
      <c r="AQ7" s="163"/>
      <c r="AR7" s="163"/>
      <c r="AS7" s="163"/>
      <c r="AT7" s="163"/>
      <c r="AU7" s="163"/>
      <c r="AV7" s="163"/>
      <c r="AW7" s="163"/>
      <c r="AX7" s="163"/>
      <c r="AY7" s="163"/>
      <c r="AZ7" s="164"/>
      <c r="BA7" s="163"/>
      <c r="BB7" s="163"/>
      <c r="BC7" s="163"/>
      <c r="BD7" s="163"/>
      <c r="BE7" s="163"/>
      <c r="BF7" s="163"/>
      <c r="BG7" s="163"/>
      <c r="BH7" s="163"/>
      <c r="BI7" s="165" t="s">
        <v>33</v>
      </c>
      <c r="BJ7" s="163" t="s">
        <v>33</v>
      </c>
      <c r="BK7" s="163" t="s">
        <v>33</v>
      </c>
      <c r="BL7" s="163" t="s">
        <v>33</v>
      </c>
      <c r="BM7" s="163" t="s">
        <v>33</v>
      </c>
      <c r="BN7" s="163" t="s">
        <v>33</v>
      </c>
      <c r="BO7" s="163" t="s">
        <v>33</v>
      </c>
      <c r="BP7" s="163" t="s">
        <v>33</v>
      </c>
      <c r="BQ7" s="163" t="s">
        <v>33</v>
      </c>
      <c r="BR7" s="163" t="s">
        <v>33</v>
      </c>
      <c r="BS7" s="163" t="s">
        <v>33</v>
      </c>
      <c r="BT7" s="163" t="s">
        <v>33</v>
      </c>
      <c r="BU7" s="165"/>
      <c r="BV7" s="163"/>
      <c r="BW7" s="163"/>
      <c r="BX7" s="163"/>
      <c r="BY7" s="163"/>
      <c r="BZ7" s="163"/>
      <c r="CA7" s="161">
        <v>1</v>
      </c>
      <c r="CB7" s="161">
        <v>0.875</v>
      </c>
      <c r="CC7" s="161">
        <v>0.75</v>
      </c>
    </row>
    <row r="8" spans="1:81" outlineLevel="1" x14ac:dyDescent="0.25">
      <c r="A8" s="213" t="s">
        <v>323</v>
      </c>
      <c r="B8" s="153">
        <v>41061</v>
      </c>
      <c r="C8" s="154">
        <v>18</v>
      </c>
      <c r="D8" s="155">
        <f t="shared" ref="D8:D50" si="1">IFERROR(INDEX($K8:$BN8,,MATCH($B8,$K$3:$BN$3,0)+2),0)</f>
        <v>18</v>
      </c>
      <c r="E8" s="155">
        <f t="shared" ref="E8:E50" si="2">IFERROR(INDEX($K8:$BN8,,MATCH($B8,$K$3:$BN$3,0)+5),0)</f>
        <v>12</v>
      </c>
      <c r="F8" s="155">
        <f t="shared" ref="F8:F49" si="3">IFERROR(INDEX($K8:$BN8,,MATCH($B8,$K$3:$BN$3,0)+11),0)</f>
        <v>4</v>
      </c>
      <c r="G8" s="156">
        <f t="shared" si="0"/>
        <v>1</v>
      </c>
      <c r="H8" s="156">
        <f t="shared" si="0"/>
        <v>0.66666666666666663</v>
      </c>
      <c r="I8" s="156">
        <f t="shared" si="0"/>
        <v>0.22222222222222221</v>
      </c>
      <c r="J8" s="217"/>
      <c r="K8" s="162"/>
      <c r="L8" s="163"/>
      <c r="M8" s="163">
        <v>18</v>
      </c>
      <c r="N8" s="163">
        <v>18</v>
      </c>
      <c r="O8" s="163">
        <v>16</v>
      </c>
      <c r="P8" s="163">
        <v>14</v>
      </c>
      <c r="Q8" s="163">
        <v>12</v>
      </c>
      <c r="R8" s="163">
        <v>12</v>
      </c>
      <c r="S8" s="163">
        <v>7</v>
      </c>
      <c r="T8" s="163">
        <v>7</v>
      </c>
      <c r="U8" s="163">
        <v>7</v>
      </c>
      <c r="V8" s="163">
        <v>4</v>
      </c>
      <c r="W8" s="163">
        <v>4</v>
      </c>
      <c r="X8" s="163">
        <v>4</v>
      </c>
      <c r="Y8" s="163">
        <v>4</v>
      </c>
      <c r="Z8" s="163">
        <v>4</v>
      </c>
      <c r="AA8" s="163">
        <v>4</v>
      </c>
      <c r="AB8" s="163">
        <v>4</v>
      </c>
      <c r="AC8" s="163">
        <v>4</v>
      </c>
      <c r="AD8" s="163">
        <v>4</v>
      </c>
      <c r="AE8" s="163">
        <v>4</v>
      </c>
      <c r="AF8" s="163">
        <v>3</v>
      </c>
      <c r="AG8" s="163">
        <v>3</v>
      </c>
      <c r="AH8" s="163">
        <v>3</v>
      </c>
      <c r="AI8" s="163">
        <v>2</v>
      </c>
      <c r="AJ8" s="163">
        <v>2</v>
      </c>
      <c r="AK8" s="163">
        <v>2</v>
      </c>
      <c r="AL8" s="163">
        <v>2</v>
      </c>
      <c r="AM8" s="163">
        <v>2</v>
      </c>
      <c r="AN8" s="163">
        <v>2</v>
      </c>
      <c r="AO8" s="163">
        <v>2</v>
      </c>
      <c r="AP8" s="163">
        <v>2</v>
      </c>
      <c r="AQ8" s="163">
        <v>2</v>
      </c>
      <c r="AR8" s="163">
        <v>2</v>
      </c>
      <c r="AS8" s="163">
        <v>2</v>
      </c>
      <c r="AT8" s="163">
        <v>1</v>
      </c>
      <c r="AU8" s="163">
        <v>1</v>
      </c>
      <c r="AV8" s="163">
        <v>1</v>
      </c>
      <c r="AW8" s="163">
        <v>1</v>
      </c>
      <c r="AX8" s="163">
        <v>1</v>
      </c>
      <c r="AY8" s="163">
        <v>1</v>
      </c>
      <c r="AZ8" s="166">
        <v>1</v>
      </c>
      <c r="BA8" s="163">
        <v>1</v>
      </c>
      <c r="BB8" s="163">
        <v>1</v>
      </c>
      <c r="BC8" s="163">
        <v>1</v>
      </c>
      <c r="BD8" s="163">
        <v>1</v>
      </c>
      <c r="BE8" s="163">
        <v>1</v>
      </c>
      <c r="BF8" s="163">
        <v>1</v>
      </c>
      <c r="BG8" s="163">
        <v>1</v>
      </c>
      <c r="BH8" s="163">
        <v>1</v>
      </c>
      <c r="BI8" s="165">
        <v>1</v>
      </c>
      <c r="BJ8" s="163">
        <v>1</v>
      </c>
      <c r="BK8" s="163">
        <v>1</v>
      </c>
      <c r="BL8" s="163">
        <v>1</v>
      </c>
      <c r="BM8" s="163">
        <v>1</v>
      </c>
      <c r="BN8" s="163">
        <v>1</v>
      </c>
      <c r="BO8" s="163">
        <v>1</v>
      </c>
      <c r="BP8" s="163">
        <v>1</v>
      </c>
      <c r="BQ8" s="163">
        <v>1</v>
      </c>
      <c r="BR8" s="163">
        <v>1</v>
      </c>
      <c r="BS8" s="163">
        <v>1</v>
      </c>
      <c r="BT8" s="163">
        <v>1</v>
      </c>
      <c r="BU8" s="165" t="n">
        <v>1.0</v>
      </c>
      <c r="BV8" s="163"/>
      <c r="BW8" s="163"/>
      <c r="BX8" s="163"/>
      <c r="BY8" s="163"/>
      <c r="BZ8" s="163"/>
      <c r="CA8" s="161">
        <v>1</v>
      </c>
      <c r="CB8" s="161">
        <v>0.66666666666666663</v>
      </c>
      <c r="CC8" s="161">
        <v>0.22222222222222221</v>
      </c>
    </row>
    <row r="9" spans="1:81" outlineLevel="1" x14ac:dyDescent="0.25">
      <c r="A9" s="213" t="s">
        <v>324</v>
      </c>
      <c r="B9" s="153">
        <v>41091</v>
      </c>
      <c r="C9" s="154">
        <v>10</v>
      </c>
      <c r="D9" s="155">
        <f t="shared" si="1"/>
        <v>8</v>
      </c>
      <c r="E9" s="155">
        <f t="shared" si="2"/>
        <v>6</v>
      </c>
      <c r="F9" s="155">
        <f t="shared" si="3"/>
        <v>1</v>
      </c>
      <c r="G9" s="156">
        <f t="shared" si="0"/>
        <v>0.8</v>
      </c>
      <c r="H9" s="156">
        <f t="shared" si="0"/>
        <v>0.6</v>
      </c>
      <c r="I9" s="156">
        <f t="shared" si="0"/>
        <v>0.1</v>
      </c>
      <c r="J9" s="217"/>
      <c r="K9" s="162"/>
      <c r="L9" s="163"/>
      <c r="M9" s="163"/>
      <c r="N9" s="163">
        <v>9</v>
      </c>
      <c r="O9" s="163">
        <v>8</v>
      </c>
      <c r="P9" s="163">
        <v>7</v>
      </c>
      <c r="Q9" s="163">
        <v>6</v>
      </c>
      <c r="R9" s="163">
        <v>6</v>
      </c>
      <c r="S9" s="163">
        <v>5</v>
      </c>
      <c r="T9" s="163">
        <v>5</v>
      </c>
      <c r="U9" s="163">
        <v>5</v>
      </c>
      <c r="V9" s="163">
        <v>1</v>
      </c>
      <c r="W9" s="163">
        <v>1</v>
      </c>
      <c r="X9" s="163">
        <v>1</v>
      </c>
      <c r="Y9" s="163">
        <v>1</v>
      </c>
      <c r="Z9" s="163">
        <v>1</v>
      </c>
      <c r="AA9" s="163">
        <v>1</v>
      </c>
      <c r="AB9" s="163">
        <v>1</v>
      </c>
      <c r="AC9" s="163">
        <v>1</v>
      </c>
      <c r="AD9" s="163">
        <v>1</v>
      </c>
      <c r="AE9" s="163">
        <v>1</v>
      </c>
      <c r="AF9" s="163">
        <v>1</v>
      </c>
      <c r="AG9" s="163">
        <v>1</v>
      </c>
      <c r="AH9" s="163">
        <v>1</v>
      </c>
      <c r="AI9" s="163">
        <v>1</v>
      </c>
      <c r="AJ9" s="163">
        <v>1</v>
      </c>
      <c r="AK9" s="163">
        <v>1</v>
      </c>
      <c r="AL9" s="163">
        <v>1</v>
      </c>
      <c r="AM9" s="163">
        <v>1</v>
      </c>
      <c r="AN9" s="163">
        <v>1</v>
      </c>
      <c r="AO9" s="163">
        <v>1</v>
      </c>
      <c r="AP9" s="163">
        <v>1</v>
      </c>
      <c r="AQ9" s="163">
        <v>1</v>
      </c>
      <c r="AR9" s="163">
        <v>1</v>
      </c>
      <c r="AS9" s="163">
        <v>1</v>
      </c>
      <c r="AT9" s="163">
        <v>1</v>
      </c>
      <c r="AU9" s="163"/>
      <c r="AV9" s="163"/>
      <c r="AW9" s="163"/>
      <c r="AX9" s="163"/>
      <c r="AY9" s="163"/>
      <c r="AZ9" s="164"/>
      <c r="BA9" s="163"/>
      <c r="BB9" s="163"/>
      <c r="BC9" s="163"/>
      <c r="BD9" s="163"/>
      <c r="BE9" s="163"/>
      <c r="BF9" s="163"/>
      <c r="BG9" s="163"/>
      <c r="BH9" s="163"/>
      <c r="BI9" s="165" t="s">
        <v>33</v>
      </c>
      <c r="BJ9" s="163" t="s">
        <v>33</v>
      </c>
      <c r="BK9" s="163" t="s">
        <v>33</v>
      </c>
      <c r="BL9" s="163" t="s">
        <v>33</v>
      </c>
      <c r="BM9" s="163" t="s">
        <v>33</v>
      </c>
      <c r="BN9" s="163" t="s">
        <v>33</v>
      </c>
      <c r="BO9" s="163" t="s">
        <v>33</v>
      </c>
      <c r="BP9" s="163" t="s">
        <v>33</v>
      </c>
      <c r="BQ9" s="163" t="s">
        <v>33</v>
      </c>
      <c r="BR9" s="163" t="s">
        <v>33</v>
      </c>
      <c r="BS9" s="163" t="s">
        <v>33</v>
      </c>
      <c r="BT9" s="163" t="s">
        <v>33</v>
      </c>
      <c r="BU9" s="165"/>
      <c r="BV9" s="163"/>
      <c r="BW9" s="163"/>
      <c r="BX9" s="163"/>
      <c r="BY9" s="163"/>
      <c r="BZ9" s="163"/>
      <c r="CA9" s="161">
        <v>0.8</v>
      </c>
      <c r="CB9" s="161">
        <v>0.6</v>
      </c>
      <c r="CC9" s="161">
        <v>0.1</v>
      </c>
    </row>
    <row r="10" spans="1:81" outlineLevel="1" x14ac:dyDescent="0.25">
      <c r="A10" s="213" t="s">
        <v>325</v>
      </c>
      <c r="B10" s="153">
        <v>41122</v>
      </c>
      <c r="C10" s="154">
        <v>4</v>
      </c>
      <c r="D10" s="155">
        <f t="shared" si="1"/>
        <v>4</v>
      </c>
      <c r="E10" s="155">
        <f t="shared" si="2"/>
        <v>4</v>
      </c>
      <c r="F10" s="155">
        <f t="shared" si="3"/>
        <v>0</v>
      </c>
      <c r="G10" s="156">
        <f t="shared" si="0"/>
        <v>1</v>
      </c>
      <c r="H10" s="156">
        <f t="shared" si="0"/>
        <v>1</v>
      </c>
      <c r="I10" s="156">
        <f t="shared" si="0"/>
        <v>0</v>
      </c>
      <c r="J10" s="217"/>
      <c r="K10" s="162"/>
      <c r="L10" s="163"/>
      <c r="M10" s="163"/>
      <c r="N10" s="163"/>
      <c r="O10" s="163">
        <v>4</v>
      </c>
      <c r="P10" s="163">
        <v>4</v>
      </c>
      <c r="Q10" s="163">
        <v>4</v>
      </c>
      <c r="R10" s="163">
        <v>4</v>
      </c>
      <c r="S10" s="163">
        <v>4</v>
      </c>
      <c r="T10" s="163">
        <v>4</v>
      </c>
      <c r="U10" s="163">
        <v>4</v>
      </c>
      <c r="V10" s="163">
        <v>2</v>
      </c>
      <c r="W10" s="163">
        <v>2</v>
      </c>
      <c r="X10" s="163">
        <v>2</v>
      </c>
      <c r="Y10" s="163">
        <v>0</v>
      </c>
      <c r="Z10" s="163">
        <v>0</v>
      </c>
      <c r="AA10" s="163">
        <v>0</v>
      </c>
      <c r="AB10" s="163">
        <v>0</v>
      </c>
      <c r="AC10" s="163">
        <v>0</v>
      </c>
      <c r="AD10" s="163">
        <v>0</v>
      </c>
      <c r="AE10" s="163">
        <v>0</v>
      </c>
      <c r="AF10" s="163">
        <v>0</v>
      </c>
      <c r="AG10" s="163">
        <v>0</v>
      </c>
      <c r="AH10" s="163">
        <v>0</v>
      </c>
      <c r="AI10" s="163">
        <v>0</v>
      </c>
      <c r="AJ10" s="163">
        <v>0</v>
      </c>
      <c r="AK10" s="163">
        <v>0</v>
      </c>
      <c r="AL10" s="163">
        <v>0</v>
      </c>
      <c r="AM10" s="163">
        <v>0</v>
      </c>
      <c r="AN10" s="163">
        <v>0</v>
      </c>
      <c r="AO10" s="163"/>
      <c r="AP10" s="163"/>
      <c r="AQ10" s="163"/>
      <c r="AR10" s="163"/>
      <c r="AS10" s="163"/>
      <c r="AT10" s="163"/>
      <c r="AU10" s="163"/>
      <c r="AV10" s="163"/>
      <c r="AW10" s="163"/>
      <c r="AX10" s="163"/>
      <c r="AY10" s="163"/>
      <c r="AZ10" s="164"/>
      <c r="BA10" s="163"/>
      <c r="BB10" s="163"/>
      <c r="BC10" s="163"/>
      <c r="BD10" s="163"/>
      <c r="BE10" s="163"/>
      <c r="BF10" s="163"/>
      <c r="BG10" s="163"/>
      <c r="BH10" s="163"/>
      <c r="BI10" s="165" t="s">
        <v>33</v>
      </c>
      <c r="BJ10" s="163" t="s">
        <v>33</v>
      </c>
      <c r="BK10" s="163" t="s">
        <v>33</v>
      </c>
      <c r="BL10" s="163" t="s">
        <v>33</v>
      </c>
      <c r="BM10" s="163" t="s">
        <v>33</v>
      </c>
      <c r="BN10" s="163" t="s">
        <v>33</v>
      </c>
      <c r="BO10" s="163" t="s">
        <v>33</v>
      </c>
      <c r="BP10" s="163" t="s">
        <v>33</v>
      </c>
      <c r="BQ10" s="163" t="s">
        <v>33</v>
      </c>
      <c r="BR10" s="163" t="s">
        <v>33</v>
      </c>
      <c r="BS10" s="163" t="s">
        <v>33</v>
      </c>
      <c r="BT10" s="163" t="s">
        <v>33</v>
      </c>
      <c r="BU10" s="165"/>
      <c r="BV10" s="163"/>
      <c r="BW10" s="163"/>
      <c r="BX10" s="163"/>
      <c r="BY10" s="163"/>
      <c r="BZ10" s="163"/>
      <c r="CA10" s="161">
        <v>1</v>
      </c>
      <c r="CB10" s="161">
        <v>1</v>
      </c>
      <c r="CC10" s="161">
        <v>0</v>
      </c>
    </row>
    <row r="11" spans="1:81" outlineLevel="1" x14ac:dyDescent="0.25">
      <c r="A11" s="213" t="s">
        <v>326</v>
      </c>
      <c r="B11" s="153">
        <v>41153</v>
      </c>
      <c r="C11" s="154">
        <v>2</v>
      </c>
      <c r="D11" s="155">
        <f t="shared" si="1"/>
        <v>2</v>
      </c>
      <c r="E11" s="155">
        <f t="shared" si="2"/>
        <v>2</v>
      </c>
      <c r="F11" s="155">
        <f t="shared" si="3"/>
        <v>1</v>
      </c>
      <c r="G11" s="156">
        <f t="shared" si="0"/>
        <v>1</v>
      </c>
      <c r="H11" s="156">
        <f t="shared" si="0"/>
        <v>1</v>
      </c>
      <c r="I11" s="156">
        <f t="shared" si="0"/>
        <v>0.5</v>
      </c>
      <c r="J11" s="217"/>
      <c r="K11" s="162"/>
      <c r="L11" s="163"/>
      <c r="M11" s="163"/>
      <c r="N11" s="163"/>
      <c r="O11" s="163"/>
      <c r="P11" s="163">
        <v>2</v>
      </c>
      <c r="Q11" s="163">
        <v>2</v>
      </c>
      <c r="R11" s="163">
        <v>2</v>
      </c>
      <c r="S11" s="163">
        <v>2</v>
      </c>
      <c r="T11" s="163">
        <v>2</v>
      </c>
      <c r="U11" s="163">
        <v>2</v>
      </c>
      <c r="V11" s="163">
        <v>1</v>
      </c>
      <c r="W11" s="163">
        <v>1</v>
      </c>
      <c r="X11" s="163">
        <v>1</v>
      </c>
      <c r="Y11" s="163">
        <v>1</v>
      </c>
      <c r="Z11" s="163">
        <v>1</v>
      </c>
      <c r="AA11" s="163">
        <v>1</v>
      </c>
      <c r="AB11" s="163">
        <v>1</v>
      </c>
      <c r="AC11" s="163">
        <v>1</v>
      </c>
      <c r="AD11" s="163">
        <v>1</v>
      </c>
      <c r="AE11" s="163">
        <v>1</v>
      </c>
      <c r="AF11" s="163">
        <v>1</v>
      </c>
      <c r="AG11" s="163">
        <v>1</v>
      </c>
      <c r="AH11" s="163">
        <v>1</v>
      </c>
      <c r="AI11" s="163">
        <v>0</v>
      </c>
      <c r="AJ11" s="163">
        <v>0</v>
      </c>
      <c r="AK11" s="163">
        <v>0</v>
      </c>
      <c r="AL11" s="163">
        <v>0</v>
      </c>
      <c r="AM11" s="163">
        <v>0</v>
      </c>
      <c r="AN11" s="163">
        <v>0</v>
      </c>
      <c r="AO11" s="163"/>
      <c r="AP11" s="163"/>
      <c r="AQ11" s="163"/>
      <c r="AR11" s="163"/>
      <c r="AS11" s="163"/>
      <c r="AT11" s="163"/>
      <c r="AU11" s="163"/>
      <c r="AV11" s="163"/>
      <c r="AW11" s="163"/>
      <c r="AX11" s="163"/>
      <c r="AY11" s="163"/>
      <c r="AZ11" s="164"/>
      <c r="BA11" s="163"/>
      <c r="BB11" s="163"/>
      <c r="BC11" s="163"/>
      <c r="BD11" s="163"/>
      <c r="BE11" s="163"/>
      <c r="BF11" s="163"/>
      <c r="BG11" s="163"/>
      <c r="BH11" s="163"/>
      <c r="BI11" s="165" t="s">
        <v>33</v>
      </c>
      <c r="BJ11" s="163" t="s">
        <v>33</v>
      </c>
      <c r="BK11" s="163" t="s">
        <v>33</v>
      </c>
      <c r="BL11" s="163" t="s">
        <v>33</v>
      </c>
      <c r="BM11" s="163" t="s">
        <v>33</v>
      </c>
      <c r="BN11" s="163" t="s">
        <v>33</v>
      </c>
      <c r="BO11" s="163" t="s">
        <v>33</v>
      </c>
      <c r="BP11" s="163" t="s">
        <v>33</v>
      </c>
      <c r="BQ11" s="163" t="s">
        <v>33</v>
      </c>
      <c r="BR11" s="163" t="s">
        <v>33</v>
      </c>
      <c r="BS11" s="163" t="s">
        <v>33</v>
      </c>
      <c r="BT11" s="163" t="s">
        <v>33</v>
      </c>
      <c r="BU11" s="165"/>
      <c r="BV11" s="163"/>
      <c r="BW11" s="163"/>
      <c r="BX11" s="163"/>
      <c r="BY11" s="163"/>
      <c r="BZ11" s="163"/>
      <c r="CA11" s="161">
        <v>1</v>
      </c>
      <c r="CB11" s="161">
        <v>1</v>
      </c>
      <c r="CC11" s="161">
        <v>0.5</v>
      </c>
    </row>
    <row r="12" spans="1:81" outlineLevel="1" x14ac:dyDescent="0.25">
      <c r="A12" s="213" t="s">
        <v>327</v>
      </c>
      <c r="B12" s="153">
        <v>41183</v>
      </c>
      <c r="C12" s="154">
        <v>7</v>
      </c>
      <c r="D12" s="155">
        <f t="shared" si="1"/>
        <v>7</v>
      </c>
      <c r="E12" s="155">
        <f t="shared" si="2"/>
        <v>4</v>
      </c>
      <c r="F12" s="155">
        <f t="shared" si="3"/>
        <v>2</v>
      </c>
      <c r="G12" s="156">
        <f t="shared" si="0"/>
        <v>1</v>
      </c>
      <c r="H12" s="156">
        <f t="shared" si="0"/>
        <v>0.5714285714285714</v>
      </c>
      <c r="I12" s="156">
        <f t="shared" si="0"/>
        <v>0.2857142857142857</v>
      </c>
      <c r="J12" s="217"/>
      <c r="K12" s="162"/>
      <c r="L12" s="163"/>
      <c r="M12" s="163"/>
      <c r="N12" s="163"/>
      <c r="O12" s="163"/>
      <c r="P12" s="163"/>
      <c r="Q12" s="163">
        <v>7</v>
      </c>
      <c r="R12" s="163">
        <v>7</v>
      </c>
      <c r="S12" s="163">
        <v>7</v>
      </c>
      <c r="T12" s="163">
        <v>4</v>
      </c>
      <c r="U12" s="163">
        <v>4</v>
      </c>
      <c r="V12" s="163">
        <v>3</v>
      </c>
      <c r="W12" s="163">
        <v>2</v>
      </c>
      <c r="X12" s="163">
        <v>2</v>
      </c>
      <c r="Y12" s="163">
        <v>2</v>
      </c>
      <c r="Z12" s="163">
        <v>2</v>
      </c>
      <c r="AA12" s="163">
        <v>2</v>
      </c>
      <c r="AB12" s="163">
        <v>1</v>
      </c>
      <c r="AC12" s="163">
        <v>1</v>
      </c>
      <c r="AD12" s="163">
        <v>1</v>
      </c>
      <c r="AE12" s="163">
        <v>1</v>
      </c>
      <c r="AF12" s="163">
        <v>1</v>
      </c>
      <c r="AG12" s="163">
        <v>1</v>
      </c>
      <c r="AH12" s="163">
        <v>1</v>
      </c>
      <c r="AI12" s="163">
        <v>1</v>
      </c>
      <c r="AJ12" s="163">
        <v>1</v>
      </c>
      <c r="AK12" s="163">
        <v>1</v>
      </c>
      <c r="AL12" s="163">
        <v>1</v>
      </c>
      <c r="AM12" s="163">
        <v>1</v>
      </c>
      <c r="AN12" s="163">
        <v>1</v>
      </c>
      <c r="AO12" s="163">
        <v>1</v>
      </c>
      <c r="AP12" s="163">
        <v>1</v>
      </c>
      <c r="AQ12" s="163"/>
      <c r="AR12" s="163"/>
      <c r="AS12" s="163"/>
      <c r="AT12" s="163"/>
      <c r="AU12" s="163"/>
      <c r="AV12" s="163"/>
      <c r="AW12" s="163"/>
      <c r="AX12" s="163"/>
      <c r="AY12" s="163"/>
      <c r="AZ12" s="164"/>
      <c r="BA12" s="163"/>
      <c r="BB12" s="163"/>
      <c r="BC12" s="163"/>
      <c r="BD12" s="163"/>
      <c r="BE12" s="163"/>
      <c r="BF12" s="163"/>
      <c r="BG12" s="163"/>
      <c r="BH12" s="163"/>
      <c r="BI12" s="165" t="s">
        <v>33</v>
      </c>
      <c r="BJ12" s="163" t="s">
        <v>33</v>
      </c>
      <c r="BK12" s="163" t="s">
        <v>33</v>
      </c>
      <c r="BL12" s="163" t="s">
        <v>33</v>
      </c>
      <c r="BM12" s="163" t="s">
        <v>33</v>
      </c>
      <c r="BN12" s="163" t="s">
        <v>33</v>
      </c>
      <c r="BO12" s="163" t="s">
        <v>33</v>
      </c>
      <c r="BP12" s="163" t="s">
        <v>33</v>
      </c>
      <c r="BQ12" s="163" t="s">
        <v>33</v>
      </c>
      <c r="BR12" s="163" t="s">
        <v>33</v>
      </c>
      <c r="BS12" s="163" t="s">
        <v>33</v>
      </c>
      <c r="BT12" s="163" t="s">
        <v>33</v>
      </c>
      <c r="BU12" s="165"/>
      <c r="BV12" s="163"/>
      <c r="BW12" s="163"/>
      <c r="BX12" s="163"/>
      <c r="BY12" s="163"/>
      <c r="BZ12" s="163"/>
      <c r="CA12" s="161">
        <v>1</v>
      </c>
      <c r="CB12" s="161">
        <v>0.5714285714285714</v>
      </c>
      <c r="CC12" s="161">
        <v>0.2857142857142857</v>
      </c>
    </row>
    <row r="13" spans="1:81" outlineLevel="1" x14ac:dyDescent="0.25">
      <c r="A13" s="213" t="s">
        <v>328</v>
      </c>
      <c r="B13" s="153">
        <v>41214</v>
      </c>
      <c r="C13" s="154">
        <v>6</v>
      </c>
      <c r="D13" s="155">
        <f t="shared" si="1"/>
        <v>6</v>
      </c>
      <c r="E13" s="155">
        <f t="shared" si="2"/>
        <v>4</v>
      </c>
      <c r="F13" s="155">
        <f t="shared" si="3"/>
        <v>2</v>
      </c>
      <c r="G13" s="156">
        <f t="shared" si="0"/>
        <v>1</v>
      </c>
      <c r="H13" s="156">
        <f t="shared" si="0"/>
        <v>0.66666666666666663</v>
      </c>
      <c r="I13" s="156">
        <f t="shared" si="0"/>
        <v>0.33333333333333331</v>
      </c>
      <c r="J13" s="217"/>
      <c r="K13" s="167"/>
      <c r="L13" s="163"/>
      <c r="M13" s="163"/>
      <c r="N13" s="163"/>
      <c r="O13" s="163"/>
      <c r="P13" s="163"/>
      <c r="Q13" s="163"/>
      <c r="R13" s="163">
        <v>6</v>
      </c>
      <c r="S13" s="163">
        <v>6</v>
      </c>
      <c r="T13" s="163">
        <v>5</v>
      </c>
      <c r="U13" s="163">
        <v>5</v>
      </c>
      <c r="V13" s="163">
        <v>4</v>
      </c>
      <c r="W13" s="163">
        <v>4</v>
      </c>
      <c r="X13" s="163">
        <v>4</v>
      </c>
      <c r="Y13" s="163">
        <v>4</v>
      </c>
      <c r="Z13" s="163">
        <v>4</v>
      </c>
      <c r="AA13" s="163">
        <v>4</v>
      </c>
      <c r="AB13" s="163">
        <v>2</v>
      </c>
      <c r="AC13" s="163">
        <v>2</v>
      </c>
      <c r="AD13" s="163">
        <v>2</v>
      </c>
      <c r="AE13" s="163">
        <v>2</v>
      </c>
      <c r="AF13" s="163">
        <v>1</v>
      </c>
      <c r="AG13" s="163">
        <v>1</v>
      </c>
      <c r="AH13" s="163">
        <v>1</v>
      </c>
      <c r="AI13" s="163">
        <v>1</v>
      </c>
      <c r="AJ13" s="163">
        <v>1</v>
      </c>
      <c r="AK13" s="163">
        <v>1</v>
      </c>
      <c r="AL13" s="163">
        <v>1</v>
      </c>
      <c r="AM13" s="163">
        <v>1</v>
      </c>
      <c r="AN13" s="163">
        <v>0</v>
      </c>
      <c r="AO13" s="163"/>
      <c r="AP13" s="163"/>
      <c r="AQ13" s="163"/>
      <c r="AR13" s="163"/>
      <c r="AS13" s="163"/>
      <c r="AT13" s="163"/>
      <c r="AU13" s="163"/>
      <c r="AV13" s="163"/>
      <c r="AW13" s="163"/>
      <c r="AX13" s="163"/>
      <c r="AY13" s="163"/>
      <c r="AZ13" s="164"/>
      <c r="BA13" s="163"/>
      <c r="BB13" s="163"/>
      <c r="BC13" s="163"/>
      <c r="BD13" s="163"/>
      <c r="BE13" s="163"/>
      <c r="BF13" s="163"/>
      <c r="BG13" s="163"/>
      <c r="BH13" s="163"/>
      <c r="BI13" s="165" t="s">
        <v>33</v>
      </c>
      <c r="BJ13" s="163" t="s">
        <v>33</v>
      </c>
      <c r="BK13" s="163" t="s">
        <v>33</v>
      </c>
      <c r="BL13" s="163" t="s">
        <v>33</v>
      </c>
      <c r="BM13" s="163" t="s">
        <v>33</v>
      </c>
      <c r="BN13" s="163" t="s">
        <v>33</v>
      </c>
      <c r="BO13" s="163" t="s">
        <v>33</v>
      </c>
      <c r="BP13" s="163" t="s">
        <v>33</v>
      </c>
      <c r="BQ13" s="163" t="s">
        <v>33</v>
      </c>
      <c r="BR13" s="163" t="s">
        <v>33</v>
      </c>
      <c r="BS13" s="163" t="s">
        <v>33</v>
      </c>
      <c r="BT13" s="163" t="s">
        <v>33</v>
      </c>
      <c r="BU13" s="165"/>
      <c r="BV13" s="163"/>
      <c r="BW13" s="163"/>
      <c r="BX13" s="163"/>
      <c r="BY13" s="163"/>
      <c r="BZ13" s="163"/>
      <c r="CA13" s="161">
        <v>1</v>
      </c>
      <c r="CB13" s="161">
        <v>0.66666666666666663</v>
      </c>
      <c r="CC13" s="161">
        <v>0.33333333333333331</v>
      </c>
    </row>
    <row r="14" spans="1:81" x14ac:dyDescent="0.25">
      <c r="A14" s="213" t="s">
        <v>329</v>
      </c>
      <c r="B14" s="153">
        <v>41244</v>
      </c>
      <c r="C14" s="154">
        <v>14</v>
      </c>
      <c r="D14" s="155">
        <f t="shared" si="1"/>
        <v>14</v>
      </c>
      <c r="E14" s="155">
        <f t="shared" si="2"/>
        <v>12</v>
      </c>
      <c r="F14" s="155">
        <f t="shared" si="3"/>
        <v>6</v>
      </c>
      <c r="G14" s="156">
        <f t="shared" si="0"/>
        <v>1</v>
      </c>
      <c r="H14" s="156">
        <f t="shared" si="0"/>
        <v>0.8571428571428571</v>
      </c>
      <c r="I14" s="156">
        <f t="shared" si="0"/>
        <v>0.42857142857142855</v>
      </c>
      <c r="J14" s="217"/>
      <c r="K14" s="162"/>
      <c r="L14" s="163"/>
      <c r="M14" s="163"/>
      <c r="N14" s="163"/>
      <c r="O14" s="163"/>
      <c r="P14" s="163"/>
      <c r="Q14" s="163"/>
      <c r="R14" s="163"/>
      <c r="S14" s="163">
        <v>14</v>
      </c>
      <c r="T14" s="163">
        <v>14</v>
      </c>
      <c r="U14" s="163">
        <v>13</v>
      </c>
      <c r="V14" s="163">
        <v>12</v>
      </c>
      <c r="W14" s="163">
        <v>12</v>
      </c>
      <c r="X14" s="163">
        <v>11</v>
      </c>
      <c r="Y14" s="163">
        <v>8</v>
      </c>
      <c r="Z14" s="163">
        <v>8</v>
      </c>
      <c r="AA14" s="163">
        <v>8</v>
      </c>
      <c r="AB14" s="163">
        <v>6</v>
      </c>
      <c r="AC14" s="163">
        <v>6</v>
      </c>
      <c r="AD14" s="163">
        <v>6</v>
      </c>
      <c r="AE14" s="163">
        <v>6</v>
      </c>
      <c r="AF14" s="163">
        <v>6</v>
      </c>
      <c r="AG14" s="163">
        <v>6</v>
      </c>
      <c r="AH14" s="163">
        <v>6</v>
      </c>
      <c r="AI14" s="163">
        <v>6</v>
      </c>
      <c r="AJ14" s="163">
        <v>4</v>
      </c>
      <c r="AK14" s="163">
        <v>4</v>
      </c>
      <c r="AL14" s="163">
        <v>4</v>
      </c>
      <c r="AM14" s="163">
        <v>4</v>
      </c>
      <c r="AN14" s="163">
        <v>4</v>
      </c>
      <c r="AO14" s="163">
        <v>4</v>
      </c>
      <c r="AP14" s="163">
        <v>4</v>
      </c>
      <c r="AQ14" s="163">
        <v>4</v>
      </c>
      <c r="AR14" s="163">
        <v>4</v>
      </c>
      <c r="AS14" s="163">
        <v>4</v>
      </c>
      <c r="AT14" s="163">
        <v>4</v>
      </c>
      <c r="AU14" s="163">
        <v>4</v>
      </c>
      <c r="AV14" s="163">
        <v>4</v>
      </c>
      <c r="AW14" s="163">
        <v>3</v>
      </c>
      <c r="AX14" s="163">
        <v>3</v>
      </c>
      <c r="AY14" s="163">
        <v>3</v>
      </c>
      <c r="AZ14" s="166">
        <v>3</v>
      </c>
      <c r="BA14" s="163">
        <v>2</v>
      </c>
      <c r="BB14" s="163">
        <v>2</v>
      </c>
      <c r="BC14" s="163">
        <v>2</v>
      </c>
      <c r="BD14" s="163">
        <v>2</v>
      </c>
      <c r="BE14" s="163">
        <v>2</v>
      </c>
      <c r="BF14" s="163">
        <v>2</v>
      </c>
      <c r="BG14" s="163">
        <v>2</v>
      </c>
      <c r="BH14" s="163">
        <v>2</v>
      </c>
      <c r="BI14" s="165">
        <v>2</v>
      </c>
      <c r="BJ14" s="163">
        <v>2</v>
      </c>
      <c r="BK14" s="163">
        <v>2</v>
      </c>
      <c r="BL14" s="163">
        <v>2</v>
      </c>
      <c r="BM14" s="163">
        <v>2</v>
      </c>
      <c r="BN14" s="163">
        <v>2</v>
      </c>
      <c r="BO14" s="163">
        <v>2</v>
      </c>
      <c r="BP14" s="163">
        <v>2</v>
      </c>
      <c r="BQ14" s="163">
        <v>2</v>
      </c>
      <c r="BR14" s="163">
        <v>2</v>
      </c>
      <c r="BS14" s="163">
        <v>2</v>
      </c>
      <c r="BT14" s="163">
        <v>2</v>
      </c>
      <c r="BU14" s="165" t="n">
        <v>2.0</v>
      </c>
      <c r="BV14" s="163"/>
      <c r="BW14" s="163"/>
      <c r="BX14" s="163"/>
      <c r="BY14" s="163"/>
      <c r="BZ14" s="163"/>
      <c r="CA14" s="161">
        <v>1</v>
      </c>
      <c r="CB14" s="161">
        <v>0.8571428571428571</v>
      </c>
      <c r="CC14" s="161">
        <v>0.42857142857142855</v>
      </c>
    </row>
    <row r="15" spans="1:81" outlineLevel="1" x14ac:dyDescent="0.25">
      <c r="A15" s="213" t="s">
        <v>330</v>
      </c>
      <c r="B15" s="153">
        <v>41275</v>
      </c>
      <c r="C15" s="154">
        <v>11</v>
      </c>
      <c r="D15" s="155">
        <f t="shared" si="1"/>
        <v>11</v>
      </c>
      <c r="E15" s="155">
        <f t="shared" si="2"/>
        <v>11</v>
      </c>
      <c r="F15" s="155">
        <f t="shared" si="3"/>
        <v>5</v>
      </c>
      <c r="G15" s="156">
        <f t="shared" si="0"/>
        <v>1</v>
      </c>
      <c r="H15" s="156">
        <f t="shared" si="0"/>
        <v>1</v>
      </c>
      <c r="I15" s="156">
        <f t="shared" si="0"/>
        <v>0.45454545454545453</v>
      </c>
      <c r="J15" s="217"/>
      <c r="K15" s="162"/>
      <c r="L15" s="163"/>
      <c r="M15" s="163"/>
      <c r="N15" s="163"/>
      <c r="O15" s="163"/>
      <c r="P15" s="163"/>
      <c r="Q15" s="163"/>
      <c r="R15" s="163"/>
      <c r="S15" s="163"/>
      <c r="T15" s="163">
        <v>11</v>
      </c>
      <c r="U15" s="163">
        <v>11</v>
      </c>
      <c r="V15" s="163">
        <v>11</v>
      </c>
      <c r="W15" s="163">
        <v>11</v>
      </c>
      <c r="X15" s="163">
        <v>11</v>
      </c>
      <c r="Y15" s="163">
        <v>6</v>
      </c>
      <c r="Z15" s="163">
        <v>6</v>
      </c>
      <c r="AA15" s="163">
        <v>6</v>
      </c>
      <c r="AB15" s="163">
        <v>5</v>
      </c>
      <c r="AC15" s="163">
        <v>5</v>
      </c>
      <c r="AD15" s="163">
        <v>5</v>
      </c>
      <c r="AE15" s="163">
        <v>5</v>
      </c>
      <c r="AF15" s="163">
        <v>4</v>
      </c>
      <c r="AG15" s="163">
        <v>4</v>
      </c>
      <c r="AH15" s="163">
        <v>4</v>
      </c>
      <c r="AI15" s="163">
        <v>3</v>
      </c>
      <c r="AJ15" s="163">
        <v>2</v>
      </c>
      <c r="AK15" s="163">
        <v>1</v>
      </c>
      <c r="AL15" s="163">
        <v>1</v>
      </c>
      <c r="AM15" s="163">
        <v>1</v>
      </c>
      <c r="AN15" s="163">
        <v>1</v>
      </c>
      <c r="AO15" s="163">
        <v>1</v>
      </c>
      <c r="AP15" s="163">
        <v>1</v>
      </c>
      <c r="AQ15" s="163">
        <v>1</v>
      </c>
      <c r="AR15" s="163">
        <v>1</v>
      </c>
      <c r="AS15" s="163">
        <v>1</v>
      </c>
      <c r="AT15" s="163">
        <v>1</v>
      </c>
      <c r="AU15" s="163">
        <v>1</v>
      </c>
      <c r="AV15" s="163">
        <v>1</v>
      </c>
      <c r="AW15" s="163">
        <v>1</v>
      </c>
      <c r="AX15" s="163">
        <v>1</v>
      </c>
      <c r="AY15" s="163">
        <v>1</v>
      </c>
      <c r="AZ15" s="166">
        <v>1</v>
      </c>
      <c r="BA15" s="163">
        <v>1</v>
      </c>
      <c r="BB15" s="163">
        <v>1</v>
      </c>
      <c r="BC15" s="163">
        <v>1</v>
      </c>
      <c r="BD15" s="163">
        <v>1</v>
      </c>
      <c r="BE15" s="163">
        <v>1</v>
      </c>
      <c r="BF15" s="163">
        <v>1</v>
      </c>
      <c r="BG15" s="163">
        <v>1</v>
      </c>
      <c r="BH15" s="163">
        <v>1</v>
      </c>
      <c r="BI15" s="165">
        <v>1</v>
      </c>
      <c r="BJ15" s="163">
        <v>1</v>
      </c>
      <c r="BK15" s="163">
        <v>1</v>
      </c>
      <c r="BL15" s="163">
        <v>1</v>
      </c>
      <c r="BM15" s="163">
        <v>1</v>
      </c>
      <c r="BN15" s="163">
        <v>1</v>
      </c>
      <c r="BO15" s="163">
        <v>1</v>
      </c>
      <c r="BP15" s="163">
        <v>1</v>
      </c>
      <c r="BQ15" s="163">
        <v>1</v>
      </c>
      <c r="BR15" s="163">
        <v>1</v>
      </c>
      <c r="BS15" s="163">
        <v>1</v>
      </c>
      <c r="BT15" s="163">
        <v>1</v>
      </c>
      <c r="BU15" s="165" t="n">
        <v>1.0</v>
      </c>
      <c r="BV15" s="163"/>
      <c r="BW15" s="163"/>
      <c r="BX15" s="163"/>
      <c r="BY15" s="163"/>
      <c r="BZ15" s="163"/>
      <c r="CA15" s="161">
        <v>1</v>
      </c>
      <c r="CB15" s="161">
        <v>1</v>
      </c>
      <c r="CC15" s="161">
        <v>0.45454545454545453</v>
      </c>
    </row>
    <row r="16" spans="1:81" outlineLevel="1" x14ac:dyDescent="0.25">
      <c r="A16" s="213" t="s">
        <v>331</v>
      </c>
      <c r="B16" s="153">
        <v>41306</v>
      </c>
      <c r="C16" s="154">
        <v>1</v>
      </c>
      <c r="D16" s="155">
        <f t="shared" si="1"/>
        <v>1</v>
      </c>
      <c r="E16" s="155">
        <f t="shared" si="2"/>
        <v>0</v>
      </c>
      <c r="F16" s="155">
        <f t="shared" si="3"/>
        <v>0</v>
      </c>
      <c r="G16" s="156">
        <f t="shared" si="0"/>
        <v>1</v>
      </c>
      <c r="H16" s="156">
        <f t="shared" si="0"/>
        <v>0</v>
      </c>
      <c r="I16" s="156">
        <f t="shared" si="0"/>
        <v>0</v>
      </c>
      <c r="J16" s="217"/>
      <c r="K16" s="162"/>
      <c r="L16" s="163"/>
      <c r="M16" s="163"/>
      <c r="N16" s="163"/>
      <c r="O16" s="163"/>
      <c r="P16" s="163"/>
      <c r="Q16" s="163"/>
      <c r="R16" s="163"/>
      <c r="S16" s="163"/>
      <c r="T16" s="163"/>
      <c r="U16" s="163">
        <v>1</v>
      </c>
      <c r="V16" s="163">
        <v>1</v>
      </c>
      <c r="W16" s="163">
        <v>1</v>
      </c>
      <c r="X16" s="163">
        <v>1</v>
      </c>
      <c r="Y16" s="163">
        <v>0</v>
      </c>
      <c r="Z16" s="163">
        <v>0</v>
      </c>
      <c r="AA16" s="163">
        <v>0</v>
      </c>
      <c r="AB16" s="163">
        <v>0</v>
      </c>
      <c r="AC16" s="163">
        <v>0</v>
      </c>
      <c r="AD16" s="163">
        <v>0</v>
      </c>
      <c r="AE16" s="168">
        <v>0</v>
      </c>
      <c r="AF16" s="163">
        <v>0</v>
      </c>
      <c r="AG16" s="163">
        <v>0</v>
      </c>
      <c r="AH16" s="163">
        <v>0</v>
      </c>
      <c r="AI16" s="163">
        <v>0</v>
      </c>
      <c r="AJ16" s="163">
        <v>0</v>
      </c>
      <c r="AK16" s="163">
        <v>0</v>
      </c>
      <c r="AL16" s="163">
        <v>0</v>
      </c>
      <c r="AM16" s="163">
        <v>0</v>
      </c>
      <c r="AN16" s="163">
        <v>0</v>
      </c>
      <c r="AO16" s="163"/>
      <c r="AP16" s="163"/>
      <c r="AQ16" s="163"/>
      <c r="AR16" s="163"/>
      <c r="AS16" s="163"/>
      <c r="AT16" s="163"/>
      <c r="AU16" s="163"/>
      <c r="AV16" s="163"/>
      <c r="AW16" s="163"/>
      <c r="AX16" s="163"/>
      <c r="AY16" s="163"/>
      <c r="AZ16" s="164"/>
      <c r="BA16" s="163"/>
      <c r="BB16" s="163"/>
      <c r="BC16" s="163"/>
      <c r="BD16" s="163"/>
      <c r="BE16" s="163"/>
      <c r="BF16" s="163"/>
      <c r="BG16" s="163"/>
      <c r="BH16" s="163"/>
      <c r="BI16" s="165" t="s">
        <v>33</v>
      </c>
      <c r="BJ16" s="163" t="s">
        <v>33</v>
      </c>
      <c r="BK16" s="163" t="s">
        <v>33</v>
      </c>
      <c r="BL16" s="163" t="s">
        <v>33</v>
      </c>
      <c r="BM16" s="163" t="s">
        <v>33</v>
      </c>
      <c r="BN16" s="163" t="s">
        <v>33</v>
      </c>
      <c r="BO16" s="163" t="s">
        <v>33</v>
      </c>
      <c r="BP16" s="163" t="s">
        <v>33</v>
      </c>
      <c r="BQ16" s="163" t="s">
        <v>33</v>
      </c>
      <c r="BR16" s="163" t="s">
        <v>33</v>
      </c>
      <c r="BS16" s="163" t="s">
        <v>33</v>
      </c>
      <c r="BT16" s="163" t="s">
        <v>33</v>
      </c>
      <c r="BU16" s="165"/>
      <c r="BV16" s="163"/>
      <c r="BW16" s="163"/>
      <c r="BX16" s="163"/>
      <c r="BY16" s="163"/>
      <c r="BZ16" s="163"/>
      <c r="CA16" s="161">
        <v>1</v>
      </c>
      <c r="CB16" s="161">
        <v>0</v>
      </c>
      <c r="CC16" s="161">
        <v>0</v>
      </c>
    </row>
    <row r="17" spans="1:81" outlineLevel="1" x14ac:dyDescent="0.25">
      <c r="A17" s="213" t="s">
        <v>332</v>
      </c>
      <c r="B17" s="153">
        <v>41334</v>
      </c>
      <c r="C17" s="154">
        <v>45</v>
      </c>
      <c r="D17" s="155">
        <f t="shared" si="1"/>
        <v>45</v>
      </c>
      <c r="E17" s="155">
        <f t="shared" si="2"/>
        <v>30</v>
      </c>
      <c r="F17" s="155">
        <f t="shared" si="3"/>
        <v>16</v>
      </c>
      <c r="G17" s="156">
        <f t="shared" si="0"/>
        <v>1</v>
      </c>
      <c r="H17" s="156">
        <f t="shared" si="0"/>
        <v>0.66666666666666663</v>
      </c>
      <c r="I17" s="156">
        <f t="shared" si="0"/>
        <v>0.35555555555555557</v>
      </c>
      <c r="J17" s="217"/>
      <c r="K17" s="162"/>
      <c r="L17" s="163"/>
      <c r="M17" s="163"/>
      <c r="N17" s="163"/>
      <c r="O17" s="163"/>
      <c r="P17" s="163"/>
      <c r="Q17" s="163"/>
      <c r="R17" s="163"/>
      <c r="S17" s="163"/>
      <c r="T17" s="163"/>
      <c r="U17" s="163"/>
      <c r="V17" s="163">
        <v>45</v>
      </c>
      <c r="W17" s="163">
        <v>45</v>
      </c>
      <c r="X17" s="163">
        <v>45</v>
      </c>
      <c r="Y17" s="163">
        <v>31</v>
      </c>
      <c r="Z17" s="163">
        <v>30</v>
      </c>
      <c r="AA17" s="163">
        <v>29</v>
      </c>
      <c r="AB17" s="163">
        <v>22</v>
      </c>
      <c r="AC17" s="163">
        <v>20</v>
      </c>
      <c r="AD17" s="163">
        <v>20</v>
      </c>
      <c r="AE17" s="163">
        <v>20</v>
      </c>
      <c r="AF17" s="163">
        <v>16</v>
      </c>
      <c r="AG17" s="163">
        <v>16</v>
      </c>
      <c r="AH17" s="163">
        <v>14</v>
      </c>
      <c r="AI17" s="163">
        <v>13</v>
      </c>
      <c r="AJ17" s="163">
        <v>11</v>
      </c>
      <c r="AK17" s="163">
        <v>11</v>
      </c>
      <c r="AL17" s="163">
        <v>10</v>
      </c>
      <c r="AM17" s="163">
        <v>9</v>
      </c>
      <c r="AN17" s="163">
        <v>9</v>
      </c>
      <c r="AO17" s="163">
        <v>9</v>
      </c>
      <c r="AP17" s="163">
        <v>8</v>
      </c>
      <c r="AQ17" s="163">
        <v>8</v>
      </c>
      <c r="AR17" s="163">
        <v>8</v>
      </c>
      <c r="AS17" s="163">
        <v>8</v>
      </c>
      <c r="AT17" s="163">
        <v>7</v>
      </c>
      <c r="AU17" s="163">
        <v>7</v>
      </c>
      <c r="AV17" s="163">
        <v>7</v>
      </c>
      <c r="AW17" s="163">
        <v>3</v>
      </c>
      <c r="AX17" s="163">
        <v>3</v>
      </c>
      <c r="AY17" s="163">
        <v>3</v>
      </c>
      <c r="AZ17" s="166">
        <v>3</v>
      </c>
      <c r="BA17" s="163">
        <v>3</v>
      </c>
      <c r="BB17" s="163">
        <v>3</v>
      </c>
      <c r="BC17" s="163">
        <v>3</v>
      </c>
      <c r="BD17" s="163">
        <v>3</v>
      </c>
      <c r="BE17" s="163">
        <v>3</v>
      </c>
      <c r="BF17" s="163">
        <v>3</v>
      </c>
      <c r="BG17" s="163">
        <v>3</v>
      </c>
      <c r="BH17" s="163">
        <v>3</v>
      </c>
      <c r="BI17" s="165">
        <v>3</v>
      </c>
      <c r="BJ17" s="163">
        <v>3</v>
      </c>
      <c r="BK17" s="163">
        <v>3</v>
      </c>
      <c r="BL17" s="163">
        <v>3</v>
      </c>
      <c r="BM17" s="163">
        <v>3</v>
      </c>
      <c r="BN17" s="163">
        <v>3</v>
      </c>
      <c r="BO17" s="163">
        <v>3</v>
      </c>
      <c r="BP17" s="163">
        <v>3</v>
      </c>
      <c r="BQ17" s="163">
        <v>3</v>
      </c>
      <c r="BR17" s="163">
        <v>3</v>
      </c>
      <c r="BS17" s="163">
        <v>3</v>
      </c>
      <c r="BT17" s="163">
        <v>3</v>
      </c>
      <c r="BU17" s="165" t="n">
        <v>3.0</v>
      </c>
      <c r="BV17" s="163"/>
      <c r="BW17" s="163"/>
      <c r="BX17" s="163"/>
      <c r="BY17" s="163"/>
      <c r="BZ17" s="163"/>
      <c r="CA17" s="161">
        <v>1</v>
      </c>
      <c r="CB17" s="161">
        <v>0.66666666666666663</v>
      </c>
      <c r="CC17" s="161">
        <v>0.35555555555555557</v>
      </c>
    </row>
    <row r="18" spans="1:81" outlineLevel="1" x14ac:dyDescent="0.25">
      <c r="A18" s="213" t="s">
        <v>333</v>
      </c>
      <c r="B18" s="153">
        <v>41365</v>
      </c>
      <c r="C18" s="154">
        <v>109</v>
      </c>
      <c r="D18" s="155">
        <f t="shared" si="1"/>
        <v>101</v>
      </c>
      <c r="E18" s="155">
        <f t="shared" si="2"/>
        <v>67</v>
      </c>
      <c r="F18" s="155">
        <f t="shared" si="3"/>
        <v>43</v>
      </c>
      <c r="G18" s="156">
        <f t="shared" si="0"/>
        <v>0.92660550458715596</v>
      </c>
      <c r="H18" s="156">
        <f t="shared" si="0"/>
        <v>0.61467889908256879</v>
      </c>
      <c r="I18" s="156">
        <f t="shared" si="0"/>
        <v>0.39449541284403672</v>
      </c>
      <c r="J18" s="217"/>
      <c r="K18" s="162"/>
      <c r="L18" s="163"/>
      <c r="M18" s="163"/>
      <c r="N18" s="163"/>
      <c r="O18" s="163"/>
      <c r="P18" s="163"/>
      <c r="Q18" s="163"/>
      <c r="R18" s="163"/>
      <c r="S18" s="163"/>
      <c r="T18" s="163"/>
      <c r="U18" s="163"/>
      <c r="V18" s="163"/>
      <c r="W18" s="163">
        <v>109</v>
      </c>
      <c r="X18" s="163">
        <v>101</v>
      </c>
      <c r="Y18" s="163">
        <v>98</v>
      </c>
      <c r="Z18" s="163">
        <v>70</v>
      </c>
      <c r="AA18" s="163">
        <v>67</v>
      </c>
      <c r="AB18" s="163">
        <v>66</v>
      </c>
      <c r="AC18" s="163">
        <v>63</v>
      </c>
      <c r="AD18" s="163">
        <v>62</v>
      </c>
      <c r="AE18" s="163">
        <v>62</v>
      </c>
      <c r="AF18" s="163">
        <v>48</v>
      </c>
      <c r="AG18" s="163">
        <v>43</v>
      </c>
      <c r="AH18" s="163">
        <v>42</v>
      </c>
      <c r="AI18" s="163">
        <v>40</v>
      </c>
      <c r="AJ18" s="163">
        <v>36</v>
      </c>
      <c r="AK18" s="163">
        <v>30</v>
      </c>
      <c r="AL18" s="163">
        <v>29</v>
      </c>
      <c r="AM18" s="163">
        <v>30</v>
      </c>
      <c r="AN18" s="163">
        <v>28</v>
      </c>
      <c r="AO18" s="163">
        <v>28</v>
      </c>
      <c r="AP18" s="163">
        <v>28</v>
      </c>
      <c r="AQ18" s="163">
        <v>25</v>
      </c>
      <c r="AR18" s="163">
        <v>24</v>
      </c>
      <c r="AS18" s="163">
        <v>23</v>
      </c>
      <c r="AT18" s="163">
        <v>20</v>
      </c>
      <c r="AU18" s="163">
        <v>20</v>
      </c>
      <c r="AV18" s="163">
        <v>20</v>
      </c>
      <c r="AW18" s="163">
        <v>10</v>
      </c>
      <c r="AX18" s="163">
        <v>9</v>
      </c>
      <c r="AY18" s="163">
        <v>8</v>
      </c>
      <c r="AZ18" s="166">
        <v>8</v>
      </c>
      <c r="BA18" s="163">
        <v>7</v>
      </c>
      <c r="BB18" s="163">
        <v>6</v>
      </c>
      <c r="BC18" s="163">
        <v>6</v>
      </c>
      <c r="BD18" s="163">
        <v>6</v>
      </c>
      <c r="BE18" s="163">
        <v>7</v>
      </c>
      <c r="BF18" s="163">
        <v>7</v>
      </c>
      <c r="BG18" s="163">
        <v>7</v>
      </c>
      <c r="BH18" s="163">
        <v>7</v>
      </c>
      <c r="BI18" s="165">
        <v>7</v>
      </c>
      <c r="BJ18" s="163">
        <v>7</v>
      </c>
      <c r="BK18" s="163">
        <v>7</v>
      </c>
      <c r="BL18" s="163">
        <v>7</v>
      </c>
      <c r="BM18" s="163">
        <v>7</v>
      </c>
      <c r="BN18" s="163">
        <v>6</v>
      </c>
      <c r="BO18" s="163">
        <v>6</v>
      </c>
      <c r="BP18" s="163">
        <v>6</v>
      </c>
      <c r="BQ18" s="163">
        <v>6</v>
      </c>
      <c r="BR18" s="163">
        <v>6</v>
      </c>
      <c r="BS18" s="163">
        <v>6</v>
      </c>
      <c r="BT18" s="163">
        <v>6</v>
      </c>
      <c r="BU18" s="165" t="n">
        <v>7.0</v>
      </c>
      <c r="BV18" s="163"/>
      <c r="BW18" s="163"/>
      <c r="BX18" s="163"/>
      <c r="BY18" s="163"/>
      <c r="BZ18" s="163"/>
      <c r="CA18" s="161">
        <v>0.92660550458715596</v>
      </c>
      <c r="CB18" s="161">
        <v>0.61467889908256879</v>
      </c>
      <c r="CC18" s="161">
        <v>0.39449541284403672</v>
      </c>
    </row>
    <row r="19" spans="1:81" outlineLevel="1" x14ac:dyDescent="0.25">
      <c r="A19" s="213" t="s">
        <v>334</v>
      </c>
      <c r="B19" s="153">
        <v>41395</v>
      </c>
      <c r="C19" s="154">
        <v>98</v>
      </c>
      <c r="D19" s="155">
        <f t="shared" si="1"/>
        <v>93</v>
      </c>
      <c r="E19" s="155">
        <f t="shared" si="2"/>
        <v>50</v>
      </c>
      <c r="F19" s="155">
        <f t="shared" si="3"/>
        <v>22</v>
      </c>
      <c r="G19" s="156">
        <f t="shared" si="0"/>
        <v>0.94897959183673475</v>
      </c>
      <c r="H19" s="156">
        <f t="shared" si="0"/>
        <v>0.51020408163265307</v>
      </c>
      <c r="I19" s="156">
        <f t="shared" si="0"/>
        <v>0.22448979591836735</v>
      </c>
      <c r="J19" s="217"/>
      <c r="K19" s="162"/>
      <c r="L19" s="163"/>
      <c r="M19" s="163"/>
      <c r="N19" s="163"/>
      <c r="O19" s="163"/>
      <c r="P19" s="163"/>
      <c r="Q19" s="163"/>
      <c r="R19" s="163"/>
      <c r="S19" s="163"/>
      <c r="T19" s="163"/>
      <c r="U19" s="163"/>
      <c r="V19" s="163"/>
      <c r="W19" s="163"/>
      <c r="X19" s="163">
        <v>95</v>
      </c>
      <c r="Y19" s="163">
        <v>93</v>
      </c>
      <c r="Z19" s="163">
        <v>92</v>
      </c>
      <c r="AA19" s="163">
        <v>54</v>
      </c>
      <c r="AB19" s="163">
        <v>50</v>
      </c>
      <c r="AC19" s="163">
        <v>50</v>
      </c>
      <c r="AD19" s="163">
        <v>49</v>
      </c>
      <c r="AE19" s="163">
        <v>49</v>
      </c>
      <c r="AF19" s="163">
        <v>33</v>
      </c>
      <c r="AG19" s="163">
        <v>24</v>
      </c>
      <c r="AH19" s="163">
        <v>22</v>
      </c>
      <c r="AI19" s="163">
        <v>17</v>
      </c>
      <c r="AJ19" s="163">
        <v>15</v>
      </c>
      <c r="AK19" s="163">
        <v>11</v>
      </c>
      <c r="AL19" s="163">
        <v>11</v>
      </c>
      <c r="AM19" s="163">
        <v>10</v>
      </c>
      <c r="AN19" s="163">
        <v>9</v>
      </c>
      <c r="AO19" s="163">
        <v>9</v>
      </c>
      <c r="AP19" s="163">
        <v>9</v>
      </c>
      <c r="AQ19" s="163">
        <v>9</v>
      </c>
      <c r="AR19" s="163">
        <v>9</v>
      </c>
      <c r="AS19" s="163">
        <v>9</v>
      </c>
      <c r="AT19" s="163">
        <v>9</v>
      </c>
      <c r="AU19" s="163">
        <v>9</v>
      </c>
      <c r="AV19" s="163">
        <v>9</v>
      </c>
      <c r="AW19" s="163">
        <v>2</v>
      </c>
      <c r="AX19" s="163">
        <v>2</v>
      </c>
      <c r="AY19" s="163">
        <v>1</v>
      </c>
      <c r="AZ19" s="166">
        <v>1</v>
      </c>
      <c r="BA19" s="163">
        <v>1</v>
      </c>
      <c r="BB19" s="163">
        <v>1</v>
      </c>
      <c r="BC19" s="163">
        <v>1</v>
      </c>
      <c r="BD19" s="163">
        <v>1</v>
      </c>
      <c r="BE19" s="163">
        <v>1</v>
      </c>
      <c r="BF19" s="163">
        <v>1</v>
      </c>
      <c r="BG19" s="163">
        <v>1</v>
      </c>
      <c r="BH19" s="163">
        <v>1</v>
      </c>
      <c r="BI19" s="165">
        <v>1</v>
      </c>
      <c r="BJ19" s="163">
        <v>1</v>
      </c>
      <c r="BK19" s="163">
        <v>1</v>
      </c>
      <c r="BL19" s="163">
        <v>1</v>
      </c>
      <c r="BM19" s="163">
        <v>1</v>
      </c>
      <c r="BN19" s="163">
        <v>1</v>
      </c>
      <c r="BO19" s="163">
        <v>1</v>
      </c>
      <c r="BP19" s="163">
        <v>1</v>
      </c>
      <c r="BQ19" s="163">
        <v>1</v>
      </c>
      <c r="BR19" s="163">
        <v>1</v>
      </c>
      <c r="BS19" s="163">
        <v>1</v>
      </c>
      <c r="BT19" s="163">
        <v>2</v>
      </c>
      <c r="BU19" s="165" t="n">
        <v>2.0</v>
      </c>
      <c r="BV19" s="163"/>
      <c r="BW19" s="163"/>
      <c r="BX19" s="163"/>
      <c r="BY19" s="163"/>
      <c r="BZ19" s="163"/>
      <c r="CA19" s="161">
        <v>0.94897959183673475</v>
      </c>
      <c r="CB19" s="161">
        <v>0.51020408163265307</v>
      </c>
      <c r="CC19" s="161">
        <v>0.22448979591836735</v>
      </c>
    </row>
    <row r="20" spans="1:81" outlineLevel="1" x14ac:dyDescent="0.25">
      <c r="A20" s="213" t="s">
        <v>335</v>
      </c>
      <c r="B20" s="153">
        <v>41426</v>
      </c>
      <c r="C20" s="154">
        <v>80</v>
      </c>
      <c r="D20" s="155">
        <f t="shared" si="1"/>
        <v>78</v>
      </c>
      <c r="E20" s="155">
        <f t="shared" si="2"/>
        <v>47</v>
      </c>
      <c r="F20" s="155">
        <f t="shared" si="3"/>
        <v>22</v>
      </c>
      <c r="G20" s="156">
        <f t="shared" si="0"/>
        <v>0.97499999999999998</v>
      </c>
      <c r="H20" s="156">
        <f t="shared" si="0"/>
        <v>0.58750000000000002</v>
      </c>
      <c r="I20" s="156">
        <f t="shared" si="0"/>
        <v>0.27500000000000002</v>
      </c>
      <c r="J20" s="217"/>
      <c r="K20" s="162"/>
      <c r="L20" s="163"/>
      <c r="M20" s="163"/>
      <c r="N20" s="163"/>
      <c r="O20" s="163"/>
      <c r="P20" s="163"/>
      <c r="Q20" s="163"/>
      <c r="R20" s="163"/>
      <c r="S20" s="163"/>
      <c r="T20" s="163"/>
      <c r="U20" s="163"/>
      <c r="V20" s="163"/>
      <c r="W20" s="163"/>
      <c r="X20" s="163"/>
      <c r="Y20" s="163">
        <v>80</v>
      </c>
      <c r="Z20" s="163">
        <v>78</v>
      </c>
      <c r="AA20" s="163">
        <v>76</v>
      </c>
      <c r="AB20" s="163">
        <v>51</v>
      </c>
      <c r="AC20" s="163">
        <v>47</v>
      </c>
      <c r="AD20" s="163">
        <v>47</v>
      </c>
      <c r="AE20" s="163">
        <v>46</v>
      </c>
      <c r="AF20" s="163">
        <v>31</v>
      </c>
      <c r="AG20" s="163">
        <v>23</v>
      </c>
      <c r="AH20" s="163">
        <v>23</v>
      </c>
      <c r="AI20" s="163">
        <v>22</v>
      </c>
      <c r="AJ20" s="163">
        <v>16</v>
      </c>
      <c r="AK20" s="163">
        <v>13</v>
      </c>
      <c r="AL20" s="163">
        <v>13</v>
      </c>
      <c r="AM20" s="163">
        <v>13</v>
      </c>
      <c r="AN20" s="163">
        <v>12</v>
      </c>
      <c r="AO20" s="163">
        <v>11</v>
      </c>
      <c r="AP20" s="163">
        <v>10</v>
      </c>
      <c r="AQ20" s="163">
        <v>10</v>
      </c>
      <c r="AR20" s="163">
        <v>10</v>
      </c>
      <c r="AS20" s="163">
        <v>9</v>
      </c>
      <c r="AT20" s="163">
        <v>8</v>
      </c>
      <c r="AU20" s="163">
        <v>7</v>
      </c>
      <c r="AV20" s="163">
        <v>7</v>
      </c>
      <c r="AW20" s="163">
        <v>4</v>
      </c>
      <c r="AX20" s="163">
        <v>4</v>
      </c>
      <c r="AY20" s="163">
        <v>4</v>
      </c>
      <c r="AZ20" s="166">
        <v>5</v>
      </c>
      <c r="BA20" s="163">
        <v>5</v>
      </c>
      <c r="BB20" s="163">
        <v>5</v>
      </c>
      <c r="BC20" s="163">
        <v>5</v>
      </c>
      <c r="BD20" s="163">
        <v>5</v>
      </c>
      <c r="BE20" s="163">
        <v>4</v>
      </c>
      <c r="BF20" s="163">
        <v>5</v>
      </c>
      <c r="BG20" s="163">
        <v>5</v>
      </c>
      <c r="BH20" s="163">
        <v>5</v>
      </c>
      <c r="BI20" s="165">
        <v>6</v>
      </c>
      <c r="BJ20" s="163">
        <v>6</v>
      </c>
      <c r="BK20" s="163">
        <v>6</v>
      </c>
      <c r="BL20" s="163">
        <v>5</v>
      </c>
      <c r="BM20" s="163">
        <v>6</v>
      </c>
      <c r="BN20" s="163">
        <v>6</v>
      </c>
      <c r="BO20" s="163">
        <v>6</v>
      </c>
      <c r="BP20" s="163">
        <v>6</v>
      </c>
      <c r="BQ20" s="163">
        <v>6</v>
      </c>
      <c r="BR20" s="163">
        <v>6</v>
      </c>
      <c r="BS20" s="163">
        <v>6</v>
      </c>
      <c r="BT20" s="163">
        <v>6</v>
      </c>
      <c r="BU20" s="165" t="n">
        <v>6.0</v>
      </c>
      <c r="BV20" s="163"/>
      <c r="BW20" s="163"/>
      <c r="BX20" s="163"/>
      <c r="BY20" s="163"/>
      <c r="BZ20" s="163"/>
      <c r="CA20" s="161">
        <v>0.97499999999999998</v>
      </c>
      <c r="CB20" s="161">
        <v>0.58750000000000002</v>
      </c>
      <c r="CC20" s="161">
        <v>0.27500000000000002</v>
      </c>
    </row>
    <row r="21" spans="1:81" outlineLevel="1" x14ac:dyDescent="0.25">
      <c r="A21" s="213" t="s">
        <v>336</v>
      </c>
      <c r="B21" s="153">
        <v>41456</v>
      </c>
      <c r="C21" s="154">
        <v>60</v>
      </c>
      <c r="D21" s="155">
        <f t="shared" si="1"/>
        <v>60</v>
      </c>
      <c r="E21" s="155">
        <f t="shared" si="2"/>
        <v>31</v>
      </c>
      <c r="F21" s="155">
        <f t="shared" si="3"/>
        <v>16</v>
      </c>
      <c r="G21" s="156">
        <f t="shared" si="0"/>
        <v>1</v>
      </c>
      <c r="H21" s="156">
        <f t="shared" si="0"/>
        <v>0.51666666666666672</v>
      </c>
      <c r="I21" s="156">
        <f t="shared" si="0"/>
        <v>0.26666666666666666</v>
      </c>
      <c r="J21" s="217"/>
      <c r="K21" s="162"/>
      <c r="L21" s="163"/>
      <c r="M21" s="163"/>
      <c r="N21" s="163"/>
      <c r="O21" s="163"/>
      <c r="P21" s="163"/>
      <c r="Q21" s="163"/>
      <c r="R21" s="163"/>
      <c r="S21" s="163"/>
      <c r="T21" s="163"/>
      <c r="U21" s="163"/>
      <c r="V21" s="163"/>
      <c r="W21" s="163"/>
      <c r="X21" s="163"/>
      <c r="Y21" s="163"/>
      <c r="Z21" s="163">
        <v>60</v>
      </c>
      <c r="AA21" s="163">
        <v>60</v>
      </c>
      <c r="AB21" s="163">
        <v>58</v>
      </c>
      <c r="AC21" s="163">
        <v>31</v>
      </c>
      <c r="AD21" s="163">
        <v>31</v>
      </c>
      <c r="AE21" s="163">
        <v>26</v>
      </c>
      <c r="AF21" s="163">
        <v>22</v>
      </c>
      <c r="AG21" s="163">
        <v>19</v>
      </c>
      <c r="AH21" s="163">
        <v>19</v>
      </c>
      <c r="AI21" s="163">
        <v>19</v>
      </c>
      <c r="AJ21" s="163">
        <v>16</v>
      </c>
      <c r="AK21" s="163">
        <v>13</v>
      </c>
      <c r="AL21" s="163">
        <v>13</v>
      </c>
      <c r="AM21" s="163">
        <v>12</v>
      </c>
      <c r="AN21" s="163">
        <v>9</v>
      </c>
      <c r="AO21" s="163">
        <v>9</v>
      </c>
      <c r="AP21" s="163">
        <v>8</v>
      </c>
      <c r="AQ21" s="163">
        <v>8</v>
      </c>
      <c r="AR21" s="163">
        <v>8</v>
      </c>
      <c r="AS21" s="163">
        <v>7</v>
      </c>
      <c r="AT21" s="163">
        <v>7</v>
      </c>
      <c r="AU21" s="163">
        <v>5</v>
      </c>
      <c r="AV21" s="163">
        <v>5</v>
      </c>
      <c r="AW21" s="163">
        <v>5</v>
      </c>
      <c r="AX21" s="163">
        <v>5</v>
      </c>
      <c r="AY21" s="163">
        <v>5</v>
      </c>
      <c r="AZ21" s="166">
        <v>5</v>
      </c>
      <c r="BA21" s="163">
        <v>5</v>
      </c>
      <c r="BB21" s="163">
        <v>5</v>
      </c>
      <c r="BC21" s="163">
        <v>5</v>
      </c>
      <c r="BD21" s="163">
        <v>5</v>
      </c>
      <c r="BE21" s="163">
        <v>5</v>
      </c>
      <c r="BF21" s="163">
        <v>5</v>
      </c>
      <c r="BG21" s="163">
        <v>5</v>
      </c>
      <c r="BH21" s="163">
        <v>5</v>
      </c>
      <c r="BI21" s="165">
        <v>5</v>
      </c>
      <c r="BJ21" s="163">
        <v>5</v>
      </c>
      <c r="BK21" s="163">
        <v>5</v>
      </c>
      <c r="BL21" s="163">
        <v>5</v>
      </c>
      <c r="BM21" s="163">
        <v>5</v>
      </c>
      <c r="BN21" s="163">
        <v>5</v>
      </c>
      <c r="BO21" s="163">
        <v>5</v>
      </c>
      <c r="BP21" s="163">
        <v>5</v>
      </c>
      <c r="BQ21" s="163">
        <v>5</v>
      </c>
      <c r="BR21" s="163">
        <v>5</v>
      </c>
      <c r="BS21" s="163">
        <v>5</v>
      </c>
      <c r="BT21" s="163">
        <v>5</v>
      </c>
      <c r="BU21" s="165" t="n">
        <v>4.0</v>
      </c>
      <c r="BV21" s="163"/>
      <c r="BW21" s="163"/>
      <c r="BX21" s="163"/>
      <c r="BY21" s="163"/>
      <c r="BZ21" s="163"/>
      <c r="CA21" s="161">
        <v>1</v>
      </c>
      <c r="CB21" s="161">
        <v>0.51666666666666672</v>
      </c>
      <c r="CC21" s="161">
        <v>0.26666666666666666</v>
      </c>
    </row>
    <row r="22" spans="1:81" outlineLevel="1" x14ac:dyDescent="0.25">
      <c r="A22" s="213" t="s">
        <v>337</v>
      </c>
      <c r="B22" s="153">
        <v>41487</v>
      </c>
      <c r="C22" s="154">
        <v>79</v>
      </c>
      <c r="D22" s="155">
        <f t="shared" si="1"/>
        <v>79</v>
      </c>
      <c r="E22" s="155">
        <f t="shared" si="2"/>
        <v>54</v>
      </c>
      <c r="F22" s="155">
        <f t="shared" si="3"/>
        <v>20</v>
      </c>
      <c r="G22" s="156">
        <f t="shared" si="0"/>
        <v>1</v>
      </c>
      <c r="H22" s="156">
        <f t="shared" si="0"/>
        <v>0.68354430379746833</v>
      </c>
      <c r="I22" s="156">
        <f t="shared" si="0"/>
        <v>0.25316455696202533</v>
      </c>
      <c r="J22" s="217"/>
      <c r="K22" s="162"/>
      <c r="L22" s="163"/>
      <c r="M22" s="163"/>
      <c r="N22" s="163"/>
      <c r="O22" s="163"/>
      <c r="P22" s="163"/>
      <c r="Q22" s="163"/>
      <c r="R22" s="163"/>
      <c r="S22" s="163"/>
      <c r="T22" s="163"/>
      <c r="U22" s="163"/>
      <c r="V22" s="163"/>
      <c r="W22" s="163"/>
      <c r="X22" s="163"/>
      <c r="Y22" s="163"/>
      <c r="Z22" s="163"/>
      <c r="AA22" s="163">
        <v>79</v>
      </c>
      <c r="AB22" s="163">
        <v>79</v>
      </c>
      <c r="AC22" s="163">
        <v>79</v>
      </c>
      <c r="AD22" s="163">
        <v>77</v>
      </c>
      <c r="AE22" s="163">
        <v>54</v>
      </c>
      <c r="AF22" s="163">
        <v>49</v>
      </c>
      <c r="AG22" s="163">
        <v>40</v>
      </c>
      <c r="AH22" s="163">
        <v>40</v>
      </c>
      <c r="AI22" s="163">
        <v>34</v>
      </c>
      <c r="AJ22" s="163">
        <v>28</v>
      </c>
      <c r="AK22" s="163">
        <v>20</v>
      </c>
      <c r="AL22" s="163">
        <v>17</v>
      </c>
      <c r="AM22" s="163">
        <v>17</v>
      </c>
      <c r="AN22" s="163">
        <v>16</v>
      </c>
      <c r="AO22" s="163">
        <v>13</v>
      </c>
      <c r="AP22" s="163">
        <v>13</v>
      </c>
      <c r="AQ22" s="163">
        <v>13</v>
      </c>
      <c r="AR22" s="163">
        <v>13</v>
      </c>
      <c r="AS22" s="163">
        <v>12</v>
      </c>
      <c r="AT22" s="163">
        <v>12</v>
      </c>
      <c r="AU22" s="163">
        <v>9</v>
      </c>
      <c r="AV22" s="163">
        <v>9</v>
      </c>
      <c r="AW22" s="163">
        <v>6</v>
      </c>
      <c r="AX22" s="163">
        <v>6</v>
      </c>
      <c r="AY22" s="163">
        <v>6</v>
      </c>
      <c r="AZ22" s="166">
        <v>6</v>
      </c>
      <c r="BA22" s="163">
        <v>6</v>
      </c>
      <c r="BB22" s="163">
        <v>5</v>
      </c>
      <c r="BC22" s="163">
        <v>5</v>
      </c>
      <c r="BD22" s="163">
        <v>5</v>
      </c>
      <c r="BE22" s="163">
        <v>5</v>
      </c>
      <c r="BF22" s="163">
        <v>5</v>
      </c>
      <c r="BG22" s="163">
        <v>5</v>
      </c>
      <c r="BH22" s="163">
        <v>5</v>
      </c>
      <c r="BI22" s="165">
        <v>5</v>
      </c>
      <c r="BJ22" s="163">
        <v>5</v>
      </c>
      <c r="BK22" s="163">
        <v>5</v>
      </c>
      <c r="BL22" s="163">
        <v>4</v>
      </c>
      <c r="BM22" s="163">
        <v>4</v>
      </c>
      <c r="BN22" s="163">
        <v>4</v>
      </c>
      <c r="BO22" s="163">
        <v>4</v>
      </c>
      <c r="BP22" s="163">
        <v>4</v>
      </c>
      <c r="BQ22" s="163">
        <v>4</v>
      </c>
      <c r="BR22" s="163">
        <v>4</v>
      </c>
      <c r="BS22" s="163">
        <v>4</v>
      </c>
      <c r="BT22" s="163">
        <v>4</v>
      </c>
      <c r="BU22" s="165" t="n">
        <v>4.0</v>
      </c>
      <c r="BV22" s="163"/>
      <c r="BW22" s="163"/>
      <c r="BX22" s="163"/>
      <c r="BY22" s="163"/>
      <c r="BZ22" s="163"/>
      <c r="CA22" s="161">
        <v>1</v>
      </c>
      <c r="CB22" s="161">
        <v>0.68354430379746833</v>
      </c>
      <c r="CC22" s="161">
        <v>0.25316455696202533</v>
      </c>
    </row>
    <row r="23" spans="1:81" outlineLevel="1" x14ac:dyDescent="0.25">
      <c r="A23" s="213" t="s">
        <v>338</v>
      </c>
      <c r="B23" s="153">
        <v>41518</v>
      </c>
      <c r="C23" s="154">
        <v>113</v>
      </c>
      <c r="D23" s="155">
        <f t="shared" si="1"/>
        <v>113</v>
      </c>
      <c r="E23" s="155">
        <f t="shared" si="2"/>
        <v>69</v>
      </c>
      <c r="F23" s="155">
        <f t="shared" si="3"/>
        <v>24</v>
      </c>
      <c r="G23" s="156">
        <f t="shared" si="0"/>
        <v>1</v>
      </c>
      <c r="H23" s="156">
        <f t="shared" si="0"/>
        <v>0.61061946902654862</v>
      </c>
      <c r="I23" s="156">
        <f t="shared" si="0"/>
        <v>0.21238938053097345</v>
      </c>
      <c r="J23" s="217"/>
      <c r="K23" s="162"/>
      <c r="L23" s="163"/>
      <c r="M23" s="163"/>
      <c r="N23" s="163"/>
      <c r="O23" s="163"/>
      <c r="P23" s="163"/>
      <c r="Q23" s="163"/>
      <c r="R23" s="163"/>
      <c r="S23" s="163"/>
      <c r="T23" s="163"/>
      <c r="U23" s="163"/>
      <c r="V23" s="163"/>
      <c r="W23" s="163"/>
      <c r="X23" s="163"/>
      <c r="Y23" s="163"/>
      <c r="Z23" s="163"/>
      <c r="AA23" s="163"/>
      <c r="AB23" s="163">
        <v>113</v>
      </c>
      <c r="AC23" s="163">
        <v>113</v>
      </c>
      <c r="AD23" s="163">
        <v>112</v>
      </c>
      <c r="AE23" s="163">
        <v>76</v>
      </c>
      <c r="AF23" s="163">
        <v>69</v>
      </c>
      <c r="AG23" s="163">
        <v>65</v>
      </c>
      <c r="AH23" s="163">
        <v>65</v>
      </c>
      <c r="AI23" s="163">
        <v>58</v>
      </c>
      <c r="AJ23" s="163">
        <v>39</v>
      </c>
      <c r="AK23" s="163">
        <v>27</v>
      </c>
      <c r="AL23" s="163">
        <v>24</v>
      </c>
      <c r="AM23" s="163">
        <v>23</v>
      </c>
      <c r="AN23" s="163">
        <v>22</v>
      </c>
      <c r="AO23" s="163">
        <v>17</v>
      </c>
      <c r="AP23" s="163">
        <v>16</v>
      </c>
      <c r="AQ23" s="163">
        <v>15</v>
      </c>
      <c r="AR23" s="163">
        <v>15</v>
      </c>
      <c r="AS23" s="163">
        <v>13</v>
      </c>
      <c r="AT23" s="163">
        <v>11</v>
      </c>
      <c r="AU23" s="163">
        <v>11</v>
      </c>
      <c r="AV23" s="163">
        <v>10</v>
      </c>
      <c r="AW23" s="163">
        <v>6</v>
      </c>
      <c r="AX23" s="163">
        <v>6</v>
      </c>
      <c r="AY23" s="163">
        <v>6</v>
      </c>
      <c r="AZ23" s="166">
        <v>6</v>
      </c>
      <c r="BA23" s="163">
        <v>6</v>
      </c>
      <c r="BB23" s="163">
        <v>6</v>
      </c>
      <c r="BC23" s="163">
        <v>6</v>
      </c>
      <c r="BD23" s="163">
        <v>6</v>
      </c>
      <c r="BE23" s="163">
        <v>6</v>
      </c>
      <c r="BF23" s="163">
        <v>5</v>
      </c>
      <c r="BG23" s="163">
        <v>5</v>
      </c>
      <c r="BH23" s="163">
        <v>5</v>
      </c>
      <c r="BI23" s="165">
        <v>5</v>
      </c>
      <c r="BJ23" s="163">
        <v>5</v>
      </c>
      <c r="BK23" s="163">
        <v>4</v>
      </c>
      <c r="BL23" s="163">
        <v>4</v>
      </c>
      <c r="BM23" s="163">
        <v>4</v>
      </c>
      <c r="BN23" s="163">
        <v>4</v>
      </c>
      <c r="BO23" s="163">
        <v>4</v>
      </c>
      <c r="BP23" s="163">
        <v>4</v>
      </c>
      <c r="BQ23" s="163">
        <v>4</v>
      </c>
      <c r="BR23" s="163">
        <v>4</v>
      </c>
      <c r="BS23" s="163">
        <v>4</v>
      </c>
      <c r="BT23" s="163">
        <v>4</v>
      </c>
      <c r="BU23" s="165" t="n">
        <v>4.0</v>
      </c>
      <c r="BV23" s="163"/>
      <c r="BW23" s="163"/>
      <c r="BX23" s="163"/>
      <c r="BY23" s="163"/>
      <c r="BZ23" s="163"/>
      <c r="CA23" s="161">
        <v>1</v>
      </c>
      <c r="CB23" s="161">
        <v>0.61061946902654862</v>
      </c>
      <c r="CC23" s="161">
        <v>0.21238938053097345</v>
      </c>
    </row>
    <row r="24" spans="1:81" outlineLevel="1" x14ac:dyDescent="0.25">
      <c r="A24" s="213" t="s">
        <v>339</v>
      </c>
      <c r="B24" s="153">
        <v>41548</v>
      </c>
      <c r="C24" s="154">
        <v>98</v>
      </c>
      <c r="D24" s="155">
        <f t="shared" si="1"/>
        <v>98</v>
      </c>
      <c r="E24" s="155">
        <f t="shared" si="2"/>
        <v>64</v>
      </c>
      <c r="F24" s="155">
        <f t="shared" si="3"/>
        <v>20</v>
      </c>
      <c r="G24" s="156">
        <f t="shared" si="0"/>
        <v>1</v>
      </c>
      <c r="H24" s="156">
        <f t="shared" si="0"/>
        <v>0.65306122448979587</v>
      </c>
      <c r="I24" s="156">
        <f t="shared" si="0"/>
        <v>0.20408163265306123</v>
      </c>
      <c r="J24" s="217"/>
      <c r="K24" s="162"/>
      <c r="L24" s="163"/>
      <c r="M24" s="163"/>
      <c r="N24" s="163"/>
      <c r="O24" s="163"/>
      <c r="P24" s="163"/>
      <c r="Q24" s="163"/>
      <c r="R24" s="163"/>
      <c r="S24" s="163"/>
      <c r="T24" s="163"/>
      <c r="U24" s="163"/>
      <c r="V24" s="163"/>
      <c r="W24" s="163"/>
      <c r="X24" s="163"/>
      <c r="Y24" s="163"/>
      <c r="Z24" s="163"/>
      <c r="AA24" s="163"/>
      <c r="AB24" s="163"/>
      <c r="AC24" s="163">
        <v>98</v>
      </c>
      <c r="AD24" s="163">
        <v>98</v>
      </c>
      <c r="AE24" s="163">
        <v>97</v>
      </c>
      <c r="AF24" s="163">
        <v>65</v>
      </c>
      <c r="AG24" s="163">
        <v>64</v>
      </c>
      <c r="AH24" s="163">
        <v>64</v>
      </c>
      <c r="AI24" s="163">
        <v>53</v>
      </c>
      <c r="AJ24" s="163">
        <v>32</v>
      </c>
      <c r="AK24" s="163">
        <v>24</v>
      </c>
      <c r="AL24" s="163">
        <v>24</v>
      </c>
      <c r="AM24" s="163">
        <v>20</v>
      </c>
      <c r="AN24" s="163">
        <v>19</v>
      </c>
      <c r="AO24" s="163">
        <v>17</v>
      </c>
      <c r="AP24" s="163">
        <v>17</v>
      </c>
      <c r="AQ24" s="163">
        <v>15</v>
      </c>
      <c r="AR24" s="163">
        <v>15</v>
      </c>
      <c r="AS24" s="163">
        <v>14</v>
      </c>
      <c r="AT24" s="163">
        <v>12</v>
      </c>
      <c r="AU24" s="163">
        <v>10</v>
      </c>
      <c r="AV24" s="163">
        <v>8</v>
      </c>
      <c r="AW24" s="163">
        <v>8</v>
      </c>
      <c r="AX24" s="163">
        <v>7</v>
      </c>
      <c r="AY24" s="163">
        <v>7</v>
      </c>
      <c r="AZ24" s="166">
        <v>7</v>
      </c>
      <c r="BA24" s="163">
        <v>7</v>
      </c>
      <c r="BB24" s="163">
        <v>7</v>
      </c>
      <c r="BC24" s="163">
        <v>7</v>
      </c>
      <c r="BD24" s="163">
        <v>7</v>
      </c>
      <c r="BE24" s="163">
        <v>6</v>
      </c>
      <c r="BF24" s="163">
        <v>5</v>
      </c>
      <c r="BG24" s="163">
        <v>5</v>
      </c>
      <c r="BH24" s="163">
        <v>5</v>
      </c>
      <c r="BI24" s="165">
        <v>5</v>
      </c>
      <c r="BJ24" s="163">
        <v>5</v>
      </c>
      <c r="BK24" s="163">
        <v>5</v>
      </c>
      <c r="BL24" s="163">
        <v>5</v>
      </c>
      <c r="BM24" s="163">
        <v>5</v>
      </c>
      <c r="BN24" s="163">
        <v>5</v>
      </c>
      <c r="BO24" s="163">
        <v>5</v>
      </c>
      <c r="BP24" s="163">
        <v>5</v>
      </c>
      <c r="BQ24" s="163">
        <v>5</v>
      </c>
      <c r="BR24" s="163">
        <v>5</v>
      </c>
      <c r="BS24" s="163">
        <v>4</v>
      </c>
      <c r="BT24" s="163">
        <v>4</v>
      </c>
      <c r="BU24" s="165" t="n">
        <v>4.0</v>
      </c>
      <c r="BV24" s="163"/>
      <c r="BW24" s="163"/>
      <c r="BX24" s="163"/>
      <c r="BY24" s="163"/>
      <c r="BZ24" s="163"/>
      <c r="CA24" s="161">
        <v>1</v>
      </c>
      <c r="CB24" s="161">
        <v>0.65306122448979587</v>
      </c>
      <c r="CC24" s="161">
        <v>0.20408163265306123</v>
      </c>
    </row>
    <row r="25" spans="1:81" outlineLevel="1" x14ac:dyDescent="0.25">
      <c r="A25" s="213" t="s">
        <v>340</v>
      </c>
      <c r="B25" s="153">
        <v>41579</v>
      </c>
      <c r="C25" s="154">
        <v>98</v>
      </c>
      <c r="D25" s="155">
        <f t="shared" si="1"/>
        <v>98</v>
      </c>
      <c r="E25" s="155">
        <f t="shared" si="2"/>
        <v>69</v>
      </c>
      <c r="F25" s="155">
        <f t="shared" si="3"/>
        <v>28</v>
      </c>
      <c r="G25" s="156">
        <f t="shared" si="0"/>
        <v>1</v>
      </c>
      <c r="H25" s="156">
        <f t="shared" si="0"/>
        <v>0.70408163265306123</v>
      </c>
      <c r="I25" s="156">
        <f t="shared" si="0"/>
        <v>0.2857142857142857</v>
      </c>
      <c r="J25" s="217"/>
      <c r="K25" s="162"/>
      <c r="L25" s="163"/>
      <c r="M25" s="163"/>
      <c r="N25" s="163"/>
      <c r="O25" s="163"/>
      <c r="P25" s="163"/>
      <c r="Q25" s="163"/>
      <c r="R25" s="163"/>
      <c r="S25" s="163"/>
      <c r="T25" s="163"/>
      <c r="U25" s="163"/>
      <c r="V25" s="163"/>
      <c r="W25" s="163"/>
      <c r="X25" s="163"/>
      <c r="Y25" s="163"/>
      <c r="Z25" s="163"/>
      <c r="AA25" s="163"/>
      <c r="AB25" s="163"/>
      <c r="AC25" s="163"/>
      <c r="AD25" s="163">
        <v>98</v>
      </c>
      <c r="AE25" s="163">
        <v>98</v>
      </c>
      <c r="AF25" s="163">
        <v>93</v>
      </c>
      <c r="AG25" s="163">
        <v>69</v>
      </c>
      <c r="AH25" s="163">
        <v>69</v>
      </c>
      <c r="AI25" s="163">
        <v>59</v>
      </c>
      <c r="AJ25" s="163">
        <v>37</v>
      </c>
      <c r="AK25" s="163">
        <v>29</v>
      </c>
      <c r="AL25" s="163">
        <v>28</v>
      </c>
      <c r="AM25" s="163">
        <v>29</v>
      </c>
      <c r="AN25" s="163">
        <v>28</v>
      </c>
      <c r="AO25" s="163">
        <v>22</v>
      </c>
      <c r="AP25" s="163">
        <v>21</v>
      </c>
      <c r="AQ25" s="163">
        <v>20</v>
      </c>
      <c r="AR25" s="163">
        <v>20</v>
      </c>
      <c r="AS25" s="163">
        <v>20</v>
      </c>
      <c r="AT25" s="163">
        <v>17</v>
      </c>
      <c r="AU25" s="163">
        <v>14</v>
      </c>
      <c r="AV25" s="163">
        <v>11</v>
      </c>
      <c r="AW25" s="163">
        <v>9</v>
      </c>
      <c r="AX25" s="163">
        <v>9</v>
      </c>
      <c r="AY25" s="163">
        <v>9</v>
      </c>
      <c r="AZ25" s="166">
        <v>9</v>
      </c>
      <c r="BA25" s="163">
        <v>9</v>
      </c>
      <c r="BB25" s="163">
        <v>9</v>
      </c>
      <c r="BC25" s="163">
        <v>9</v>
      </c>
      <c r="BD25" s="163">
        <v>9</v>
      </c>
      <c r="BE25" s="163">
        <v>9</v>
      </c>
      <c r="BF25" s="163">
        <v>9</v>
      </c>
      <c r="BG25" s="163">
        <v>9</v>
      </c>
      <c r="BH25" s="163">
        <v>8</v>
      </c>
      <c r="BI25" s="165">
        <v>8</v>
      </c>
      <c r="BJ25" s="163">
        <v>9</v>
      </c>
      <c r="BK25" s="163">
        <v>9</v>
      </c>
      <c r="BL25" s="163">
        <v>9</v>
      </c>
      <c r="BM25" s="163">
        <v>9</v>
      </c>
      <c r="BN25" s="163">
        <v>7</v>
      </c>
      <c r="BO25" s="163">
        <v>7</v>
      </c>
      <c r="BP25" s="163">
        <v>7</v>
      </c>
      <c r="BQ25" s="163">
        <v>7</v>
      </c>
      <c r="BR25" s="163">
        <v>6</v>
      </c>
      <c r="BS25" s="163">
        <v>6</v>
      </c>
      <c r="BT25" s="163">
        <v>6</v>
      </c>
      <c r="BU25" s="165" t="n">
        <v>6.0</v>
      </c>
      <c r="BV25" s="163"/>
      <c r="BW25" s="163"/>
      <c r="BX25" s="163"/>
      <c r="BY25" s="163"/>
      <c r="BZ25" s="163"/>
      <c r="CA25" s="161">
        <v>1</v>
      </c>
      <c r="CB25" s="161">
        <v>0.70408163265306123</v>
      </c>
      <c r="CC25" s="161">
        <v>0.2857142857142857</v>
      </c>
    </row>
    <row r="26" spans="1:81" x14ac:dyDescent="0.25">
      <c r="A26" s="213" t="s">
        <v>341</v>
      </c>
      <c r="B26" s="153">
        <v>41609</v>
      </c>
      <c r="C26" s="154">
        <v>155</v>
      </c>
      <c r="D26" s="155">
        <f t="shared" si="1"/>
        <v>154</v>
      </c>
      <c r="E26" s="155">
        <f t="shared" si="2"/>
        <v>100</v>
      </c>
      <c r="F26" s="155">
        <f t="shared" si="3"/>
        <v>31</v>
      </c>
      <c r="G26" s="156">
        <f t="shared" si="0"/>
        <v>0.99354838709677418</v>
      </c>
      <c r="H26" s="156">
        <f t="shared" si="0"/>
        <v>0.64516129032258063</v>
      </c>
      <c r="I26" s="156">
        <f t="shared" si="0"/>
        <v>0.2</v>
      </c>
      <c r="J26" s="217"/>
      <c r="K26" s="162"/>
      <c r="L26" s="163"/>
      <c r="M26" s="163"/>
      <c r="N26" s="163"/>
      <c r="O26" s="163"/>
      <c r="P26" s="163"/>
      <c r="Q26" s="163"/>
      <c r="R26" s="163"/>
      <c r="S26" s="163"/>
      <c r="T26" s="163"/>
      <c r="U26" s="163"/>
      <c r="V26" s="163"/>
      <c r="W26" s="163"/>
      <c r="X26" s="163"/>
      <c r="Y26" s="163"/>
      <c r="Z26" s="163"/>
      <c r="AA26" s="163"/>
      <c r="AB26" s="163"/>
      <c r="AC26" s="163"/>
      <c r="AD26" s="163"/>
      <c r="AE26" s="163">
        <v>154</v>
      </c>
      <c r="AF26" s="163">
        <v>154</v>
      </c>
      <c r="AG26" s="163">
        <v>139</v>
      </c>
      <c r="AH26" s="163">
        <v>127</v>
      </c>
      <c r="AI26" s="163">
        <v>100</v>
      </c>
      <c r="AJ26" s="163">
        <v>58</v>
      </c>
      <c r="AK26" s="163">
        <v>47</v>
      </c>
      <c r="AL26" s="163">
        <v>45</v>
      </c>
      <c r="AM26" s="163">
        <v>38</v>
      </c>
      <c r="AN26" s="163">
        <v>34</v>
      </c>
      <c r="AO26" s="163">
        <v>31</v>
      </c>
      <c r="AP26" s="163">
        <v>30</v>
      </c>
      <c r="AQ26" s="163">
        <v>30</v>
      </c>
      <c r="AR26" s="163">
        <v>29</v>
      </c>
      <c r="AS26" s="163">
        <v>29</v>
      </c>
      <c r="AT26" s="163">
        <v>26</v>
      </c>
      <c r="AU26" s="163">
        <v>22</v>
      </c>
      <c r="AV26" s="163">
        <v>20</v>
      </c>
      <c r="AW26" s="163">
        <v>16</v>
      </c>
      <c r="AX26" s="163">
        <v>16</v>
      </c>
      <c r="AY26" s="163">
        <v>15</v>
      </c>
      <c r="AZ26" s="166">
        <v>14</v>
      </c>
      <c r="BA26" s="163">
        <v>13</v>
      </c>
      <c r="BB26" s="163">
        <v>13</v>
      </c>
      <c r="BC26" s="163">
        <v>13</v>
      </c>
      <c r="BD26" s="163">
        <v>13</v>
      </c>
      <c r="BE26" s="163">
        <v>11</v>
      </c>
      <c r="BF26" s="163">
        <v>11</v>
      </c>
      <c r="BG26" s="163">
        <v>11</v>
      </c>
      <c r="BH26" s="163">
        <v>11</v>
      </c>
      <c r="BI26" s="165">
        <v>11</v>
      </c>
      <c r="BJ26" s="163">
        <v>10</v>
      </c>
      <c r="BK26" s="163">
        <v>10</v>
      </c>
      <c r="BL26" s="163">
        <v>10</v>
      </c>
      <c r="BM26" s="163">
        <v>10</v>
      </c>
      <c r="BN26" s="163">
        <v>10</v>
      </c>
      <c r="BO26" s="163">
        <v>10</v>
      </c>
      <c r="BP26" s="163">
        <v>10</v>
      </c>
      <c r="BQ26" s="163">
        <v>10</v>
      </c>
      <c r="BR26" s="163">
        <v>9</v>
      </c>
      <c r="BS26" s="163">
        <v>9</v>
      </c>
      <c r="BT26" s="163">
        <v>9</v>
      </c>
      <c r="BU26" s="165" t="n">
        <v>9.0</v>
      </c>
      <c r="BV26" s="163"/>
      <c r="BW26" s="163"/>
      <c r="BX26" s="163"/>
      <c r="BY26" s="163"/>
      <c r="BZ26" s="163"/>
      <c r="CA26" s="161">
        <v>0.99354838709677418</v>
      </c>
      <c r="CB26" s="161">
        <v>0.64516129032258063</v>
      </c>
      <c r="CC26" s="161">
        <v>0.2</v>
      </c>
    </row>
    <row r="27" spans="1:81" outlineLevel="1" x14ac:dyDescent="0.25">
      <c r="A27" s="213" t="s">
        <v>342</v>
      </c>
      <c r="B27" s="153">
        <v>41640</v>
      </c>
      <c r="C27" s="154">
        <v>51</v>
      </c>
      <c r="D27" s="155">
        <f t="shared" si="1"/>
        <v>49</v>
      </c>
      <c r="E27" s="155">
        <f t="shared" si="2"/>
        <v>26</v>
      </c>
      <c r="F27" s="155">
        <f t="shared" si="3"/>
        <v>11</v>
      </c>
      <c r="G27" s="156">
        <f t="shared" si="0"/>
        <v>0.96078431372549022</v>
      </c>
      <c r="H27" s="156">
        <f t="shared" si="0"/>
        <v>0.50980392156862742</v>
      </c>
      <c r="I27" s="156">
        <f t="shared" si="0"/>
        <v>0.21568627450980393</v>
      </c>
      <c r="J27" s="217"/>
      <c r="K27" s="162"/>
      <c r="L27" s="163"/>
      <c r="M27" s="163"/>
      <c r="N27" s="163"/>
      <c r="O27" s="163"/>
      <c r="P27" s="163"/>
      <c r="Q27" s="163"/>
      <c r="R27" s="163"/>
      <c r="S27" s="163"/>
      <c r="T27" s="163"/>
      <c r="U27" s="163"/>
      <c r="V27" s="163"/>
      <c r="W27" s="163"/>
      <c r="X27" s="163"/>
      <c r="Y27" s="163"/>
      <c r="Z27" s="163"/>
      <c r="AA27" s="163"/>
      <c r="AB27" s="163"/>
      <c r="AC27" s="163"/>
      <c r="AD27" s="163"/>
      <c r="AE27" s="163"/>
      <c r="AF27" s="163">
        <v>51</v>
      </c>
      <c r="AG27" s="163">
        <v>49</v>
      </c>
      <c r="AH27" s="163">
        <v>48</v>
      </c>
      <c r="AI27" s="163">
        <v>36</v>
      </c>
      <c r="AJ27" s="163">
        <v>26</v>
      </c>
      <c r="AK27" s="163">
        <v>18</v>
      </c>
      <c r="AL27" s="163">
        <v>16</v>
      </c>
      <c r="AM27" s="163">
        <v>15</v>
      </c>
      <c r="AN27" s="163">
        <v>14</v>
      </c>
      <c r="AO27" s="163">
        <v>13</v>
      </c>
      <c r="AP27" s="163">
        <v>11</v>
      </c>
      <c r="AQ27" s="163">
        <v>9</v>
      </c>
      <c r="AR27" s="163">
        <v>8</v>
      </c>
      <c r="AS27" s="163">
        <v>7</v>
      </c>
      <c r="AT27" s="163">
        <v>5</v>
      </c>
      <c r="AU27" s="163">
        <v>4</v>
      </c>
      <c r="AV27" s="163">
        <v>5</v>
      </c>
      <c r="AW27" s="163">
        <v>4</v>
      </c>
      <c r="AX27" s="163">
        <v>4</v>
      </c>
      <c r="AY27" s="163">
        <v>4</v>
      </c>
      <c r="AZ27" s="166">
        <v>4</v>
      </c>
      <c r="BA27" s="163">
        <v>4</v>
      </c>
      <c r="BB27" s="163">
        <v>4</v>
      </c>
      <c r="BC27" s="163">
        <v>4</v>
      </c>
      <c r="BD27" s="163">
        <v>4</v>
      </c>
      <c r="BE27" s="163">
        <v>4</v>
      </c>
      <c r="BF27" s="163">
        <v>3</v>
      </c>
      <c r="BG27" s="163">
        <v>3</v>
      </c>
      <c r="BH27" s="163">
        <v>3</v>
      </c>
      <c r="BI27" s="165">
        <v>3</v>
      </c>
      <c r="BJ27" s="163">
        <v>3</v>
      </c>
      <c r="BK27" s="163">
        <v>2</v>
      </c>
      <c r="BL27" s="163">
        <v>2</v>
      </c>
      <c r="BM27" s="163">
        <v>2</v>
      </c>
      <c r="BN27" s="163">
        <v>2</v>
      </c>
      <c r="BO27" s="163">
        <v>2</v>
      </c>
      <c r="BP27" s="163">
        <v>2</v>
      </c>
      <c r="BQ27" s="163">
        <v>2</v>
      </c>
      <c r="BR27" s="163">
        <v>2</v>
      </c>
      <c r="BS27" s="163">
        <v>2</v>
      </c>
      <c r="BT27" s="163">
        <v>2</v>
      </c>
      <c r="BU27" s="165" t="n">
        <v>2.0</v>
      </c>
      <c r="BV27" s="163"/>
      <c r="BW27" s="163"/>
      <c r="BX27" s="163"/>
      <c r="BY27" s="163"/>
      <c r="BZ27" s="163"/>
      <c r="CA27" s="161">
        <v>0.96078431372549022</v>
      </c>
      <c r="CB27" s="161">
        <v>0.50980392156862742</v>
      </c>
      <c r="CC27" s="161">
        <v>0.21568627450980393</v>
      </c>
    </row>
    <row r="28" spans="1:81" outlineLevel="1" x14ac:dyDescent="0.25">
      <c r="A28" s="213" t="s">
        <v>343</v>
      </c>
      <c r="B28" s="153">
        <v>41671</v>
      </c>
      <c r="C28" s="154">
        <v>48</v>
      </c>
      <c r="D28" s="155">
        <f t="shared" si="1"/>
        <v>48</v>
      </c>
      <c r="E28" s="155">
        <f t="shared" si="2"/>
        <v>17</v>
      </c>
      <c r="F28" s="155">
        <f t="shared" si="3"/>
        <v>9</v>
      </c>
      <c r="G28" s="156">
        <f t="shared" si="0"/>
        <v>1</v>
      </c>
      <c r="H28" s="156">
        <f t="shared" si="0"/>
        <v>0.35416666666666669</v>
      </c>
      <c r="I28" s="156">
        <f t="shared" si="0"/>
        <v>0.1875</v>
      </c>
      <c r="J28" s="217"/>
      <c r="K28" s="162"/>
      <c r="L28" s="163"/>
      <c r="M28" s="163"/>
      <c r="N28" s="163"/>
      <c r="O28" s="163"/>
      <c r="P28" s="163"/>
      <c r="Q28" s="163"/>
      <c r="R28" s="163"/>
      <c r="S28" s="163"/>
      <c r="T28" s="163"/>
      <c r="U28" s="163"/>
      <c r="V28" s="163"/>
      <c r="W28" s="163"/>
      <c r="X28" s="163"/>
      <c r="Y28" s="163"/>
      <c r="Z28" s="163"/>
      <c r="AA28" s="163"/>
      <c r="AB28" s="163"/>
      <c r="AC28" s="163"/>
      <c r="AD28" s="163"/>
      <c r="AE28" s="163"/>
      <c r="AF28" s="163"/>
      <c r="AG28" s="163">
        <v>48</v>
      </c>
      <c r="AH28" s="163">
        <v>48</v>
      </c>
      <c r="AI28" s="163">
        <v>44</v>
      </c>
      <c r="AJ28" s="163">
        <v>27</v>
      </c>
      <c r="AK28" s="163">
        <v>17</v>
      </c>
      <c r="AL28" s="163">
        <v>15</v>
      </c>
      <c r="AM28" s="163">
        <v>13</v>
      </c>
      <c r="AN28" s="163">
        <v>13</v>
      </c>
      <c r="AO28" s="163">
        <v>9</v>
      </c>
      <c r="AP28" s="163">
        <v>9</v>
      </c>
      <c r="AQ28" s="163">
        <v>9</v>
      </c>
      <c r="AR28" s="163">
        <v>8</v>
      </c>
      <c r="AS28" s="163">
        <v>7</v>
      </c>
      <c r="AT28" s="163">
        <v>4</v>
      </c>
      <c r="AU28" s="163">
        <v>4</v>
      </c>
      <c r="AV28" s="163">
        <v>2</v>
      </c>
      <c r="AW28" s="163"/>
      <c r="AX28" s="163"/>
      <c r="AY28" s="163"/>
      <c r="AZ28" s="164"/>
      <c r="BA28" s="163"/>
      <c r="BB28" s="163"/>
      <c r="BC28" s="163"/>
      <c r="BD28" s="163"/>
      <c r="BE28" s="163"/>
      <c r="BF28" s="163"/>
      <c r="BG28" s="163"/>
      <c r="BH28" s="163"/>
      <c r="BI28" s="165" t="s">
        <v>33</v>
      </c>
      <c r="BJ28" s="163" t="s">
        <v>33</v>
      </c>
      <c r="BK28" s="163" t="s">
        <v>33</v>
      </c>
      <c r="BL28" s="163" t="s">
        <v>33</v>
      </c>
      <c r="BM28" s="163" t="s">
        <v>33</v>
      </c>
      <c r="BN28" s="163" t="s">
        <v>33</v>
      </c>
      <c r="BO28" s="163" t="s">
        <v>33</v>
      </c>
      <c r="BP28" s="163" t="s">
        <v>33</v>
      </c>
      <c r="BQ28" s="163" t="s">
        <v>33</v>
      </c>
      <c r="BR28" s="163" t="s">
        <v>33</v>
      </c>
      <c r="BS28" s="163" t="s">
        <v>33</v>
      </c>
      <c r="BT28" s="163" t="s">
        <v>33</v>
      </c>
      <c r="BU28" s="165"/>
      <c r="BV28" s="163"/>
      <c r="BW28" s="163"/>
      <c r="BX28" s="163"/>
      <c r="BY28" s="163"/>
      <c r="BZ28" s="163"/>
      <c r="CA28" s="161">
        <v>1</v>
      </c>
      <c r="CB28" s="161">
        <v>0.35416666666666669</v>
      </c>
      <c r="CC28" s="169">
        <v>0.1875</v>
      </c>
    </row>
    <row r="29" spans="1:81" outlineLevel="1" x14ac:dyDescent="0.25">
      <c r="A29" s="213" t="s">
        <v>344</v>
      </c>
      <c r="B29" s="153">
        <v>41699</v>
      </c>
      <c r="C29" s="154">
        <v>83</v>
      </c>
      <c r="D29" s="155">
        <f t="shared" si="1"/>
        <v>71</v>
      </c>
      <c r="E29" s="155">
        <f t="shared" si="2"/>
        <v>34</v>
      </c>
      <c r="F29" s="155">
        <f t="shared" si="3"/>
        <v>26</v>
      </c>
      <c r="G29" s="156">
        <f t="shared" si="0"/>
        <v>0.85542168674698793</v>
      </c>
      <c r="H29" s="156">
        <f t="shared" si="0"/>
        <v>0.40963855421686746</v>
      </c>
      <c r="I29" s="156">
        <f t="shared" si="0"/>
        <v>0.31325301204819278</v>
      </c>
      <c r="J29" s="217"/>
      <c r="K29" s="162"/>
      <c r="L29" s="163"/>
      <c r="M29" s="163"/>
      <c r="N29" s="163"/>
      <c r="O29" s="163"/>
      <c r="P29" s="163"/>
      <c r="Q29" s="163"/>
      <c r="R29" s="163"/>
      <c r="S29" s="163"/>
      <c r="T29" s="163"/>
      <c r="U29" s="163"/>
      <c r="V29" s="163"/>
      <c r="W29" s="163"/>
      <c r="X29" s="163"/>
      <c r="Y29" s="163"/>
      <c r="Z29" s="163"/>
      <c r="AA29" s="163"/>
      <c r="AB29" s="163"/>
      <c r="AC29" s="163"/>
      <c r="AD29" s="163"/>
      <c r="AE29" s="163"/>
      <c r="AF29" s="163"/>
      <c r="AG29" s="163"/>
      <c r="AH29" s="163">
        <v>83</v>
      </c>
      <c r="AI29" s="163">
        <v>71</v>
      </c>
      <c r="AJ29" s="163">
        <v>59</v>
      </c>
      <c r="AK29" s="163">
        <v>39</v>
      </c>
      <c r="AL29" s="163">
        <v>34</v>
      </c>
      <c r="AM29" s="163">
        <v>32</v>
      </c>
      <c r="AN29" s="163">
        <v>31</v>
      </c>
      <c r="AO29" s="163">
        <v>30</v>
      </c>
      <c r="AP29" s="163">
        <v>29</v>
      </c>
      <c r="AQ29" s="163">
        <v>29</v>
      </c>
      <c r="AR29" s="163">
        <v>26</v>
      </c>
      <c r="AS29" s="163">
        <v>22</v>
      </c>
      <c r="AT29" s="163">
        <v>20</v>
      </c>
      <c r="AU29" s="163">
        <v>18</v>
      </c>
      <c r="AV29" s="163">
        <v>14</v>
      </c>
      <c r="AW29" s="163">
        <v>11</v>
      </c>
      <c r="AX29" s="163">
        <v>11</v>
      </c>
      <c r="AY29" s="163">
        <v>10</v>
      </c>
      <c r="AZ29" s="166">
        <v>9</v>
      </c>
      <c r="BA29" s="163">
        <v>7</v>
      </c>
      <c r="BB29" s="163">
        <v>7</v>
      </c>
      <c r="BC29" s="163">
        <v>7</v>
      </c>
      <c r="BD29" s="163">
        <v>6</v>
      </c>
      <c r="BE29" s="163">
        <v>5</v>
      </c>
      <c r="BF29" s="163">
        <v>4</v>
      </c>
      <c r="BG29" s="163">
        <v>1</v>
      </c>
      <c r="BH29" s="163">
        <v>1</v>
      </c>
      <c r="BI29" s="165">
        <v>1</v>
      </c>
      <c r="BJ29" s="163">
        <v>1</v>
      </c>
      <c r="BK29" s="163">
        <v>1</v>
      </c>
      <c r="BL29" s="163">
        <v>1</v>
      </c>
      <c r="BM29" s="163">
        <v>1</v>
      </c>
      <c r="BN29" s="163">
        <v>1</v>
      </c>
      <c r="BO29" s="163">
        <v>1</v>
      </c>
      <c r="BP29" s="163">
        <v>1</v>
      </c>
      <c r="BQ29" s="163">
        <v>1</v>
      </c>
      <c r="BR29" s="163">
        <v>1</v>
      </c>
      <c r="BS29" s="163">
        <v>1</v>
      </c>
      <c r="BT29" s="163">
        <v>1</v>
      </c>
      <c r="BU29" s="165" t="n">
        <v>1.0</v>
      </c>
      <c r="BV29" s="163"/>
      <c r="BW29" s="163"/>
      <c r="BX29" s="163"/>
      <c r="BY29" s="163"/>
      <c r="BZ29" s="163"/>
      <c r="CA29" s="161">
        <v>0.85542168674698793</v>
      </c>
      <c r="CB29" s="161">
        <v>0.40963855421686746</v>
      </c>
      <c r="CC29" s="169">
        <v>0.31325301204819278</v>
      </c>
    </row>
    <row r="30" spans="1:81" outlineLevel="1" x14ac:dyDescent="0.25">
      <c r="A30" s="213" t="s">
        <v>345</v>
      </c>
      <c r="B30" s="153">
        <v>41730</v>
      </c>
      <c r="C30" s="154">
        <v>180</v>
      </c>
      <c r="D30" s="155">
        <f t="shared" si="1"/>
        <v>154</v>
      </c>
      <c r="E30" s="155">
        <f t="shared" si="2"/>
        <v>91</v>
      </c>
      <c r="F30" s="155">
        <f t="shared" si="3"/>
        <v>60</v>
      </c>
      <c r="G30" s="156">
        <f t="shared" si="0"/>
        <v>0.85555555555555551</v>
      </c>
      <c r="H30" s="156">
        <f t="shared" si="0"/>
        <v>0.50555555555555554</v>
      </c>
      <c r="I30" s="156">
        <f t="shared" si="0"/>
        <v>0.33333333333333331</v>
      </c>
      <c r="J30" s="217"/>
      <c r="K30" s="162"/>
      <c r="L30" s="163"/>
      <c r="M30" s="163"/>
      <c r="N30" s="163"/>
      <c r="O30" s="163"/>
      <c r="P30" s="163"/>
      <c r="Q30" s="163"/>
      <c r="R30" s="163"/>
      <c r="S30" s="163"/>
      <c r="T30" s="163"/>
      <c r="U30" s="163"/>
      <c r="V30" s="163"/>
      <c r="W30" s="163"/>
      <c r="X30" s="163"/>
      <c r="Y30" s="163"/>
      <c r="Z30" s="163"/>
      <c r="AA30" s="163"/>
      <c r="AB30" s="163"/>
      <c r="AC30" s="163"/>
      <c r="AD30" s="163"/>
      <c r="AE30" s="163"/>
      <c r="AF30" s="163"/>
      <c r="AG30" s="163"/>
      <c r="AH30" s="163"/>
      <c r="AI30" s="163">
        <v>175</v>
      </c>
      <c r="AJ30" s="163">
        <v>154</v>
      </c>
      <c r="AK30" s="163">
        <v>141</v>
      </c>
      <c r="AL30" s="163">
        <v>101</v>
      </c>
      <c r="AM30" s="163">
        <v>91</v>
      </c>
      <c r="AN30" s="163">
        <v>81</v>
      </c>
      <c r="AO30" s="163">
        <v>76</v>
      </c>
      <c r="AP30" s="163">
        <v>69</v>
      </c>
      <c r="AQ30" s="163">
        <v>66</v>
      </c>
      <c r="AR30" s="163">
        <v>64</v>
      </c>
      <c r="AS30" s="163">
        <v>60</v>
      </c>
      <c r="AT30" s="163">
        <v>59</v>
      </c>
      <c r="AU30" s="163">
        <v>47</v>
      </c>
      <c r="AV30" s="163">
        <v>43</v>
      </c>
      <c r="AW30" s="163">
        <v>36</v>
      </c>
      <c r="AX30" s="163">
        <v>28</v>
      </c>
      <c r="AY30" s="163">
        <v>27</v>
      </c>
      <c r="AZ30" s="166">
        <v>23</v>
      </c>
      <c r="BA30" s="163">
        <v>17</v>
      </c>
      <c r="BB30" s="163">
        <v>16</v>
      </c>
      <c r="BC30" s="163">
        <v>16</v>
      </c>
      <c r="BD30" s="163">
        <v>16</v>
      </c>
      <c r="BE30" s="163">
        <v>15</v>
      </c>
      <c r="BF30" s="163">
        <v>14</v>
      </c>
      <c r="BG30" s="163">
        <v>13</v>
      </c>
      <c r="BH30" s="163">
        <v>13</v>
      </c>
      <c r="BI30" s="165">
        <v>13</v>
      </c>
      <c r="BJ30" s="163">
        <v>13</v>
      </c>
      <c r="BK30" s="163">
        <v>13</v>
      </c>
      <c r="BL30" s="163">
        <v>11</v>
      </c>
      <c r="BM30" s="163">
        <v>10</v>
      </c>
      <c r="BN30" s="163">
        <v>10</v>
      </c>
      <c r="BO30" s="163">
        <v>10</v>
      </c>
      <c r="BP30" s="163">
        <v>10</v>
      </c>
      <c r="BQ30" s="163">
        <v>10</v>
      </c>
      <c r="BR30" s="163">
        <v>9</v>
      </c>
      <c r="BS30" s="163">
        <v>9</v>
      </c>
      <c r="BT30" s="163">
        <v>9</v>
      </c>
      <c r="BU30" s="165" t="n">
        <v>9.0</v>
      </c>
      <c r="BV30" s="163"/>
      <c r="BW30" s="163"/>
      <c r="BX30" s="163"/>
      <c r="BY30" s="163"/>
      <c r="BZ30" s="163"/>
      <c r="CA30" s="161">
        <v>0.85555555555555551</v>
      </c>
      <c r="CB30" s="161">
        <v>0.50555555555555554</v>
      </c>
      <c r="CC30" s="169">
        <v>0.33333333333333331</v>
      </c>
    </row>
    <row r="31" spans="1:81" outlineLevel="1" x14ac:dyDescent="0.25">
      <c r="A31" s="213" t="s">
        <v>346</v>
      </c>
      <c r="B31" s="153">
        <v>41760</v>
      </c>
      <c r="C31" s="154">
        <v>226</v>
      </c>
      <c r="D31" s="155">
        <f t="shared" si="1"/>
        <v>216</v>
      </c>
      <c r="E31" s="155">
        <f t="shared" si="2"/>
        <v>142</v>
      </c>
      <c r="F31" s="155">
        <f t="shared" si="3"/>
        <v>95</v>
      </c>
      <c r="G31" s="156">
        <f t="shared" si="0"/>
        <v>0.95575221238938057</v>
      </c>
      <c r="H31" s="156">
        <f t="shared" si="0"/>
        <v>0.62831858407079644</v>
      </c>
      <c r="I31" s="156">
        <f t="shared" si="0"/>
        <v>0.42035398230088494</v>
      </c>
      <c r="J31" s="217"/>
      <c r="K31" s="162"/>
      <c r="L31" s="163"/>
      <c r="M31" s="163"/>
      <c r="N31" s="163"/>
      <c r="O31" s="163"/>
      <c r="P31" s="163"/>
      <c r="Q31" s="163"/>
      <c r="R31" s="163"/>
      <c r="S31" s="163"/>
      <c r="T31" s="163"/>
      <c r="U31" s="163"/>
      <c r="V31" s="163"/>
      <c r="W31" s="163"/>
      <c r="X31" s="163"/>
      <c r="Y31" s="163"/>
      <c r="Z31" s="163"/>
      <c r="AA31" s="163"/>
      <c r="AB31" s="163"/>
      <c r="AC31" s="163"/>
      <c r="AD31" s="163"/>
      <c r="AE31" s="163"/>
      <c r="AF31" s="163"/>
      <c r="AG31" s="163"/>
      <c r="AH31" s="163"/>
      <c r="AI31" s="163"/>
      <c r="AJ31" s="163">
        <v>222</v>
      </c>
      <c r="AK31" s="163">
        <v>216</v>
      </c>
      <c r="AL31" s="163">
        <v>203</v>
      </c>
      <c r="AM31" s="163">
        <v>155</v>
      </c>
      <c r="AN31" s="163">
        <v>142</v>
      </c>
      <c r="AO31" s="163">
        <v>128</v>
      </c>
      <c r="AP31" s="163">
        <v>121</v>
      </c>
      <c r="AQ31" s="163">
        <v>118</v>
      </c>
      <c r="AR31" s="163">
        <v>111</v>
      </c>
      <c r="AS31" s="163">
        <v>100</v>
      </c>
      <c r="AT31" s="163">
        <v>95</v>
      </c>
      <c r="AU31" s="163">
        <v>79</v>
      </c>
      <c r="AV31" s="163">
        <v>67</v>
      </c>
      <c r="AW31" s="163">
        <v>54</v>
      </c>
      <c r="AX31" s="163">
        <v>44</v>
      </c>
      <c r="AY31" s="163">
        <v>42</v>
      </c>
      <c r="AZ31" s="166">
        <v>41</v>
      </c>
      <c r="BA31" s="163">
        <v>35</v>
      </c>
      <c r="BB31" s="163">
        <v>34</v>
      </c>
      <c r="BC31" s="163">
        <v>33</v>
      </c>
      <c r="BD31" s="163">
        <v>32</v>
      </c>
      <c r="BE31" s="163">
        <v>33</v>
      </c>
      <c r="BF31" s="163">
        <v>32</v>
      </c>
      <c r="BG31" s="163">
        <v>30</v>
      </c>
      <c r="BH31" s="163">
        <v>26</v>
      </c>
      <c r="BI31" s="165">
        <v>23</v>
      </c>
      <c r="BJ31" s="163">
        <v>21</v>
      </c>
      <c r="BK31" s="163">
        <v>20</v>
      </c>
      <c r="BL31" s="163">
        <v>20</v>
      </c>
      <c r="BM31" s="163">
        <v>17</v>
      </c>
      <c r="BN31" s="163">
        <v>15</v>
      </c>
      <c r="BO31" s="163">
        <v>14</v>
      </c>
      <c r="BP31" s="163">
        <v>14</v>
      </c>
      <c r="BQ31" s="163">
        <v>13</v>
      </c>
      <c r="BR31" s="163">
        <v>12</v>
      </c>
      <c r="BS31" s="163">
        <v>12</v>
      </c>
      <c r="BT31" s="163">
        <v>12</v>
      </c>
      <c r="BU31" s="165" t="n">
        <v>11.0</v>
      </c>
      <c r="BV31" s="163"/>
      <c r="BW31" s="163"/>
      <c r="BX31" s="163"/>
      <c r="BY31" s="163"/>
      <c r="BZ31" s="163"/>
      <c r="CA31" s="161">
        <v>0.95575221238938057</v>
      </c>
      <c r="CB31" s="161">
        <v>0.62831858407079644</v>
      </c>
      <c r="CC31" s="169">
        <v>0.42035398230088494</v>
      </c>
    </row>
    <row r="32" spans="1:81" outlineLevel="1" x14ac:dyDescent="0.25">
      <c r="A32" s="213" t="s">
        <v>347</v>
      </c>
      <c r="B32" s="153">
        <v>41791</v>
      </c>
      <c r="C32" s="154">
        <v>294</v>
      </c>
      <c r="D32" s="155">
        <f t="shared" si="1"/>
        <v>256</v>
      </c>
      <c r="E32" s="155">
        <f t="shared" si="2"/>
        <v>171</v>
      </c>
      <c r="F32" s="155">
        <f t="shared" si="3"/>
        <v>101</v>
      </c>
      <c r="G32" s="156">
        <f t="shared" si="0"/>
        <v>0.87074829931972786</v>
      </c>
      <c r="H32" s="156">
        <f t="shared" si="0"/>
        <v>0.58163265306122447</v>
      </c>
      <c r="I32" s="156">
        <f t="shared" si="0"/>
        <v>0.34353741496598639</v>
      </c>
      <c r="J32" s="217"/>
      <c r="K32" s="162"/>
      <c r="L32" s="163"/>
      <c r="M32" s="163"/>
      <c r="N32" s="163"/>
      <c r="O32" s="163"/>
      <c r="P32" s="163"/>
      <c r="Q32" s="163"/>
      <c r="R32" s="163"/>
      <c r="S32" s="163"/>
      <c r="T32" s="163"/>
      <c r="U32" s="163"/>
      <c r="V32" s="163"/>
      <c r="W32" s="163"/>
      <c r="X32" s="163"/>
      <c r="Y32" s="163"/>
      <c r="Z32" s="163"/>
      <c r="AA32" s="163"/>
      <c r="AB32" s="163"/>
      <c r="AC32" s="163"/>
      <c r="AD32" s="163"/>
      <c r="AE32" s="163"/>
      <c r="AF32" s="163"/>
      <c r="AG32" s="163"/>
      <c r="AH32" s="163"/>
      <c r="AI32" s="163"/>
      <c r="AJ32" s="163"/>
      <c r="AK32" s="163">
        <v>276</v>
      </c>
      <c r="AL32" s="163">
        <v>256</v>
      </c>
      <c r="AM32" s="163">
        <v>224</v>
      </c>
      <c r="AN32" s="163">
        <v>197</v>
      </c>
      <c r="AO32" s="163">
        <v>171</v>
      </c>
      <c r="AP32" s="163">
        <v>153</v>
      </c>
      <c r="AQ32" s="163">
        <v>147</v>
      </c>
      <c r="AR32" s="163">
        <v>138</v>
      </c>
      <c r="AS32" s="163">
        <v>121</v>
      </c>
      <c r="AT32" s="163">
        <v>114</v>
      </c>
      <c r="AU32" s="163">
        <v>101</v>
      </c>
      <c r="AV32" s="163">
        <v>86</v>
      </c>
      <c r="AW32" s="163">
        <v>64</v>
      </c>
      <c r="AX32" s="163">
        <v>57</v>
      </c>
      <c r="AY32" s="163">
        <v>52</v>
      </c>
      <c r="AZ32" s="166">
        <v>49</v>
      </c>
      <c r="BA32" s="163">
        <v>48</v>
      </c>
      <c r="BB32" s="163">
        <v>48</v>
      </c>
      <c r="BC32" s="163">
        <v>48</v>
      </c>
      <c r="BD32" s="163">
        <v>45</v>
      </c>
      <c r="BE32" s="163">
        <v>43</v>
      </c>
      <c r="BF32" s="163">
        <v>40</v>
      </c>
      <c r="BG32" s="163">
        <v>36</v>
      </c>
      <c r="BH32" s="163">
        <v>35</v>
      </c>
      <c r="BI32" s="165">
        <v>33</v>
      </c>
      <c r="BJ32" s="163">
        <v>30</v>
      </c>
      <c r="BK32" s="163">
        <v>28</v>
      </c>
      <c r="BL32" s="163">
        <v>26</v>
      </c>
      <c r="BM32" s="163">
        <v>27</v>
      </c>
      <c r="BN32" s="163">
        <v>27</v>
      </c>
      <c r="BO32" s="163">
        <v>26</v>
      </c>
      <c r="BP32" s="163">
        <v>26</v>
      </c>
      <c r="BQ32" s="163">
        <v>24</v>
      </c>
      <c r="BR32" s="163">
        <v>22</v>
      </c>
      <c r="BS32" s="163">
        <v>21</v>
      </c>
      <c r="BT32" s="163">
        <v>21</v>
      </c>
      <c r="BU32" s="165" t="n">
        <v>20.0</v>
      </c>
      <c r="BV32" s="163"/>
      <c r="BW32" s="163"/>
      <c r="BX32" s="163"/>
      <c r="BY32" s="163"/>
      <c r="BZ32" s="163"/>
      <c r="CA32" s="161">
        <v>0.87074829931972786</v>
      </c>
      <c r="CB32" s="161">
        <v>0.58163265306122447</v>
      </c>
      <c r="CC32" s="169">
        <v>0.34353741496598639</v>
      </c>
    </row>
    <row r="33" spans="1:81" outlineLevel="1" x14ac:dyDescent="0.25">
      <c r="A33" s="213" t="s">
        <v>348</v>
      </c>
      <c r="B33" s="153">
        <v>41821</v>
      </c>
      <c r="C33" s="154">
        <v>190</v>
      </c>
      <c r="D33" s="155">
        <f t="shared" si="1"/>
        <v>176</v>
      </c>
      <c r="E33" s="155">
        <f t="shared" si="2"/>
        <v>128</v>
      </c>
      <c r="F33" s="155">
        <f t="shared" si="3"/>
        <v>62</v>
      </c>
      <c r="G33" s="156">
        <f t="shared" si="0"/>
        <v>0.9263157894736842</v>
      </c>
      <c r="H33" s="156">
        <f t="shared" si="0"/>
        <v>0.67368421052631577</v>
      </c>
      <c r="I33" s="156">
        <f t="shared" si="0"/>
        <v>0.32631578947368423</v>
      </c>
      <c r="J33" s="217"/>
      <c r="K33" s="162"/>
      <c r="L33" s="163"/>
      <c r="M33" s="163"/>
      <c r="N33" s="163"/>
      <c r="O33" s="163"/>
      <c r="P33" s="163"/>
      <c r="Q33" s="163"/>
      <c r="R33" s="163"/>
      <c r="S33" s="163"/>
      <c r="T33" s="163"/>
      <c r="U33" s="163"/>
      <c r="V33" s="163"/>
      <c r="W33" s="163"/>
      <c r="X33" s="163"/>
      <c r="Y33" s="163"/>
      <c r="Z33" s="163"/>
      <c r="AA33" s="163"/>
      <c r="AB33" s="163"/>
      <c r="AC33" s="163"/>
      <c r="AD33" s="163"/>
      <c r="AE33" s="163"/>
      <c r="AF33" s="163"/>
      <c r="AG33" s="163"/>
      <c r="AH33" s="163"/>
      <c r="AI33" s="163"/>
      <c r="AJ33" s="163"/>
      <c r="AK33" s="163"/>
      <c r="AL33" s="163">
        <v>190</v>
      </c>
      <c r="AM33" s="163">
        <v>176</v>
      </c>
      <c r="AN33" s="163">
        <v>170</v>
      </c>
      <c r="AO33" s="163">
        <v>141</v>
      </c>
      <c r="AP33" s="163">
        <v>128</v>
      </c>
      <c r="AQ33" s="163">
        <v>116</v>
      </c>
      <c r="AR33" s="163">
        <v>105</v>
      </c>
      <c r="AS33" s="163">
        <v>91</v>
      </c>
      <c r="AT33" s="163">
        <v>85</v>
      </c>
      <c r="AU33" s="163">
        <v>71</v>
      </c>
      <c r="AV33" s="163">
        <v>62</v>
      </c>
      <c r="AW33" s="163">
        <v>50</v>
      </c>
      <c r="AX33" s="163">
        <v>47</v>
      </c>
      <c r="AY33" s="163">
        <v>42</v>
      </c>
      <c r="AZ33" s="166">
        <v>38</v>
      </c>
      <c r="BA33" s="163">
        <v>33</v>
      </c>
      <c r="BB33" s="163">
        <v>29</v>
      </c>
      <c r="BC33" s="163">
        <v>27</v>
      </c>
      <c r="BD33" s="163">
        <v>26</v>
      </c>
      <c r="BE33" s="163">
        <v>26</v>
      </c>
      <c r="BF33" s="163">
        <v>26</v>
      </c>
      <c r="BG33" s="163">
        <v>25</v>
      </c>
      <c r="BH33" s="163">
        <v>24</v>
      </c>
      <c r="BI33" s="165">
        <v>23</v>
      </c>
      <c r="BJ33" s="163">
        <v>22</v>
      </c>
      <c r="BK33" s="163">
        <v>22</v>
      </c>
      <c r="BL33" s="163">
        <v>21</v>
      </c>
      <c r="BM33" s="163">
        <v>20</v>
      </c>
      <c r="BN33" s="163">
        <v>19</v>
      </c>
      <c r="BO33" s="163">
        <v>19</v>
      </c>
      <c r="BP33" s="163">
        <v>19</v>
      </c>
      <c r="BQ33" s="163">
        <v>19</v>
      </c>
      <c r="BR33" s="163">
        <v>16</v>
      </c>
      <c r="BS33" s="163">
        <v>16</v>
      </c>
      <c r="BT33" s="163">
        <v>16</v>
      </c>
      <c r="BU33" s="165" t="n">
        <v>16.0</v>
      </c>
      <c r="BV33" s="163"/>
      <c r="BW33" s="163"/>
      <c r="BX33" s="163"/>
      <c r="BY33" s="163"/>
      <c r="BZ33" s="163"/>
      <c r="CA33" s="161">
        <v>0.9263157894736842</v>
      </c>
      <c r="CB33" s="161">
        <v>0.67368421052631577</v>
      </c>
      <c r="CC33" s="169">
        <v>0.32631578947368423</v>
      </c>
    </row>
    <row r="34" spans="1:81" outlineLevel="1" x14ac:dyDescent="0.25">
      <c r="A34" s="213" t="s">
        <v>349</v>
      </c>
      <c r="B34" s="153">
        <v>41852</v>
      </c>
      <c r="C34" s="154">
        <v>288</v>
      </c>
      <c r="D34" s="155">
        <f t="shared" si="1"/>
        <v>278</v>
      </c>
      <c r="E34" s="155">
        <f t="shared" si="2"/>
        <v>191</v>
      </c>
      <c r="F34" s="155">
        <f t="shared" si="3"/>
        <v>71</v>
      </c>
      <c r="G34" s="156">
        <f t="shared" si="0"/>
        <v>0.96527777777777779</v>
      </c>
      <c r="H34" s="156">
        <f t="shared" si="0"/>
        <v>0.66319444444444442</v>
      </c>
      <c r="I34" s="156">
        <f t="shared" si="0"/>
        <v>0.24652777777777779</v>
      </c>
      <c r="J34" s="217"/>
      <c r="K34" s="162"/>
      <c r="L34" s="163"/>
      <c r="M34" s="163"/>
      <c r="N34" s="163"/>
      <c r="O34" s="163"/>
      <c r="P34" s="163"/>
      <c r="Q34" s="163"/>
      <c r="R34" s="163"/>
      <c r="S34" s="163"/>
      <c r="T34" s="163"/>
      <c r="U34" s="163"/>
      <c r="V34" s="163"/>
      <c r="W34" s="163"/>
      <c r="X34" s="163"/>
      <c r="Y34" s="163"/>
      <c r="Z34" s="163"/>
      <c r="AA34" s="163"/>
      <c r="AB34" s="163"/>
      <c r="AC34" s="163"/>
      <c r="AD34" s="163"/>
      <c r="AE34" s="163"/>
      <c r="AF34" s="163"/>
      <c r="AG34" s="163"/>
      <c r="AH34" s="163"/>
      <c r="AI34" s="163"/>
      <c r="AJ34" s="163"/>
      <c r="AK34" s="163"/>
      <c r="AL34" s="163"/>
      <c r="AM34" s="163">
        <v>286</v>
      </c>
      <c r="AN34" s="163">
        <v>278</v>
      </c>
      <c r="AO34" s="163">
        <v>256</v>
      </c>
      <c r="AP34" s="163">
        <v>213</v>
      </c>
      <c r="AQ34" s="163">
        <v>191</v>
      </c>
      <c r="AR34" s="163">
        <v>169</v>
      </c>
      <c r="AS34" s="163">
        <v>148</v>
      </c>
      <c r="AT34" s="163">
        <v>138</v>
      </c>
      <c r="AU34" s="163">
        <v>115</v>
      </c>
      <c r="AV34" s="163">
        <v>90</v>
      </c>
      <c r="AW34" s="163">
        <v>71</v>
      </c>
      <c r="AX34" s="163">
        <v>60</v>
      </c>
      <c r="AY34" s="163">
        <v>52</v>
      </c>
      <c r="AZ34" s="166">
        <v>50</v>
      </c>
      <c r="BA34" s="163">
        <v>46</v>
      </c>
      <c r="BB34" s="163">
        <v>42</v>
      </c>
      <c r="BC34" s="163">
        <v>40</v>
      </c>
      <c r="BD34" s="163">
        <v>39</v>
      </c>
      <c r="BE34" s="163">
        <v>34</v>
      </c>
      <c r="BF34" s="163">
        <v>33</v>
      </c>
      <c r="BG34" s="163">
        <v>30</v>
      </c>
      <c r="BH34" s="163">
        <v>28</v>
      </c>
      <c r="BI34" s="165">
        <v>28</v>
      </c>
      <c r="BJ34" s="163">
        <v>28</v>
      </c>
      <c r="BK34" s="163">
        <v>24</v>
      </c>
      <c r="BL34" s="163">
        <v>24</v>
      </c>
      <c r="BM34" s="163">
        <v>24</v>
      </c>
      <c r="BN34" s="163">
        <v>22</v>
      </c>
      <c r="BO34" s="163">
        <v>22</v>
      </c>
      <c r="BP34" s="163">
        <v>22</v>
      </c>
      <c r="BQ34" s="163">
        <v>21</v>
      </c>
      <c r="BR34" s="163">
        <v>20</v>
      </c>
      <c r="BS34" s="163">
        <v>20</v>
      </c>
      <c r="BT34" s="163">
        <v>20</v>
      </c>
      <c r="BU34" s="165" t="n">
        <v>20.0</v>
      </c>
      <c r="BV34" s="163"/>
      <c r="BW34" s="163"/>
      <c r="BX34" s="163"/>
      <c r="BY34" s="163"/>
      <c r="BZ34" s="163"/>
      <c r="CA34" s="161">
        <v>0.96527777777777779</v>
      </c>
      <c r="CB34" s="169">
        <v>0.66319444444444442</v>
      </c>
      <c r="CC34" s="169">
        <v>0.24652777777777779</v>
      </c>
    </row>
    <row r="35" spans="1:81" outlineLevel="1" x14ac:dyDescent="0.25">
      <c r="A35" s="213" t="s">
        <v>350</v>
      </c>
      <c r="B35" s="153">
        <v>41883</v>
      </c>
      <c r="C35" s="154">
        <v>294</v>
      </c>
      <c r="D35" s="155">
        <f t="shared" si="1"/>
        <v>273</v>
      </c>
      <c r="E35" s="155">
        <f t="shared" si="2"/>
        <v>185</v>
      </c>
      <c r="F35" s="155">
        <f t="shared" si="3"/>
        <v>64</v>
      </c>
      <c r="G35" s="156">
        <f t="shared" si="0"/>
        <v>0.9285714285714286</v>
      </c>
      <c r="H35" s="156">
        <f t="shared" si="0"/>
        <v>0.62925170068027214</v>
      </c>
      <c r="I35" s="156">
        <f t="shared" si="0"/>
        <v>0.21768707482993196</v>
      </c>
      <c r="J35" s="217"/>
      <c r="K35" s="162"/>
      <c r="L35" s="163"/>
      <c r="M35" s="163"/>
      <c r="N35" s="163"/>
      <c r="O35" s="163"/>
      <c r="P35" s="163"/>
      <c r="Q35" s="163"/>
      <c r="R35" s="163"/>
      <c r="S35" s="163"/>
      <c r="T35" s="163"/>
      <c r="U35" s="163"/>
      <c r="V35" s="163"/>
      <c r="W35" s="163"/>
      <c r="X35" s="163"/>
      <c r="Y35" s="163"/>
      <c r="Z35" s="163"/>
      <c r="AA35" s="163"/>
      <c r="AB35" s="163"/>
      <c r="AC35" s="163"/>
      <c r="AD35" s="163"/>
      <c r="AE35" s="163"/>
      <c r="AF35" s="163"/>
      <c r="AG35" s="163"/>
      <c r="AH35" s="163"/>
      <c r="AI35" s="163"/>
      <c r="AJ35" s="163"/>
      <c r="AK35" s="163"/>
      <c r="AL35" s="163"/>
      <c r="AM35" s="163"/>
      <c r="AN35" s="163">
        <v>285</v>
      </c>
      <c r="AO35" s="163">
        <v>273</v>
      </c>
      <c r="AP35" s="163">
        <v>250</v>
      </c>
      <c r="AQ35" s="163">
        <v>212</v>
      </c>
      <c r="AR35" s="163">
        <v>185</v>
      </c>
      <c r="AS35" s="163">
        <v>151</v>
      </c>
      <c r="AT35" s="163">
        <v>128</v>
      </c>
      <c r="AU35" s="163">
        <v>105</v>
      </c>
      <c r="AV35" s="163">
        <v>87</v>
      </c>
      <c r="AW35" s="163">
        <v>69</v>
      </c>
      <c r="AX35" s="163">
        <v>64</v>
      </c>
      <c r="AY35" s="163">
        <v>55</v>
      </c>
      <c r="AZ35" s="166">
        <v>50</v>
      </c>
      <c r="BA35" s="163">
        <v>43</v>
      </c>
      <c r="BB35" s="163">
        <v>40</v>
      </c>
      <c r="BC35" s="163">
        <v>40</v>
      </c>
      <c r="BD35" s="163">
        <v>38</v>
      </c>
      <c r="BE35" s="163">
        <v>34</v>
      </c>
      <c r="BF35" s="163">
        <v>31</v>
      </c>
      <c r="BG35" s="163">
        <v>30</v>
      </c>
      <c r="BH35" s="163">
        <v>29</v>
      </c>
      <c r="BI35" s="165">
        <v>29</v>
      </c>
      <c r="BJ35" s="163">
        <v>28</v>
      </c>
      <c r="BK35" s="163">
        <v>26</v>
      </c>
      <c r="BL35" s="163">
        <v>25</v>
      </c>
      <c r="BM35" s="163">
        <v>24</v>
      </c>
      <c r="BN35" s="163">
        <v>23</v>
      </c>
      <c r="BO35" s="163">
        <v>23</v>
      </c>
      <c r="BP35" s="163">
        <v>23</v>
      </c>
      <c r="BQ35" s="163">
        <v>21</v>
      </c>
      <c r="BR35" s="163">
        <v>22</v>
      </c>
      <c r="BS35" s="163">
        <v>21</v>
      </c>
      <c r="BT35" s="163">
        <v>21</v>
      </c>
      <c r="BU35" s="165" t="n">
        <v>19.0</v>
      </c>
      <c r="BV35" s="163"/>
      <c r="BW35" s="163"/>
      <c r="BX35" s="163"/>
      <c r="BY35" s="163"/>
      <c r="BZ35" s="163"/>
      <c r="CA35" s="161">
        <v>0.9285714285714286</v>
      </c>
      <c r="CB35" s="169">
        <v>0.62925170068027214</v>
      </c>
      <c r="CC35" s="169">
        <v>0.21768707482993196</v>
      </c>
    </row>
    <row r="36" spans="1:81" outlineLevel="1" x14ac:dyDescent="0.25">
      <c r="A36" s="213" t="s">
        <v>351</v>
      </c>
      <c r="B36" s="153">
        <v>41913</v>
      </c>
      <c r="C36" s="154">
        <v>223</v>
      </c>
      <c r="D36" s="155">
        <f t="shared" si="1"/>
        <v>201</v>
      </c>
      <c r="E36" s="155">
        <f t="shared" si="2"/>
        <v>142</v>
      </c>
      <c r="F36" s="155">
        <f t="shared" si="3"/>
        <v>58</v>
      </c>
      <c r="G36" s="156">
        <f t="shared" si="0"/>
        <v>0.90134529147982068</v>
      </c>
      <c r="H36" s="156">
        <f t="shared" si="0"/>
        <v>0.63677130044843044</v>
      </c>
      <c r="I36" s="156">
        <f t="shared" si="0"/>
        <v>0.26008968609865468</v>
      </c>
      <c r="J36" s="217"/>
      <c r="K36" s="162"/>
      <c r="L36" s="163"/>
      <c r="M36" s="163"/>
      <c r="N36" s="163"/>
      <c r="O36" s="163"/>
      <c r="P36" s="163"/>
      <c r="Q36" s="163"/>
      <c r="R36" s="163"/>
      <c r="S36" s="163"/>
      <c r="T36" s="163"/>
      <c r="U36" s="163"/>
      <c r="V36" s="163"/>
      <c r="W36" s="163"/>
      <c r="X36" s="163"/>
      <c r="Y36" s="163"/>
      <c r="Z36" s="163"/>
      <c r="AA36" s="163"/>
      <c r="AB36" s="163"/>
      <c r="AC36" s="163"/>
      <c r="AD36" s="163"/>
      <c r="AE36" s="163"/>
      <c r="AF36" s="163"/>
      <c r="AG36" s="163"/>
      <c r="AH36" s="163"/>
      <c r="AI36" s="163"/>
      <c r="AJ36" s="163"/>
      <c r="AK36" s="163"/>
      <c r="AL36" s="163"/>
      <c r="AM36" s="163"/>
      <c r="AN36" s="163"/>
      <c r="AO36" s="163">
        <v>217</v>
      </c>
      <c r="AP36" s="163">
        <v>201</v>
      </c>
      <c r="AQ36" s="163">
        <v>188</v>
      </c>
      <c r="AR36" s="163">
        <v>168</v>
      </c>
      <c r="AS36" s="163">
        <v>142</v>
      </c>
      <c r="AT36" s="163">
        <v>127</v>
      </c>
      <c r="AU36" s="163">
        <v>101</v>
      </c>
      <c r="AV36" s="163">
        <v>85</v>
      </c>
      <c r="AW36" s="163">
        <v>68</v>
      </c>
      <c r="AX36" s="163">
        <v>63</v>
      </c>
      <c r="AY36" s="163">
        <v>58</v>
      </c>
      <c r="AZ36" s="166">
        <v>56</v>
      </c>
      <c r="BA36" s="163">
        <v>53</v>
      </c>
      <c r="BB36" s="163">
        <v>48</v>
      </c>
      <c r="BC36" s="163">
        <v>48</v>
      </c>
      <c r="BD36" s="163">
        <v>48</v>
      </c>
      <c r="BE36" s="163">
        <v>47</v>
      </c>
      <c r="BF36" s="163">
        <v>46</v>
      </c>
      <c r="BG36" s="163">
        <v>43</v>
      </c>
      <c r="BH36" s="163">
        <v>39</v>
      </c>
      <c r="BI36" s="165">
        <v>38</v>
      </c>
      <c r="BJ36" s="163">
        <v>37</v>
      </c>
      <c r="BK36" s="163">
        <v>35</v>
      </c>
      <c r="BL36" s="163">
        <v>33</v>
      </c>
      <c r="BM36" s="163">
        <v>33</v>
      </c>
      <c r="BN36" s="163">
        <v>31</v>
      </c>
      <c r="BO36" s="163">
        <v>31</v>
      </c>
      <c r="BP36" s="163">
        <v>31</v>
      </c>
      <c r="BQ36" s="163">
        <v>29</v>
      </c>
      <c r="BR36" s="163">
        <v>28</v>
      </c>
      <c r="BS36" s="163">
        <v>28</v>
      </c>
      <c r="BT36" s="163">
        <v>28</v>
      </c>
      <c r="BU36" s="165" t="n">
        <v>28.0</v>
      </c>
      <c r="BV36" s="163"/>
      <c r="BW36" s="163"/>
      <c r="BX36" s="163"/>
      <c r="BY36" s="163"/>
      <c r="BZ36" s="163"/>
      <c r="CA36" s="161">
        <v>0.90134529147982068</v>
      </c>
      <c r="CB36" s="169">
        <v>0.63677130044843044</v>
      </c>
      <c r="CC36" s="169">
        <v>0.26008968609865468</v>
      </c>
    </row>
    <row r="37" spans="1:81" outlineLevel="1" x14ac:dyDescent="0.25">
      <c r="A37" s="213" t="s">
        <v>352</v>
      </c>
      <c r="B37" s="153">
        <v>41944</v>
      </c>
      <c r="C37" s="154">
        <v>399</v>
      </c>
      <c r="D37" s="155">
        <f>IFERROR(INDEX($K37:$BN37,,MATCH($B37,$K$3:$BN$3,0)+2),0)</f>
        <v>390</v>
      </c>
      <c r="E37" s="155">
        <f t="shared" si="2"/>
        <v>258</v>
      </c>
      <c r="F37" s="155">
        <f t="shared" si="3"/>
        <v>98</v>
      </c>
      <c r="G37" s="156">
        <f t="shared" si="0"/>
        <v>0.97744360902255634</v>
      </c>
      <c r="H37" s="156">
        <f t="shared" si="0"/>
        <v>0.64661654135338342</v>
      </c>
      <c r="I37" s="156">
        <f t="shared" si="0"/>
        <v>0.24561403508771928</v>
      </c>
      <c r="J37" s="217"/>
      <c r="K37" s="162"/>
      <c r="L37" s="163"/>
      <c r="M37" s="163"/>
      <c r="N37" s="163"/>
      <c r="O37" s="163"/>
      <c r="P37" s="163"/>
      <c r="Q37" s="163"/>
      <c r="R37" s="163"/>
      <c r="S37" s="163"/>
      <c r="T37" s="163"/>
      <c r="U37" s="163"/>
      <c r="V37" s="163"/>
      <c r="W37" s="163"/>
      <c r="X37" s="163"/>
      <c r="Y37" s="163"/>
      <c r="Z37" s="163"/>
      <c r="AA37" s="163"/>
      <c r="AB37" s="163"/>
      <c r="AC37" s="163"/>
      <c r="AD37" s="163"/>
      <c r="AE37" s="163"/>
      <c r="AF37" s="163"/>
      <c r="AG37" s="163"/>
      <c r="AH37" s="163"/>
      <c r="AI37" s="163"/>
      <c r="AJ37" s="163"/>
      <c r="AK37" s="163"/>
      <c r="AL37" s="163"/>
      <c r="AM37" s="163"/>
      <c r="AN37" s="163"/>
      <c r="AO37" s="163"/>
      <c r="AP37" s="163">
        <v>395</v>
      </c>
      <c r="AQ37" s="163">
        <v>390</v>
      </c>
      <c r="AR37" s="163">
        <v>374</v>
      </c>
      <c r="AS37" s="163">
        <v>311</v>
      </c>
      <c r="AT37" s="163">
        <v>258</v>
      </c>
      <c r="AU37" s="163">
        <v>196</v>
      </c>
      <c r="AV37" s="163">
        <v>164</v>
      </c>
      <c r="AW37" s="163">
        <v>137</v>
      </c>
      <c r="AX37" s="163">
        <v>122</v>
      </c>
      <c r="AY37" s="163">
        <v>104</v>
      </c>
      <c r="AZ37" s="166">
        <v>98</v>
      </c>
      <c r="BA37" s="163">
        <v>94</v>
      </c>
      <c r="BB37" s="163">
        <v>82</v>
      </c>
      <c r="BC37" s="163">
        <v>81</v>
      </c>
      <c r="BD37" s="163">
        <v>80</v>
      </c>
      <c r="BE37" s="163">
        <v>74</v>
      </c>
      <c r="BF37" s="163">
        <v>71</v>
      </c>
      <c r="BG37" s="163">
        <v>69</v>
      </c>
      <c r="BH37" s="163">
        <v>60</v>
      </c>
      <c r="BI37" s="165">
        <v>53</v>
      </c>
      <c r="BJ37" s="163">
        <v>52</v>
      </c>
      <c r="BK37" s="163">
        <v>51</v>
      </c>
      <c r="BL37" s="163">
        <v>47</v>
      </c>
      <c r="BM37" s="163">
        <v>44</v>
      </c>
      <c r="BN37" s="163">
        <v>40</v>
      </c>
      <c r="BO37" s="163">
        <v>39</v>
      </c>
      <c r="BP37" s="163">
        <v>39</v>
      </c>
      <c r="BQ37" s="163">
        <v>37</v>
      </c>
      <c r="BR37" s="163">
        <v>37</v>
      </c>
      <c r="BS37" s="163">
        <v>37</v>
      </c>
      <c r="BT37" s="163">
        <v>38</v>
      </c>
      <c r="BU37" s="165" t="n">
        <v>38.0</v>
      </c>
      <c r="BV37" s="163"/>
      <c r="BW37" s="163"/>
      <c r="BX37" s="163"/>
      <c r="BY37" s="163"/>
      <c r="BZ37" s="163"/>
      <c r="CA37" s="169">
        <v>0.97744360902255634</v>
      </c>
      <c r="CB37" s="169">
        <v>0.64661654135338342</v>
      </c>
      <c r="CC37" s="169">
        <v>0.24561403508771928</v>
      </c>
    </row>
    <row r="38" spans="1:81" x14ac:dyDescent="0.25">
      <c r="A38" s="213" t="s">
        <v>353</v>
      </c>
      <c r="B38" s="153">
        <v>41974</v>
      </c>
      <c r="C38" s="154">
        <v>424</v>
      </c>
      <c r="D38" s="155">
        <f t="shared" si="1"/>
        <v>411</v>
      </c>
      <c r="E38" s="155">
        <f t="shared" si="2"/>
        <v>225</v>
      </c>
      <c r="F38" s="155">
        <f t="shared" si="3"/>
        <v>109</v>
      </c>
      <c r="G38" s="156">
        <f t="shared" si="0"/>
        <v>0.96933962264150941</v>
      </c>
      <c r="H38" s="156">
        <f t="shared" si="0"/>
        <v>0.53066037735849059</v>
      </c>
      <c r="I38" s="156">
        <f t="shared" si="0"/>
        <v>0.25707547169811323</v>
      </c>
      <c r="J38" s="217"/>
      <c r="K38" s="162"/>
      <c r="L38" s="163"/>
      <c r="M38" s="163"/>
      <c r="N38" s="163"/>
      <c r="O38" s="163"/>
      <c r="P38" s="163"/>
      <c r="Q38" s="163"/>
      <c r="R38" s="163"/>
      <c r="S38" s="163"/>
      <c r="T38" s="163"/>
      <c r="U38" s="163"/>
      <c r="V38" s="163"/>
      <c r="W38" s="163"/>
      <c r="X38" s="163"/>
      <c r="Y38" s="163"/>
      <c r="Z38" s="163"/>
      <c r="AA38" s="163"/>
      <c r="AB38" s="163"/>
      <c r="AC38" s="163"/>
      <c r="AD38" s="163"/>
      <c r="AE38" s="163"/>
      <c r="AF38" s="163"/>
      <c r="AG38" s="163"/>
      <c r="AH38" s="163"/>
      <c r="AI38" s="163"/>
      <c r="AJ38" s="163"/>
      <c r="AK38" s="163"/>
      <c r="AL38" s="163"/>
      <c r="AM38" s="163"/>
      <c r="AN38" s="163"/>
      <c r="AO38" s="163"/>
      <c r="AP38" s="163"/>
      <c r="AQ38" s="163">
        <v>414</v>
      </c>
      <c r="AR38" s="163">
        <v>411</v>
      </c>
      <c r="AS38" s="163">
        <v>388</v>
      </c>
      <c r="AT38" s="163">
        <v>293</v>
      </c>
      <c r="AU38" s="163">
        <v>225</v>
      </c>
      <c r="AV38" s="163">
        <v>188</v>
      </c>
      <c r="AW38" s="163">
        <v>159</v>
      </c>
      <c r="AX38" s="163">
        <v>143</v>
      </c>
      <c r="AY38" s="163">
        <v>128</v>
      </c>
      <c r="AZ38" s="166">
        <v>124</v>
      </c>
      <c r="BA38" s="163">
        <v>109</v>
      </c>
      <c r="BB38" s="163">
        <v>102</v>
      </c>
      <c r="BC38" s="163">
        <v>100</v>
      </c>
      <c r="BD38" s="163">
        <v>94</v>
      </c>
      <c r="BE38" s="163">
        <v>90</v>
      </c>
      <c r="BF38" s="163">
        <v>87</v>
      </c>
      <c r="BG38" s="163">
        <v>81</v>
      </c>
      <c r="BH38" s="163">
        <v>79</v>
      </c>
      <c r="BI38" s="165">
        <v>77</v>
      </c>
      <c r="BJ38" s="163">
        <v>76</v>
      </c>
      <c r="BK38" s="163">
        <v>72</v>
      </c>
      <c r="BL38" s="163">
        <v>69</v>
      </c>
      <c r="BM38" s="163">
        <v>65</v>
      </c>
      <c r="BN38" s="163">
        <v>62</v>
      </c>
      <c r="BO38" s="163">
        <v>62</v>
      </c>
      <c r="BP38" s="163">
        <v>62</v>
      </c>
      <c r="BQ38" s="163">
        <v>58</v>
      </c>
      <c r="BR38" s="163">
        <v>55</v>
      </c>
      <c r="BS38" s="163">
        <v>54</v>
      </c>
      <c r="BT38" s="163">
        <v>53</v>
      </c>
      <c r="BU38" s="165" t="n">
        <v>50.0</v>
      </c>
      <c r="BV38" s="163"/>
      <c r="BW38" s="163"/>
      <c r="BX38" s="163"/>
      <c r="BY38" s="163"/>
      <c r="BZ38" s="163"/>
      <c r="CA38" s="169">
        <v>0.96933962264150941</v>
      </c>
      <c r="CB38" s="169">
        <v>0.53066037735849059</v>
      </c>
      <c r="CC38" s="169">
        <v>0.25707547169811323</v>
      </c>
    </row>
    <row r="39" spans="1:81" outlineLevel="1" x14ac:dyDescent="0.25">
      <c r="A39" s="213" t="s">
        <v>354</v>
      </c>
      <c r="B39" s="153">
        <v>42005</v>
      </c>
      <c r="C39" s="154">
        <v>440</v>
      </c>
      <c r="D39" s="155">
        <f t="shared" si="1"/>
        <v>429</v>
      </c>
      <c r="E39" s="155">
        <f t="shared" si="2"/>
        <v>213</v>
      </c>
      <c r="F39" s="155">
        <f t="shared" si="3"/>
        <v>102</v>
      </c>
      <c r="G39" s="156">
        <f t="shared" si="0"/>
        <v>0.97499999999999998</v>
      </c>
      <c r="H39" s="156">
        <f t="shared" si="0"/>
        <v>0.48409090909090907</v>
      </c>
      <c r="I39" s="156">
        <f t="shared" si="0"/>
        <v>0.23181818181818181</v>
      </c>
      <c r="J39" s="217"/>
      <c r="K39" s="167"/>
      <c r="L39" s="163"/>
      <c r="M39" s="163"/>
      <c r="N39" s="163"/>
      <c r="O39" s="163"/>
      <c r="P39" s="163"/>
      <c r="Q39" s="163"/>
      <c r="R39" s="163"/>
      <c r="S39" s="163"/>
      <c r="T39" s="163"/>
      <c r="U39" s="163"/>
      <c r="V39" s="163"/>
      <c r="W39" s="163"/>
      <c r="X39" s="163"/>
      <c r="Y39" s="163"/>
      <c r="Z39" s="163"/>
      <c r="AA39" s="163"/>
      <c r="AB39" s="163"/>
      <c r="AC39" s="163"/>
      <c r="AD39" s="163"/>
      <c r="AE39" s="163"/>
      <c r="AF39" s="163"/>
      <c r="AG39" s="163"/>
      <c r="AH39" s="163"/>
      <c r="AI39" s="163"/>
      <c r="AJ39" s="163"/>
      <c r="AK39" s="163"/>
      <c r="AL39" s="163"/>
      <c r="AM39" s="163"/>
      <c r="AN39" s="163"/>
      <c r="AO39" s="163"/>
      <c r="AP39" s="163"/>
      <c r="AQ39" s="163"/>
      <c r="AR39" s="163">
        <v>438</v>
      </c>
      <c r="AS39" s="163">
        <v>429</v>
      </c>
      <c r="AT39" s="163">
        <v>421</v>
      </c>
      <c r="AU39" s="163">
        <v>267</v>
      </c>
      <c r="AV39" s="163">
        <v>213</v>
      </c>
      <c r="AW39" s="163">
        <v>168</v>
      </c>
      <c r="AX39" s="163">
        <v>138</v>
      </c>
      <c r="AY39" s="163">
        <v>125</v>
      </c>
      <c r="AZ39" s="166">
        <v>123</v>
      </c>
      <c r="BA39" s="163">
        <v>112</v>
      </c>
      <c r="BB39" s="163">
        <v>102</v>
      </c>
      <c r="BC39" s="163">
        <v>102</v>
      </c>
      <c r="BD39" s="163">
        <v>97</v>
      </c>
      <c r="BE39" s="163">
        <v>92</v>
      </c>
      <c r="BF39" s="163">
        <v>89</v>
      </c>
      <c r="BG39" s="163">
        <v>85</v>
      </c>
      <c r="BH39" s="163">
        <v>80</v>
      </c>
      <c r="BI39" s="165">
        <v>69</v>
      </c>
      <c r="BJ39" s="163">
        <v>66</v>
      </c>
      <c r="BK39" s="163">
        <v>63</v>
      </c>
      <c r="BL39" s="163">
        <v>62</v>
      </c>
      <c r="BM39" s="163">
        <v>59</v>
      </c>
      <c r="BN39" s="163">
        <v>57</v>
      </c>
      <c r="BO39" s="163">
        <v>57</v>
      </c>
      <c r="BP39" s="163">
        <v>57</v>
      </c>
      <c r="BQ39" s="163">
        <v>54</v>
      </c>
      <c r="BR39" s="163">
        <v>55</v>
      </c>
      <c r="BS39" s="163">
        <v>55</v>
      </c>
      <c r="BT39" s="163">
        <v>55</v>
      </c>
      <c r="BU39" s="165" t="n">
        <v>54.0</v>
      </c>
      <c r="BV39" s="163"/>
      <c r="BW39" s="163"/>
      <c r="BX39" s="163"/>
      <c r="BY39" s="163"/>
      <c r="BZ39" s="163"/>
      <c r="CA39" s="169">
        <v>0.97499999999999998</v>
      </c>
      <c r="CB39" s="169">
        <v>0.48409090909090907</v>
      </c>
      <c r="CC39" s="169">
        <v>0.23181818181818181</v>
      </c>
    </row>
    <row r="40" spans="1:81" outlineLevel="1" x14ac:dyDescent="0.25">
      <c r="A40" s="213" t="s">
        <v>355</v>
      </c>
      <c r="B40" s="153">
        <v>42036</v>
      </c>
      <c r="C40" s="154">
        <v>217</v>
      </c>
      <c r="D40" s="155">
        <f t="shared" si="1"/>
        <v>203</v>
      </c>
      <c r="E40" s="155">
        <f t="shared" si="2"/>
        <v>99</v>
      </c>
      <c r="F40" s="155">
        <f t="shared" si="3"/>
        <v>55</v>
      </c>
      <c r="G40" s="156">
        <f t="shared" si="0"/>
        <v>0.93548387096774188</v>
      </c>
      <c r="H40" s="156">
        <f t="shared" si="0"/>
        <v>0.45622119815668205</v>
      </c>
      <c r="I40" s="156">
        <f t="shared" si="0"/>
        <v>0.25345622119815669</v>
      </c>
      <c r="J40" s="217"/>
      <c r="K40" s="167"/>
      <c r="L40" s="163"/>
      <c r="M40" s="163"/>
      <c r="N40" s="163"/>
      <c r="O40" s="163"/>
      <c r="P40" s="163"/>
      <c r="Q40" s="163"/>
      <c r="R40" s="163"/>
      <c r="S40" s="163"/>
      <c r="T40" s="163"/>
      <c r="U40" s="163"/>
      <c r="V40" s="163"/>
      <c r="W40" s="163"/>
      <c r="X40" s="163"/>
      <c r="Y40" s="163"/>
      <c r="Z40" s="163"/>
      <c r="AA40" s="163"/>
      <c r="AB40" s="163"/>
      <c r="AC40" s="163"/>
      <c r="AD40" s="163"/>
      <c r="AE40" s="163"/>
      <c r="AF40" s="163"/>
      <c r="AG40" s="163"/>
      <c r="AH40" s="163"/>
      <c r="AI40" s="163"/>
      <c r="AJ40" s="163"/>
      <c r="AK40" s="163"/>
      <c r="AL40" s="163"/>
      <c r="AM40" s="163"/>
      <c r="AN40" s="163"/>
      <c r="AO40" s="163"/>
      <c r="AP40" s="163"/>
      <c r="AQ40" s="163"/>
      <c r="AR40" s="163"/>
      <c r="AS40" s="163">
        <v>213</v>
      </c>
      <c r="AT40" s="163">
        <v>203</v>
      </c>
      <c r="AU40" s="163">
        <v>151</v>
      </c>
      <c r="AV40" s="163">
        <v>112</v>
      </c>
      <c r="AW40" s="163">
        <v>99</v>
      </c>
      <c r="AX40" s="163">
        <v>86</v>
      </c>
      <c r="AY40" s="163">
        <v>76</v>
      </c>
      <c r="AZ40" s="166">
        <v>71</v>
      </c>
      <c r="BA40" s="163">
        <v>64</v>
      </c>
      <c r="BB40" s="163">
        <v>56</v>
      </c>
      <c r="BC40" s="163">
        <v>55</v>
      </c>
      <c r="BD40" s="163">
        <v>54</v>
      </c>
      <c r="BE40" s="163">
        <v>54</v>
      </c>
      <c r="BF40" s="163">
        <v>54</v>
      </c>
      <c r="BG40" s="163">
        <v>52</v>
      </c>
      <c r="BH40" s="163">
        <v>44</v>
      </c>
      <c r="BI40" s="165">
        <v>41</v>
      </c>
      <c r="BJ40" s="163">
        <v>38</v>
      </c>
      <c r="BK40" s="163">
        <v>38</v>
      </c>
      <c r="BL40" s="163">
        <v>38</v>
      </c>
      <c r="BM40" s="163">
        <v>38</v>
      </c>
      <c r="BN40" s="163">
        <v>36</v>
      </c>
      <c r="BO40" s="163">
        <v>36</v>
      </c>
      <c r="BP40" s="163">
        <v>36</v>
      </c>
      <c r="BQ40" s="163">
        <v>34</v>
      </c>
      <c r="BR40" s="163">
        <v>34</v>
      </c>
      <c r="BS40" s="163">
        <v>34</v>
      </c>
      <c r="BT40" s="163">
        <v>34</v>
      </c>
      <c r="BU40" s="165" t="n">
        <v>34.0</v>
      </c>
      <c r="BV40" s="163"/>
      <c r="BW40" s="163"/>
      <c r="BX40" s="163"/>
      <c r="BY40" s="163"/>
      <c r="BZ40" s="163"/>
      <c r="CA40" s="169">
        <v>0.93548387096774188</v>
      </c>
      <c r="CB40" s="169">
        <v>0.45622119815668205</v>
      </c>
      <c r="CC40" s="169">
        <v>0.25345622119815669</v>
      </c>
    </row>
    <row r="41" spans="1:81" outlineLevel="1" x14ac:dyDescent="0.25">
      <c r="A41" s="213" t="s">
        <v>356</v>
      </c>
      <c r="B41" s="153">
        <v>42064</v>
      </c>
      <c r="C41" s="154">
        <v>459</v>
      </c>
      <c r="D41" s="155">
        <f t="shared" si="1"/>
        <v>393</v>
      </c>
      <c r="E41" s="155">
        <f t="shared" si="2"/>
        <v>208</v>
      </c>
      <c r="F41" s="155">
        <f t="shared" si="3"/>
        <v>123</v>
      </c>
      <c r="G41" s="156">
        <f t="shared" si="0"/>
        <v>0.85620915032679734</v>
      </c>
      <c r="H41" s="156">
        <f t="shared" si="0"/>
        <v>0.45315904139433549</v>
      </c>
      <c r="I41" s="156">
        <f t="shared" si="0"/>
        <v>0.26797385620915032</v>
      </c>
      <c r="J41" s="217"/>
      <c r="K41" s="167"/>
      <c r="L41" s="163"/>
      <c r="M41" s="163"/>
      <c r="N41" s="163"/>
      <c r="O41" s="163"/>
      <c r="P41" s="163"/>
      <c r="Q41" s="163"/>
      <c r="R41" s="163"/>
      <c r="S41" s="163"/>
      <c r="T41" s="163"/>
      <c r="U41" s="163"/>
      <c r="V41" s="163"/>
      <c r="W41" s="163"/>
      <c r="X41" s="163"/>
      <c r="Y41" s="163"/>
      <c r="Z41" s="163"/>
      <c r="AA41" s="163"/>
      <c r="AB41" s="163"/>
      <c r="AC41" s="163"/>
      <c r="AD41" s="163"/>
      <c r="AE41" s="163"/>
      <c r="AF41" s="163"/>
      <c r="AG41" s="163"/>
      <c r="AH41" s="163"/>
      <c r="AI41" s="163"/>
      <c r="AJ41" s="163"/>
      <c r="AK41" s="163"/>
      <c r="AL41" s="163"/>
      <c r="AM41" s="163"/>
      <c r="AN41" s="163"/>
      <c r="AO41" s="163"/>
      <c r="AP41" s="163"/>
      <c r="AQ41" s="163"/>
      <c r="AR41" s="163"/>
      <c r="AS41" s="163"/>
      <c r="AT41" s="163">
        <v>455</v>
      </c>
      <c r="AU41" s="163">
        <v>393</v>
      </c>
      <c r="AV41" s="163">
        <v>314</v>
      </c>
      <c r="AW41" s="163">
        <v>238</v>
      </c>
      <c r="AX41" s="163">
        <v>208</v>
      </c>
      <c r="AY41" s="163">
        <v>181</v>
      </c>
      <c r="AZ41" s="166">
        <v>166</v>
      </c>
      <c r="BA41" s="163">
        <v>138</v>
      </c>
      <c r="BB41" s="163">
        <v>129</v>
      </c>
      <c r="BC41" s="163">
        <v>126</v>
      </c>
      <c r="BD41" s="163">
        <v>123</v>
      </c>
      <c r="BE41" s="163">
        <v>114</v>
      </c>
      <c r="BF41" s="163">
        <v>105</v>
      </c>
      <c r="BG41" s="163">
        <v>100</v>
      </c>
      <c r="BH41" s="163">
        <v>96</v>
      </c>
      <c r="BI41" s="165">
        <v>90</v>
      </c>
      <c r="BJ41" s="163">
        <v>90</v>
      </c>
      <c r="BK41" s="163">
        <v>88</v>
      </c>
      <c r="BL41" s="163">
        <v>83</v>
      </c>
      <c r="BM41" s="163">
        <v>78</v>
      </c>
      <c r="BN41" s="163">
        <v>76</v>
      </c>
      <c r="BO41" s="163">
        <v>74</v>
      </c>
      <c r="BP41" s="163">
        <v>74</v>
      </c>
      <c r="BQ41" s="163">
        <v>73</v>
      </c>
      <c r="BR41" s="163">
        <v>72</v>
      </c>
      <c r="BS41" s="163">
        <v>69</v>
      </c>
      <c r="BT41" s="163">
        <v>69</v>
      </c>
      <c r="BU41" s="165" t="n">
        <v>69.0</v>
      </c>
      <c r="BV41" s="163"/>
      <c r="BW41" s="163"/>
      <c r="BX41" s="163"/>
      <c r="BY41" s="163"/>
      <c r="BZ41" s="163"/>
      <c r="CA41" s="169">
        <v>0.85620915032679734</v>
      </c>
      <c r="CB41" s="169">
        <v>0.45315904139433549</v>
      </c>
      <c r="CC41" s="169">
        <v>0.26797385620915032</v>
      </c>
    </row>
    <row r="42" spans="1:81" outlineLevel="1" x14ac:dyDescent="0.25">
      <c r="A42" s="213" t="s">
        <v>357</v>
      </c>
      <c r="B42" s="153">
        <v>42095</v>
      </c>
      <c r="C42" s="154">
        <v>591</v>
      </c>
      <c r="D42" s="155">
        <f t="shared" si="1"/>
        <v>506</v>
      </c>
      <c r="E42" s="155">
        <f t="shared" si="2"/>
        <v>292</v>
      </c>
      <c r="F42" s="155">
        <f t="shared" si="3"/>
        <v>183</v>
      </c>
      <c r="G42" s="156">
        <f t="shared" si="0"/>
        <v>0.85617597292724201</v>
      </c>
      <c r="H42" s="156">
        <f t="shared" si="0"/>
        <v>0.49407783417935702</v>
      </c>
      <c r="I42" s="156">
        <f t="shared" si="0"/>
        <v>0.30964467005076141</v>
      </c>
      <c r="J42" s="217"/>
      <c r="K42" s="167"/>
      <c r="L42" s="163"/>
      <c r="M42" s="163"/>
      <c r="N42" s="163"/>
      <c r="O42" s="163"/>
      <c r="P42" s="163"/>
      <c r="Q42" s="163"/>
      <c r="R42" s="163"/>
      <c r="S42" s="163"/>
      <c r="T42" s="163"/>
      <c r="U42" s="163"/>
      <c r="V42" s="163"/>
      <c r="W42" s="163"/>
      <c r="X42" s="163"/>
      <c r="Y42" s="163"/>
      <c r="Z42" s="163"/>
      <c r="AA42" s="163"/>
      <c r="AB42" s="163"/>
      <c r="AC42" s="163"/>
      <c r="AD42" s="163"/>
      <c r="AE42" s="163"/>
      <c r="AF42" s="163"/>
      <c r="AG42" s="163"/>
      <c r="AH42" s="163"/>
      <c r="AI42" s="163"/>
      <c r="AJ42" s="163"/>
      <c r="AK42" s="163"/>
      <c r="AL42" s="163"/>
      <c r="AM42" s="163"/>
      <c r="AN42" s="163"/>
      <c r="AO42" s="163"/>
      <c r="AP42" s="163"/>
      <c r="AQ42" s="163"/>
      <c r="AR42" s="163"/>
      <c r="AS42" s="163"/>
      <c r="AT42" s="163"/>
      <c r="AU42" s="163">
        <v>570</v>
      </c>
      <c r="AV42" s="163">
        <v>506</v>
      </c>
      <c r="AW42" s="163">
        <v>442</v>
      </c>
      <c r="AX42" s="163">
        <v>357</v>
      </c>
      <c r="AY42" s="163">
        <v>292</v>
      </c>
      <c r="AZ42" s="166">
        <v>257</v>
      </c>
      <c r="BA42" s="163">
        <v>233</v>
      </c>
      <c r="BB42" s="163">
        <v>216</v>
      </c>
      <c r="BC42" s="163">
        <v>211</v>
      </c>
      <c r="BD42" s="163">
        <v>201</v>
      </c>
      <c r="BE42" s="163">
        <v>183</v>
      </c>
      <c r="BF42" s="163">
        <v>173</v>
      </c>
      <c r="BG42" s="163">
        <v>168</v>
      </c>
      <c r="BH42" s="163">
        <v>151</v>
      </c>
      <c r="BI42" s="165">
        <v>139</v>
      </c>
      <c r="BJ42" s="163">
        <v>132</v>
      </c>
      <c r="BK42" s="163">
        <v>126</v>
      </c>
      <c r="BL42" s="163">
        <v>123</v>
      </c>
      <c r="BM42" s="163">
        <v>114</v>
      </c>
      <c r="BN42" s="163">
        <v>112</v>
      </c>
      <c r="BO42" s="163">
        <v>106</v>
      </c>
      <c r="BP42" s="163">
        <v>106</v>
      </c>
      <c r="BQ42" s="163">
        <v>98</v>
      </c>
      <c r="BR42" s="163">
        <v>95</v>
      </c>
      <c r="BS42" s="163">
        <v>96</v>
      </c>
      <c r="BT42" s="163">
        <v>96</v>
      </c>
      <c r="BU42" s="165" t="n">
        <v>95.0</v>
      </c>
      <c r="BV42" s="163"/>
      <c r="BW42" s="163"/>
      <c r="BX42" s="163"/>
      <c r="BY42" s="163"/>
      <c r="BZ42" s="163"/>
      <c r="CA42" s="169">
        <v>0.85617597292724201</v>
      </c>
      <c r="CB42" s="169">
        <v>0.49407783417935702</v>
      </c>
      <c r="CC42" s="169">
        <v>0.30964467005076141</v>
      </c>
    </row>
    <row r="43" spans="1:81" outlineLevel="1" x14ac:dyDescent="0.25">
      <c r="A43" s="213" t="s">
        <v>358</v>
      </c>
      <c r="B43" s="153">
        <v>42125</v>
      </c>
      <c r="C43" s="154">
        <v>474</v>
      </c>
      <c r="D43" s="155">
        <f t="shared" si="1"/>
        <v>398</v>
      </c>
      <c r="E43" s="155">
        <f t="shared" si="2"/>
        <v>225</v>
      </c>
      <c r="F43" s="155">
        <f t="shared" si="3"/>
        <v>109</v>
      </c>
      <c r="G43" s="156">
        <f t="shared" si="0"/>
        <v>0.83966244725738393</v>
      </c>
      <c r="H43" s="156">
        <f t="shared" si="0"/>
        <v>0.47468354430379744</v>
      </c>
      <c r="I43" s="156">
        <f t="shared" si="0"/>
        <v>0.22995780590717299</v>
      </c>
      <c r="J43" s="217"/>
      <c r="K43" s="167"/>
      <c r="L43" s="163"/>
      <c r="M43" s="163"/>
      <c r="N43" s="163"/>
      <c r="O43" s="163"/>
      <c r="P43" s="163"/>
      <c r="Q43" s="163"/>
      <c r="R43" s="163"/>
      <c r="S43" s="163"/>
      <c r="T43" s="163"/>
      <c r="U43" s="163"/>
      <c r="V43" s="163"/>
      <c r="W43" s="163"/>
      <c r="X43" s="163"/>
      <c r="Y43" s="163"/>
      <c r="Z43" s="163"/>
      <c r="AA43" s="163"/>
      <c r="AB43" s="163"/>
      <c r="AC43" s="163"/>
      <c r="AD43" s="163"/>
      <c r="AE43" s="163"/>
      <c r="AF43" s="163"/>
      <c r="AG43" s="163"/>
      <c r="AH43" s="163"/>
      <c r="AI43" s="163"/>
      <c r="AJ43" s="163"/>
      <c r="AK43" s="163"/>
      <c r="AL43" s="163"/>
      <c r="AM43" s="163"/>
      <c r="AN43" s="163"/>
      <c r="AO43" s="163"/>
      <c r="AP43" s="163"/>
      <c r="AQ43" s="163"/>
      <c r="AR43" s="163"/>
      <c r="AS43" s="163"/>
      <c r="AT43" s="163"/>
      <c r="AU43" s="163"/>
      <c r="AV43" s="163">
        <v>445</v>
      </c>
      <c r="AW43" s="163">
        <v>398</v>
      </c>
      <c r="AX43" s="163">
        <v>369</v>
      </c>
      <c r="AY43" s="163">
        <v>255</v>
      </c>
      <c r="AZ43" s="166">
        <v>225</v>
      </c>
      <c r="BA43" s="163">
        <v>183</v>
      </c>
      <c r="BB43" s="163">
        <v>146</v>
      </c>
      <c r="BC43" s="163">
        <v>142</v>
      </c>
      <c r="BD43" s="163">
        <v>129</v>
      </c>
      <c r="BE43" s="163">
        <v>116</v>
      </c>
      <c r="BF43" s="163">
        <v>109</v>
      </c>
      <c r="BG43" s="163">
        <v>103</v>
      </c>
      <c r="BH43" s="163">
        <v>95</v>
      </c>
      <c r="BI43" s="165">
        <v>86</v>
      </c>
      <c r="BJ43" s="163">
        <v>77</v>
      </c>
      <c r="BK43" s="163">
        <v>73</v>
      </c>
      <c r="BL43" s="163">
        <v>73</v>
      </c>
      <c r="BM43" s="163">
        <v>72</v>
      </c>
      <c r="BN43" s="163">
        <v>65</v>
      </c>
      <c r="BO43" s="163">
        <v>65</v>
      </c>
      <c r="BP43" s="163">
        <v>65</v>
      </c>
      <c r="BQ43" s="163">
        <v>64</v>
      </c>
      <c r="BR43" s="163">
        <v>63</v>
      </c>
      <c r="BS43" s="163">
        <v>63</v>
      </c>
      <c r="BT43" s="163">
        <v>61</v>
      </c>
      <c r="BU43" s="165" t="n">
        <v>58.0</v>
      </c>
      <c r="BV43" s="163"/>
      <c r="BW43" s="163"/>
      <c r="BX43" s="163"/>
      <c r="BY43" s="163"/>
      <c r="BZ43" s="163"/>
      <c r="CA43" s="169">
        <v>0.83966244725738393</v>
      </c>
      <c r="CB43" s="169">
        <v>0.47468354430379744</v>
      </c>
      <c r="CC43" s="169">
        <v>0.22995780590717299</v>
      </c>
    </row>
    <row r="44" spans="1:81" outlineLevel="1" x14ac:dyDescent="0.25">
      <c r="A44" s="213" t="s">
        <v>359</v>
      </c>
      <c r="B44" s="153">
        <v>42156</v>
      </c>
      <c r="C44" s="154">
        <v>507</v>
      </c>
      <c r="D44" s="155">
        <f t="shared" si="1"/>
        <v>462</v>
      </c>
      <c r="E44" s="155">
        <f t="shared" si="2"/>
        <v>255</v>
      </c>
      <c r="F44" s="155">
        <f t="shared" si="3"/>
        <v>160</v>
      </c>
      <c r="G44" s="156">
        <f t="shared" si="0"/>
        <v>0.91124260355029585</v>
      </c>
      <c r="H44" s="156">
        <f t="shared" si="0"/>
        <v>0.50295857988165682</v>
      </c>
      <c r="I44" s="156">
        <f t="shared" si="0"/>
        <v>0.31558185404339251</v>
      </c>
      <c r="J44" s="217"/>
      <c r="K44" s="167"/>
      <c r="L44" s="163"/>
      <c r="M44" s="163"/>
      <c r="N44" s="163"/>
      <c r="O44" s="163"/>
      <c r="P44" s="163"/>
      <c r="Q44" s="163"/>
      <c r="R44" s="163"/>
      <c r="S44" s="163"/>
      <c r="T44" s="163"/>
      <c r="U44" s="163"/>
      <c r="V44" s="163"/>
      <c r="W44" s="163"/>
      <c r="X44" s="163"/>
      <c r="Y44" s="163"/>
      <c r="Z44" s="163"/>
      <c r="AA44" s="163"/>
      <c r="AB44" s="163"/>
      <c r="AC44" s="163"/>
      <c r="AD44" s="163"/>
      <c r="AE44" s="163"/>
      <c r="AF44" s="163"/>
      <c r="AG44" s="163"/>
      <c r="AH44" s="163"/>
      <c r="AI44" s="163"/>
      <c r="AJ44" s="163"/>
      <c r="AK44" s="163"/>
      <c r="AL44" s="163"/>
      <c r="AM44" s="163"/>
      <c r="AN44" s="163"/>
      <c r="AO44" s="163"/>
      <c r="AP44" s="163"/>
      <c r="AQ44" s="163"/>
      <c r="AR44" s="163"/>
      <c r="AS44" s="163"/>
      <c r="AT44" s="163"/>
      <c r="AU44" s="163"/>
      <c r="AV44" s="163"/>
      <c r="AW44" s="163">
        <v>484</v>
      </c>
      <c r="AX44" s="163">
        <v>462</v>
      </c>
      <c r="AY44" s="163">
        <v>385</v>
      </c>
      <c r="AZ44" s="166">
        <v>312</v>
      </c>
      <c r="BA44" s="163">
        <v>255</v>
      </c>
      <c r="BB44" s="163">
        <v>219</v>
      </c>
      <c r="BC44" s="163">
        <v>209</v>
      </c>
      <c r="BD44" s="163">
        <v>198</v>
      </c>
      <c r="BE44" s="163">
        <v>185</v>
      </c>
      <c r="BF44" s="163">
        <v>174</v>
      </c>
      <c r="BG44" s="163">
        <v>160</v>
      </c>
      <c r="BH44" s="163">
        <v>143</v>
      </c>
      <c r="BI44" s="165">
        <v>131</v>
      </c>
      <c r="BJ44" s="163">
        <v>125</v>
      </c>
      <c r="BK44" s="163">
        <v>117</v>
      </c>
      <c r="BL44" s="163">
        <v>108</v>
      </c>
      <c r="BM44" s="163">
        <v>101</v>
      </c>
      <c r="BN44" s="163">
        <v>97</v>
      </c>
      <c r="BO44" s="163">
        <v>94</v>
      </c>
      <c r="BP44" s="163">
        <v>94</v>
      </c>
      <c r="BQ44" s="163">
        <v>83</v>
      </c>
      <c r="BR44" s="163">
        <v>78</v>
      </c>
      <c r="BS44" s="163">
        <v>77</v>
      </c>
      <c r="BT44" s="163">
        <v>76</v>
      </c>
      <c r="BU44" s="165" t="n">
        <v>75.0</v>
      </c>
      <c r="BV44" s="163"/>
      <c r="BW44" s="163"/>
      <c r="BX44" s="163"/>
      <c r="BY44" s="163"/>
      <c r="BZ44" s="163"/>
      <c r="CA44" s="169">
        <v>0.91124260355029585</v>
      </c>
      <c r="CB44" s="169">
        <v>0.50295857988165682</v>
      </c>
      <c r="CC44" s="169">
        <v>0.31558185404339251</v>
      </c>
    </row>
    <row r="45" spans="1:81" outlineLevel="1" x14ac:dyDescent="0.25">
      <c r="A45" s="213" t="s">
        <v>360</v>
      </c>
      <c r="B45" s="153">
        <v>42186</v>
      </c>
      <c r="C45" s="154">
        <v>507</v>
      </c>
      <c r="D45" s="155">
        <f t="shared" si="1"/>
        <v>457</v>
      </c>
      <c r="E45" s="155">
        <f t="shared" si="2"/>
        <v>249</v>
      </c>
      <c r="F45" s="155">
        <f t="shared" si="3"/>
        <v>143</v>
      </c>
      <c r="G45" s="156">
        <f t="shared" si="0"/>
        <v>0.90138067061143989</v>
      </c>
      <c r="H45" s="156">
        <f t="shared" si="0"/>
        <v>0.4911242603550296</v>
      </c>
      <c r="I45" s="156">
        <f t="shared" si="0"/>
        <v>0.28205128205128205</v>
      </c>
      <c r="J45" s="217"/>
      <c r="K45" s="167"/>
      <c r="L45" s="163"/>
      <c r="M45" s="163"/>
      <c r="N45" s="163"/>
      <c r="O45" s="163"/>
      <c r="P45" s="163"/>
      <c r="Q45" s="163"/>
      <c r="R45" s="163"/>
      <c r="S45" s="163"/>
      <c r="T45" s="163"/>
      <c r="U45" s="163"/>
      <c r="V45" s="163"/>
      <c r="W45" s="163"/>
      <c r="X45" s="163"/>
      <c r="Y45" s="163"/>
      <c r="Z45" s="163"/>
      <c r="AA45" s="163"/>
      <c r="AB45" s="163"/>
      <c r="AC45" s="163"/>
      <c r="AD45" s="163"/>
      <c r="AE45" s="163"/>
      <c r="AF45" s="163"/>
      <c r="AG45" s="163"/>
      <c r="AH45" s="163"/>
      <c r="AI45" s="163"/>
      <c r="AJ45" s="163"/>
      <c r="AK45" s="163"/>
      <c r="AL45" s="163"/>
      <c r="AM45" s="163"/>
      <c r="AN45" s="163"/>
      <c r="AO45" s="163"/>
      <c r="AP45" s="163"/>
      <c r="AQ45" s="163"/>
      <c r="AR45" s="163"/>
      <c r="AS45" s="163"/>
      <c r="AT45" s="163"/>
      <c r="AU45" s="163"/>
      <c r="AV45" s="163"/>
      <c r="AW45" s="163"/>
      <c r="AX45" s="163">
        <v>495</v>
      </c>
      <c r="AY45" s="163">
        <v>457</v>
      </c>
      <c r="AZ45" s="166">
        <v>409</v>
      </c>
      <c r="BA45" s="163">
        <v>295</v>
      </c>
      <c r="BB45" s="163">
        <v>249</v>
      </c>
      <c r="BC45" s="163">
        <v>235</v>
      </c>
      <c r="BD45" s="163">
        <v>216</v>
      </c>
      <c r="BE45" s="163">
        <v>189</v>
      </c>
      <c r="BF45" s="163">
        <v>176</v>
      </c>
      <c r="BG45" s="163">
        <v>162</v>
      </c>
      <c r="BH45" s="163">
        <v>143</v>
      </c>
      <c r="BI45" s="165">
        <v>135</v>
      </c>
      <c r="BJ45" s="163">
        <v>128</v>
      </c>
      <c r="BK45" s="163">
        <v>125</v>
      </c>
      <c r="BL45" s="163">
        <v>118</v>
      </c>
      <c r="BM45" s="163">
        <v>108</v>
      </c>
      <c r="BN45" s="163">
        <v>106</v>
      </c>
      <c r="BO45" s="163">
        <v>104</v>
      </c>
      <c r="BP45" s="163">
        <v>104</v>
      </c>
      <c r="BQ45" s="163">
        <v>102</v>
      </c>
      <c r="BR45" s="163">
        <v>99</v>
      </c>
      <c r="BS45" s="163">
        <v>99</v>
      </c>
      <c r="BT45" s="163">
        <v>96</v>
      </c>
      <c r="BU45" s="165" t="n">
        <v>93.0</v>
      </c>
      <c r="BV45" s="163"/>
      <c r="BW45" s="163"/>
      <c r="BX45" s="163"/>
      <c r="BY45" s="163"/>
      <c r="BZ45" s="163"/>
      <c r="CA45" s="169">
        <v>0.90138067061143989</v>
      </c>
      <c r="CB45" s="169">
        <v>0.4911242603550296</v>
      </c>
      <c r="CC45" s="169">
        <v>0.28205128205128205</v>
      </c>
    </row>
    <row r="46" spans="1:81" outlineLevel="1" x14ac:dyDescent="0.25">
      <c r="A46" s="213" t="s">
        <v>361</v>
      </c>
      <c r="B46" s="153">
        <v>42217</v>
      </c>
      <c r="C46" s="154">
        <v>492</v>
      </c>
      <c r="D46" s="155">
        <f t="shared" si="1"/>
        <v>444</v>
      </c>
      <c r="E46" s="155">
        <f t="shared" si="2"/>
        <v>256</v>
      </c>
      <c r="F46" s="155">
        <f t="shared" si="3"/>
        <v>141</v>
      </c>
      <c r="G46" s="156">
        <f t="shared" si="0"/>
        <v>0.90243902439024393</v>
      </c>
      <c r="H46" s="156">
        <f t="shared" si="0"/>
        <v>0.52032520325203258</v>
      </c>
      <c r="I46" s="156">
        <f t="shared" si="0"/>
        <v>0.28658536585365851</v>
      </c>
      <c r="J46" s="217"/>
      <c r="K46" s="167"/>
      <c r="L46" s="163"/>
      <c r="M46" s="163"/>
      <c r="N46" s="163"/>
      <c r="O46" s="163"/>
      <c r="P46" s="163"/>
      <c r="Q46" s="163"/>
      <c r="R46" s="163"/>
      <c r="S46" s="163"/>
      <c r="T46" s="163"/>
      <c r="U46" s="163"/>
      <c r="V46" s="163"/>
      <c r="W46" s="163"/>
      <c r="X46" s="163"/>
      <c r="Y46" s="163"/>
      <c r="Z46" s="163"/>
      <c r="AA46" s="163"/>
      <c r="AB46" s="163"/>
      <c r="AC46" s="163"/>
      <c r="AD46" s="163"/>
      <c r="AE46" s="163"/>
      <c r="AF46" s="163"/>
      <c r="AG46" s="163"/>
      <c r="AH46" s="163"/>
      <c r="AI46" s="163"/>
      <c r="AJ46" s="163"/>
      <c r="AK46" s="163"/>
      <c r="AL46" s="163"/>
      <c r="AM46" s="163"/>
      <c r="AN46" s="163"/>
      <c r="AO46" s="163"/>
      <c r="AP46" s="163"/>
      <c r="AQ46" s="163"/>
      <c r="AR46" s="163"/>
      <c r="AS46" s="163"/>
      <c r="AT46" s="163"/>
      <c r="AU46" s="163"/>
      <c r="AV46" s="163"/>
      <c r="AW46" s="163"/>
      <c r="AX46" s="163"/>
      <c r="AY46" s="163">
        <v>472</v>
      </c>
      <c r="AZ46" s="166">
        <v>444</v>
      </c>
      <c r="BA46" s="163">
        <v>384</v>
      </c>
      <c r="BB46" s="163">
        <v>273</v>
      </c>
      <c r="BC46" s="163">
        <v>256</v>
      </c>
      <c r="BD46" s="163">
        <v>230</v>
      </c>
      <c r="BE46" s="163">
        <v>196</v>
      </c>
      <c r="BF46" s="163">
        <v>183</v>
      </c>
      <c r="BG46" s="163">
        <v>169</v>
      </c>
      <c r="BH46" s="163">
        <v>159</v>
      </c>
      <c r="BI46" s="165">
        <v>141</v>
      </c>
      <c r="BJ46" s="163">
        <v>134</v>
      </c>
      <c r="BK46" s="163">
        <v>126</v>
      </c>
      <c r="BL46" s="163">
        <v>121</v>
      </c>
      <c r="BM46" s="163">
        <v>113</v>
      </c>
      <c r="BN46" s="163">
        <v>110</v>
      </c>
      <c r="BO46" s="163">
        <v>109</v>
      </c>
      <c r="BP46" s="163">
        <v>109</v>
      </c>
      <c r="BQ46" s="163">
        <v>103</v>
      </c>
      <c r="BR46" s="163">
        <v>101</v>
      </c>
      <c r="BS46" s="163">
        <v>101</v>
      </c>
      <c r="BT46" s="163">
        <v>101</v>
      </c>
      <c r="BU46" s="165" t="n">
        <v>99.0</v>
      </c>
      <c r="BV46" s="163"/>
      <c r="BW46" s="163"/>
      <c r="BX46" s="163"/>
      <c r="BY46" s="163"/>
      <c r="BZ46" s="163"/>
      <c r="CA46" s="169">
        <v>0.90243902439024393</v>
      </c>
      <c r="CB46" s="169">
        <v>0.52032520325203258</v>
      </c>
      <c r="CC46" s="169">
        <v>0.28658536585365851</v>
      </c>
    </row>
    <row r="47" spans="1:81" outlineLevel="1" x14ac:dyDescent="0.25">
      <c r="A47" s="213" t="s">
        <v>362</v>
      </c>
      <c r="B47" s="153">
        <v>42248</v>
      </c>
      <c r="C47" s="154">
        <v>575</v>
      </c>
      <c r="D47" s="155">
        <f t="shared" si="1"/>
        <v>523</v>
      </c>
      <c r="E47" s="155">
        <f t="shared" si="2"/>
        <v>366</v>
      </c>
      <c r="F47" s="155">
        <f t="shared" si="3"/>
        <v>206</v>
      </c>
      <c r="G47" s="156">
        <f t="shared" si="0"/>
        <v>0.90956521739130436</v>
      </c>
      <c r="H47" s="156">
        <f t="shared" si="0"/>
        <v>0.63652173913043475</v>
      </c>
      <c r="I47" s="156">
        <f t="shared" si="0"/>
        <v>0.35826086956521741</v>
      </c>
      <c r="J47" s="217"/>
      <c r="K47" s="167"/>
      <c r="L47" s="163"/>
      <c r="M47" s="163"/>
      <c r="N47" s="163"/>
      <c r="O47" s="163"/>
      <c r="P47" s="163"/>
      <c r="Q47" s="163"/>
      <c r="R47" s="163"/>
      <c r="S47" s="163"/>
      <c r="T47" s="163"/>
      <c r="U47" s="163"/>
      <c r="V47" s="163"/>
      <c r="W47" s="163"/>
      <c r="X47" s="163"/>
      <c r="Y47" s="163"/>
      <c r="Z47" s="163"/>
      <c r="AA47" s="163"/>
      <c r="AB47" s="163"/>
      <c r="AC47" s="163"/>
      <c r="AD47" s="163"/>
      <c r="AE47" s="163"/>
      <c r="AF47" s="163"/>
      <c r="AG47" s="163"/>
      <c r="AH47" s="163"/>
      <c r="AI47" s="163"/>
      <c r="AJ47" s="163"/>
      <c r="AK47" s="163"/>
      <c r="AL47" s="163"/>
      <c r="AM47" s="163"/>
      <c r="AN47" s="163"/>
      <c r="AO47" s="163"/>
      <c r="AP47" s="163"/>
      <c r="AQ47" s="163"/>
      <c r="AR47" s="163"/>
      <c r="AS47" s="163"/>
      <c r="AT47" s="163"/>
      <c r="AU47" s="163"/>
      <c r="AV47" s="163"/>
      <c r="AW47" s="163"/>
      <c r="AX47" s="163"/>
      <c r="AY47" s="163"/>
      <c r="AZ47" s="163">
        <v>567</v>
      </c>
      <c r="BA47" s="163">
        <v>523</v>
      </c>
      <c r="BB47" s="163">
        <v>453</v>
      </c>
      <c r="BC47" s="163">
        <v>416</v>
      </c>
      <c r="BD47" s="163">
        <v>366</v>
      </c>
      <c r="BE47" s="163">
        <v>329</v>
      </c>
      <c r="BF47" s="163">
        <v>299</v>
      </c>
      <c r="BG47" s="163">
        <v>267</v>
      </c>
      <c r="BH47" s="163">
        <v>242</v>
      </c>
      <c r="BI47" s="165">
        <v>222</v>
      </c>
      <c r="BJ47" s="163">
        <v>206</v>
      </c>
      <c r="BK47" s="163">
        <v>195</v>
      </c>
      <c r="BL47" s="163">
        <v>180</v>
      </c>
      <c r="BM47" s="163">
        <v>174</v>
      </c>
      <c r="BN47" s="163">
        <v>164</v>
      </c>
      <c r="BO47" s="163">
        <v>160</v>
      </c>
      <c r="BP47" s="163">
        <v>160</v>
      </c>
      <c r="BQ47" s="163">
        <v>147</v>
      </c>
      <c r="BR47" s="163">
        <v>144</v>
      </c>
      <c r="BS47" s="163">
        <v>141</v>
      </c>
      <c r="BT47" s="163">
        <v>136</v>
      </c>
      <c r="BU47" s="165" t="n">
        <v>134.0</v>
      </c>
      <c r="BV47" s="163"/>
      <c r="BW47" s="163"/>
      <c r="BX47" s="163"/>
      <c r="BY47" s="163"/>
      <c r="BZ47" s="163"/>
      <c r="CA47" s="169">
        <v>0.90956521739130436</v>
      </c>
      <c r="CB47" s="169">
        <v>0.63652173913043475</v>
      </c>
      <c r="CC47" s="128"/>
    </row>
    <row r="48" spans="1:81" outlineLevel="1" x14ac:dyDescent="0.25">
      <c r="A48" s="213" t="s">
        <v>363</v>
      </c>
      <c r="B48" s="153">
        <v>42278</v>
      </c>
      <c r="C48" s="154">
        <v>464</v>
      </c>
      <c r="D48" s="155">
        <f t="shared" si="1"/>
        <v>385</v>
      </c>
      <c r="E48" s="155">
        <f t="shared" si="2"/>
        <v>244</v>
      </c>
      <c r="F48" s="155">
        <f t="shared" si="3"/>
        <v>127</v>
      </c>
      <c r="G48" s="156">
        <f t="shared" si="0"/>
        <v>0.82974137931034486</v>
      </c>
      <c r="H48" s="156">
        <f t="shared" si="0"/>
        <v>0.52586206896551724</v>
      </c>
      <c r="I48" s="156">
        <f t="shared" si="0"/>
        <v>0.27370689655172414</v>
      </c>
      <c r="J48" s="217"/>
      <c r="K48" s="167"/>
      <c r="L48" s="163"/>
      <c r="M48" s="163"/>
      <c r="N48" s="163"/>
      <c r="O48" s="163"/>
      <c r="P48" s="163"/>
      <c r="Q48" s="163"/>
      <c r="R48" s="163"/>
      <c r="S48" s="163"/>
      <c r="T48" s="163"/>
      <c r="U48" s="163"/>
      <c r="V48" s="163"/>
      <c r="W48" s="163"/>
      <c r="X48" s="163"/>
      <c r="Y48" s="163"/>
      <c r="Z48" s="163"/>
      <c r="AA48" s="163"/>
      <c r="AB48" s="163"/>
      <c r="AC48" s="163"/>
      <c r="AD48" s="163"/>
      <c r="AE48" s="163"/>
      <c r="AF48" s="163"/>
      <c r="AG48" s="163"/>
      <c r="AH48" s="163"/>
      <c r="AI48" s="163"/>
      <c r="AJ48" s="163"/>
      <c r="AK48" s="163"/>
      <c r="AL48" s="163"/>
      <c r="AM48" s="163"/>
      <c r="AN48" s="163"/>
      <c r="AO48" s="163"/>
      <c r="AP48" s="163"/>
      <c r="AQ48" s="163"/>
      <c r="AR48" s="163"/>
      <c r="AS48" s="163"/>
      <c r="AT48" s="163"/>
      <c r="AU48" s="163"/>
      <c r="AV48" s="163"/>
      <c r="AW48" s="163"/>
      <c r="AX48" s="163"/>
      <c r="AY48" s="163"/>
      <c r="AZ48" s="163"/>
      <c r="BA48" s="163">
        <v>452</v>
      </c>
      <c r="BB48" s="163">
        <v>385</v>
      </c>
      <c r="BC48" s="163">
        <v>359</v>
      </c>
      <c r="BD48" s="163">
        <v>308</v>
      </c>
      <c r="BE48" s="163">
        <v>244</v>
      </c>
      <c r="BF48" s="163">
        <v>204</v>
      </c>
      <c r="BG48" s="163">
        <v>189</v>
      </c>
      <c r="BH48" s="163">
        <v>168</v>
      </c>
      <c r="BI48" s="165">
        <v>145</v>
      </c>
      <c r="BJ48" s="163">
        <v>136</v>
      </c>
      <c r="BK48" s="163">
        <v>127</v>
      </c>
      <c r="BL48" s="163">
        <v>110</v>
      </c>
      <c r="BM48" s="163">
        <v>98</v>
      </c>
      <c r="BN48" s="163">
        <v>89</v>
      </c>
      <c r="BO48" s="163">
        <v>86</v>
      </c>
      <c r="BP48" s="163">
        <v>86</v>
      </c>
      <c r="BQ48" s="163">
        <v>81</v>
      </c>
      <c r="BR48" s="163">
        <v>82</v>
      </c>
      <c r="BS48" s="163">
        <v>82</v>
      </c>
      <c r="BT48" s="163">
        <v>83</v>
      </c>
      <c r="BU48" s="165" t="n">
        <v>82.0</v>
      </c>
      <c r="BV48" s="163"/>
      <c r="BW48" s="163"/>
      <c r="BX48" s="163"/>
      <c r="BY48" s="163"/>
      <c r="BZ48" s="163"/>
      <c r="CA48" s="169">
        <v>0.82974137931034486</v>
      </c>
      <c r="CB48" s="169">
        <v>0.52586206896551724</v>
      </c>
      <c r="CC48" s="128"/>
    </row>
    <row r="49" spans="1:81" outlineLevel="1" x14ac:dyDescent="0.25">
      <c r="A49" s="213" t="s">
        <v>364</v>
      </c>
      <c r="B49" s="153">
        <v>42309</v>
      </c>
      <c r="C49" s="154">
        <v>809</v>
      </c>
      <c r="D49" s="155">
        <f t="shared" si="1"/>
        <v>734</v>
      </c>
      <c r="E49" s="155">
        <f t="shared" si="2"/>
        <v>479</v>
      </c>
      <c r="F49" s="155">
        <f t="shared" si="3"/>
        <v>231</v>
      </c>
      <c r="G49" s="156">
        <f t="shared" si="0"/>
        <v>0.90729295426452405</v>
      </c>
      <c r="H49" s="156">
        <f t="shared" si="0"/>
        <v>0.59208899876390608</v>
      </c>
      <c r="I49" s="156">
        <f t="shared" si="0"/>
        <v>0.28553770086526575</v>
      </c>
      <c r="J49" s="217"/>
      <c r="K49" s="167"/>
      <c r="L49" s="163"/>
      <c r="M49" s="163"/>
      <c r="N49" s="163"/>
      <c r="O49" s="163"/>
      <c r="P49" s="163"/>
      <c r="Q49" s="163"/>
      <c r="R49" s="163"/>
      <c r="S49" s="163"/>
      <c r="T49" s="163"/>
      <c r="U49" s="163"/>
      <c r="V49" s="163"/>
      <c r="W49" s="163"/>
      <c r="X49" s="163"/>
      <c r="Y49" s="163"/>
      <c r="Z49" s="163"/>
      <c r="AA49" s="163"/>
      <c r="AB49" s="163"/>
      <c r="AC49" s="163"/>
      <c r="AD49" s="163"/>
      <c r="AE49" s="163"/>
      <c r="AF49" s="163"/>
      <c r="AG49" s="163"/>
      <c r="AH49" s="163"/>
      <c r="AI49" s="163"/>
      <c r="AJ49" s="163"/>
      <c r="AK49" s="163"/>
      <c r="AL49" s="163"/>
      <c r="AM49" s="163"/>
      <c r="AN49" s="163"/>
      <c r="AO49" s="163"/>
      <c r="AP49" s="163"/>
      <c r="AQ49" s="163"/>
      <c r="AR49" s="163"/>
      <c r="AS49" s="163"/>
      <c r="AT49" s="163"/>
      <c r="AU49" s="163"/>
      <c r="AV49" s="163"/>
      <c r="AW49" s="163"/>
      <c r="AX49" s="163"/>
      <c r="AY49" s="163"/>
      <c r="AZ49" s="163"/>
      <c r="BA49" s="163"/>
      <c r="BB49" s="163">
        <v>774</v>
      </c>
      <c r="BC49" s="163">
        <v>734</v>
      </c>
      <c r="BD49" s="163">
        <v>686</v>
      </c>
      <c r="BE49" s="163">
        <v>566</v>
      </c>
      <c r="BF49" s="163">
        <v>479</v>
      </c>
      <c r="BG49" s="163">
        <v>431</v>
      </c>
      <c r="BH49" s="163">
        <v>362</v>
      </c>
      <c r="BI49" s="165">
        <v>321</v>
      </c>
      <c r="BJ49" s="163">
        <v>279</v>
      </c>
      <c r="BK49" s="163">
        <v>261</v>
      </c>
      <c r="BL49" s="163">
        <v>231</v>
      </c>
      <c r="BM49" s="163">
        <v>219</v>
      </c>
      <c r="BN49" s="163">
        <v>210</v>
      </c>
      <c r="BO49" s="163">
        <v>202</v>
      </c>
      <c r="BP49" s="163">
        <v>202</v>
      </c>
      <c r="BQ49" s="163">
        <v>174</v>
      </c>
      <c r="BR49" s="163">
        <v>170</v>
      </c>
      <c r="BS49" s="163">
        <v>172</v>
      </c>
      <c r="BT49" s="163">
        <v>172</v>
      </c>
      <c r="BU49" s="165" t="n">
        <v>169.0</v>
      </c>
      <c r="BV49" s="163"/>
      <c r="BW49" s="163"/>
      <c r="BX49" s="163"/>
      <c r="BY49" s="163"/>
      <c r="BZ49" s="163"/>
      <c r="CA49" s="169">
        <v>0.90729295426452405</v>
      </c>
      <c r="CB49" s="169">
        <v>0.59208899876390608</v>
      </c>
      <c r="CC49" s="128"/>
    </row>
    <row r="50" spans="1:81" x14ac:dyDescent="0.25">
      <c r="A50" s="213" t="s">
        <v>365</v>
      </c>
      <c r="B50" s="153">
        <v>42339</v>
      </c>
      <c r="C50" s="154">
        <v>610</v>
      </c>
      <c r="D50" s="155">
        <f t="shared" si="1"/>
        <v>561</v>
      </c>
      <c r="E50" s="155">
        <f t="shared" si="2"/>
        <v>354</v>
      </c>
      <c r="F50" s="155">
        <f>IFERROR(INDEX($K50:$BN50,,MATCH($B50,$K$3:$BN$3,0)+11),0)</f>
        <v>187</v>
      </c>
      <c r="G50" s="156">
        <f t="shared" si="0"/>
        <v>0.91967213114754098</v>
      </c>
      <c r="H50" s="156">
        <f t="shared" si="0"/>
        <v>0.58032786885245902</v>
      </c>
      <c r="I50" s="156">
        <f t="shared" si="0"/>
        <v>0.30655737704918035</v>
      </c>
      <c r="J50" s="217"/>
      <c r="K50" s="167"/>
      <c r="L50" s="163"/>
      <c r="M50" s="163"/>
      <c r="N50" s="163"/>
      <c r="O50" s="163"/>
      <c r="P50" s="163"/>
      <c r="Q50" s="163"/>
      <c r="R50" s="163"/>
      <c r="S50" s="163"/>
      <c r="T50" s="163"/>
      <c r="U50" s="163"/>
      <c r="V50" s="163"/>
      <c r="W50" s="163"/>
      <c r="X50" s="163"/>
      <c r="Y50" s="163"/>
      <c r="Z50" s="163"/>
      <c r="AA50" s="163"/>
      <c r="AB50" s="163"/>
      <c r="AC50" s="163"/>
      <c r="AD50" s="163"/>
      <c r="AE50" s="163"/>
      <c r="AF50" s="163"/>
      <c r="AG50" s="163"/>
      <c r="AH50" s="163"/>
      <c r="AI50" s="163"/>
      <c r="AJ50" s="163"/>
      <c r="AK50" s="163"/>
      <c r="AL50" s="163"/>
      <c r="AM50" s="163"/>
      <c r="AN50" s="163"/>
      <c r="AO50" s="163"/>
      <c r="AP50" s="163"/>
      <c r="AQ50" s="163"/>
      <c r="AR50" s="163"/>
      <c r="AS50" s="163"/>
      <c r="AT50" s="163"/>
      <c r="AU50" s="163"/>
      <c r="AV50" s="163"/>
      <c r="AW50" s="163"/>
      <c r="AX50" s="163"/>
      <c r="AY50" s="163"/>
      <c r="AZ50" s="163"/>
      <c r="BA50" s="163"/>
      <c r="BB50" s="163"/>
      <c r="BC50" s="163">
        <v>594</v>
      </c>
      <c r="BD50" s="163">
        <v>561</v>
      </c>
      <c r="BE50" s="163">
        <v>509</v>
      </c>
      <c r="BF50" s="163">
        <v>416</v>
      </c>
      <c r="BG50" s="163">
        <v>354</v>
      </c>
      <c r="BH50" s="163">
        <v>301</v>
      </c>
      <c r="BI50" s="165">
        <v>262</v>
      </c>
      <c r="BJ50" s="163">
        <v>242</v>
      </c>
      <c r="BK50" s="163">
        <v>221</v>
      </c>
      <c r="BL50" s="163">
        <v>197</v>
      </c>
      <c r="BM50" s="163">
        <v>187</v>
      </c>
      <c r="BN50" s="163">
        <v>177</v>
      </c>
      <c r="BO50" s="163">
        <v>173</v>
      </c>
      <c r="BP50" s="163">
        <v>173</v>
      </c>
      <c r="BQ50" s="163">
        <v>153</v>
      </c>
      <c r="BR50" s="163">
        <v>148</v>
      </c>
      <c r="BS50" s="163">
        <v>148</v>
      </c>
      <c r="BT50" s="163">
        <v>146</v>
      </c>
      <c r="BU50" s="165" t="n">
        <v>144.0</v>
      </c>
      <c r="BV50" s="163"/>
      <c r="BW50" s="163"/>
      <c r="BX50" s="163"/>
      <c r="BY50" s="163"/>
      <c r="BZ50" s="163"/>
      <c r="CA50" s="169">
        <v>0.91967213114754098</v>
      </c>
      <c r="CB50" s="169">
        <v>0.58032786885245902</v>
      </c>
      <c r="CC50" s="128"/>
    </row>
    <row r="51" spans="1:81" ht="14.25" customHeight="1" x14ac:dyDescent="0.25">
      <c r="A51" s="213" t="s">
        <v>366</v>
      </c>
      <c r="B51" s="153">
        <v>42370</v>
      </c>
      <c r="C51" s="154">
        <v>206</v>
      </c>
      <c r="D51" s="155">
        <f t="shared" ref="D51:D68" si="4">IFERROR(INDEX($K51:$BZ51,,MATCH($B51,$K$3:$BZ$3,0)+2),0)</f>
        <v>202</v>
      </c>
      <c r="E51" s="155">
        <f t="shared" ref="E51:E68" si="5">IFERROR(INDEX($K51:$BZ51,,MATCH($B51,$K$3:$BZ$3,0)+5),0)</f>
        <v>138</v>
      </c>
      <c r="F51" s="155">
        <f t="shared" ref="F51:F68" si="6">IFERROR(INDEX($K51:$BZ51,,MATCH($B51,$K$3:$BZ$3,0)+11),0)</f>
        <v>65</v>
      </c>
      <c r="G51" s="156">
        <f t="shared" si="0"/>
        <v>0.98058252427184467</v>
      </c>
      <c r="H51" s="156">
        <f t="shared" si="0"/>
        <v>0.66990291262135926</v>
      </c>
      <c r="I51" s="156">
        <f t="shared" si="0"/>
        <v>0.3155339805825243</v>
      </c>
      <c r="J51" s="217"/>
      <c r="K51" s="167"/>
      <c r="L51" s="167"/>
      <c r="M51" s="167"/>
      <c r="N51" s="167"/>
      <c r="O51" s="167"/>
      <c r="P51" s="167"/>
      <c r="Q51" s="167"/>
      <c r="R51" s="167"/>
      <c r="S51" s="167"/>
      <c r="T51" s="167"/>
      <c r="U51" s="167"/>
      <c r="V51" s="167"/>
      <c r="W51" s="167"/>
      <c r="X51" s="167"/>
      <c r="Y51" s="167"/>
      <c r="Z51" s="167"/>
      <c r="AA51" s="167"/>
      <c r="AB51" s="167"/>
      <c r="AC51" s="167"/>
      <c r="AD51" s="167"/>
      <c r="AE51" s="167"/>
      <c r="AF51" s="167"/>
      <c r="AG51" s="167"/>
      <c r="AH51" s="167"/>
      <c r="AI51" s="167"/>
      <c r="AJ51" s="167"/>
      <c r="AK51" s="167"/>
      <c r="AL51" s="167"/>
      <c r="AM51" s="167"/>
      <c r="AN51" s="167"/>
      <c r="AO51" s="167"/>
      <c r="AP51" s="167"/>
      <c r="AQ51" s="167"/>
      <c r="AR51" s="167"/>
      <c r="AS51" s="167"/>
      <c r="AT51" s="167"/>
      <c r="AU51" s="167"/>
      <c r="AV51" s="167"/>
      <c r="AW51" s="167"/>
      <c r="AX51" s="167"/>
      <c r="AY51" s="167"/>
      <c r="AZ51" s="167"/>
      <c r="BA51" s="167"/>
      <c r="BB51" s="167"/>
      <c r="BC51" s="163"/>
      <c r="BD51" s="163">
        <v>205</v>
      </c>
      <c r="BE51" s="163">
        <v>202</v>
      </c>
      <c r="BF51" s="163">
        <v>186</v>
      </c>
      <c r="BG51" s="163">
        <v>158</v>
      </c>
      <c r="BH51" s="163">
        <v>138</v>
      </c>
      <c r="BI51" s="165">
        <v>117</v>
      </c>
      <c r="BJ51" s="163">
        <v>101</v>
      </c>
      <c r="BK51" s="163">
        <v>88</v>
      </c>
      <c r="BL51" s="163">
        <v>76</v>
      </c>
      <c r="BM51" s="163">
        <v>70</v>
      </c>
      <c r="BN51" s="163">
        <v>65</v>
      </c>
      <c r="BO51" s="163">
        <v>63</v>
      </c>
      <c r="BP51" s="163">
        <v>63</v>
      </c>
      <c r="BQ51" s="163">
        <v>55</v>
      </c>
      <c r="BR51" s="163">
        <v>55</v>
      </c>
      <c r="BS51" s="163">
        <v>55</v>
      </c>
      <c r="BT51" s="163">
        <v>55</v>
      </c>
      <c r="BU51" s="165" t="n">
        <v>53.0</v>
      </c>
      <c r="BV51" s="163"/>
      <c r="BW51" s="163"/>
      <c r="BX51" s="163"/>
      <c r="BY51" s="163"/>
      <c r="BZ51" s="163"/>
      <c r="CA51" s="169">
        <v>0.98058252427184467</v>
      </c>
      <c r="CB51" s="169">
        <v>0.66990291262135926</v>
      </c>
      <c r="CC51" s="128"/>
    </row>
    <row r="52" spans="1:81" ht="14.25" customHeight="1" x14ac:dyDescent="0.25">
      <c r="A52" s="213" t="s">
        <v>367</v>
      </c>
      <c r="B52" s="153">
        <v>42401</v>
      </c>
      <c r="C52" s="154">
        <v>196</v>
      </c>
      <c r="D52" s="155">
        <f t="shared" si="4"/>
        <v>184</v>
      </c>
      <c r="E52" s="155">
        <f t="shared" si="5"/>
        <v>112</v>
      </c>
      <c r="F52" s="155">
        <f t="shared" si="6"/>
        <v>58</v>
      </c>
      <c r="G52" s="156">
        <f t="shared" si="0"/>
        <v>0.93877551020408168</v>
      </c>
      <c r="H52" s="156">
        <f t="shared" si="0"/>
        <v>0.5714285714285714</v>
      </c>
      <c r="I52" s="156">
        <f t="shared" si="0"/>
        <v>0.29591836734693877</v>
      </c>
      <c r="J52" s="217"/>
      <c r="K52" s="167"/>
      <c r="L52" s="167"/>
      <c r="M52" s="167"/>
      <c r="N52" s="167"/>
      <c r="O52" s="167"/>
      <c r="P52" s="167"/>
      <c r="Q52" s="167"/>
      <c r="R52" s="167"/>
      <c r="S52" s="167"/>
      <c r="T52" s="167"/>
      <c r="U52" s="167"/>
      <c r="V52" s="167"/>
      <c r="W52" s="167"/>
      <c r="X52" s="167"/>
      <c r="Y52" s="167"/>
      <c r="Z52" s="167"/>
      <c r="AA52" s="167"/>
      <c r="AB52" s="167"/>
      <c r="AC52" s="167"/>
      <c r="AD52" s="167"/>
      <c r="AE52" s="167"/>
      <c r="AF52" s="167"/>
      <c r="AG52" s="167"/>
      <c r="AH52" s="167"/>
      <c r="AI52" s="167"/>
      <c r="AJ52" s="167"/>
      <c r="AK52" s="167"/>
      <c r="AL52" s="167"/>
      <c r="AM52" s="167"/>
      <c r="AN52" s="167"/>
      <c r="AO52" s="167"/>
      <c r="AP52" s="167"/>
      <c r="AQ52" s="167"/>
      <c r="AR52" s="167"/>
      <c r="AS52" s="167"/>
      <c r="AT52" s="167"/>
      <c r="AU52" s="167"/>
      <c r="AV52" s="167"/>
      <c r="AW52" s="167"/>
      <c r="AX52" s="167"/>
      <c r="AY52" s="167"/>
      <c r="AZ52" s="167"/>
      <c r="BA52" s="167"/>
      <c r="BB52" s="167"/>
      <c r="BC52" s="163"/>
      <c r="BD52" s="163"/>
      <c r="BE52" s="163">
        <v>192</v>
      </c>
      <c r="BF52" s="163">
        <v>184</v>
      </c>
      <c r="BG52" s="163">
        <v>167</v>
      </c>
      <c r="BH52" s="163">
        <v>132</v>
      </c>
      <c r="BI52" s="165">
        <v>112</v>
      </c>
      <c r="BJ52" s="163">
        <v>97</v>
      </c>
      <c r="BK52" s="163">
        <v>78</v>
      </c>
      <c r="BL52" s="163">
        <v>68</v>
      </c>
      <c r="BM52" s="163">
        <v>65</v>
      </c>
      <c r="BN52" s="163">
        <v>59</v>
      </c>
      <c r="BO52" s="163">
        <v>58</v>
      </c>
      <c r="BP52" s="163">
        <v>58</v>
      </c>
      <c r="BQ52" s="163">
        <v>56</v>
      </c>
      <c r="BR52" s="163">
        <v>55</v>
      </c>
      <c r="BS52" s="163">
        <v>55</v>
      </c>
      <c r="BT52" s="163">
        <v>55</v>
      </c>
      <c r="BU52" s="165" t="n">
        <v>54.0</v>
      </c>
      <c r="BV52" s="163"/>
      <c r="BW52" s="163"/>
      <c r="BX52" s="163"/>
      <c r="BY52" s="163"/>
      <c r="BZ52" s="163"/>
      <c r="CA52" s="169">
        <v>0.93877551020408168</v>
      </c>
      <c r="CB52" s="169">
        <v>0.5714285714285714</v>
      </c>
      <c r="CC52" s="128"/>
    </row>
    <row r="53" spans="1:81" ht="14.25" customHeight="1" x14ac:dyDescent="0.25">
      <c r="A53" s="213" t="s">
        <v>368</v>
      </c>
      <c r="B53" s="153">
        <v>42430</v>
      </c>
      <c r="C53" s="154">
        <v>685</v>
      </c>
      <c r="D53" s="155">
        <f t="shared" si="4"/>
        <v>647</v>
      </c>
      <c r="E53" s="155">
        <f t="shared" si="5"/>
        <v>451</v>
      </c>
      <c r="F53" s="155">
        <f t="shared" si="6"/>
        <v>278</v>
      </c>
      <c r="G53" s="156">
        <f t="shared" si="0"/>
        <v>0.94452554744525552</v>
      </c>
      <c r="H53" s="156">
        <f t="shared" si="0"/>
        <v>0.65839416058394162</v>
      </c>
      <c r="I53" s="156">
        <f t="shared" si="0"/>
        <v>0.40583941605839419</v>
      </c>
      <c r="J53" s="217"/>
      <c r="K53" s="167"/>
      <c r="L53" s="167"/>
      <c r="M53" s="167"/>
      <c r="N53" s="167"/>
      <c r="O53" s="167"/>
      <c r="P53" s="167"/>
      <c r="Q53" s="167"/>
      <c r="R53" s="167"/>
      <c r="S53" s="167"/>
      <c r="T53" s="167"/>
      <c r="U53" s="167"/>
      <c r="V53" s="167"/>
      <c r="W53" s="167"/>
      <c r="X53" s="167"/>
      <c r="Y53" s="167"/>
      <c r="Z53" s="167"/>
      <c r="AA53" s="167"/>
      <c r="AB53" s="167"/>
      <c r="AC53" s="167"/>
      <c r="AD53" s="167"/>
      <c r="AE53" s="167"/>
      <c r="AF53" s="167"/>
      <c r="AG53" s="167"/>
      <c r="AH53" s="167"/>
      <c r="AI53" s="167"/>
      <c r="AJ53" s="167"/>
      <c r="AK53" s="167"/>
      <c r="AL53" s="167"/>
      <c r="AM53" s="167"/>
      <c r="AN53" s="167"/>
      <c r="AO53" s="167"/>
      <c r="AP53" s="167"/>
      <c r="AQ53" s="167"/>
      <c r="AR53" s="167"/>
      <c r="AS53" s="167"/>
      <c r="AT53" s="167"/>
      <c r="AU53" s="167"/>
      <c r="AV53" s="167"/>
      <c r="AW53" s="167"/>
      <c r="AX53" s="167"/>
      <c r="AY53" s="167"/>
      <c r="AZ53" s="167"/>
      <c r="BA53" s="167"/>
      <c r="BB53" s="167"/>
      <c r="BC53" s="163"/>
      <c r="BD53" s="163"/>
      <c r="BE53" s="163"/>
      <c r="BF53" s="163">
        <v>678</v>
      </c>
      <c r="BG53" s="163">
        <v>647</v>
      </c>
      <c r="BH53" s="163">
        <v>602</v>
      </c>
      <c r="BI53" s="165">
        <v>501</v>
      </c>
      <c r="BJ53" s="163">
        <v>451</v>
      </c>
      <c r="BK53" s="163">
        <v>381</v>
      </c>
      <c r="BL53" s="163">
        <v>346</v>
      </c>
      <c r="BM53" s="163">
        <v>313</v>
      </c>
      <c r="BN53" s="163">
        <v>286</v>
      </c>
      <c r="BO53" s="163">
        <v>278</v>
      </c>
      <c r="BP53" s="163">
        <v>278</v>
      </c>
      <c r="BQ53" s="163">
        <v>246</v>
      </c>
      <c r="BR53" s="163">
        <v>238</v>
      </c>
      <c r="BS53" s="163">
        <v>236</v>
      </c>
      <c r="BT53" s="163">
        <v>231</v>
      </c>
      <c r="BU53" s="165" t="n">
        <v>228.0</v>
      </c>
      <c r="BV53" s="163"/>
      <c r="BW53" s="163"/>
      <c r="BX53" s="163"/>
      <c r="BY53" s="163"/>
      <c r="BZ53" s="163"/>
      <c r="CA53" s="169">
        <v>0.94452554744525552</v>
      </c>
      <c r="CB53" s="128"/>
      <c r="CC53" s="128"/>
    </row>
    <row r="54" spans="1:81" ht="14.25" customHeight="1" x14ac:dyDescent="0.25">
      <c r="A54" s="213" t="s">
        <v>369</v>
      </c>
      <c r="B54" s="153">
        <v>42461</v>
      </c>
      <c r="C54" s="154">
        <v>545</v>
      </c>
      <c r="D54" s="155">
        <f t="shared" si="4"/>
        <v>524</v>
      </c>
      <c r="E54" s="155">
        <f t="shared" si="5"/>
        <v>360</v>
      </c>
      <c r="F54" s="155">
        <f t="shared" si="6"/>
        <v>206</v>
      </c>
      <c r="G54" s="156">
        <f t="shared" si="0"/>
        <v>0.96146788990825693</v>
      </c>
      <c r="H54" s="156">
        <f t="shared" si="0"/>
        <v>0.66055045871559637</v>
      </c>
      <c r="I54" s="156">
        <f t="shared" si="0"/>
        <v>0.37798165137614681</v>
      </c>
      <c r="J54" s="217"/>
      <c r="K54" s="167"/>
      <c r="L54" s="167"/>
      <c r="M54" s="167"/>
      <c r="N54" s="167"/>
      <c r="O54" s="167"/>
      <c r="P54" s="167"/>
      <c r="Q54" s="167"/>
      <c r="R54" s="167"/>
      <c r="S54" s="167"/>
      <c r="T54" s="167"/>
      <c r="U54" s="167"/>
      <c r="V54" s="167"/>
      <c r="W54" s="167"/>
      <c r="X54" s="167"/>
      <c r="Y54" s="167"/>
      <c r="Z54" s="167"/>
      <c r="AA54" s="167"/>
      <c r="AB54" s="167"/>
      <c r="AC54" s="167"/>
      <c r="AD54" s="167"/>
      <c r="AE54" s="167"/>
      <c r="AF54" s="167"/>
      <c r="AG54" s="167"/>
      <c r="AH54" s="167"/>
      <c r="AI54" s="167"/>
      <c r="AJ54" s="167"/>
      <c r="AK54" s="167"/>
      <c r="AL54" s="167"/>
      <c r="AM54" s="167"/>
      <c r="AN54" s="167"/>
      <c r="AO54" s="167"/>
      <c r="AP54" s="167"/>
      <c r="AQ54" s="167"/>
      <c r="AR54" s="167"/>
      <c r="AS54" s="167"/>
      <c r="AT54" s="167"/>
      <c r="AU54" s="167"/>
      <c r="AV54" s="167"/>
      <c r="AW54" s="167"/>
      <c r="AX54" s="167"/>
      <c r="AY54" s="167"/>
      <c r="AZ54" s="167"/>
      <c r="BA54" s="167"/>
      <c r="BB54" s="167"/>
      <c r="BC54" s="163"/>
      <c r="BD54" s="163"/>
      <c r="BE54" s="163"/>
      <c r="BF54" s="163"/>
      <c r="BG54" s="163">
        <v>544</v>
      </c>
      <c r="BH54" s="163">
        <v>524</v>
      </c>
      <c r="BI54" s="165">
        <v>511</v>
      </c>
      <c r="BJ54" s="163">
        <v>424</v>
      </c>
      <c r="BK54" s="163">
        <v>360</v>
      </c>
      <c r="BL54" s="163">
        <v>317</v>
      </c>
      <c r="BM54" s="163">
        <v>282</v>
      </c>
      <c r="BN54" s="163">
        <v>254</v>
      </c>
      <c r="BO54" s="163">
        <v>248</v>
      </c>
      <c r="BP54" s="163">
        <v>248</v>
      </c>
      <c r="BQ54" s="163">
        <v>206</v>
      </c>
      <c r="BR54" s="163">
        <v>197</v>
      </c>
      <c r="BS54" s="163">
        <v>195</v>
      </c>
      <c r="BT54" s="163">
        <v>192</v>
      </c>
      <c r="BU54" s="165" t="n">
        <v>190.0</v>
      </c>
      <c r="BV54" s="163"/>
      <c r="BW54" s="163"/>
      <c r="BX54" s="163"/>
      <c r="BY54" s="163"/>
      <c r="BZ54" s="163"/>
      <c r="CA54" s="169">
        <v>0.96146788990825693</v>
      </c>
      <c r="CB54" s="128"/>
      <c r="CC54" s="128"/>
    </row>
    <row r="55" spans="1:81" ht="14.25" customHeight="1" x14ac:dyDescent="0.25">
      <c r="A55" s="213" t="s">
        <v>370</v>
      </c>
      <c r="B55" s="153">
        <v>42491</v>
      </c>
      <c r="C55" s="154">
        <v>749</v>
      </c>
      <c r="D55" s="155">
        <f t="shared" si="4"/>
        <v>711</v>
      </c>
      <c r="E55" s="155">
        <f t="shared" si="5"/>
        <v>472</v>
      </c>
      <c r="F55" s="155">
        <f t="shared" si="6"/>
        <v>286</v>
      </c>
      <c r="G55" s="156">
        <f t="shared" si="0"/>
        <v>0.94926568758344454</v>
      </c>
      <c r="H55" s="156">
        <f t="shared" si="0"/>
        <v>0.63017356475300401</v>
      </c>
      <c r="I55" s="156">
        <f t="shared" si="0"/>
        <v>0.38184245660881178</v>
      </c>
      <c r="J55" s="217"/>
      <c r="K55" s="167"/>
      <c r="L55" s="167"/>
      <c r="M55" s="167"/>
      <c r="N55" s="167"/>
      <c r="O55" s="167"/>
      <c r="P55" s="167"/>
      <c r="Q55" s="167"/>
      <c r="R55" s="167"/>
      <c r="S55" s="167"/>
      <c r="T55" s="167"/>
      <c r="U55" s="167"/>
      <c r="V55" s="167"/>
      <c r="W55" s="167"/>
      <c r="X55" s="167"/>
      <c r="Y55" s="167"/>
      <c r="Z55" s="167"/>
      <c r="AA55" s="167"/>
      <c r="AB55" s="167"/>
      <c r="AC55" s="167"/>
      <c r="AD55" s="167"/>
      <c r="AE55" s="167"/>
      <c r="AF55" s="167"/>
      <c r="AG55" s="167"/>
      <c r="AH55" s="167"/>
      <c r="AI55" s="167"/>
      <c r="AJ55" s="167"/>
      <c r="AK55" s="167"/>
      <c r="AL55" s="167"/>
      <c r="AM55" s="167"/>
      <c r="AN55" s="167"/>
      <c r="AO55" s="167"/>
      <c r="AP55" s="167"/>
      <c r="AQ55" s="167"/>
      <c r="AR55" s="167"/>
      <c r="AS55" s="167"/>
      <c r="AT55" s="167"/>
      <c r="AU55" s="167"/>
      <c r="AV55" s="167"/>
      <c r="AW55" s="167"/>
      <c r="AX55" s="167"/>
      <c r="AY55" s="167"/>
      <c r="AZ55" s="167"/>
      <c r="BA55" s="167"/>
      <c r="BB55" s="167"/>
      <c r="BC55" s="163"/>
      <c r="BD55" s="163"/>
      <c r="BE55" s="163"/>
      <c r="BF55" s="163"/>
      <c r="BG55" s="163"/>
      <c r="BH55" s="163">
        <v>736</v>
      </c>
      <c r="BI55" s="165">
        <v>711</v>
      </c>
      <c r="BJ55" s="163">
        <v>680</v>
      </c>
      <c r="BK55" s="163">
        <v>541</v>
      </c>
      <c r="BL55" s="163">
        <v>472</v>
      </c>
      <c r="BM55" s="163">
        <v>401</v>
      </c>
      <c r="BN55" s="163">
        <v>367</v>
      </c>
      <c r="BO55" s="163">
        <v>342</v>
      </c>
      <c r="BP55" s="163">
        <v>342</v>
      </c>
      <c r="BQ55" s="163">
        <v>298</v>
      </c>
      <c r="BR55" s="163">
        <v>286</v>
      </c>
      <c r="BS55" s="163">
        <v>283</v>
      </c>
      <c r="BT55" s="163">
        <v>282</v>
      </c>
      <c r="BU55" s="165" t="n">
        <v>275.0</v>
      </c>
      <c r="BV55" s="163"/>
      <c r="BW55" s="163"/>
      <c r="BX55" s="163"/>
      <c r="BY55" s="163"/>
      <c r="BZ55" s="163"/>
      <c r="CA55" s="169">
        <v>0.94926568758344454</v>
      </c>
      <c r="CB55" s="128"/>
      <c r="CC55" s="128"/>
    </row>
    <row r="56" spans="1:81" ht="14.25" customHeight="1" x14ac:dyDescent="0.25">
      <c r="A56" s="213" t="s">
        <v>371</v>
      </c>
      <c r="B56" s="153">
        <v>42522</v>
      </c>
      <c r="C56" s="154">
        <v>1300</v>
      </c>
      <c r="D56" s="155">
        <f t="shared" si="4"/>
        <v>1223</v>
      </c>
      <c r="E56" s="155">
        <f t="shared" si="5"/>
        <v>864</v>
      </c>
      <c r="F56" s="155">
        <f t="shared" si="6"/>
        <v>544</v>
      </c>
      <c r="G56" s="156">
        <f t="shared" si="0"/>
        <v>0.9407692307692308</v>
      </c>
      <c r="H56" s="156">
        <f t="shared" si="0"/>
        <v>0.66461538461538461</v>
      </c>
      <c r="I56" s="156">
        <f t="shared" si="0"/>
        <v>0.41846153846153844</v>
      </c>
      <c r="J56" s="217"/>
      <c r="K56" s="167"/>
      <c r="L56" s="167"/>
      <c r="M56" s="167"/>
      <c r="N56" s="167"/>
      <c r="O56" s="167"/>
      <c r="P56" s="167"/>
      <c r="Q56" s="167"/>
      <c r="R56" s="167"/>
      <c r="S56" s="167"/>
      <c r="T56" s="167"/>
      <c r="U56" s="167"/>
      <c r="V56" s="167"/>
      <c r="W56" s="167"/>
      <c r="X56" s="167"/>
      <c r="Y56" s="167"/>
      <c r="Z56" s="167"/>
      <c r="AA56" s="167"/>
      <c r="AB56" s="167"/>
      <c r="AC56" s="167"/>
      <c r="AD56" s="167"/>
      <c r="AE56" s="167"/>
      <c r="AF56" s="167"/>
      <c r="AG56" s="167"/>
      <c r="AH56" s="167"/>
      <c r="AI56" s="167"/>
      <c r="AJ56" s="167"/>
      <c r="AK56" s="167"/>
      <c r="AL56" s="167"/>
      <c r="AM56" s="167"/>
      <c r="AN56" s="167"/>
      <c r="AO56" s="167"/>
      <c r="AP56" s="167"/>
      <c r="AQ56" s="167"/>
      <c r="AR56" s="167"/>
      <c r="AS56" s="167"/>
      <c r="AT56" s="167"/>
      <c r="AU56" s="167"/>
      <c r="AV56" s="167"/>
      <c r="AW56" s="167"/>
      <c r="AX56" s="167"/>
      <c r="AY56" s="167"/>
      <c r="AZ56" s="167"/>
      <c r="BA56" s="167"/>
      <c r="BB56" s="167"/>
      <c r="BC56" s="163"/>
      <c r="BD56" s="163"/>
      <c r="BE56" s="163"/>
      <c r="BF56" s="163"/>
      <c r="BG56" s="163"/>
      <c r="BH56" s="163"/>
      <c r="BI56" s="165">
        <v>1290</v>
      </c>
      <c r="BJ56" s="163">
        <v>1223</v>
      </c>
      <c r="BK56" s="163">
        <v>1161</v>
      </c>
      <c r="BL56" s="163">
        <v>1044</v>
      </c>
      <c r="BM56" s="163">
        <v>864</v>
      </c>
      <c r="BN56" s="163">
        <v>762</v>
      </c>
      <c r="BO56" s="163">
        <v>713</v>
      </c>
      <c r="BP56" s="163">
        <v>713</v>
      </c>
      <c r="BQ56" s="163">
        <v>577</v>
      </c>
      <c r="BR56" s="163">
        <v>549</v>
      </c>
      <c r="BS56" s="163">
        <v>544</v>
      </c>
      <c r="BT56" s="163">
        <v>539</v>
      </c>
      <c r="BU56" s="165" t="n">
        <v>534.0</v>
      </c>
      <c r="BV56" s="163"/>
      <c r="BW56" s="163"/>
      <c r="BX56" s="163"/>
      <c r="BY56" s="163"/>
      <c r="BZ56" s="163"/>
      <c r="CA56" s="169"/>
      <c r="CB56" s="128"/>
      <c r="CC56" s="128"/>
    </row>
    <row r="57" spans="1:81" ht="14.25" customHeight="1" x14ac:dyDescent="0.25">
      <c r="A57" s="213" t="s">
        <v>372</v>
      </c>
      <c r="B57" s="153">
        <v>42552</v>
      </c>
      <c r="C57" s="154">
        <v>926</v>
      </c>
      <c r="D57" s="155">
        <f t="shared" si="4"/>
        <v>871</v>
      </c>
      <c r="E57" s="155">
        <f t="shared" si="5"/>
        <v>569</v>
      </c>
      <c r="F57" s="155">
        <f t="shared" si="6"/>
        <v>396</v>
      </c>
      <c r="G57" s="156">
        <f t="shared" si="0"/>
        <v>0.94060475161987045</v>
      </c>
      <c r="H57" s="156">
        <f t="shared" si="0"/>
        <v>0.6144708423326134</v>
      </c>
      <c r="I57" s="156">
        <f t="shared" si="0"/>
        <v>0.42764578833693306</v>
      </c>
      <c r="J57" s="217"/>
      <c r="K57" s="167"/>
      <c r="L57" s="167"/>
      <c r="M57" s="167"/>
      <c r="N57" s="167"/>
      <c r="O57" s="167"/>
      <c r="P57" s="167"/>
      <c r="Q57" s="167"/>
      <c r="R57" s="167"/>
      <c r="S57" s="167"/>
      <c r="T57" s="167"/>
      <c r="U57" s="167"/>
      <c r="V57" s="167"/>
      <c r="W57" s="167"/>
      <c r="X57" s="167"/>
      <c r="Y57" s="167"/>
      <c r="Z57" s="167"/>
      <c r="AA57" s="167"/>
      <c r="AB57" s="167"/>
      <c r="AC57" s="167"/>
      <c r="AD57" s="167"/>
      <c r="AE57" s="167"/>
      <c r="AF57" s="167"/>
      <c r="AG57" s="167"/>
      <c r="AH57" s="167"/>
      <c r="AI57" s="167"/>
      <c r="AJ57" s="167"/>
      <c r="AK57" s="167"/>
      <c r="AL57" s="167"/>
      <c r="AM57" s="167"/>
      <c r="AN57" s="167"/>
      <c r="AO57" s="167"/>
      <c r="AP57" s="167"/>
      <c r="AQ57" s="167"/>
      <c r="AR57" s="167"/>
      <c r="AS57" s="167"/>
      <c r="AT57" s="167"/>
      <c r="AU57" s="167"/>
      <c r="AV57" s="167"/>
      <c r="AW57" s="167"/>
      <c r="AX57" s="167"/>
      <c r="AY57" s="167"/>
      <c r="AZ57" s="167"/>
      <c r="BA57" s="167"/>
      <c r="BB57" s="167"/>
      <c r="BC57" s="163"/>
      <c r="BD57" s="163"/>
      <c r="BE57" s="163"/>
      <c r="BF57" s="163"/>
      <c r="BG57" s="163"/>
      <c r="BH57" s="163"/>
      <c r="BI57" s="165">
        <v>926</v>
      </c>
      <c r="BJ57" s="163">
        <v>914</v>
      </c>
      <c r="BK57" s="163">
        <v>871</v>
      </c>
      <c r="BL57" s="163">
        <v>843</v>
      </c>
      <c r="BM57" s="163">
        <v>699</v>
      </c>
      <c r="BN57" s="163">
        <v>569</v>
      </c>
      <c r="BO57" s="163">
        <v>530</v>
      </c>
      <c r="BP57" s="163">
        <v>530</v>
      </c>
      <c r="BQ57" s="163">
        <v>420</v>
      </c>
      <c r="BR57" s="163">
        <v>407</v>
      </c>
      <c r="BS57" s="163">
        <v>401</v>
      </c>
      <c r="BT57" s="163">
        <v>396</v>
      </c>
      <c r="BU57" s="165" t="n">
        <v>391.0</v>
      </c>
      <c r="BV57" s="163"/>
      <c r="BW57" s="163"/>
      <c r="BX57" s="163"/>
      <c r="BY57" s="163"/>
      <c r="BZ57" s="163"/>
      <c r="CA57" s="169" t="e">
        <v>#DIV/0!</v>
      </c>
      <c r="CB57" s="128"/>
      <c r="CC57" s="128"/>
    </row>
    <row r="58" spans="1:81" ht="14.25" customHeight="1" x14ac:dyDescent="0.25">
      <c r="A58" s="213" t="s">
        <v>373</v>
      </c>
      <c r="B58" s="153">
        <v>42583</v>
      </c>
      <c r="C58" s="154">
        <v>1054</v>
      </c>
      <c r="D58" s="155">
        <f t="shared" si="4"/>
        <v>1009</v>
      </c>
      <c r="E58" s="155">
        <f t="shared" si="5"/>
        <v>730</v>
      </c>
      <c r="F58" s="155">
        <f t="shared" si="6"/>
        <v>0</v>
      </c>
      <c r="G58" s="156">
        <f t="shared" si="0"/>
        <v>0.95730550284629978</v>
      </c>
      <c r="H58" s="156">
        <f t="shared" si="0"/>
        <v>0.69259962049335866</v>
      </c>
      <c r="I58" s="156">
        <f t="shared" si="0"/>
        <v>0</v>
      </c>
      <c r="J58" s="217"/>
      <c r="K58" s="167"/>
      <c r="L58" s="167"/>
      <c r="M58" s="167"/>
      <c r="N58" s="167"/>
      <c r="O58" s="167"/>
      <c r="P58" s="167"/>
      <c r="Q58" s="167"/>
      <c r="R58" s="167"/>
      <c r="S58" s="167"/>
      <c r="T58" s="167"/>
      <c r="U58" s="167"/>
      <c r="V58" s="167"/>
      <c r="W58" s="167"/>
      <c r="X58" s="167"/>
      <c r="Y58" s="167"/>
      <c r="Z58" s="167"/>
      <c r="AA58" s="167"/>
      <c r="AB58" s="167"/>
      <c r="AC58" s="167"/>
      <c r="AD58" s="167"/>
      <c r="AE58" s="167"/>
      <c r="AF58" s="167"/>
      <c r="AG58" s="167"/>
      <c r="AH58" s="167"/>
      <c r="AI58" s="167"/>
      <c r="AJ58" s="167"/>
      <c r="AK58" s="167"/>
      <c r="AL58" s="167"/>
      <c r="AM58" s="167"/>
      <c r="AN58" s="167"/>
      <c r="AO58" s="167"/>
      <c r="AP58" s="167"/>
      <c r="AQ58" s="167"/>
      <c r="AR58" s="167"/>
      <c r="AS58" s="167"/>
      <c r="AT58" s="167"/>
      <c r="AU58" s="167"/>
      <c r="AV58" s="167"/>
      <c r="AW58" s="167"/>
      <c r="AX58" s="167"/>
      <c r="AY58" s="167"/>
      <c r="AZ58" s="167"/>
      <c r="BA58" s="167"/>
      <c r="BB58" s="167"/>
      <c r="BC58" s="163"/>
      <c r="BD58" s="163"/>
      <c r="BE58" s="163"/>
      <c r="BF58" s="163"/>
      <c r="BG58" s="163"/>
      <c r="BH58" s="163"/>
      <c r="BI58" s="165" t="s">
        <v>33</v>
      </c>
      <c r="BJ58" s="163">
        <v>1052</v>
      </c>
      <c r="BK58" s="163">
        <v>1042</v>
      </c>
      <c r="BL58" s="163">
        <v>1009</v>
      </c>
      <c r="BM58" s="163">
        <v>940</v>
      </c>
      <c r="BN58" s="163">
        <v>792</v>
      </c>
      <c r="BO58" s="163">
        <v>730</v>
      </c>
      <c r="BP58" s="163">
        <v>730</v>
      </c>
      <c r="BQ58" s="163">
        <v>518</v>
      </c>
      <c r="BR58" s="163">
        <v>505</v>
      </c>
      <c r="BS58" s="163">
        <v>503</v>
      </c>
      <c r="BT58" s="163">
        <v>487</v>
      </c>
      <c r="BU58" s="165" t="n">
        <v>480.0</v>
      </c>
      <c r="BV58" s="163"/>
      <c r="BW58" s="163"/>
      <c r="BX58" s="163"/>
      <c r="BY58" s="163"/>
      <c r="BZ58" s="163"/>
      <c r="CA58" s="169" t="e">
        <v>#DIV/0!</v>
      </c>
      <c r="CB58" s="128"/>
      <c r="CC58" s="128"/>
    </row>
    <row r="59" spans="1:81" ht="14.25" customHeight="1" x14ac:dyDescent="0.25">
      <c r="A59" s="213" t="s">
        <v>374</v>
      </c>
      <c r="B59" s="153">
        <v>42614</v>
      </c>
      <c r="C59" s="154">
        <v>1275</v>
      </c>
      <c r="D59" s="155">
        <f t="shared" si="4"/>
        <v>1238</v>
      </c>
      <c r="E59" s="155">
        <f t="shared" si="5"/>
        <v>1103</v>
      </c>
      <c r="F59" s="155">
        <f t="shared" si="6"/>
        <v>0</v>
      </c>
      <c r="G59" s="156">
        <f t="shared" si="0"/>
        <v>0.97098039215686271</v>
      </c>
      <c r="H59" s="156">
        <f t="shared" si="0"/>
        <v>0.86509803921568629</v>
      </c>
      <c r="I59" s="156">
        <f t="shared" si="0"/>
        <v>0</v>
      </c>
      <c r="J59" s="217"/>
      <c r="K59" s="167"/>
      <c r="L59" s="167"/>
      <c r="M59" s="167"/>
      <c r="N59" s="167"/>
      <c r="O59" s="167"/>
      <c r="P59" s="167"/>
      <c r="Q59" s="167"/>
      <c r="R59" s="167"/>
      <c r="S59" s="167"/>
      <c r="T59" s="167"/>
      <c r="U59" s="167"/>
      <c r="V59" s="167"/>
      <c r="W59" s="167"/>
      <c r="X59" s="167"/>
      <c r="Y59" s="167"/>
      <c r="Z59" s="167"/>
      <c r="AA59" s="167"/>
      <c r="AB59" s="167"/>
      <c r="AC59" s="167"/>
      <c r="AD59" s="167"/>
      <c r="AE59" s="167"/>
      <c r="AF59" s="167"/>
      <c r="AG59" s="167"/>
      <c r="AH59" s="167"/>
      <c r="AI59" s="167"/>
      <c r="AJ59" s="167"/>
      <c r="AK59" s="167"/>
      <c r="AL59" s="167"/>
      <c r="AM59" s="167"/>
      <c r="AN59" s="167"/>
      <c r="AO59" s="167"/>
      <c r="AP59" s="167"/>
      <c r="AQ59" s="167"/>
      <c r="AR59" s="167"/>
      <c r="AS59" s="167"/>
      <c r="AT59" s="167"/>
      <c r="AU59" s="167"/>
      <c r="AV59" s="167"/>
      <c r="AW59" s="167"/>
      <c r="AX59" s="167"/>
      <c r="AY59" s="167"/>
      <c r="AZ59" s="167"/>
      <c r="BA59" s="167"/>
      <c r="BB59" s="167"/>
      <c r="BC59" s="163"/>
      <c r="BD59" s="163"/>
      <c r="BE59" s="163"/>
      <c r="BF59" s="163"/>
      <c r="BG59" s="163"/>
      <c r="BH59" s="163"/>
      <c r="BI59" s="165" t="s">
        <v>33</v>
      </c>
      <c r="BJ59" s="163" t="s">
        <v>33</v>
      </c>
      <c r="BK59" s="163">
        <v>1267</v>
      </c>
      <c r="BL59" s="163">
        <v>1263</v>
      </c>
      <c r="BM59" s="163">
        <v>1238</v>
      </c>
      <c r="BN59" s="163">
        <v>1165</v>
      </c>
      <c r="BO59" s="163">
        <v>1103</v>
      </c>
      <c r="BP59" s="163">
        <v>1103</v>
      </c>
      <c r="BQ59" s="163">
        <v>753</v>
      </c>
      <c r="BR59" s="163">
        <v>738</v>
      </c>
      <c r="BS59" s="163">
        <v>735</v>
      </c>
      <c r="BT59" s="163">
        <v>727</v>
      </c>
      <c r="BU59" s="165" t="n">
        <v>708.0</v>
      </c>
      <c r="BV59" s="163"/>
      <c r="BW59" s="163"/>
      <c r="BX59" s="163"/>
      <c r="BY59" s="163"/>
      <c r="BZ59" s="163"/>
      <c r="CA59" s="169" t="e">
        <v>#DIV/0!</v>
      </c>
      <c r="CB59" s="128"/>
      <c r="CC59" s="128"/>
    </row>
    <row r="60" spans="1:81" ht="14.25" customHeight="1" x14ac:dyDescent="0.25">
      <c r="A60" s="213" t="s">
        <v>375</v>
      </c>
      <c r="B60" s="153">
        <v>42644</v>
      </c>
      <c r="C60" s="170">
        <v>1190</v>
      </c>
      <c r="D60" s="155">
        <f t="shared" si="4"/>
        <v>1128</v>
      </c>
      <c r="E60" s="155">
        <f t="shared" si="5"/>
        <v>746</v>
      </c>
      <c r="F60" s="155">
        <f t="shared" si="6"/>
        <v>0</v>
      </c>
      <c r="G60" s="156">
        <f t="shared" si="0"/>
        <v>0.94789915966386551</v>
      </c>
      <c r="H60" s="156">
        <f t="shared" si="0"/>
        <v>0.626890756302521</v>
      </c>
      <c r="I60" s="156">
        <f t="shared" si="0"/>
        <v>0</v>
      </c>
      <c r="J60" s="217"/>
      <c r="K60" s="167"/>
      <c r="L60" s="167"/>
      <c r="M60" s="167"/>
      <c r="N60" s="167"/>
      <c r="O60" s="167"/>
      <c r="P60" s="167"/>
      <c r="Q60" s="167"/>
      <c r="R60" s="167"/>
      <c r="S60" s="167"/>
      <c r="T60" s="167"/>
      <c r="U60" s="167"/>
      <c r="V60" s="167"/>
      <c r="W60" s="167"/>
      <c r="X60" s="167"/>
      <c r="Y60" s="167"/>
      <c r="Z60" s="167"/>
      <c r="AA60" s="167"/>
      <c r="AB60" s="167"/>
      <c r="AC60" s="167"/>
      <c r="AD60" s="167"/>
      <c r="AE60" s="167"/>
      <c r="AF60" s="167"/>
      <c r="AG60" s="167"/>
      <c r="AH60" s="167"/>
      <c r="AI60" s="167"/>
      <c r="AJ60" s="167"/>
      <c r="AK60" s="167"/>
      <c r="AL60" s="167"/>
      <c r="AM60" s="167"/>
      <c r="AN60" s="167"/>
      <c r="AO60" s="167"/>
      <c r="AP60" s="167"/>
      <c r="AQ60" s="167"/>
      <c r="AR60" s="167"/>
      <c r="AS60" s="167"/>
      <c r="AT60" s="167"/>
      <c r="AU60" s="167"/>
      <c r="AV60" s="167"/>
      <c r="AW60" s="167"/>
      <c r="AX60" s="167"/>
      <c r="AY60" s="167"/>
      <c r="AZ60" s="167"/>
      <c r="BA60" s="167"/>
      <c r="BB60" s="167"/>
      <c r="BC60" s="163"/>
      <c r="BD60" s="163"/>
      <c r="BE60" s="163"/>
      <c r="BF60" s="163"/>
      <c r="BG60" s="163"/>
      <c r="BH60" s="163"/>
      <c r="BI60" s="165" t="s">
        <v>33</v>
      </c>
      <c r="BJ60" s="163" t="s">
        <v>33</v>
      </c>
      <c r="BK60" s="163"/>
      <c r="BL60" s="163">
        <v>1186</v>
      </c>
      <c r="BM60" s="163">
        <v>1177</v>
      </c>
      <c r="BN60" s="163">
        <v>1128</v>
      </c>
      <c r="BO60" s="163">
        <v>1109</v>
      </c>
      <c r="BP60" s="163">
        <v>1109</v>
      </c>
      <c r="BQ60" s="163">
        <v>746</v>
      </c>
      <c r="BR60" s="163">
        <v>721</v>
      </c>
      <c r="BS60" s="163">
        <v>715</v>
      </c>
      <c r="BT60" s="163">
        <v>705</v>
      </c>
      <c r="BU60" s="165" t="n">
        <v>694.0</v>
      </c>
      <c r="BV60" s="163"/>
      <c r="BW60" s="163"/>
      <c r="BX60" s="163"/>
      <c r="BY60" s="163"/>
      <c r="BZ60" s="163"/>
      <c r="CA60" s="169" t="e">
        <v>#DIV/0!</v>
      </c>
      <c r="CB60" s="128"/>
      <c r="CC60" s="128"/>
    </row>
    <row r="61" spans="1:81" ht="14.25" customHeight="1" x14ac:dyDescent="0.25">
      <c r="A61" s="213" t="s">
        <v>376</v>
      </c>
      <c r="B61" s="153">
        <v>42675</v>
      </c>
      <c r="C61" s="154">
        <v>1260</v>
      </c>
      <c r="D61" s="155">
        <f t="shared" si="4"/>
        <v>1278</v>
      </c>
      <c r="E61" s="155">
        <f t="shared" si="5"/>
        <v>798</v>
      </c>
      <c r="F61" s="155">
        <f t="shared" si="6"/>
        <v>0</v>
      </c>
      <c r="G61" s="156">
        <f t="shared" si="0"/>
        <v>1.0142857142857142</v>
      </c>
      <c r="H61" s="156">
        <f t="shared" si="0"/>
        <v>0.6333333333333333</v>
      </c>
      <c r="I61" s="156">
        <f t="shared" si="0"/>
        <v>0</v>
      </c>
      <c r="J61" s="217"/>
      <c r="K61" s="167"/>
      <c r="L61" s="167"/>
      <c r="M61" s="167"/>
      <c r="N61" s="167"/>
      <c r="O61" s="167"/>
      <c r="P61" s="167"/>
      <c r="Q61" s="167"/>
      <c r="R61" s="167"/>
      <c r="S61" s="167"/>
      <c r="T61" s="167"/>
      <c r="U61" s="167"/>
      <c r="V61" s="167"/>
      <c r="W61" s="167"/>
      <c r="X61" s="167"/>
      <c r="Y61" s="167"/>
      <c r="Z61" s="167"/>
      <c r="AA61" s="167"/>
      <c r="AB61" s="167"/>
      <c r="AC61" s="167"/>
      <c r="AD61" s="167"/>
      <c r="AE61" s="167"/>
      <c r="AF61" s="167"/>
      <c r="AG61" s="167"/>
      <c r="AH61" s="167"/>
      <c r="AI61" s="167"/>
      <c r="AJ61" s="167"/>
      <c r="AK61" s="167"/>
      <c r="AL61" s="167"/>
      <c r="AM61" s="167"/>
      <c r="AN61" s="167"/>
      <c r="AO61" s="167"/>
      <c r="AP61" s="167"/>
      <c r="AQ61" s="167"/>
      <c r="AR61" s="167"/>
      <c r="AS61" s="167"/>
      <c r="AT61" s="167"/>
      <c r="AU61" s="167"/>
      <c r="AV61" s="167"/>
      <c r="AW61" s="167"/>
      <c r="AX61" s="167"/>
      <c r="AY61" s="167"/>
      <c r="AZ61" s="167"/>
      <c r="BA61" s="167"/>
      <c r="BB61" s="167"/>
      <c r="BC61" s="163"/>
      <c r="BD61" s="163"/>
      <c r="BE61" s="163"/>
      <c r="BF61" s="163"/>
      <c r="BG61" s="163"/>
      <c r="BH61" s="163"/>
      <c r="BI61" s="165" t="s">
        <v>33</v>
      </c>
      <c r="BJ61" s="163" t="s">
        <v>33</v>
      </c>
      <c r="BK61" s="163"/>
      <c r="BL61" s="163" t="s">
        <v>33</v>
      </c>
      <c r="BM61" s="163">
        <v>1312</v>
      </c>
      <c r="BN61" s="163">
        <v>1291</v>
      </c>
      <c r="BO61" s="163">
        <v>1278</v>
      </c>
      <c r="BP61" s="163">
        <v>1278</v>
      </c>
      <c r="BQ61" s="163">
        <v>879</v>
      </c>
      <c r="BR61" s="163">
        <v>798</v>
      </c>
      <c r="BS61" s="163">
        <v>793</v>
      </c>
      <c r="BT61" s="163">
        <v>779</v>
      </c>
      <c r="BU61" s="165" t="n">
        <v>773.0</v>
      </c>
      <c r="BV61" s="163"/>
      <c r="BW61" s="163"/>
      <c r="BX61" s="163"/>
      <c r="BY61" s="163"/>
      <c r="BZ61" s="163"/>
      <c r="CA61" s="169" t="e">
        <v>#N/A</v>
      </c>
      <c r="CB61" s="128"/>
      <c r="CC61" s="128"/>
    </row>
    <row r="62" spans="1:81" ht="14.25" customHeight="1" x14ac:dyDescent="0.25">
      <c r="A62" s="213" t="s">
        <v>377</v>
      </c>
      <c r="B62" s="171">
        <v>42705</v>
      </c>
      <c r="C62" s="172">
        <v>1507</v>
      </c>
      <c r="D62" s="173">
        <f t="shared" si="4"/>
        <v>1495</v>
      </c>
      <c r="E62" s="173">
        <f t="shared" si="5"/>
        <v>996</v>
      </c>
      <c r="F62" s="173">
        <f t="shared" si="6"/>
        <v>0</v>
      </c>
      <c r="G62" s="174">
        <f t="shared" si="0"/>
        <v>0.99203715992037156</v>
      </c>
      <c r="H62" s="174">
        <f t="shared" si="0"/>
        <v>0.66091572660915732</v>
      </c>
      <c r="I62" s="174">
        <f t="shared" si="0"/>
        <v>0</v>
      </c>
      <c r="J62" s="217"/>
      <c r="K62" s="175"/>
      <c r="L62" s="175"/>
      <c r="M62" s="175"/>
      <c r="N62" s="175"/>
      <c r="O62" s="175"/>
      <c r="P62" s="175"/>
      <c r="Q62" s="175"/>
      <c r="R62" s="175"/>
      <c r="S62" s="175"/>
      <c r="T62" s="175"/>
      <c r="U62" s="175"/>
      <c r="V62" s="175"/>
      <c r="W62" s="175"/>
      <c r="X62" s="175"/>
      <c r="Y62" s="175"/>
      <c r="Z62" s="175"/>
      <c r="AA62" s="175"/>
      <c r="AB62" s="175"/>
      <c r="AC62" s="175"/>
      <c r="AD62" s="175"/>
      <c r="AE62" s="175"/>
      <c r="AF62" s="175"/>
      <c r="AG62" s="175"/>
      <c r="AH62" s="175"/>
      <c r="AI62" s="175"/>
      <c r="AJ62" s="175"/>
      <c r="AK62" s="175"/>
      <c r="AL62" s="175"/>
      <c r="AM62" s="175"/>
      <c r="AN62" s="175"/>
      <c r="AO62" s="175"/>
      <c r="AP62" s="175"/>
      <c r="AQ62" s="175"/>
      <c r="AR62" s="175"/>
      <c r="AS62" s="175"/>
      <c r="AT62" s="175"/>
      <c r="AU62" s="175"/>
      <c r="AV62" s="175"/>
      <c r="AW62" s="175"/>
      <c r="AX62" s="175"/>
      <c r="AY62" s="175"/>
      <c r="AZ62" s="175"/>
      <c r="BA62" s="175"/>
      <c r="BB62" s="175"/>
      <c r="BC62" s="176"/>
      <c r="BD62" s="176"/>
      <c r="BE62" s="176"/>
      <c r="BF62" s="176"/>
      <c r="BG62" s="176"/>
      <c r="BH62" s="176"/>
      <c r="BI62" s="177" t="s">
        <v>33</v>
      </c>
      <c r="BJ62" s="176" t="s">
        <v>33</v>
      </c>
      <c r="BK62" s="176"/>
      <c r="BL62" s="176" t="s">
        <v>33</v>
      </c>
      <c r="BM62" s="176"/>
      <c r="BN62" s="176">
        <v>1497</v>
      </c>
      <c r="BO62" s="176">
        <v>1495</v>
      </c>
      <c r="BP62" s="176">
        <v>1495</v>
      </c>
      <c r="BQ62" s="176">
        <v>1432</v>
      </c>
      <c r="BR62" s="176">
        <v>1004</v>
      </c>
      <c r="BS62" s="176">
        <v>996</v>
      </c>
      <c r="BT62" s="176">
        <v>975</v>
      </c>
      <c r="BU62" s="177" t="n">
        <v>959.0</v>
      </c>
      <c r="BV62" s="176"/>
      <c r="BW62" s="176"/>
      <c r="BX62" s="176"/>
      <c r="BY62" s="176"/>
      <c r="BZ62" s="176"/>
      <c r="CA62" s="169" t="e">
        <v>#N/A</v>
      </c>
      <c r="CB62" s="128"/>
      <c r="CC62" s="128"/>
    </row>
    <row r="63" spans="1:81" x14ac:dyDescent="0.25">
      <c r="A63" s="213" t="s">
        <v>378</v>
      </c>
      <c r="B63" s="171">
        <v>42736</v>
      </c>
      <c r="C63" s="154">
        <v>509</v>
      </c>
      <c r="D63" s="155">
        <f t="shared" si="4"/>
        <v>502</v>
      </c>
      <c r="E63" s="155">
        <f t="shared" si="5"/>
        <v>434</v>
      </c>
      <c r="F63" s="155">
        <f t="shared" si="6"/>
        <v>0</v>
      </c>
      <c r="G63" s="156">
        <f t="shared" ref="G63:I67" si="7">IFERROR(D63/$C63,"-")</f>
        <v>0.98624754420432215</v>
      </c>
      <c r="H63" s="156">
        <f t="shared" si="7"/>
        <v>0.8526522593320236</v>
      </c>
      <c r="I63" s="156">
        <f t="shared" si="7"/>
        <v>0</v>
      </c>
      <c r="J63" s="217"/>
      <c r="K63" s="167"/>
      <c r="L63" s="167"/>
      <c r="M63" s="167"/>
      <c r="N63" s="167"/>
      <c r="O63" s="167"/>
      <c r="P63" s="167"/>
      <c r="Q63" s="167"/>
      <c r="R63" s="167"/>
      <c r="S63" s="167"/>
      <c r="T63" s="167"/>
      <c r="U63" s="167"/>
      <c r="V63" s="167"/>
      <c r="W63" s="167"/>
      <c r="X63" s="167"/>
      <c r="Y63" s="167"/>
      <c r="Z63" s="167"/>
      <c r="AA63" s="167"/>
      <c r="AB63" s="167"/>
      <c r="AC63" s="167"/>
      <c r="AD63" s="167"/>
      <c r="AE63" s="167"/>
      <c r="AF63" s="167"/>
      <c r="AG63" s="167"/>
      <c r="AH63" s="167"/>
      <c r="AI63" s="167"/>
      <c r="AJ63" s="167"/>
      <c r="AK63" s="167"/>
      <c r="AL63" s="167"/>
      <c r="AM63" s="167"/>
      <c r="AN63" s="167"/>
      <c r="AO63" s="167"/>
      <c r="AP63" s="167"/>
      <c r="AQ63" s="167"/>
      <c r="AR63" s="167"/>
      <c r="AS63" s="167"/>
      <c r="AT63" s="167"/>
      <c r="AU63" s="167"/>
      <c r="AV63" s="167"/>
      <c r="AW63" s="167"/>
      <c r="AX63" s="167"/>
      <c r="AY63" s="167"/>
      <c r="AZ63" s="167"/>
      <c r="BA63" s="167"/>
      <c r="BB63" s="167"/>
      <c r="BC63" s="163"/>
      <c r="BD63" s="163"/>
      <c r="BE63" s="163"/>
      <c r="BF63" s="163"/>
      <c r="BG63" s="163"/>
      <c r="BH63" s="163"/>
      <c r="BI63" s="165"/>
      <c r="BJ63" s="163"/>
      <c r="BK63" s="163"/>
      <c r="BL63" s="163"/>
      <c r="BM63" s="163"/>
      <c r="BN63" s="163"/>
      <c r="BO63" s="163">
        <v>509</v>
      </c>
      <c r="BP63" s="163">
        <v>509</v>
      </c>
      <c r="BQ63" s="163">
        <v>502</v>
      </c>
      <c r="BR63" s="163">
        <v>449</v>
      </c>
      <c r="BS63" s="163">
        <v>444</v>
      </c>
      <c r="BT63" s="163">
        <v>434</v>
      </c>
      <c r="BU63" s="165" t="n">
        <v>407.0</v>
      </c>
      <c r="BV63" s="163"/>
      <c r="BW63" s="163"/>
      <c r="BX63" s="163"/>
      <c r="BY63" s="163"/>
      <c r="BZ63" s="163"/>
      <c r="CA63" s="169"/>
      <c r="CB63" s="169"/>
      <c r="CC63" s="128"/>
    </row>
    <row r="64" spans="1:81" x14ac:dyDescent="0.25">
      <c r="A64" s="213" t="s">
        <v>379</v>
      </c>
      <c r="B64" s="171">
        <v>42767</v>
      </c>
      <c r="C64" s="154">
        <v>1052</v>
      </c>
      <c r="D64" s="155">
        <f t="shared" si="4"/>
        <v>1009</v>
      </c>
      <c r="E64" s="155">
        <f t="shared" si="5"/>
        <v>0</v>
      </c>
      <c r="F64" s="155">
        <f t="shared" si="6"/>
        <v>0</v>
      </c>
      <c r="G64" s="156">
        <f t="shared" si="7"/>
        <v>0.95912547528517111</v>
      </c>
      <c r="H64" s="156">
        <f t="shared" si="7"/>
        <v>0</v>
      </c>
      <c r="I64" s="156">
        <f t="shared" si="7"/>
        <v>0</v>
      </c>
      <c r="J64" s="217"/>
      <c r="K64" s="167"/>
      <c r="L64" s="167"/>
      <c r="M64" s="167"/>
      <c r="N64" s="167"/>
      <c r="O64" s="167"/>
      <c r="P64" s="167"/>
      <c r="Q64" s="167"/>
      <c r="R64" s="167"/>
      <c r="S64" s="167"/>
      <c r="T64" s="167"/>
      <c r="U64" s="167"/>
      <c r="V64" s="167"/>
      <c r="W64" s="167"/>
      <c r="X64" s="167"/>
      <c r="Y64" s="167"/>
      <c r="Z64" s="167"/>
      <c r="AA64" s="167"/>
      <c r="AB64" s="167"/>
      <c r="AC64" s="167"/>
      <c r="AD64" s="167"/>
      <c r="AE64" s="167"/>
      <c r="AF64" s="167"/>
      <c r="AG64" s="167"/>
      <c r="AH64" s="167"/>
      <c r="AI64" s="167"/>
      <c r="AJ64" s="167"/>
      <c r="AK64" s="167"/>
      <c r="AL64" s="167"/>
      <c r="AM64" s="167"/>
      <c r="AN64" s="167"/>
      <c r="AO64" s="167"/>
      <c r="AP64" s="167"/>
      <c r="AQ64" s="167"/>
      <c r="AR64" s="167"/>
      <c r="AS64" s="167"/>
      <c r="AT64" s="167"/>
      <c r="AU64" s="167"/>
      <c r="AV64" s="167"/>
      <c r="AW64" s="167"/>
      <c r="AX64" s="167"/>
      <c r="AY64" s="167"/>
      <c r="AZ64" s="167"/>
      <c r="BA64" s="167"/>
      <c r="BB64" s="167"/>
      <c r="BC64" s="163"/>
      <c r="BD64" s="163"/>
      <c r="BE64" s="163"/>
      <c r="BF64" s="163"/>
      <c r="BG64" s="163"/>
      <c r="BH64" s="163"/>
      <c r="BI64" s="165"/>
      <c r="BJ64" s="163"/>
      <c r="BK64" s="163"/>
      <c r="BL64" s="163"/>
      <c r="BM64" s="163"/>
      <c r="BN64" s="163"/>
      <c r="BO64" s="163"/>
      <c r="BP64" s="163">
        <v>1052</v>
      </c>
      <c r="BQ64" s="163">
        <v>1040</v>
      </c>
      <c r="BR64" s="163">
        <v>1009</v>
      </c>
      <c r="BS64" s="163">
        <v>1003</v>
      </c>
      <c r="BT64" s="163">
        <v>962</v>
      </c>
      <c r="BU64" s="165" t="n">
        <v>926.0</v>
      </c>
      <c r="BV64" s="163"/>
      <c r="BW64" s="163"/>
      <c r="BX64" s="163"/>
      <c r="BY64" s="163"/>
      <c r="BZ64" s="163"/>
      <c r="CA64" s="169"/>
      <c r="CB64" s="169"/>
      <c r="CC64" s="128"/>
    </row>
    <row r="65" spans="1:81" x14ac:dyDescent="0.25">
      <c r="A65" s="213" t="s">
        <v>380</v>
      </c>
      <c r="B65" s="171">
        <v>42795</v>
      </c>
      <c r="C65" s="154">
        <v>1209</v>
      </c>
      <c r="D65" s="155">
        <f t="shared" si="4"/>
        <v>1180</v>
      </c>
      <c r="E65" s="155">
        <f t="shared" si="5"/>
        <v>0</v>
      </c>
      <c r="F65" s="155">
        <f t="shared" si="6"/>
        <v>0</v>
      </c>
      <c r="G65" s="156">
        <f t="shared" si="7"/>
        <v>0.9760132340777502</v>
      </c>
      <c r="H65" s="156">
        <f t="shared" si="7"/>
        <v>0</v>
      </c>
      <c r="I65" s="156">
        <f t="shared" si="7"/>
        <v>0</v>
      </c>
      <c r="J65" s="217"/>
      <c r="K65" s="167"/>
      <c r="L65" s="167"/>
      <c r="M65" s="167"/>
      <c r="N65" s="167"/>
      <c r="O65" s="167"/>
      <c r="P65" s="167"/>
      <c r="Q65" s="167"/>
      <c r="R65" s="167"/>
      <c r="S65" s="167"/>
      <c r="T65" s="167"/>
      <c r="U65" s="167"/>
      <c r="V65" s="167"/>
      <c r="W65" s="167"/>
      <c r="X65" s="167"/>
      <c r="Y65" s="167"/>
      <c r="Z65" s="167"/>
      <c r="AA65" s="167"/>
      <c r="AB65" s="167"/>
      <c r="AC65" s="167"/>
      <c r="AD65" s="167"/>
      <c r="AE65" s="167"/>
      <c r="AF65" s="167"/>
      <c r="AG65" s="167"/>
      <c r="AH65" s="167"/>
      <c r="AI65" s="167"/>
      <c r="AJ65" s="167"/>
      <c r="AK65" s="167"/>
      <c r="AL65" s="167"/>
      <c r="AM65" s="167"/>
      <c r="AN65" s="167"/>
      <c r="AO65" s="167"/>
      <c r="AP65" s="167"/>
      <c r="AQ65" s="167"/>
      <c r="AR65" s="167"/>
      <c r="AS65" s="167"/>
      <c r="AT65" s="167"/>
      <c r="AU65" s="167"/>
      <c r="AV65" s="167"/>
      <c r="AW65" s="167"/>
      <c r="AX65" s="167"/>
      <c r="AY65" s="167"/>
      <c r="AZ65" s="167"/>
      <c r="BA65" s="167"/>
      <c r="BB65" s="167"/>
      <c r="BC65" s="163"/>
      <c r="BD65" s="163"/>
      <c r="BE65" s="163"/>
      <c r="BF65" s="163"/>
      <c r="BG65" s="163"/>
      <c r="BH65" s="163"/>
      <c r="BI65" s="165"/>
      <c r="BJ65" s="163"/>
      <c r="BK65" s="163"/>
      <c r="BL65" s="163"/>
      <c r="BM65" s="163"/>
      <c r="BN65" s="163"/>
      <c r="BO65" s="163"/>
      <c r="BP65" s="163"/>
      <c r="BQ65" s="163">
        <v>1201</v>
      </c>
      <c r="BR65" s="163">
        <v>1182</v>
      </c>
      <c r="BS65" s="163">
        <v>1180</v>
      </c>
      <c r="BT65" s="163">
        <v>1142</v>
      </c>
      <c r="BU65" s="165" t="n">
        <v>1092.0</v>
      </c>
      <c r="BV65" s="163"/>
      <c r="BW65" s="163"/>
      <c r="BX65" s="163"/>
      <c r="BY65" s="163"/>
      <c r="BZ65" s="163"/>
      <c r="CA65" s="169"/>
      <c r="CB65" s="128"/>
      <c r="CC65" s="128"/>
    </row>
    <row r="66" spans="1:81" ht="17.25" customHeight="1" x14ac:dyDescent="0.25">
      <c r="A66" s="213" t="s">
        <v>381</v>
      </c>
      <c r="B66" s="171">
        <v>42826</v>
      </c>
      <c r="C66" s="154">
        <v>962</v>
      </c>
      <c r="D66" s="155">
        <f t="shared" si="4"/>
        <v>897</v>
      </c>
      <c r="E66" s="155">
        <f t="shared" si="5"/>
        <v>0</v>
      </c>
      <c r="F66" s="155">
        <f t="shared" si="6"/>
        <v>0</v>
      </c>
      <c r="G66" s="156">
        <f t="shared" si="7"/>
        <v>0.93243243243243246</v>
      </c>
      <c r="H66" s="156">
        <f t="shared" si="7"/>
        <v>0</v>
      </c>
      <c r="I66" s="156">
        <f t="shared" si="7"/>
        <v>0</v>
      </c>
      <c r="J66" s="217"/>
      <c r="K66" s="167"/>
      <c r="L66" s="167"/>
      <c r="M66" s="167"/>
      <c r="N66" s="167"/>
      <c r="O66" s="167"/>
      <c r="P66" s="167"/>
      <c r="Q66" s="167"/>
      <c r="R66" s="167"/>
      <c r="S66" s="167"/>
      <c r="T66" s="167"/>
      <c r="U66" s="167"/>
      <c r="V66" s="167"/>
      <c r="W66" s="167"/>
      <c r="X66" s="167"/>
      <c r="Y66" s="167"/>
      <c r="Z66" s="167"/>
      <c r="AA66" s="167"/>
      <c r="AB66" s="167"/>
      <c r="AC66" s="167"/>
      <c r="AD66" s="167"/>
      <c r="AE66" s="167"/>
      <c r="AF66" s="167"/>
      <c r="AG66" s="167"/>
      <c r="AH66" s="167"/>
      <c r="AI66" s="167"/>
      <c r="AJ66" s="167"/>
      <c r="AK66" s="167"/>
      <c r="AL66" s="167"/>
      <c r="AM66" s="167"/>
      <c r="AN66" s="167"/>
      <c r="AO66" s="167"/>
      <c r="AP66" s="167"/>
      <c r="AQ66" s="167"/>
      <c r="AR66" s="167"/>
      <c r="AS66" s="167"/>
      <c r="AT66" s="167"/>
      <c r="AU66" s="167"/>
      <c r="AV66" s="167"/>
      <c r="AW66" s="167"/>
      <c r="AX66" s="167"/>
      <c r="AY66" s="167"/>
      <c r="AZ66" s="167"/>
      <c r="BA66" s="167"/>
      <c r="BB66" s="167"/>
      <c r="BC66" s="163"/>
      <c r="BD66" s="163"/>
      <c r="BE66" s="163"/>
      <c r="BF66" s="163"/>
      <c r="BG66" s="163"/>
      <c r="BH66" s="163"/>
      <c r="BI66" s="165"/>
      <c r="BJ66" s="163"/>
      <c r="BK66" s="163"/>
      <c r="BL66" s="163"/>
      <c r="BM66" s="163"/>
      <c r="BN66" s="163"/>
      <c r="BO66" s="163"/>
      <c r="BP66" s="163"/>
      <c r="BQ66" s="163"/>
      <c r="BR66" s="163">
        <v>939</v>
      </c>
      <c r="BS66" s="163">
        <v>936</v>
      </c>
      <c r="BT66" s="163">
        <v>897</v>
      </c>
      <c r="BU66" s="165" t="n">
        <v>851.0</v>
      </c>
      <c r="BV66" s="163"/>
      <c r="BW66" s="163"/>
      <c r="BX66" s="163"/>
      <c r="BY66" s="163"/>
      <c r="BZ66" s="163"/>
      <c r="CA66" s="169"/>
      <c r="CB66" s="128"/>
      <c r="CC66" s="128"/>
    </row>
    <row r="67" spans="1:81" x14ac:dyDescent="0.25">
      <c r="A67" s="213" t="s">
        <v>382</v>
      </c>
      <c r="B67" s="171">
        <v>42856</v>
      </c>
      <c r="C67" s="154">
        <v>953</v>
      </c>
      <c r="D67" s="155">
        <f t="shared" si="4"/>
        <v>0</v>
      </c>
      <c r="E67" s="155">
        <f t="shared" si="5"/>
        <v>0</v>
      </c>
      <c r="F67" s="155">
        <f t="shared" si="6"/>
        <v>0</v>
      </c>
      <c r="G67" s="156">
        <f t="shared" si="7"/>
        <v>0</v>
      </c>
      <c r="H67" s="156">
        <f t="shared" si="7"/>
        <v>0</v>
      </c>
      <c r="I67" s="156">
        <f t="shared" si="7"/>
        <v>0</v>
      </c>
      <c r="J67" s="217"/>
      <c r="K67" s="167"/>
      <c r="L67" s="167"/>
      <c r="M67" s="167"/>
      <c r="N67" s="167"/>
      <c r="O67" s="167"/>
      <c r="P67" s="167"/>
      <c r="Q67" s="167"/>
      <c r="R67" s="167"/>
      <c r="S67" s="167"/>
      <c r="T67" s="167"/>
      <c r="U67" s="167"/>
      <c r="V67" s="167"/>
      <c r="W67" s="167"/>
      <c r="X67" s="167"/>
      <c r="Y67" s="167"/>
      <c r="Z67" s="167"/>
      <c r="AA67" s="167"/>
      <c r="AB67" s="167"/>
      <c r="AC67" s="167"/>
      <c r="AD67" s="167"/>
      <c r="AE67" s="167"/>
      <c r="AF67" s="167"/>
      <c r="AG67" s="167"/>
      <c r="AH67" s="167"/>
      <c r="AI67" s="167"/>
      <c r="AJ67" s="167"/>
      <c r="AK67" s="167"/>
      <c r="AL67" s="167"/>
      <c r="AM67" s="167"/>
      <c r="AN67" s="167"/>
      <c r="AO67" s="167"/>
      <c r="AP67" s="167"/>
      <c r="AQ67" s="167"/>
      <c r="AR67" s="167"/>
      <c r="AS67" s="167"/>
      <c r="AT67" s="167"/>
      <c r="AU67" s="167"/>
      <c r="AV67" s="167"/>
      <c r="AW67" s="167"/>
      <c r="AX67" s="167"/>
      <c r="AY67" s="167"/>
      <c r="AZ67" s="167"/>
      <c r="BA67" s="167"/>
      <c r="BB67" s="167"/>
      <c r="BC67" s="163"/>
      <c r="BD67" s="163"/>
      <c r="BE67" s="163"/>
      <c r="BF67" s="163"/>
      <c r="BG67" s="163"/>
      <c r="BH67" s="163"/>
      <c r="BI67" s="165"/>
      <c r="BJ67" s="163"/>
      <c r="BK67" s="163"/>
      <c r="BL67" s="163"/>
      <c r="BM67" s="163"/>
      <c r="BN67" s="163"/>
      <c r="BO67" s="163"/>
      <c r="BP67" s="163"/>
      <c r="BQ67" s="163"/>
      <c r="BR67" s="163"/>
      <c r="BS67" s="163">
        <v>934</v>
      </c>
      <c r="BT67" s="163">
        <v>887</v>
      </c>
      <c r="BU67" s="165" t="n">
        <v>857.0</v>
      </c>
      <c r="BV67" s="163"/>
      <c r="BW67" s="163"/>
      <c r="BX67" s="163"/>
      <c r="BY67" s="163"/>
      <c r="BZ67" s="163"/>
      <c r="CA67" s="169"/>
      <c r="CB67" s="128"/>
      <c r="CC67" s="128"/>
    </row>
    <row r="68" spans="1:81" x14ac:dyDescent="0.25">
      <c r="A68" s="213" t="s">
        <v>383</v>
      </c>
      <c r="B68" s="171">
        <v>42887</v>
      </c>
      <c r="C68" s="154">
        <v>1739</v>
      </c>
      <c r="D68" s="155">
        <f t="shared" si="4"/>
        <v>0</v>
      </c>
      <c r="E68" s="155">
        <f t="shared" si="5"/>
        <v>0</v>
      </c>
      <c r="F68" s="155">
        <f t="shared" si="6"/>
        <v>0</v>
      </c>
      <c r="G68" s="156"/>
      <c r="H68" s="156"/>
      <c r="I68" s="156"/>
      <c r="J68" s="217"/>
      <c r="K68" s="167"/>
      <c r="L68" s="167"/>
      <c r="M68" s="167"/>
      <c r="N68" s="167"/>
      <c r="O68" s="167"/>
      <c r="P68" s="167"/>
      <c r="Q68" s="167"/>
      <c r="R68" s="167"/>
      <c r="S68" s="167"/>
      <c r="T68" s="167"/>
      <c r="U68" s="167"/>
      <c r="V68" s="167"/>
      <c r="W68" s="167"/>
      <c r="X68" s="167"/>
      <c r="Y68" s="167"/>
      <c r="Z68" s="167"/>
      <c r="AA68" s="167"/>
      <c r="AB68" s="167"/>
      <c r="AC68" s="167"/>
      <c r="AD68" s="167"/>
      <c r="AE68" s="167"/>
      <c r="AF68" s="167"/>
      <c r="AG68" s="167"/>
      <c r="AH68" s="167"/>
      <c r="AI68" s="167"/>
      <c r="AJ68" s="167"/>
      <c r="AK68" s="167"/>
      <c r="AL68" s="167"/>
      <c r="AM68" s="167"/>
      <c r="AN68" s="167"/>
      <c r="AO68" s="167"/>
      <c r="AP68" s="167"/>
      <c r="AQ68" s="167"/>
      <c r="AR68" s="167"/>
      <c r="AS68" s="167"/>
      <c r="AT68" s="167"/>
      <c r="AU68" s="167"/>
      <c r="AV68" s="167"/>
      <c r="AW68" s="167"/>
      <c r="AX68" s="167"/>
      <c r="AY68" s="167"/>
      <c r="AZ68" s="167"/>
      <c r="BA68" s="167"/>
      <c r="BB68" s="167"/>
      <c r="BC68" s="163"/>
      <c r="BD68" s="163"/>
      <c r="BE68" s="163"/>
      <c r="BF68" s="163"/>
      <c r="BG68" s="163"/>
      <c r="BH68" s="163"/>
      <c r="BI68" s="165"/>
      <c r="BJ68" s="163"/>
      <c r="BK68" s="163"/>
      <c r="BL68" s="163"/>
      <c r="BM68" s="163"/>
      <c r="BN68" s="163"/>
      <c r="BO68" s="163"/>
      <c r="BP68" s="163"/>
      <c r="BQ68" s="163"/>
      <c r="BR68" s="163"/>
      <c r="BS68" s="163"/>
      <c r="BT68" s="163">
        <v>1717</v>
      </c>
      <c r="BU68" s="165" t="n">
        <v>1705.0</v>
      </c>
      <c r="BV68" s="163"/>
      <c r="BW68" s="163"/>
      <c r="BX68" s="163"/>
      <c r="BY68" s="163"/>
      <c r="BZ68" s="163"/>
      <c r="CA68" s="169"/>
      <c r="CB68" s="128"/>
      <c r="CC68" s="128"/>
    </row>
    <row r="69" spans="1:81" x14ac:dyDescent="0.25">
      <c r="A69" s="213" t="s">
        <v>384</v>
      </c>
      <c r="B69" s="171">
        <v>42917</v>
      </c>
      <c r="C69" s="154" t="n">
        <v>1164.0</v>
      </c>
      <c r="D69" s="155"/>
      <c r="E69" s="155"/>
      <c r="F69" s="155"/>
      <c r="G69" s="156"/>
      <c r="H69" s="156"/>
      <c r="I69" s="156"/>
      <c r="J69" s="217"/>
      <c r="K69" s="167"/>
      <c r="L69" s="167"/>
      <c r="M69" s="167"/>
      <c r="N69" s="167"/>
      <c r="O69" s="167"/>
      <c r="P69" s="167"/>
      <c r="Q69" s="167"/>
      <c r="R69" s="167"/>
      <c r="S69" s="167"/>
      <c r="T69" s="167"/>
      <c r="U69" s="167"/>
      <c r="V69" s="167"/>
      <c r="W69" s="167"/>
      <c r="X69" s="167"/>
      <c r="Y69" s="167"/>
      <c r="Z69" s="167"/>
      <c r="AA69" s="167"/>
      <c r="AB69" s="167"/>
      <c r="AC69" s="167"/>
      <c r="AD69" s="167"/>
      <c r="AE69" s="167"/>
      <c r="AF69" s="167"/>
      <c r="AG69" s="167"/>
      <c r="AH69" s="167"/>
      <c r="AI69" s="167"/>
      <c r="AJ69" s="167"/>
      <c r="AK69" s="167"/>
      <c r="AL69" s="167"/>
      <c r="AM69" s="167"/>
      <c r="AN69" s="167"/>
      <c r="AO69" s="167"/>
      <c r="AP69" s="167"/>
      <c r="AQ69" s="167"/>
      <c r="AR69" s="167"/>
      <c r="AS69" s="167"/>
      <c r="AT69" s="167"/>
      <c r="AU69" s="167"/>
      <c r="AV69" s="167"/>
      <c r="AW69" s="167"/>
      <c r="AX69" s="167"/>
      <c r="AY69" s="167"/>
      <c r="AZ69" s="167"/>
      <c r="BA69" s="167"/>
      <c r="BB69" s="167"/>
      <c r="BC69" s="163"/>
      <c r="BD69" s="163"/>
      <c r="BE69" s="163"/>
      <c r="BF69" s="163"/>
      <c r="BG69" s="163"/>
      <c r="BH69" s="163"/>
      <c r="BI69" s="165"/>
      <c r="BJ69" s="163"/>
      <c r="BK69" s="163"/>
      <c r="BL69" s="163"/>
      <c r="BM69" s="163"/>
      <c r="BN69" s="163"/>
      <c r="BO69" s="163"/>
      <c r="BP69" s="163"/>
      <c r="BQ69" s="163"/>
      <c r="BR69" s="163"/>
      <c r="BS69" s="163"/>
      <c r="BT69" s="163"/>
      <c r="BU69" s="165" t="n">
        <v>1163.0</v>
      </c>
      <c r="BV69" s="163"/>
      <c r="BW69" s="163"/>
      <c r="BX69" s="163"/>
      <c r="BY69" s="163"/>
      <c r="BZ69" s="163"/>
      <c r="CA69" s="169"/>
      <c r="CB69" s="128"/>
      <c r="CC69" s="128"/>
    </row>
    <row r="70" spans="1:81" x14ac:dyDescent="0.25">
      <c r="A70" s="213" t="s">
        <v>385</v>
      </c>
      <c r="B70" s="171">
        <v>42948</v>
      </c>
      <c r="C70" s="154"/>
      <c r="D70" s="155"/>
      <c r="E70" s="155"/>
      <c r="F70" s="155"/>
      <c r="G70" s="156"/>
      <c r="H70" s="156"/>
      <c r="I70" s="156"/>
      <c r="J70" s="217"/>
      <c r="K70" s="167"/>
      <c r="L70" s="167"/>
      <c r="M70" s="167"/>
      <c r="N70" s="167"/>
      <c r="O70" s="167"/>
      <c r="P70" s="167"/>
      <c r="Q70" s="167"/>
      <c r="R70" s="167"/>
      <c r="S70" s="167"/>
      <c r="T70" s="167"/>
      <c r="U70" s="167"/>
      <c r="V70" s="167"/>
      <c r="W70" s="167"/>
      <c r="X70" s="167"/>
      <c r="Y70" s="167"/>
      <c r="Z70" s="167"/>
      <c r="AA70" s="167"/>
      <c r="AB70" s="167"/>
      <c r="AC70" s="167"/>
      <c r="AD70" s="167"/>
      <c r="AE70" s="167"/>
      <c r="AF70" s="167"/>
      <c r="AG70" s="167"/>
      <c r="AH70" s="167"/>
      <c r="AI70" s="167"/>
      <c r="AJ70" s="167"/>
      <c r="AK70" s="167"/>
      <c r="AL70" s="167"/>
      <c r="AM70" s="167"/>
      <c r="AN70" s="167"/>
      <c r="AO70" s="167"/>
      <c r="AP70" s="167"/>
      <c r="AQ70" s="167"/>
      <c r="AR70" s="167"/>
      <c r="AS70" s="167"/>
      <c r="AT70" s="167"/>
      <c r="AU70" s="167"/>
      <c r="AV70" s="167"/>
      <c r="AW70" s="167"/>
      <c r="AX70" s="167"/>
      <c r="AY70" s="167"/>
      <c r="AZ70" s="167"/>
      <c r="BA70" s="167"/>
      <c r="BB70" s="167"/>
      <c r="BC70" s="163"/>
      <c r="BD70" s="163"/>
      <c r="BE70" s="163"/>
      <c r="BF70" s="163"/>
      <c r="BG70" s="163"/>
      <c r="BH70" s="163"/>
      <c r="BI70" s="165"/>
      <c r="BJ70" s="163"/>
      <c r="BK70" s="163"/>
      <c r="BL70" s="163"/>
      <c r="BM70" s="163"/>
      <c r="BN70" s="163"/>
      <c r="BO70" s="163"/>
      <c r="BP70" s="163"/>
      <c r="BQ70" s="163"/>
      <c r="BR70" s="163"/>
      <c r="BS70" s="163"/>
      <c r="BT70" s="163"/>
      <c r="BU70" s="165"/>
      <c r="BV70" s="163"/>
      <c r="BW70" s="163"/>
      <c r="BX70" s="163"/>
      <c r="BY70" s="163"/>
      <c r="BZ70" s="163"/>
      <c r="CA70" s="169"/>
      <c r="CB70" s="128"/>
      <c r="CC70" s="128"/>
    </row>
    <row r="71" spans="1:81" x14ac:dyDescent="0.25">
      <c r="A71" s="213" t="s">
        <v>386</v>
      </c>
      <c r="B71" s="171">
        <v>42979</v>
      </c>
      <c r="C71" s="154"/>
      <c r="D71" s="155"/>
      <c r="E71" s="155"/>
      <c r="F71" s="155"/>
      <c r="G71" s="156"/>
      <c r="H71" s="156"/>
      <c r="I71" s="156"/>
      <c r="J71" s="217"/>
      <c r="K71" s="167"/>
      <c r="L71" s="167"/>
      <c r="M71" s="167"/>
      <c r="N71" s="167"/>
      <c r="O71" s="167"/>
      <c r="P71" s="167"/>
      <c r="Q71" s="167"/>
      <c r="R71" s="167"/>
      <c r="S71" s="167"/>
      <c r="T71" s="167"/>
      <c r="U71" s="167"/>
      <c r="V71" s="167"/>
      <c r="W71" s="167"/>
      <c r="X71" s="167"/>
      <c r="Y71" s="167"/>
      <c r="Z71" s="167"/>
      <c r="AA71" s="167"/>
      <c r="AB71" s="167"/>
      <c r="AC71" s="167"/>
      <c r="AD71" s="167"/>
      <c r="AE71" s="167"/>
      <c r="AF71" s="167"/>
      <c r="AG71" s="167"/>
      <c r="AH71" s="167"/>
      <c r="AI71" s="167"/>
      <c r="AJ71" s="167"/>
      <c r="AK71" s="167"/>
      <c r="AL71" s="167"/>
      <c r="AM71" s="167"/>
      <c r="AN71" s="167"/>
      <c r="AO71" s="167"/>
      <c r="AP71" s="167"/>
      <c r="AQ71" s="167"/>
      <c r="AR71" s="167"/>
      <c r="AS71" s="167"/>
      <c r="AT71" s="167"/>
      <c r="AU71" s="167"/>
      <c r="AV71" s="167"/>
      <c r="AW71" s="167"/>
      <c r="AX71" s="167"/>
      <c r="AY71" s="167"/>
      <c r="AZ71" s="167"/>
      <c r="BA71" s="167"/>
      <c r="BB71" s="167"/>
      <c r="BC71" s="163"/>
      <c r="BD71" s="163"/>
      <c r="BE71" s="163"/>
      <c r="BF71" s="163"/>
      <c r="BG71" s="163"/>
      <c r="BH71" s="163"/>
      <c r="BI71" s="165"/>
      <c r="BJ71" s="163"/>
      <c r="BK71" s="163"/>
      <c r="BL71" s="163"/>
      <c r="BM71" s="163"/>
      <c r="BN71" s="163"/>
      <c r="BO71" s="163"/>
      <c r="BP71" s="163"/>
      <c r="BQ71" s="163"/>
      <c r="BR71" s="163"/>
      <c r="BS71" s="163"/>
      <c r="BT71" s="163"/>
      <c r="BU71" s="165"/>
      <c r="BV71" s="163"/>
      <c r="BW71" s="163"/>
      <c r="BX71" s="163"/>
      <c r="BY71" s="163"/>
      <c r="BZ71" s="163"/>
      <c r="CA71" s="169"/>
      <c r="CB71" s="128"/>
      <c r="CC71" s="128"/>
    </row>
    <row r="72" spans="1:81" x14ac:dyDescent="0.25">
      <c r="A72" s="213" t="s">
        <v>387</v>
      </c>
      <c r="B72" s="171">
        <v>43009</v>
      </c>
      <c r="C72" s="170"/>
      <c r="D72" s="155"/>
      <c r="E72" s="155"/>
      <c r="F72" s="155"/>
      <c r="G72" s="156"/>
      <c r="H72" s="156"/>
      <c r="I72" s="156"/>
      <c r="J72" s="217"/>
      <c r="K72" s="167"/>
      <c r="L72" s="167"/>
      <c r="M72" s="167"/>
      <c r="N72" s="167"/>
      <c r="O72" s="167"/>
      <c r="P72" s="167"/>
      <c r="Q72" s="167"/>
      <c r="R72" s="167"/>
      <c r="S72" s="167"/>
      <c r="T72" s="167"/>
      <c r="U72" s="167"/>
      <c r="V72" s="167"/>
      <c r="W72" s="167"/>
      <c r="X72" s="167"/>
      <c r="Y72" s="167"/>
      <c r="Z72" s="167"/>
      <c r="AA72" s="167"/>
      <c r="AB72" s="167"/>
      <c r="AC72" s="167"/>
      <c r="AD72" s="167"/>
      <c r="AE72" s="167"/>
      <c r="AF72" s="167"/>
      <c r="AG72" s="167"/>
      <c r="AH72" s="167"/>
      <c r="AI72" s="167"/>
      <c r="AJ72" s="167"/>
      <c r="AK72" s="167"/>
      <c r="AL72" s="167"/>
      <c r="AM72" s="167"/>
      <c r="AN72" s="167"/>
      <c r="AO72" s="167"/>
      <c r="AP72" s="167"/>
      <c r="AQ72" s="167"/>
      <c r="AR72" s="167"/>
      <c r="AS72" s="167"/>
      <c r="AT72" s="167"/>
      <c r="AU72" s="167"/>
      <c r="AV72" s="167"/>
      <c r="AW72" s="167"/>
      <c r="AX72" s="167"/>
      <c r="AY72" s="167"/>
      <c r="AZ72" s="167"/>
      <c r="BA72" s="167"/>
      <c r="BB72" s="167"/>
      <c r="BC72" s="163"/>
      <c r="BD72" s="163"/>
      <c r="BE72" s="163"/>
      <c r="BF72" s="163"/>
      <c r="BG72" s="163"/>
      <c r="BH72" s="163"/>
      <c r="BI72" s="165"/>
      <c r="BJ72" s="163"/>
      <c r="BK72" s="163"/>
      <c r="BL72" s="163"/>
      <c r="BM72" s="163"/>
      <c r="BN72" s="163"/>
      <c r="BO72" s="163"/>
      <c r="BP72" s="163"/>
      <c r="BQ72" s="163"/>
      <c r="BR72" s="163"/>
      <c r="BS72" s="163"/>
      <c r="BT72" s="163"/>
      <c r="BU72" s="165"/>
      <c r="BV72" s="163"/>
      <c r="BW72" s="163"/>
      <c r="BX72" s="163"/>
      <c r="BY72" s="163"/>
      <c r="BZ72" s="163"/>
      <c r="CA72" s="169"/>
      <c r="CB72" s="128"/>
      <c r="CC72" s="128"/>
    </row>
    <row r="73" spans="1:81" x14ac:dyDescent="0.25">
      <c r="A73" s="213" t="s">
        <v>388</v>
      </c>
      <c r="B73" s="171">
        <v>43040</v>
      </c>
      <c r="C73" s="154"/>
      <c r="D73" s="155"/>
      <c r="E73" s="155"/>
      <c r="F73" s="155"/>
      <c r="G73" s="156"/>
      <c r="H73" s="156"/>
      <c r="I73" s="156"/>
      <c r="J73" s="217"/>
      <c r="K73" s="167"/>
      <c r="L73" s="167"/>
      <c r="M73" s="167"/>
      <c r="N73" s="167"/>
      <c r="O73" s="167"/>
      <c r="P73" s="167"/>
      <c r="Q73" s="167"/>
      <c r="R73" s="167"/>
      <c r="S73" s="167"/>
      <c r="T73" s="167"/>
      <c r="U73" s="167"/>
      <c r="V73" s="167"/>
      <c r="W73" s="167"/>
      <c r="X73" s="167"/>
      <c r="Y73" s="167"/>
      <c r="Z73" s="167"/>
      <c r="AA73" s="167"/>
      <c r="AB73" s="167"/>
      <c r="AC73" s="167"/>
      <c r="AD73" s="167"/>
      <c r="AE73" s="167"/>
      <c r="AF73" s="167"/>
      <c r="AG73" s="167"/>
      <c r="AH73" s="167"/>
      <c r="AI73" s="167"/>
      <c r="AJ73" s="167"/>
      <c r="AK73" s="167"/>
      <c r="AL73" s="167"/>
      <c r="AM73" s="167"/>
      <c r="AN73" s="167"/>
      <c r="AO73" s="167"/>
      <c r="AP73" s="167"/>
      <c r="AQ73" s="167"/>
      <c r="AR73" s="167"/>
      <c r="AS73" s="167"/>
      <c r="AT73" s="167"/>
      <c r="AU73" s="167"/>
      <c r="AV73" s="167"/>
      <c r="AW73" s="167"/>
      <c r="AX73" s="167"/>
      <c r="AY73" s="167"/>
      <c r="AZ73" s="167"/>
      <c r="BA73" s="167"/>
      <c r="BB73" s="167"/>
      <c r="BC73" s="163"/>
      <c r="BD73" s="163"/>
      <c r="BE73" s="163"/>
      <c r="BF73" s="163"/>
      <c r="BG73" s="163"/>
      <c r="BH73" s="163"/>
      <c r="BI73" s="165"/>
      <c r="BJ73" s="163"/>
      <c r="BK73" s="163"/>
      <c r="BL73" s="163"/>
      <c r="BM73" s="163"/>
      <c r="BN73" s="163"/>
      <c r="BO73" s="163"/>
      <c r="BP73" s="163"/>
      <c r="BQ73" s="163"/>
      <c r="BR73" s="163"/>
      <c r="BS73" s="163"/>
      <c r="BT73" s="163"/>
      <c r="BU73" s="165"/>
      <c r="BV73" s="163"/>
      <c r="BW73" s="163"/>
      <c r="BX73" s="163"/>
      <c r="BY73" s="163"/>
      <c r="BZ73" s="163"/>
      <c r="CA73" s="169"/>
      <c r="CB73" s="128"/>
      <c r="CC73" s="128"/>
    </row>
    <row r="74" spans="1:81" x14ac:dyDescent="0.25">
      <c r="A74" s="213" t="s">
        <v>389</v>
      </c>
      <c r="B74" s="171">
        <v>43070</v>
      </c>
      <c r="C74" s="172"/>
      <c r="D74" s="173"/>
      <c r="E74" s="173"/>
      <c r="F74" s="173"/>
      <c r="G74" s="174"/>
      <c r="H74" s="174"/>
      <c r="I74" s="174"/>
      <c r="J74" s="217"/>
      <c r="K74" s="175"/>
      <c r="L74" s="175"/>
      <c r="M74" s="175"/>
      <c r="N74" s="175"/>
      <c r="O74" s="175"/>
      <c r="P74" s="175"/>
      <c r="Q74" s="175"/>
      <c r="R74" s="175"/>
      <c r="S74" s="175"/>
      <c r="T74" s="175"/>
      <c r="U74" s="175"/>
      <c r="V74" s="175"/>
      <c r="W74" s="175"/>
      <c r="X74" s="175"/>
      <c r="Y74" s="175"/>
      <c r="Z74" s="175"/>
      <c r="AA74" s="175"/>
      <c r="AB74" s="175"/>
      <c r="AC74" s="175"/>
      <c r="AD74" s="175"/>
      <c r="AE74" s="175"/>
      <c r="AF74" s="175"/>
      <c r="AG74" s="175"/>
      <c r="AH74" s="175"/>
      <c r="AI74" s="175"/>
      <c r="AJ74" s="175"/>
      <c r="AK74" s="175"/>
      <c r="AL74" s="175"/>
      <c r="AM74" s="175"/>
      <c r="AN74" s="175"/>
      <c r="AO74" s="175"/>
      <c r="AP74" s="175"/>
      <c r="AQ74" s="175"/>
      <c r="AR74" s="175"/>
      <c r="AS74" s="175"/>
      <c r="AT74" s="175"/>
      <c r="AU74" s="175"/>
      <c r="AV74" s="175"/>
      <c r="AW74" s="175"/>
      <c r="AX74" s="175"/>
      <c r="AY74" s="175"/>
      <c r="AZ74" s="175"/>
      <c r="BA74" s="175"/>
      <c r="BB74" s="175"/>
      <c r="BC74" s="176"/>
      <c r="BD74" s="176"/>
      <c r="BE74" s="176"/>
      <c r="BF74" s="176"/>
      <c r="BG74" s="176"/>
      <c r="BH74" s="176"/>
      <c r="BI74" s="177"/>
      <c r="BJ74" s="176"/>
      <c r="BK74" s="176"/>
      <c r="BL74" s="176"/>
      <c r="BM74" s="176"/>
      <c r="BN74" s="176"/>
      <c r="BO74" s="176"/>
      <c r="BP74" s="176"/>
      <c r="BQ74" s="176"/>
      <c r="BR74" s="176"/>
      <c r="BS74" s="176"/>
      <c r="BT74" s="176"/>
      <c r="BU74" s="177"/>
      <c r="BV74" s="176"/>
      <c r="BW74" s="176"/>
      <c r="BX74" s="176"/>
      <c r="BY74" s="176"/>
      <c r="BZ74" s="176"/>
      <c r="CA74" s="169"/>
      <c r="CB74" s="128"/>
      <c r="CC74" s="128"/>
    </row>
    <row r="75" spans="1:81" x14ac:dyDescent="0.25">
      <c r="G75" s="218">
        <f>AVERAGE(G6:G67)</f>
        <v>0.93462697175877762</v>
      </c>
      <c r="H75" s="218">
        <f t="shared" ref="H75:I75" si="8">AVERAGE(H6:H67)</f>
        <v>0.57964714693756847</v>
      </c>
      <c r="I75" s="218">
        <f t="shared" si="8"/>
        <v>0.25074780729646973</v>
      </c>
    </row>
  </sheetData>
  <conditionalFormatting sqref="BI6:BN62">
    <cfRule type="expression" dxfId="5" priority="4">
      <formula>IF($B$2=BI$3,TRUE,FALSE)</formula>
    </cfRule>
  </conditionalFormatting>
  <conditionalFormatting sqref="BU6:BZ62">
    <cfRule type="expression" dxfId="4" priority="3">
      <formula>IF($B$2=BU$3,TRUE,FALSE)</formula>
    </cfRule>
  </conditionalFormatting>
  <conditionalFormatting sqref="BI63:BN74">
    <cfRule type="expression" dxfId="3" priority="2">
      <formula>IF($B$2=BI$3,TRUE,FALSE)</formula>
    </cfRule>
  </conditionalFormatting>
  <conditionalFormatting sqref="BU63:BZ74">
    <cfRule type="expression" dxfId="2" priority="1">
      <formula>IF($B$2=BU$3,TRUE,FALSE)</formula>
    </cfRule>
  </conditionalFormatting>
  <hyperlinks>
    <hyperlink ref="G1" location="Cover!A1" display="Back to cover page"/>
  </hyperlink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3"/>
  <sheetViews>
    <sheetView showGridLines="0" zoomScale="80" zoomScaleNormal="80" workbookViewId="0">
      <selection activeCell="A83" sqref="A83:XFD83"/>
    </sheetView>
  </sheetViews>
  <sheetFormatPr defaultRowHeight="14.25" outlineLevelCol="1" x14ac:dyDescent="0.2"/>
  <cols>
    <col min="1" max="1" customWidth="true" style="181" width="13.25" collapsed="true"/>
    <col min="2" max="2" customWidth="true" style="181" width="12.625" collapsed="true"/>
    <col min="3" max="3" customWidth="true" style="181" width="20.5" collapsed="true"/>
    <col min="4" max="4" customWidth="true" style="181" width="24.375" collapsed="true"/>
    <col min="5" max="6" style="181" width="9.0" collapsed="true"/>
    <col min="7" max="11" customWidth="true" hidden="true" style="181" width="8.0" collapsed="true" outlineLevel="1"/>
    <col min="12" max="12" bestFit="true" customWidth="true" style="181" width="11.875" collapsed="true"/>
    <col min="13" max="13" customWidth="true" hidden="true" style="181" width="13.125" collapsed="true" outlineLevel="1"/>
    <col min="14" max="14" customWidth="true" hidden="true" style="181" width="8.25" collapsed="true" outlineLevel="1"/>
    <col min="15" max="15" style="181" width="9.0" collapsed="true"/>
    <col min="16" max="16" customWidth="true" style="181" width="9.25" collapsed="true"/>
    <col min="17" max="17" customWidth="true" style="181" width="8.0" collapsed="true" outlineLevel="1"/>
    <col min="18" max="18" customWidth="true" style="181" width="9.5" collapsed="true" outlineLevel="1"/>
    <col min="19" max="19" customWidth="true" style="181" width="9.5" collapsed="true"/>
    <col min="20" max="20" customWidth="true" style="181" width="10.625" collapsed="true"/>
    <col min="21" max="21" customWidth="true" style="181" width="11.25" collapsed="true"/>
    <col min="22" max="22" customWidth="true" style="181" width="10.5" collapsed="true"/>
    <col min="23" max="23" customWidth="true" style="181" width="11.25" collapsed="true"/>
    <col min="24" max="24" customWidth="true" style="181" width="9.375" collapsed="true"/>
    <col min="25" max="25" customWidth="true" style="181" width="11.25" collapsed="true"/>
    <col min="26" max="16384" style="181" width="9.0" collapsed="true"/>
  </cols>
  <sheetData>
    <row r="1" spans="1:25" x14ac:dyDescent="0.2">
      <c r="A1" s="178"/>
      <c r="B1" s="104">
        <v>42794</v>
      </c>
      <c r="C1" s="179"/>
      <c r="D1" s="180" t="s">
        <v>289</v>
      </c>
      <c r="E1" s="179"/>
    </row>
    <row r="2" spans="1:25" ht="18" x14ac:dyDescent="0.25">
      <c r="A2" s="179"/>
      <c r="B2" s="182"/>
      <c r="C2" s="183"/>
      <c r="D2" s="179"/>
      <c r="E2" s="179"/>
    </row>
    <row r="3" spans="1:25" x14ac:dyDescent="0.2">
      <c r="A3" s="179"/>
      <c r="B3" s="184"/>
      <c r="C3" s="184"/>
      <c r="D3" s="179"/>
      <c r="E3" s="179"/>
    </row>
    <row r="4" spans="1:25" ht="15" x14ac:dyDescent="0.2">
      <c r="A4" s="185" t="s">
        <v>297</v>
      </c>
      <c r="B4" s="184"/>
      <c r="C4" s="184"/>
      <c r="D4" s="186" t="s">
        <v>298</v>
      </c>
      <c r="E4" s="187"/>
    </row>
    <row r="5" spans="1:25" ht="15" x14ac:dyDescent="0.25">
      <c r="E5" s="188" t="s">
        <v>299</v>
      </c>
      <c r="F5" s="189"/>
      <c r="G5" s="189"/>
      <c r="H5" s="189"/>
      <c r="I5" s="189"/>
      <c r="J5" s="189"/>
      <c r="K5" s="189"/>
      <c r="L5" s="190" t="s">
        <v>300</v>
      </c>
      <c r="M5" s="191"/>
      <c r="N5" s="191"/>
      <c r="O5" s="192" t="s">
        <v>301</v>
      </c>
      <c r="P5" s="193"/>
      <c r="Q5" s="193"/>
      <c r="R5" s="193"/>
      <c r="S5" s="188" t="s">
        <v>302</v>
      </c>
      <c r="T5" s="188"/>
      <c r="U5" s="194" t="s">
        <v>244</v>
      </c>
      <c r="V5" s="194"/>
      <c r="W5" s="194"/>
      <c r="X5" s="194"/>
      <c r="Y5" s="194"/>
    </row>
    <row r="6" spans="1:25" x14ac:dyDescent="0.2">
      <c r="A6" s="195" t="s">
        <v>237</v>
      </c>
      <c r="B6" s="195" t="s">
        <v>236</v>
      </c>
      <c r="C6" s="195" t="s">
        <v>303</v>
      </c>
      <c r="D6" s="195" t="s">
        <v>304</v>
      </c>
      <c r="E6" s="196" t="s">
        <v>253</v>
      </c>
      <c r="F6" s="197" t="s">
        <v>254</v>
      </c>
      <c r="G6" s="196" t="s">
        <v>50</v>
      </c>
      <c r="H6" s="198" t="s">
        <v>36</v>
      </c>
      <c r="I6" s="198" t="s">
        <v>37</v>
      </c>
      <c r="J6" s="197" t="s">
        <v>256</v>
      </c>
      <c r="K6" s="196" t="s">
        <v>305</v>
      </c>
      <c r="L6" s="196" t="s">
        <v>255</v>
      </c>
      <c r="M6" s="198" t="s">
        <v>306</v>
      </c>
      <c r="N6" s="197" t="s">
        <v>307</v>
      </c>
      <c r="O6" s="195" t="s">
        <v>308</v>
      </c>
      <c r="P6" s="195" t="s">
        <v>309</v>
      </c>
      <c r="Q6" s="195" t="s">
        <v>310</v>
      </c>
      <c r="R6" s="195" t="s">
        <v>311</v>
      </c>
      <c r="S6" s="196" t="s">
        <v>257</v>
      </c>
      <c r="T6" s="197" t="s">
        <v>258</v>
      </c>
      <c r="U6" s="195" t="s">
        <v>312</v>
      </c>
      <c r="V6" s="195" t="s">
        <v>259</v>
      </c>
      <c r="W6" s="195" t="s">
        <v>313</v>
      </c>
      <c r="X6" s="195" t="s">
        <v>314</v>
      </c>
      <c r="Y6" s="195" t="s">
        <v>260</v>
      </c>
    </row>
    <row r="7" spans="1:25" x14ac:dyDescent="0.2">
      <c r="E7" s="199"/>
      <c r="F7" s="200"/>
      <c r="G7" s="199"/>
      <c r="H7" s="201"/>
      <c r="I7" s="201"/>
      <c r="J7" s="200"/>
      <c r="K7" s="199"/>
      <c r="L7" s="199"/>
      <c r="M7" s="201"/>
      <c r="N7" s="200"/>
      <c r="O7" s="202"/>
      <c r="P7" s="203"/>
      <c r="Q7" s="202"/>
      <c r="R7" s="203"/>
      <c r="S7" s="199"/>
      <c r="T7" s="204"/>
      <c r="U7" s="202"/>
      <c r="V7" s="205"/>
      <c r="W7" s="205"/>
      <c r="X7" s="206"/>
      <c r="Y7" s="202"/>
    </row>
    <row r="8" spans="1:25" x14ac:dyDescent="0.2">
      <c r="E8" s="199"/>
      <c r="F8" s="200"/>
      <c r="G8" s="199"/>
      <c r="H8" s="201"/>
      <c r="I8" s="201"/>
      <c r="J8" s="200"/>
      <c r="K8" s="199"/>
      <c r="L8" s="199"/>
      <c r="M8" s="201"/>
      <c r="N8" s="200"/>
      <c r="O8" s="202"/>
      <c r="P8" s="203"/>
      <c r="Q8" s="202"/>
      <c r="R8" s="203"/>
      <c r="S8" s="199"/>
      <c r="T8" s="204"/>
      <c r="U8" s="202"/>
      <c r="V8" s="205"/>
      <c r="W8" s="205"/>
      <c r="X8" s="206"/>
      <c r="Y8" s="202"/>
    </row>
    <row r="9" spans="1:25" x14ac:dyDescent="0.2">
      <c r="E9" s="199"/>
      <c r="F9" s="200"/>
      <c r="G9" s="199"/>
      <c r="H9" s="201"/>
      <c r="I9" s="201"/>
      <c r="J9" s="200"/>
      <c r="K9" s="199"/>
      <c r="L9" s="199"/>
      <c r="M9" s="201"/>
      <c r="N9" s="200"/>
      <c r="O9" s="202"/>
      <c r="P9" s="203"/>
      <c r="Q9" s="202"/>
      <c r="R9" s="203"/>
      <c r="S9" s="199"/>
      <c r="T9" s="204"/>
      <c r="U9" s="202"/>
      <c r="V9" s="205"/>
      <c r="W9" s="205"/>
      <c r="X9" s="206"/>
      <c r="Y9" s="202"/>
    </row>
    <row r="10" spans="1:25" x14ac:dyDescent="0.2">
      <c r="E10" s="199"/>
      <c r="F10" s="200"/>
      <c r="G10" s="199"/>
      <c r="H10" s="201"/>
      <c r="I10" s="201"/>
      <c r="J10" s="200"/>
      <c r="K10" s="199"/>
      <c r="L10" s="199"/>
      <c r="M10" s="201"/>
      <c r="N10" s="200"/>
      <c r="O10" s="202"/>
      <c r="P10" s="203"/>
      <c r="Q10" s="202"/>
      <c r="R10" s="203"/>
      <c r="S10" s="199"/>
      <c r="T10" s="204"/>
      <c r="U10" s="202"/>
      <c r="V10" s="205"/>
      <c r="W10" s="205"/>
      <c r="X10" s="206"/>
      <c r="Y10" s="202"/>
    </row>
    <row r="11" spans="1:25" x14ac:dyDescent="0.2">
      <c r="E11" s="199"/>
      <c r="F11" s="200"/>
      <c r="G11" s="199"/>
      <c r="H11" s="201"/>
      <c r="I11" s="201"/>
      <c r="J11" s="200"/>
      <c r="K11" s="199"/>
      <c r="L11" s="199"/>
      <c r="M11" s="201"/>
      <c r="N11" s="200"/>
      <c r="O11" s="202"/>
      <c r="P11" s="203"/>
      <c r="Q11" s="202"/>
      <c r="R11" s="203"/>
      <c r="S11" s="199"/>
      <c r="T11" s="204"/>
      <c r="U11" s="202"/>
      <c r="V11" s="205"/>
      <c r="W11" s="205"/>
      <c r="X11" s="206"/>
      <c r="Y11" s="202"/>
    </row>
    <row r="12" spans="1:25" x14ac:dyDescent="0.2">
      <c r="E12" s="199"/>
      <c r="F12" s="200"/>
      <c r="G12" s="199"/>
      <c r="H12" s="201"/>
      <c r="I12" s="201"/>
      <c r="J12" s="200"/>
      <c r="K12" s="199"/>
      <c r="L12" s="199"/>
      <c r="M12" s="201"/>
      <c r="N12" s="200"/>
      <c r="O12" s="202"/>
      <c r="P12" s="203"/>
      <c r="Q12" s="202"/>
      <c r="R12" s="203"/>
      <c r="S12" s="199"/>
      <c r="T12" s="204"/>
      <c r="U12" s="202"/>
      <c r="V12" s="205"/>
      <c r="W12" s="205"/>
      <c r="X12" s="206"/>
      <c r="Y12" s="202"/>
    </row>
    <row r="13" spans="1:25" x14ac:dyDescent="0.2">
      <c r="E13" s="199"/>
      <c r="F13" s="200"/>
      <c r="G13" s="199"/>
      <c r="H13" s="201"/>
      <c r="I13" s="201"/>
      <c r="J13" s="200"/>
      <c r="K13" s="199"/>
      <c r="L13" s="199"/>
      <c r="M13" s="201"/>
      <c r="N13" s="200"/>
      <c r="O13" s="202"/>
      <c r="P13" s="203"/>
      <c r="Q13" s="202"/>
      <c r="R13" s="203"/>
      <c r="S13" s="199"/>
      <c r="T13" s="204"/>
      <c r="U13" s="202"/>
      <c r="V13" s="205"/>
      <c r="W13" s="205"/>
      <c r="X13" s="206"/>
      <c r="Y13" s="202"/>
    </row>
    <row r="14" spans="1:25" x14ac:dyDescent="0.2">
      <c r="E14" s="199"/>
      <c r="F14" s="200"/>
      <c r="G14" s="199"/>
      <c r="H14" s="201"/>
      <c r="I14" s="201"/>
      <c r="J14" s="200"/>
      <c r="K14" s="199"/>
      <c r="L14" s="199"/>
      <c r="M14" s="201"/>
      <c r="N14" s="200"/>
      <c r="O14" s="202"/>
      <c r="P14" s="203"/>
      <c r="Q14" s="202"/>
      <c r="R14" s="203"/>
      <c r="S14" s="199"/>
      <c r="T14" s="204"/>
      <c r="U14" s="202"/>
      <c r="V14" s="205"/>
      <c r="W14" s="205"/>
      <c r="X14" s="206"/>
      <c r="Y14" s="202"/>
    </row>
    <row r="15" spans="1:25" x14ac:dyDescent="0.2">
      <c r="E15" s="199"/>
      <c r="F15" s="200"/>
      <c r="G15" s="199"/>
      <c r="H15" s="201"/>
      <c r="I15" s="201"/>
      <c r="J15" s="200"/>
      <c r="K15" s="199"/>
      <c r="L15" s="199"/>
      <c r="M15" s="201"/>
      <c r="N15" s="200"/>
      <c r="O15" s="202"/>
      <c r="P15" s="203"/>
      <c r="Q15" s="202"/>
      <c r="R15" s="203"/>
      <c r="S15" s="199"/>
      <c r="T15" s="204"/>
      <c r="U15" s="202"/>
      <c r="V15" s="205"/>
      <c r="W15" s="205"/>
      <c r="X15" s="206"/>
      <c r="Y15" s="202"/>
    </row>
    <row r="16" spans="1:25" x14ac:dyDescent="0.2">
      <c r="E16" s="199"/>
      <c r="F16" s="200"/>
      <c r="G16" s="199"/>
      <c r="H16" s="201"/>
      <c r="I16" s="201"/>
      <c r="J16" s="200"/>
      <c r="K16" s="199"/>
      <c r="L16" s="199"/>
      <c r="M16" s="201"/>
      <c r="N16" s="200"/>
      <c r="O16" s="202"/>
      <c r="P16" s="203"/>
      <c r="Q16" s="202"/>
      <c r="R16" s="203"/>
      <c r="S16" s="199"/>
      <c r="T16" s="204"/>
      <c r="U16" s="202"/>
      <c r="V16" s="205"/>
      <c r="W16" s="205"/>
      <c r="X16" s="206"/>
      <c r="Y16" s="202"/>
    </row>
    <row r="17" spans="5:25" x14ac:dyDescent="0.2">
      <c r="E17" s="199"/>
      <c r="F17" s="200"/>
      <c r="G17" s="199"/>
      <c r="H17" s="201"/>
      <c r="I17" s="201"/>
      <c r="J17" s="200"/>
      <c r="K17" s="199"/>
      <c r="L17" s="199"/>
      <c r="M17" s="201"/>
      <c r="N17" s="200"/>
      <c r="O17" s="202"/>
      <c r="P17" s="203"/>
      <c r="Q17" s="202"/>
      <c r="R17" s="203"/>
      <c r="S17" s="199"/>
      <c r="T17" s="204"/>
      <c r="U17" s="202"/>
      <c r="V17" s="205"/>
      <c r="W17" s="205"/>
      <c r="X17" s="206"/>
      <c r="Y17" s="202"/>
    </row>
    <row r="18" spans="5:25" x14ac:dyDescent="0.2">
      <c r="E18" s="199"/>
      <c r="F18" s="200"/>
      <c r="G18" s="199"/>
      <c r="H18" s="201"/>
      <c r="I18" s="201"/>
      <c r="J18" s="200"/>
      <c r="K18" s="199"/>
      <c r="L18" s="199"/>
      <c r="M18" s="201"/>
      <c r="N18" s="200"/>
      <c r="O18" s="202"/>
      <c r="P18" s="203"/>
      <c r="Q18" s="202"/>
      <c r="R18" s="203"/>
      <c r="S18" s="199"/>
      <c r="T18" s="204"/>
      <c r="U18" s="202"/>
      <c r="V18" s="205"/>
      <c r="W18" s="205"/>
      <c r="X18" s="206"/>
      <c r="Y18" s="202"/>
    </row>
    <row r="19" spans="5:25" x14ac:dyDescent="0.2">
      <c r="E19" s="199"/>
      <c r="F19" s="200"/>
      <c r="G19" s="199"/>
      <c r="H19" s="201"/>
      <c r="I19" s="201"/>
      <c r="J19" s="200"/>
      <c r="K19" s="199"/>
      <c r="L19" s="199"/>
      <c r="M19" s="201"/>
      <c r="N19" s="200"/>
      <c r="O19" s="202"/>
      <c r="P19" s="203"/>
      <c r="Q19" s="202"/>
      <c r="R19" s="203"/>
      <c r="S19" s="199"/>
      <c r="T19" s="204"/>
      <c r="U19" s="202"/>
      <c r="V19" s="205"/>
      <c r="W19" s="205"/>
      <c r="X19" s="206"/>
      <c r="Y19" s="202"/>
    </row>
    <row r="20" spans="5:25" x14ac:dyDescent="0.2">
      <c r="E20" s="199"/>
      <c r="F20" s="200"/>
      <c r="G20" s="199"/>
      <c r="H20" s="201"/>
      <c r="I20" s="201"/>
      <c r="J20" s="200"/>
      <c r="K20" s="199"/>
      <c r="L20" s="199"/>
      <c r="M20" s="201"/>
      <c r="N20" s="200"/>
      <c r="O20" s="202"/>
      <c r="P20" s="203"/>
      <c r="Q20" s="202"/>
      <c r="R20" s="203"/>
      <c r="S20" s="199"/>
      <c r="T20" s="204"/>
      <c r="U20" s="202"/>
      <c r="V20" s="205"/>
      <c r="W20" s="205"/>
      <c r="X20" s="206"/>
      <c r="Y20" s="202"/>
    </row>
    <row r="21" spans="5:25" x14ac:dyDescent="0.2">
      <c r="E21" s="199"/>
      <c r="F21" s="200"/>
      <c r="G21" s="199"/>
      <c r="H21" s="201"/>
      <c r="I21" s="201"/>
      <c r="J21" s="200"/>
      <c r="K21" s="199"/>
      <c r="L21" s="199"/>
      <c r="M21" s="201"/>
      <c r="N21" s="200"/>
      <c r="O21" s="202"/>
      <c r="P21" s="203"/>
      <c r="Q21" s="202"/>
      <c r="R21" s="203"/>
      <c r="S21" s="199"/>
      <c r="T21" s="204"/>
      <c r="U21" s="202"/>
      <c r="V21" s="205"/>
      <c r="W21" s="205"/>
      <c r="X21" s="206"/>
      <c r="Y21" s="202"/>
    </row>
    <row r="22" spans="5:25" x14ac:dyDescent="0.2">
      <c r="E22" s="199"/>
      <c r="F22" s="200"/>
      <c r="G22" s="199"/>
      <c r="H22" s="201"/>
      <c r="I22" s="201"/>
      <c r="J22" s="200"/>
      <c r="K22" s="199"/>
      <c r="L22" s="199"/>
      <c r="M22" s="201"/>
      <c r="N22" s="200"/>
      <c r="O22" s="202"/>
      <c r="P22" s="203"/>
      <c r="Q22" s="202"/>
      <c r="R22" s="203"/>
      <c r="S22" s="199"/>
      <c r="T22" s="204"/>
      <c r="U22" s="202"/>
      <c r="V22" s="205"/>
      <c r="W22" s="205"/>
      <c r="X22" s="206"/>
      <c r="Y22" s="202"/>
    </row>
    <row r="23" spans="5:25" x14ac:dyDescent="0.2">
      <c r="E23" s="199"/>
      <c r="F23" s="200"/>
      <c r="G23" s="199"/>
      <c r="H23" s="201"/>
      <c r="I23" s="201"/>
      <c r="J23" s="200"/>
      <c r="K23" s="199"/>
      <c r="L23" s="199"/>
      <c r="M23" s="201"/>
      <c r="N23" s="200"/>
      <c r="O23" s="202"/>
      <c r="P23" s="203"/>
      <c r="Q23" s="202"/>
      <c r="R23" s="203"/>
      <c r="S23" s="199"/>
      <c r="T23" s="204"/>
      <c r="U23" s="202"/>
      <c r="V23" s="205"/>
      <c r="W23" s="205"/>
      <c r="X23" s="206"/>
      <c r="Y23" s="202"/>
    </row>
    <row r="24" spans="5:25" x14ac:dyDescent="0.2">
      <c r="E24" s="199"/>
      <c r="F24" s="200"/>
      <c r="G24" s="199"/>
      <c r="H24" s="201"/>
      <c r="I24" s="201"/>
      <c r="J24" s="200"/>
      <c r="K24" s="199"/>
      <c r="L24" s="199"/>
      <c r="M24" s="201"/>
      <c r="N24" s="200"/>
      <c r="O24" s="202"/>
      <c r="P24" s="203"/>
      <c r="Q24" s="202"/>
      <c r="R24" s="203"/>
      <c r="S24" s="199"/>
      <c r="T24" s="204"/>
      <c r="U24" s="202"/>
      <c r="V24" s="205"/>
      <c r="W24" s="205"/>
      <c r="X24" s="206"/>
      <c r="Y24" s="202"/>
    </row>
    <row r="25" spans="5:25" x14ac:dyDescent="0.2">
      <c r="E25" s="199"/>
      <c r="F25" s="200"/>
      <c r="G25" s="199"/>
      <c r="H25" s="201"/>
      <c r="I25" s="201"/>
      <c r="J25" s="200"/>
      <c r="K25" s="199"/>
      <c r="L25" s="199"/>
      <c r="M25" s="201"/>
      <c r="N25" s="200"/>
      <c r="O25" s="202"/>
      <c r="P25" s="203"/>
      <c r="Q25" s="202"/>
      <c r="R25" s="203"/>
      <c r="S25" s="199"/>
      <c r="T25" s="204"/>
      <c r="U25" s="202"/>
      <c r="V25" s="205"/>
      <c r="W25" s="205"/>
      <c r="X25" s="206"/>
      <c r="Y25" s="202"/>
    </row>
    <row r="26" spans="5:25" x14ac:dyDescent="0.2">
      <c r="E26" s="199"/>
      <c r="F26" s="200"/>
      <c r="G26" s="199"/>
      <c r="H26" s="201"/>
      <c r="I26" s="201"/>
      <c r="J26" s="200"/>
      <c r="K26" s="199"/>
      <c r="L26" s="199"/>
      <c r="M26" s="201"/>
      <c r="N26" s="200"/>
      <c r="O26" s="202"/>
      <c r="P26" s="203"/>
      <c r="Q26" s="202"/>
      <c r="R26" s="203"/>
      <c r="S26" s="199"/>
      <c r="T26" s="204"/>
      <c r="U26" s="202"/>
      <c r="V26" s="205"/>
      <c r="W26" s="205"/>
      <c r="X26" s="206"/>
      <c r="Y26" s="202"/>
    </row>
    <row r="27" spans="5:25" x14ac:dyDescent="0.2">
      <c r="E27" s="199"/>
      <c r="F27" s="200"/>
      <c r="G27" s="199"/>
      <c r="H27" s="201"/>
      <c r="I27" s="201"/>
      <c r="J27" s="200"/>
      <c r="K27" s="199"/>
      <c r="L27" s="199"/>
      <c r="M27" s="201"/>
      <c r="N27" s="200"/>
      <c r="O27" s="202"/>
      <c r="P27" s="203"/>
      <c r="Q27" s="202"/>
      <c r="R27" s="203"/>
      <c r="S27" s="199"/>
      <c r="T27" s="204"/>
      <c r="U27" s="202"/>
      <c r="V27" s="205"/>
      <c r="W27" s="205"/>
      <c r="X27" s="206"/>
      <c r="Y27" s="202"/>
    </row>
    <row r="28" spans="5:25" x14ac:dyDescent="0.2">
      <c r="E28" s="199"/>
      <c r="F28" s="200"/>
      <c r="G28" s="199"/>
      <c r="H28" s="201"/>
      <c r="I28" s="201"/>
      <c r="J28" s="200"/>
      <c r="K28" s="199"/>
      <c r="L28" s="199"/>
      <c r="M28" s="201"/>
      <c r="N28" s="200"/>
      <c r="O28" s="202"/>
      <c r="P28" s="203"/>
      <c r="Q28" s="202"/>
      <c r="R28" s="203"/>
      <c r="S28" s="199"/>
      <c r="T28" s="204"/>
      <c r="U28" s="202"/>
      <c r="V28" s="205"/>
      <c r="W28" s="205"/>
      <c r="X28" s="206"/>
      <c r="Y28" s="202"/>
    </row>
    <row r="29" spans="5:25" x14ac:dyDescent="0.2">
      <c r="E29" s="199"/>
      <c r="F29" s="200"/>
      <c r="G29" s="199"/>
      <c r="H29" s="201"/>
      <c r="I29" s="201"/>
      <c r="J29" s="200"/>
      <c r="K29" s="199"/>
      <c r="L29" s="199"/>
      <c r="M29" s="201"/>
      <c r="N29" s="200"/>
      <c r="O29" s="202"/>
      <c r="P29" s="203"/>
      <c r="Q29" s="202"/>
      <c r="R29" s="203"/>
      <c r="S29" s="199"/>
      <c r="T29" s="204"/>
      <c r="U29" s="202"/>
      <c r="V29" s="205"/>
      <c r="W29" s="205"/>
      <c r="X29" s="206"/>
      <c r="Y29" s="202"/>
    </row>
    <row r="30" spans="5:25" x14ac:dyDescent="0.2">
      <c r="E30" s="199"/>
      <c r="F30" s="200"/>
      <c r="G30" s="199"/>
      <c r="H30" s="201"/>
      <c r="I30" s="201"/>
      <c r="J30" s="200"/>
      <c r="K30" s="199"/>
      <c r="L30" s="199"/>
      <c r="M30" s="201"/>
      <c r="N30" s="200"/>
      <c r="O30" s="202"/>
      <c r="P30" s="203"/>
      <c r="Q30" s="202"/>
      <c r="R30" s="203"/>
      <c r="S30" s="199"/>
      <c r="T30" s="204"/>
      <c r="U30" s="202"/>
      <c r="V30" s="205"/>
      <c r="W30" s="205"/>
      <c r="X30" s="206"/>
      <c r="Y30" s="202"/>
    </row>
    <row r="31" spans="5:25" x14ac:dyDescent="0.2">
      <c r="E31" s="199"/>
      <c r="F31" s="200"/>
      <c r="G31" s="199"/>
      <c r="H31" s="201"/>
      <c r="I31" s="201"/>
      <c r="J31" s="200"/>
      <c r="K31" s="199"/>
      <c r="L31" s="199"/>
      <c r="M31" s="201"/>
      <c r="N31" s="200"/>
      <c r="O31" s="202"/>
      <c r="P31" s="203"/>
      <c r="Q31" s="202"/>
      <c r="R31" s="203"/>
      <c r="S31" s="199"/>
      <c r="T31" s="204"/>
      <c r="U31" s="202"/>
      <c r="V31" s="205"/>
      <c r="W31" s="205"/>
      <c r="X31" s="206"/>
      <c r="Y31" s="202"/>
    </row>
    <row r="32" spans="5:25" x14ac:dyDescent="0.2">
      <c r="E32" s="199"/>
      <c r="F32" s="200"/>
      <c r="G32" s="199"/>
      <c r="H32" s="201"/>
      <c r="I32" s="201"/>
      <c r="J32" s="200"/>
      <c r="K32" s="199"/>
      <c r="L32" s="199"/>
      <c r="M32" s="201"/>
      <c r="N32" s="200"/>
      <c r="O32" s="202"/>
      <c r="P32" s="203"/>
      <c r="Q32" s="202"/>
      <c r="R32" s="203"/>
      <c r="S32" s="199"/>
      <c r="T32" s="204"/>
      <c r="U32" s="202"/>
      <c r="V32" s="205"/>
      <c r="W32" s="205"/>
      <c r="X32" s="206"/>
      <c r="Y32" s="202"/>
    </row>
    <row r="33" spans="5:25" x14ac:dyDescent="0.2">
      <c r="E33" s="199"/>
      <c r="F33" s="200"/>
      <c r="G33" s="199"/>
      <c r="H33" s="201"/>
      <c r="I33" s="201"/>
      <c r="J33" s="200"/>
      <c r="K33" s="199"/>
      <c r="L33" s="199"/>
      <c r="M33" s="201"/>
      <c r="N33" s="200"/>
      <c r="O33" s="202"/>
      <c r="P33" s="203"/>
      <c r="Q33" s="202"/>
      <c r="R33" s="203"/>
      <c r="S33" s="199"/>
      <c r="T33" s="204"/>
      <c r="U33" s="202"/>
      <c r="V33" s="205"/>
      <c r="W33" s="205"/>
      <c r="X33" s="206"/>
      <c r="Y33" s="202"/>
    </row>
    <row r="34" spans="5:25" x14ac:dyDescent="0.2">
      <c r="E34" s="199"/>
      <c r="F34" s="200"/>
      <c r="G34" s="199"/>
      <c r="H34" s="201"/>
      <c r="I34" s="201"/>
      <c r="J34" s="200"/>
      <c r="K34" s="199"/>
      <c r="L34" s="199"/>
      <c r="M34" s="201"/>
      <c r="N34" s="200"/>
      <c r="O34" s="202"/>
      <c r="P34" s="203"/>
      <c r="Q34" s="202"/>
      <c r="R34" s="203"/>
      <c r="S34" s="199"/>
      <c r="T34" s="204"/>
      <c r="U34" s="202"/>
      <c r="V34" s="205"/>
      <c r="W34" s="205"/>
      <c r="X34" s="206"/>
      <c r="Y34" s="202"/>
    </row>
    <row r="35" spans="5:25" x14ac:dyDescent="0.2">
      <c r="E35" s="199"/>
      <c r="F35" s="200"/>
      <c r="G35" s="199"/>
      <c r="H35" s="201"/>
      <c r="I35" s="201"/>
      <c r="J35" s="200"/>
      <c r="K35" s="199"/>
      <c r="L35" s="199"/>
      <c r="M35" s="201"/>
      <c r="N35" s="200"/>
      <c r="O35" s="202"/>
      <c r="P35" s="203"/>
      <c r="Q35" s="202"/>
      <c r="R35" s="203"/>
      <c r="S35" s="199"/>
      <c r="T35" s="204"/>
      <c r="U35" s="202"/>
      <c r="V35" s="205"/>
      <c r="W35" s="205"/>
      <c r="X35" s="206"/>
      <c r="Y35" s="202"/>
    </row>
    <row r="36" spans="5:25" x14ac:dyDescent="0.2">
      <c r="E36" s="199"/>
      <c r="F36" s="200"/>
      <c r="G36" s="199"/>
      <c r="H36" s="201"/>
      <c r="I36" s="201"/>
      <c r="J36" s="200"/>
      <c r="K36" s="199"/>
      <c r="L36" s="199"/>
      <c r="M36" s="201"/>
      <c r="N36" s="200"/>
      <c r="O36" s="202"/>
      <c r="P36" s="203"/>
      <c r="Q36" s="202"/>
      <c r="R36" s="203"/>
      <c r="S36" s="199"/>
      <c r="T36" s="204"/>
      <c r="U36" s="202"/>
      <c r="V36" s="205"/>
      <c r="W36" s="205"/>
      <c r="X36" s="206"/>
      <c r="Y36" s="202"/>
    </row>
    <row r="37" spans="5:25" x14ac:dyDescent="0.2">
      <c r="E37" s="199"/>
      <c r="F37" s="200"/>
      <c r="G37" s="199"/>
      <c r="H37" s="201"/>
      <c r="I37" s="201"/>
      <c r="J37" s="200"/>
      <c r="K37" s="199"/>
      <c r="L37" s="199"/>
      <c r="M37" s="201"/>
      <c r="N37" s="200"/>
      <c r="O37" s="202"/>
      <c r="P37" s="203"/>
      <c r="Q37" s="202"/>
      <c r="R37" s="203"/>
      <c r="S37" s="199"/>
      <c r="T37" s="204"/>
      <c r="U37" s="202"/>
      <c r="V37" s="205"/>
      <c r="W37" s="205"/>
      <c r="X37" s="206"/>
      <c r="Y37" s="202"/>
    </row>
    <row r="38" spans="5:25" x14ac:dyDescent="0.2">
      <c r="E38" s="199"/>
      <c r="F38" s="200"/>
      <c r="G38" s="199"/>
      <c r="H38" s="201"/>
      <c r="I38" s="201"/>
      <c r="J38" s="200"/>
      <c r="K38" s="199"/>
      <c r="L38" s="199"/>
      <c r="M38" s="201"/>
      <c r="N38" s="200"/>
      <c r="O38" s="202"/>
      <c r="P38" s="203"/>
      <c r="Q38" s="202"/>
      <c r="R38" s="203"/>
      <c r="S38" s="199"/>
      <c r="T38" s="204"/>
      <c r="U38" s="202"/>
      <c r="V38" s="205"/>
      <c r="W38" s="205"/>
      <c r="X38" s="206"/>
      <c r="Y38" s="202"/>
    </row>
    <row r="39" spans="5:25" x14ac:dyDescent="0.2">
      <c r="E39" s="199"/>
      <c r="F39" s="200"/>
      <c r="G39" s="199"/>
      <c r="H39" s="201"/>
      <c r="I39" s="201"/>
      <c r="J39" s="200"/>
      <c r="K39" s="199"/>
      <c r="L39" s="199"/>
      <c r="M39" s="201"/>
      <c r="N39" s="200"/>
      <c r="O39" s="202"/>
      <c r="P39" s="203"/>
      <c r="Q39" s="202"/>
      <c r="R39" s="203"/>
      <c r="S39" s="199"/>
      <c r="T39" s="204"/>
      <c r="U39" s="202"/>
      <c r="V39" s="205"/>
      <c r="W39" s="205"/>
      <c r="X39" s="206"/>
      <c r="Y39" s="202"/>
    </row>
    <row r="40" spans="5:25" x14ac:dyDescent="0.2">
      <c r="E40" s="199"/>
      <c r="F40" s="200"/>
      <c r="G40" s="199"/>
      <c r="H40" s="201"/>
      <c r="I40" s="201"/>
      <c r="J40" s="200"/>
      <c r="K40" s="199"/>
      <c r="L40" s="199"/>
      <c r="M40" s="201"/>
      <c r="N40" s="200"/>
      <c r="O40" s="202"/>
      <c r="P40" s="203"/>
      <c r="Q40" s="202"/>
      <c r="R40" s="203"/>
      <c r="S40" s="199"/>
      <c r="T40" s="204"/>
      <c r="U40" s="202"/>
      <c r="V40" s="205"/>
      <c r="W40" s="205"/>
      <c r="X40" s="206"/>
      <c r="Y40" s="202"/>
    </row>
    <row r="41" spans="5:25" x14ac:dyDescent="0.2">
      <c r="E41" s="199"/>
      <c r="F41" s="200"/>
      <c r="G41" s="199"/>
      <c r="H41" s="201"/>
      <c r="I41" s="201"/>
      <c r="J41" s="200"/>
      <c r="K41" s="199"/>
      <c r="L41" s="199"/>
      <c r="M41" s="201"/>
      <c r="N41" s="200"/>
      <c r="O41" s="202"/>
      <c r="P41" s="203"/>
      <c r="Q41" s="202"/>
      <c r="R41" s="203"/>
      <c r="S41" s="199"/>
      <c r="T41" s="204"/>
      <c r="U41" s="202"/>
      <c r="V41" s="205"/>
      <c r="W41" s="205"/>
      <c r="X41" s="206"/>
      <c r="Y41" s="202"/>
    </row>
    <row r="42" spans="5:25" x14ac:dyDescent="0.2">
      <c r="E42" s="199"/>
      <c r="F42" s="200"/>
      <c r="G42" s="199"/>
      <c r="H42" s="201"/>
      <c r="I42" s="201"/>
      <c r="J42" s="200"/>
      <c r="K42" s="199"/>
      <c r="L42" s="199"/>
      <c r="M42" s="201"/>
      <c r="N42" s="200"/>
      <c r="O42" s="202"/>
      <c r="P42" s="203"/>
      <c r="Q42" s="202"/>
      <c r="R42" s="203"/>
      <c r="S42" s="199"/>
      <c r="T42" s="204"/>
      <c r="U42" s="202"/>
      <c r="V42" s="205"/>
      <c r="W42" s="205"/>
      <c r="X42" s="206"/>
      <c r="Y42" s="202"/>
    </row>
    <row r="43" spans="5:25" x14ac:dyDescent="0.2">
      <c r="E43" s="199"/>
      <c r="F43" s="200"/>
      <c r="G43" s="199"/>
      <c r="H43" s="201"/>
      <c r="I43" s="201"/>
      <c r="J43" s="200"/>
      <c r="K43" s="199"/>
      <c r="L43" s="199"/>
      <c r="M43" s="201"/>
      <c r="N43" s="200"/>
      <c r="O43" s="202"/>
      <c r="P43" s="203"/>
      <c r="Q43" s="202"/>
      <c r="R43" s="203"/>
      <c r="S43" s="199"/>
      <c r="T43" s="204"/>
      <c r="U43" s="202"/>
      <c r="V43" s="205"/>
      <c r="W43" s="205"/>
      <c r="X43" s="206"/>
      <c r="Y43" s="202"/>
    </row>
    <row r="44" spans="5:25" x14ac:dyDescent="0.2">
      <c r="E44" s="199"/>
      <c r="F44" s="200"/>
      <c r="G44" s="199"/>
      <c r="H44" s="201"/>
      <c r="I44" s="201"/>
      <c r="J44" s="200"/>
      <c r="K44" s="199"/>
      <c r="L44" s="199"/>
      <c r="M44" s="201"/>
      <c r="N44" s="200"/>
      <c r="O44" s="202"/>
      <c r="P44" s="203"/>
      <c r="Q44" s="202"/>
      <c r="R44" s="203"/>
      <c r="S44" s="199"/>
      <c r="T44" s="204"/>
      <c r="U44" s="202"/>
      <c r="V44" s="205"/>
      <c r="W44" s="205"/>
      <c r="X44" s="206"/>
      <c r="Y44" s="202"/>
    </row>
    <row r="45" spans="5:25" x14ac:dyDescent="0.2">
      <c r="E45" s="199"/>
      <c r="F45" s="200"/>
      <c r="G45" s="199"/>
      <c r="H45" s="201"/>
      <c r="I45" s="201"/>
      <c r="J45" s="200"/>
      <c r="K45" s="199"/>
      <c r="L45" s="199"/>
      <c r="M45" s="201"/>
      <c r="N45" s="200"/>
      <c r="O45" s="202"/>
      <c r="P45" s="203"/>
      <c r="Q45" s="202"/>
      <c r="R45" s="203"/>
      <c r="S45" s="199"/>
      <c r="T45" s="204"/>
      <c r="U45" s="202"/>
      <c r="V45" s="205"/>
      <c r="W45" s="205"/>
      <c r="X45" s="206"/>
      <c r="Y45" s="202"/>
    </row>
    <row r="46" spans="5:25" x14ac:dyDescent="0.2">
      <c r="E46" s="199"/>
      <c r="F46" s="200"/>
      <c r="G46" s="199"/>
      <c r="H46" s="201"/>
      <c r="I46" s="201"/>
      <c r="J46" s="200"/>
      <c r="K46" s="199"/>
      <c r="L46" s="199"/>
      <c r="M46" s="201"/>
      <c r="N46" s="200"/>
      <c r="O46" s="202"/>
      <c r="P46" s="203"/>
      <c r="Q46" s="202"/>
      <c r="R46" s="203"/>
      <c r="S46" s="199"/>
      <c r="T46" s="204"/>
      <c r="U46" s="202"/>
      <c r="V46" s="205"/>
      <c r="W46" s="205"/>
      <c r="X46" s="206"/>
      <c r="Y46" s="202"/>
    </row>
    <row r="47" spans="5:25" x14ac:dyDescent="0.2">
      <c r="E47" s="199"/>
      <c r="F47" s="200"/>
      <c r="G47" s="199"/>
      <c r="H47" s="201"/>
      <c r="I47" s="201"/>
      <c r="J47" s="200"/>
      <c r="K47" s="199"/>
      <c r="L47" s="199"/>
      <c r="M47" s="201"/>
      <c r="N47" s="200"/>
      <c r="O47" s="202"/>
      <c r="P47" s="203"/>
      <c r="Q47" s="202"/>
      <c r="R47" s="203"/>
      <c r="S47" s="199"/>
      <c r="T47" s="204"/>
      <c r="U47" s="202"/>
      <c r="V47" s="205"/>
      <c r="W47" s="205"/>
      <c r="X47" s="206"/>
      <c r="Y47" s="202"/>
    </row>
    <row r="48" spans="5:25" x14ac:dyDescent="0.2">
      <c r="E48" s="199"/>
      <c r="F48" s="200"/>
      <c r="G48" s="199"/>
      <c r="H48" s="201"/>
      <c r="I48" s="201"/>
      <c r="J48" s="200"/>
      <c r="K48" s="199"/>
      <c r="L48" s="199"/>
      <c r="M48" s="201"/>
      <c r="N48" s="200"/>
      <c r="O48" s="202"/>
      <c r="P48" s="203"/>
      <c r="Q48" s="202"/>
      <c r="R48" s="203"/>
      <c r="S48" s="199"/>
      <c r="T48" s="204"/>
      <c r="U48" s="202"/>
      <c r="V48" s="205"/>
      <c r="W48" s="205"/>
      <c r="X48" s="206"/>
      <c r="Y48" s="202"/>
    </row>
    <row r="49" spans="5:25" x14ac:dyDescent="0.2">
      <c r="E49" s="199"/>
      <c r="F49" s="200"/>
      <c r="G49" s="199"/>
      <c r="H49" s="201"/>
      <c r="I49" s="201"/>
      <c r="J49" s="200"/>
      <c r="K49" s="199"/>
      <c r="L49" s="199"/>
      <c r="M49" s="201"/>
      <c r="N49" s="200"/>
      <c r="O49" s="202"/>
      <c r="P49" s="203"/>
      <c r="Q49" s="202"/>
      <c r="R49" s="203"/>
      <c r="S49" s="199"/>
      <c r="T49" s="204"/>
      <c r="U49" s="202"/>
      <c r="V49" s="205"/>
      <c r="W49" s="205"/>
      <c r="X49" s="206"/>
      <c r="Y49" s="202"/>
    </row>
    <row r="50" spans="5:25" x14ac:dyDescent="0.2">
      <c r="E50" s="199"/>
      <c r="F50" s="200"/>
      <c r="G50" s="199"/>
      <c r="H50" s="201"/>
      <c r="I50" s="201"/>
      <c r="J50" s="200"/>
      <c r="K50" s="199"/>
      <c r="L50" s="199"/>
      <c r="M50" s="201"/>
      <c r="N50" s="200"/>
      <c r="O50" s="202"/>
      <c r="P50" s="203"/>
      <c r="Q50" s="202"/>
      <c r="R50" s="203"/>
      <c r="S50" s="199"/>
      <c r="T50" s="204"/>
      <c r="U50" s="202"/>
      <c r="V50" s="205"/>
      <c r="W50" s="205"/>
      <c r="X50" s="206"/>
      <c r="Y50" s="202"/>
    </row>
    <row r="51" spans="5:25" x14ac:dyDescent="0.2">
      <c r="E51" s="199"/>
      <c r="F51" s="200"/>
      <c r="G51" s="199"/>
      <c r="H51" s="201"/>
      <c r="I51" s="201"/>
      <c r="J51" s="200"/>
      <c r="K51" s="199"/>
      <c r="L51" s="199"/>
      <c r="M51" s="201"/>
      <c r="N51" s="200"/>
      <c r="O51" s="202"/>
      <c r="P51" s="203"/>
      <c r="Q51" s="202"/>
      <c r="R51" s="203"/>
      <c r="S51" s="199"/>
      <c r="T51" s="204"/>
      <c r="U51" s="202"/>
      <c r="V51" s="205"/>
      <c r="W51" s="205"/>
      <c r="X51" s="206"/>
      <c r="Y51" s="202"/>
    </row>
    <row r="52" spans="5:25" x14ac:dyDescent="0.2">
      <c r="E52" s="199"/>
      <c r="F52" s="200"/>
      <c r="G52" s="199"/>
      <c r="H52" s="201"/>
      <c r="I52" s="201"/>
      <c r="J52" s="200"/>
      <c r="K52" s="199"/>
      <c r="L52" s="199"/>
      <c r="M52" s="201"/>
      <c r="N52" s="200"/>
      <c r="O52" s="202"/>
      <c r="P52" s="203"/>
      <c r="Q52" s="202"/>
      <c r="R52" s="203"/>
      <c r="S52" s="199"/>
      <c r="T52" s="204"/>
      <c r="U52" s="202"/>
      <c r="V52" s="205"/>
      <c r="W52" s="205"/>
      <c r="X52" s="206"/>
      <c r="Y52" s="202"/>
    </row>
    <row r="53" spans="5:25" x14ac:dyDescent="0.2">
      <c r="E53" s="199"/>
      <c r="F53" s="200"/>
      <c r="G53" s="199"/>
      <c r="H53" s="201"/>
      <c r="I53" s="201"/>
      <c r="J53" s="200"/>
      <c r="K53" s="199"/>
      <c r="L53" s="199"/>
      <c r="M53" s="201"/>
      <c r="N53" s="200"/>
      <c r="O53" s="202"/>
      <c r="P53" s="203"/>
      <c r="Q53" s="202"/>
      <c r="R53" s="203"/>
      <c r="S53" s="199"/>
      <c r="T53" s="204"/>
      <c r="U53" s="202"/>
      <c r="V53" s="205"/>
      <c r="W53" s="205"/>
      <c r="X53" s="206"/>
      <c r="Y53" s="202"/>
    </row>
    <row r="54" spans="5:25" x14ac:dyDescent="0.2">
      <c r="E54" s="199"/>
      <c r="F54" s="200"/>
      <c r="G54" s="199"/>
      <c r="H54" s="201"/>
      <c r="I54" s="201"/>
      <c r="J54" s="200"/>
      <c r="K54" s="199"/>
      <c r="L54" s="199"/>
      <c r="M54" s="201"/>
      <c r="N54" s="200"/>
      <c r="O54" s="202"/>
      <c r="P54" s="203"/>
      <c r="Q54" s="202"/>
      <c r="R54" s="203"/>
      <c r="S54" s="199"/>
      <c r="T54" s="204"/>
      <c r="U54" s="202"/>
      <c r="V54" s="205"/>
      <c r="W54" s="205"/>
      <c r="X54" s="206"/>
      <c r="Y54" s="202"/>
    </row>
    <row r="55" spans="5:25" x14ac:dyDescent="0.2">
      <c r="E55" s="199"/>
      <c r="F55" s="200"/>
      <c r="G55" s="199"/>
      <c r="H55" s="201"/>
      <c r="I55" s="201"/>
      <c r="J55" s="200"/>
      <c r="K55" s="199"/>
      <c r="L55" s="199"/>
      <c r="M55" s="201"/>
      <c r="N55" s="200"/>
      <c r="O55" s="202"/>
      <c r="P55" s="203"/>
      <c r="Q55" s="202"/>
      <c r="R55" s="203"/>
      <c r="S55" s="199"/>
      <c r="T55" s="204"/>
      <c r="U55" s="202"/>
      <c r="V55" s="205"/>
      <c r="W55" s="205"/>
      <c r="X55" s="206"/>
      <c r="Y55" s="202"/>
    </row>
    <row r="56" spans="5:25" x14ac:dyDescent="0.2">
      <c r="E56" s="199"/>
      <c r="F56" s="200"/>
      <c r="G56" s="199"/>
      <c r="H56" s="201"/>
      <c r="I56" s="201"/>
      <c r="J56" s="200"/>
      <c r="K56" s="199"/>
      <c r="L56" s="199"/>
      <c r="M56" s="201"/>
      <c r="N56" s="200"/>
      <c r="O56" s="202"/>
      <c r="P56" s="203"/>
      <c r="Q56" s="202"/>
      <c r="R56" s="203"/>
      <c r="S56" s="199"/>
      <c r="T56" s="204"/>
      <c r="U56" s="202"/>
      <c r="V56" s="205"/>
      <c r="W56" s="205"/>
      <c r="X56" s="206"/>
      <c r="Y56" s="202"/>
    </row>
    <row r="57" spans="5:25" x14ac:dyDescent="0.2">
      <c r="E57" s="199"/>
      <c r="F57" s="200"/>
      <c r="G57" s="199"/>
      <c r="H57" s="201"/>
      <c r="I57" s="201"/>
      <c r="J57" s="200"/>
      <c r="K57" s="199"/>
      <c r="L57" s="199"/>
      <c r="M57" s="201"/>
      <c r="N57" s="200"/>
      <c r="O57" s="202"/>
      <c r="P57" s="203"/>
      <c r="Q57" s="202"/>
      <c r="R57" s="203"/>
      <c r="S57" s="199"/>
      <c r="T57" s="204"/>
      <c r="U57" s="202"/>
      <c r="V57" s="205"/>
      <c r="W57" s="205"/>
      <c r="X57" s="206"/>
      <c r="Y57" s="202"/>
    </row>
    <row r="58" spans="5:25" x14ac:dyDescent="0.2">
      <c r="E58" s="199"/>
      <c r="F58" s="200"/>
      <c r="G58" s="199"/>
      <c r="H58" s="201"/>
      <c r="I58" s="201"/>
      <c r="J58" s="200"/>
      <c r="K58" s="199"/>
      <c r="L58" s="199"/>
      <c r="M58" s="201"/>
      <c r="N58" s="200"/>
      <c r="O58" s="202"/>
      <c r="P58" s="203"/>
      <c r="Q58" s="202"/>
      <c r="R58" s="203"/>
      <c r="S58" s="199"/>
      <c r="T58" s="204"/>
      <c r="U58" s="202"/>
      <c r="V58" s="205"/>
      <c r="W58" s="205"/>
      <c r="X58" s="206"/>
      <c r="Y58" s="202"/>
    </row>
    <row r="59" spans="5:25" x14ac:dyDescent="0.2">
      <c r="E59" s="199"/>
      <c r="F59" s="200"/>
      <c r="G59" s="199"/>
      <c r="H59" s="201"/>
      <c r="I59" s="201"/>
      <c r="J59" s="200"/>
      <c r="K59" s="199"/>
      <c r="L59" s="199"/>
      <c r="M59" s="201"/>
      <c r="N59" s="200"/>
      <c r="O59" s="202"/>
      <c r="P59" s="203"/>
      <c r="Q59" s="202"/>
      <c r="R59" s="203"/>
      <c r="S59" s="199"/>
      <c r="T59" s="204"/>
      <c r="U59" s="202"/>
      <c r="V59" s="205"/>
      <c r="W59" s="205"/>
      <c r="X59" s="206"/>
      <c r="Y59" s="202"/>
    </row>
    <row r="60" spans="5:25" x14ac:dyDescent="0.2">
      <c r="E60" s="199"/>
      <c r="F60" s="200"/>
      <c r="G60" s="199"/>
      <c r="H60" s="201"/>
      <c r="I60" s="201"/>
      <c r="J60" s="200"/>
      <c r="K60" s="199"/>
      <c r="L60" s="199"/>
      <c r="M60" s="201"/>
      <c r="N60" s="200"/>
      <c r="O60" s="202"/>
      <c r="P60" s="203"/>
      <c r="Q60" s="202"/>
      <c r="R60" s="203"/>
      <c r="S60" s="199"/>
      <c r="T60" s="204"/>
      <c r="U60" s="202"/>
      <c r="V60" s="205"/>
      <c r="W60" s="205"/>
      <c r="X60" s="206"/>
      <c r="Y60" s="202"/>
    </row>
    <row r="61" spans="5:25" x14ac:dyDescent="0.2">
      <c r="E61" s="199"/>
      <c r="F61" s="200"/>
      <c r="G61" s="199"/>
      <c r="H61" s="201"/>
      <c r="I61" s="201"/>
      <c r="J61" s="200"/>
      <c r="K61" s="199"/>
      <c r="L61" s="199"/>
      <c r="M61" s="201"/>
      <c r="N61" s="200"/>
      <c r="O61" s="202"/>
      <c r="P61" s="203"/>
      <c r="Q61" s="202"/>
      <c r="R61" s="203"/>
      <c r="S61" s="199"/>
      <c r="T61" s="204"/>
      <c r="U61" s="202"/>
      <c r="V61" s="205"/>
      <c r="W61" s="205"/>
      <c r="X61" s="206"/>
      <c r="Y61" s="202"/>
    </row>
    <row r="62" spans="5:25" x14ac:dyDescent="0.2">
      <c r="E62" s="199"/>
      <c r="F62" s="200"/>
      <c r="G62" s="199"/>
      <c r="H62" s="201"/>
      <c r="I62" s="201"/>
      <c r="J62" s="200"/>
      <c r="K62" s="199"/>
      <c r="L62" s="199"/>
      <c r="M62" s="201"/>
      <c r="N62" s="200"/>
      <c r="O62" s="202"/>
      <c r="P62" s="203"/>
      <c r="Q62" s="202"/>
      <c r="R62" s="203"/>
      <c r="S62" s="199"/>
      <c r="T62" s="204"/>
      <c r="U62" s="202"/>
      <c r="V62" s="205"/>
      <c r="W62" s="205"/>
      <c r="X62" s="206"/>
      <c r="Y62" s="202"/>
    </row>
    <row r="63" spans="5:25" x14ac:dyDescent="0.2">
      <c r="E63" s="199"/>
      <c r="F63" s="200"/>
      <c r="G63" s="199"/>
      <c r="H63" s="201"/>
      <c r="I63" s="201"/>
      <c r="J63" s="200"/>
      <c r="K63" s="199"/>
      <c r="L63" s="199"/>
      <c r="M63" s="201"/>
      <c r="N63" s="200"/>
      <c r="O63" s="202"/>
      <c r="P63" s="203"/>
      <c r="Q63" s="202"/>
      <c r="R63" s="203"/>
      <c r="S63" s="199"/>
      <c r="T63" s="204"/>
      <c r="U63" s="202"/>
      <c r="V63" s="205"/>
      <c r="W63" s="205"/>
      <c r="X63" s="206"/>
      <c r="Y63" s="202"/>
    </row>
    <row r="64" spans="5:25" x14ac:dyDescent="0.2">
      <c r="E64" s="199"/>
      <c r="F64" s="200"/>
      <c r="G64" s="199"/>
      <c r="H64" s="201"/>
      <c r="I64" s="201"/>
      <c r="J64" s="200"/>
      <c r="K64" s="199"/>
      <c r="L64" s="199"/>
      <c r="M64" s="201"/>
      <c r="N64" s="200"/>
      <c r="O64" s="202"/>
      <c r="P64" s="203"/>
      <c r="Q64" s="202"/>
      <c r="R64" s="203"/>
      <c r="S64" s="199"/>
      <c r="T64" s="204"/>
      <c r="U64" s="202"/>
      <c r="V64" s="205"/>
      <c r="W64" s="205"/>
      <c r="X64" s="206"/>
      <c r="Y64" s="202"/>
    </row>
    <row r="65" spans="5:25" x14ac:dyDescent="0.2">
      <c r="E65" s="199"/>
      <c r="F65" s="200"/>
      <c r="G65" s="199"/>
      <c r="H65" s="201"/>
      <c r="I65" s="201"/>
      <c r="J65" s="200"/>
      <c r="K65" s="199"/>
      <c r="L65" s="199"/>
      <c r="M65" s="201"/>
      <c r="N65" s="200"/>
      <c r="O65" s="202"/>
      <c r="P65" s="203"/>
      <c r="Q65" s="202"/>
      <c r="R65" s="203"/>
      <c r="S65" s="199"/>
      <c r="T65" s="204"/>
      <c r="U65" s="202"/>
      <c r="V65" s="205"/>
      <c r="W65" s="205"/>
      <c r="X65" s="206"/>
      <c r="Y65" s="202"/>
    </row>
    <row r="66" spans="5:25" x14ac:dyDescent="0.2">
      <c r="E66" s="199"/>
      <c r="F66" s="200"/>
      <c r="G66" s="199"/>
      <c r="H66" s="201"/>
      <c r="I66" s="201"/>
      <c r="J66" s="200"/>
      <c r="K66" s="199"/>
      <c r="L66" s="199"/>
      <c r="M66" s="201"/>
      <c r="N66" s="200"/>
      <c r="O66" s="202"/>
      <c r="P66" s="203"/>
      <c r="Q66" s="202"/>
      <c r="R66" s="203"/>
      <c r="S66" s="199"/>
      <c r="T66" s="204"/>
      <c r="U66" s="202"/>
      <c r="V66" s="205"/>
      <c r="W66" s="205"/>
      <c r="X66" s="206"/>
      <c r="Y66" s="202"/>
    </row>
    <row r="67" spans="5:25" x14ac:dyDescent="0.2">
      <c r="E67" s="199"/>
      <c r="F67" s="200"/>
      <c r="G67" s="199"/>
      <c r="H67" s="201"/>
      <c r="I67" s="201"/>
      <c r="J67" s="200"/>
      <c r="K67" s="199"/>
      <c r="L67" s="199"/>
      <c r="M67" s="201"/>
      <c r="N67" s="200"/>
      <c r="O67" s="202"/>
      <c r="P67" s="203"/>
      <c r="Q67" s="202"/>
      <c r="R67" s="203"/>
      <c r="S67" s="199"/>
      <c r="T67" s="204"/>
      <c r="U67" s="202"/>
      <c r="V67" s="205"/>
      <c r="W67" s="205"/>
      <c r="X67" s="206"/>
      <c r="Y67" s="202"/>
    </row>
    <row r="68" spans="5:25" x14ac:dyDescent="0.2">
      <c r="E68" s="199"/>
      <c r="F68" s="200"/>
      <c r="G68" s="199"/>
      <c r="H68" s="201"/>
      <c r="I68" s="201"/>
      <c r="J68" s="200"/>
      <c r="K68" s="199"/>
      <c r="L68" s="199"/>
      <c r="M68" s="201"/>
      <c r="N68" s="200"/>
      <c r="O68" s="202"/>
      <c r="P68" s="203"/>
      <c r="Q68" s="202"/>
      <c r="R68" s="203"/>
      <c r="S68" s="199"/>
      <c r="T68" s="204"/>
      <c r="U68" s="202"/>
      <c r="V68" s="205"/>
      <c r="W68" s="205"/>
      <c r="X68" s="206"/>
      <c r="Y68" s="202"/>
    </row>
    <row r="69" spans="5:25" x14ac:dyDescent="0.2">
      <c r="E69" s="199"/>
      <c r="F69" s="200"/>
      <c r="G69" s="199"/>
      <c r="H69" s="201"/>
      <c r="I69" s="201"/>
      <c r="J69" s="200"/>
      <c r="K69" s="199"/>
      <c r="L69" s="199"/>
      <c r="M69" s="201"/>
      <c r="N69" s="200"/>
      <c r="O69" s="202"/>
      <c r="P69" s="203"/>
      <c r="Q69" s="202"/>
      <c r="R69" s="203"/>
      <c r="S69" s="199"/>
      <c r="T69" s="204"/>
      <c r="U69" s="202"/>
      <c r="V69" s="205"/>
      <c r="W69" s="205"/>
      <c r="X69" s="206"/>
      <c r="Y69" s="202"/>
    </row>
    <row r="70" spans="5:25" x14ac:dyDescent="0.2">
      <c r="E70" s="199"/>
      <c r="F70" s="200"/>
      <c r="G70" s="199"/>
      <c r="H70" s="201"/>
      <c r="I70" s="201"/>
      <c r="J70" s="200"/>
      <c r="K70" s="199"/>
      <c r="L70" s="199"/>
      <c r="M70" s="201"/>
      <c r="N70" s="200"/>
      <c r="O70" s="202"/>
      <c r="P70" s="203"/>
      <c r="Q70" s="202"/>
      <c r="R70" s="203"/>
      <c r="S70" s="199"/>
      <c r="T70" s="204"/>
      <c r="U70" s="202"/>
      <c r="V70" s="205"/>
      <c r="W70" s="205"/>
      <c r="X70" s="206"/>
      <c r="Y70" s="202"/>
    </row>
    <row r="71" spans="5:25" x14ac:dyDescent="0.2">
      <c r="E71" s="199"/>
      <c r="F71" s="200"/>
      <c r="G71" s="199"/>
      <c r="H71" s="201"/>
      <c r="I71" s="201"/>
      <c r="J71" s="200"/>
      <c r="K71" s="199"/>
      <c r="L71" s="199"/>
      <c r="M71" s="201"/>
      <c r="N71" s="200"/>
      <c r="O71" s="202"/>
      <c r="P71" s="203"/>
      <c r="Q71" s="202"/>
      <c r="R71" s="203"/>
      <c r="S71" s="199"/>
      <c r="T71" s="204"/>
      <c r="U71" s="202"/>
      <c r="V71" s="205"/>
      <c r="W71" s="205"/>
      <c r="X71" s="206"/>
      <c r="Y71" s="202"/>
    </row>
    <row r="72" spans="5:25" x14ac:dyDescent="0.2">
      <c r="E72" s="199"/>
      <c r="F72" s="200"/>
      <c r="G72" s="199"/>
      <c r="H72" s="201"/>
      <c r="I72" s="201"/>
      <c r="J72" s="200"/>
      <c r="K72" s="199"/>
      <c r="L72" s="199"/>
      <c r="M72" s="201"/>
      <c r="N72" s="200"/>
      <c r="O72" s="202"/>
      <c r="P72" s="203"/>
      <c r="Q72" s="202"/>
      <c r="R72" s="203"/>
      <c r="S72" s="199"/>
      <c r="T72" s="204"/>
      <c r="U72" s="202"/>
      <c r="V72" s="205"/>
      <c r="W72" s="205"/>
      <c r="X72" s="206"/>
      <c r="Y72" s="202"/>
    </row>
    <row r="73" spans="5:25" x14ac:dyDescent="0.2">
      <c r="E73" s="199"/>
      <c r="F73" s="200"/>
      <c r="G73" s="199"/>
      <c r="H73" s="201"/>
      <c r="I73" s="201"/>
      <c r="J73" s="200"/>
      <c r="K73" s="199"/>
      <c r="L73" s="199"/>
      <c r="M73" s="201"/>
      <c r="N73" s="200"/>
      <c r="O73" s="202"/>
      <c r="P73" s="203"/>
      <c r="Q73" s="202"/>
      <c r="R73" s="203"/>
      <c r="S73" s="199"/>
      <c r="T73" s="204"/>
      <c r="U73" s="202"/>
      <c r="V73" s="205"/>
      <c r="W73" s="205"/>
      <c r="X73" s="206"/>
      <c r="Y73" s="202"/>
    </row>
    <row r="74" spans="5:25" x14ac:dyDescent="0.2">
      <c r="E74" s="199"/>
      <c r="F74" s="200"/>
      <c r="G74" s="199"/>
      <c r="H74" s="201"/>
      <c r="I74" s="201"/>
      <c r="J74" s="200"/>
      <c r="K74" s="199"/>
      <c r="L74" s="199"/>
      <c r="M74" s="201"/>
      <c r="N74" s="200"/>
      <c r="O74" s="202"/>
      <c r="P74" s="203"/>
      <c r="Q74" s="202"/>
      <c r="R74" s="203"/>
      <c r="S74" s="199"/>
      <c r="T74" s="204"/>
      <c r="U74" s="202"/>
      <c r="V74" s="205"/>
      <c r="W74" s="205"/>
      <c r="X74" s="206"/>
      <c r="Y74" s="202"/>
    </row>
    <row r="75" spans="5:25" x14ac:dyDescent="0.2">
      <c r="E75" s="199"/>
      <c r="F75" s="200"/>
      <c r="G75" s="199"/>
      <c r="H75" s="201"/>
      <c r="I75" s="201"/>
      <c r="J75" s="200"/>
      <c r="K75" s="199"/>
      <c r="L75" s="199"/>
      <c r="M75" s="201"/>
      <c r="N75" s="200"/>
      <c r="O75" s="202"/>
      <c r="P75" s="203"/>
      <c r="Q75" s="202"/>
      <c r="R75" s="203"/>
      <c r="S75" s="199"/>
      <c r="T75" s="204"/>
      <c r="U75" s="202"/>
      <c r="V75" s="205"/>
      <c r="W75" s="205"/>
      <c r="X75" s="206"/>
      <c r="Y75" s="202"/>
    </row>
    <row r="76" spans="5:25" x14ac:dyDescent="0.2">
      <c r="E76" s="199"/>
      <c r="F76" s="200"/>
      <c r="G76" s="199"/>
      <c r="H76" s="201"/>
      <c r="I76" s="201"/>
      <c r="J76" s="200"/>
      <c r="K76" s="199"/>
      <c r="L76" s="199"/>
      <c r="M76" s="201"/>
      <c r="N76" s="200"/>
      <c r="O76" s="202"/>
      <c r="P76" s="203"/>
      <c r="Q76" s="202"/>
      <c r="R76" s="203"/>
      <c r="S76" s="199"/>
      <c r="T76" s="204"/>
      <c r="U76" s="202"/>
      <c r="V76" s="205"/>
      <c r="W76" s="205"/>
      <c r="X76" s="206"/>
      <c r="Y76" s="202"/>
    </row>
    <row r="77" spans="5:25" x14ac:dyDescent="0.2">
      <c r="E77" s="199"/>
      <c r="F77" s="200"/>
      <c r="G77" s="199"/>
      <c r="H77" s="201"/>
      <c r="I77" s="201"/>
      <c r="J77" s="200"/>
      <c r="K77" s="199"/>
      <c r="L77" s="199"/>
      <c r="M77" s="201"/>
      <c r="N77" s="200"/>
      <c r="O77" s="202"/>
      <c r="P77" s="203"/>
      <c r="Q77" s="202"/>
      <c r="R77" s="203"/>
      <c r="S77" s="199"/>
      <c r="T77" s="204"/>
      <c r="U77" s="202"/>
      <c r="V77" s="205"/>
      <c r="W77" s="205"/>
      <c r="X77" s="206"/>
      <c r="Y77" s="202"/>
    </row>
    <row r="78" spans="5:25" x14ac:dyDescent="0.2">
      <c r="E78" s="199"/>
      <c r="F78" s="200"/>
      <c r="G78" s="199"/>
      <c r="H78" s="201"/>
      <c r="I78" s="201"/>
      <c r="J78" s="200"/>
      <c r="K78" s="199"/>
      <c r="L78" s="199"/>
      <c r="M78" s="201"/>
      <c r="N78" s="200"/>
      <c r="O78" s="202"/>
      <c r="P78" s="203"/>
      <c r="Q78" s="202"/>
      <c r="R78" s="203"/>
      <c r="S78" s="199"/>
      <c r="T78" s="204"/>
      <c r="U78" s="202"/>
      <c r="V78" s="205"/>
      <c r="W78" s="205"/>
      <c r="X78" s="206"/>
      <c r="Y78" s="202"/>
    </row>
    <row r="79" spans="5:25" x14ac:dyDescent="0.2">
      <c r="E79" s="199"/>
      <c r="F79" s="200"/>
      <c r="G79" s="199"/>
      <c r="H79" s="201"/>
      <c r="I79" s="201"/>
      <c r="J79" s="200"/>
      <c r="K79" s="199"/>
      <c r="L79" s="199"/>
      <c r="M79" s="201"/>
      <c r="N79" s="200"/>
      <c r="O79" s="202"/>
      <c r="P79" s="203"/>
      <c r="Q79" s="202"/>
      <c r="R79" s="203"/>
      <c r="S79" s="199"/>
      <c r="T79" s="204"/>
      <c r="U79" s="202"/>
      <c r="V79" s="205"/>
      <c r="W79" s="205"/>
      <c r="X79" s="206"/>
      <c r="Y79" s="202"/>
    </row>
    <row r="80" spans="5:25" x14ac:dyDescent="0.2">
      <c r="E80" s="199"/>
      <c r="F80" s="200"/>
      <c r="G80" s="199"/>
      <c r="H80" s="201"/>
      <c r="I80" s="201"/>
      <c r="J80" s="200"/>
      <c r="K80" s="199"/>
      <c r="L80" s="199"/>
      <c r="M80" s="201"/>
      <c r="N80" s="200"/>
      <c r="O80" s="202"/>
      <c r="P80" s="203"/>
      <c r="Q80" s="202"/>
      <c r="R80" s="203"/>
      <c r="S80" s="199"/>
      <c r="T80" s="204"/>
      <c r="U80" s="202"/>
      <c r="V80" s="205"/>
      <c r="W80" s="205"/>
      <c r="X80" s="206"/>
      <c r="Y80" s="202"/>
    </row>
    <row r="81" spans="1:25" x14ac:dyDescent="0.2">
      <c r="E81" s="199"/>
      <c r="F81" s="200"/>
      <c r="G81" s="199"/>
      <c r="H81" s="201"/>
      <c r="I81" s="201"/>
      <c r="J81" s="200"/>
      <c r="K81" s="199"/>
      <c r="L81" s="199"/>
      <c r="M81" s="201"/>
      <c r="N81" s="200"/>
      <c r="O81" s="202"/>
      <c r="P81" s="203"/>
      <c r="Q81" s="202"/>
      <c r="R81" s="203"/>
      <c r="S81" s="199"/>
      <c r="T81" s="204"/>
      <c r="U81" s="202"/>
      <c r="V81" s="205"/>
      <c r="W81" s="205"/>
      <c r="X81" s="206"/>
      <c r="Y81" s="202"/>
    </row>
    <row r="82" spans="1:25" x14ac:dyDescent="0.2">
      <c r="E82" s="199"/>
      <c r="F82" s="200"/>
      <c r="G82" s="199"/>
      <c r="H82" s="201"/>
      <c r="I82" s="201"/>
      <c r="J82" s="200"/>
      <c r="K82" s="199"/>
      <c r="L82" s="199"/>
      <c r="M82" s="201"/>
      <c r="N82" s="200"/>
      <c r="O82" s="202"/>
      <c r="P82" s="203"/>
      <c r="Q82" s="202"/>
      <c r="R82" s="203"/>
      <c r="S82" s="199"/>
      <c r="T82" s="204"/>
      <c r="U82" s="202"/>
      <c r="V82" s="205"/>
      <c r="W82" s="205"/>
      <c r="X82" s="206"/>
      <c r="Y82" s="202"/>
    </row>
    <row r="83" spans="1:25" x14ac:dyDescent="0.2">
      <c r="A83" s="207"/>
      <c r="B83" s="207"/>
      <c r="C83" s="207"/>
      <c r="D83" s="207"/>
      <c r="E83" s="208"/>
      <c r="F83" s="209"/>
      <c r="G83" s="208"/>
      <c r="H83" s="210"/>
      <c r="I83" s="210"/>
      <c r="J83" s="209"/>
      <c r="K83" s="208"/>
      <c r="L83" s="208"/>
      <c r="M83" s="210"/>
      <c r="N83" s="209"/>
      <c r="O83" s="210"/>
      <c r="P83" s="210"/>
      <c r="Q83" s="210"/>
      <c r="R83" s="210"/>
      <c r="S83" s="208"/>
      <c r="T83" s="209"/>
      <c r="U83" s="210"/>
      <c r="V83" s="210"/>
      <c r="W83" s="210"/>
      <c r="X83" s="211"/>
      <c r="Y83" s="210"/>
    </row>
  </sheetData>
  <hyperlinks>
    <hyperlink ref="D1" location="Cover!A1" display="Back to cover page"/>
  </hyperlink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rgb="FF92D050"/>
  </sheetPr>
  <dimension ref="A1:BS180"/>
  <sheetViews>
    <sheetView showGridLines="0" tabSelected="1" zoomScale="80" zoomScaleNormal="80" workbookViewId="0">
      <pane xSplit="2" ySplit="3" topLeftCell="C40" activePane="bottomRight" state="frozen"/>
      <selection pane="topRight"/>
      <selection pane="bottomLeft"/>
      <selection pane="bottomRight" sqref="A1:XFD1048576"/>
    </sheetView>
  </sheetViews>
  <sheetFormatPr defaultColWidth="3.25" defaultRowHeight="15" outlineLevelCol="1" x14ac:dyDescent="0.25"/>
  <cols>
    <col min="1" max="1" customWidth="true" hidden="true" style="42" width="53.125" collapsed="true"/>
    <col min="2" max="2" bestFit="true" customWidth="true" width="26.125" collapsed="true"/>
    <col min="3" max="6" customWidth="true" style="22" width="10.5" collapsed="true"/>
    <col min="7" max="7" bestFit="true" customWidth="true" style="2" width="4.875" collapsed="true"/>
    <col min="8" max="10" customWidth="true" width="9.875" collapsed="true" outlineLevel="1"/>
    <col min="11" max="11" customWidth="true" width="9.875" collapsed="true"/>
    <col min="12" max="14" customWidth="true" width="9.875" collapsed="true" outlineLevel="1"/>
    <col min="15" max="15" customWidth="true" width="9.875" collapsed="true"/>
    <col min="16" max="18" customWidth="true" width="9.875" collapsed="true" outlineLevel="1"/>
    <col min="19" max="19" customWidth="true" width="9.875" collapsed="true"/>
    <col min="20" max="20" bestFit="true" customWidth="true" width="3.125" collapsed="true"/>
    <col min="21" max="31" customWidth="true" width="8.5" collapsed="true" outlineLevel="1"/>
    <col min="32" max="32" customWidth="true" width="8.5" collapsed="true"/>
    <col min="33" max="43" customWidth="true" width="8.5" collapsed="true" outlineLevel="1"/>
    <col min="44" max="44" customWidth="true" width="8.5" collapsed="true"/>
    <col min="45" max="50" customWidth="true" width="8.5" collapsed="true" outlineLevel="1"/>
    <col min="51" max="55" customWidth="true" width="8.5" collapsed="true" outlineLevel="1"/>
    <col min="56" max="56" customWidth="true" width="8.5" collapsed="true"/>
    <col min="57" max="57" bestFit="true" customWidth="true" style="2" width="4.875" collapsed="true"/>
    <col min="58" max="63" customWidth="true" width="9.5" collapsed="true"/>
    <col min="64" max="69" customWidth="true" width="9.5" collapsed="true"/>
    <col min="70" max="70" style="2" width="3.25" collapsed="true"/>
  </cols>
  <sheetData>
    <row r="1" spans="1:70" s="85" customFormat="1" x14ac:dyDescent="0.25">
      <c r="B1" s="180" t="s">
        <v>289</v>
      </c>
      <c r="C1" s="86"/>
      <c r="D1" s="86"/>
      <c r="E1" s="86"/>
      <c r="G1" s="87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>
        <v>201501</v>
      </c>
      <c r="V1" s="86">
        <v>201502</v>
      </c>
      <c r="W1" s="86">
        <v>201503</v>
      </c>
      <c r="X1" s="86">
        <v>201504</v>
      </c>
      <c r="Y1" s="86">
        <v>201505</v>
      </c>
      <c r="Z1" s="86">
        <v>201506</v>
      </c>
      <c r="AA1" s="86">
        <v>201507</v>
      </c>
      <c r="AB1" s="86">
        <v>201508</v>
      </c>
      <c r="AC1" s="86">
        <v>201509</v>
      </c>
      <c r="AD1" s="86">
        <v>201510</v>
      </c>
      <c r="AE1" s="86">
        <v>201511</v>
      </c>
      <c r="AF1" s="86">
        <v>201512</v>
      </c>
      <c r="AG1" s="86">
        <v>201601</v>
      </c>
      <c r="AH1" s="86">
        <v>201602</v>
      </c>
      <c r="AI1" s="86">
        <v>201603</v>
      </c>
      <c r="AJ1" s="86">
        <v>201604</v>
      </c>
      <c r="AK1" s="86">
        <v>201605</v>
      </c>
      <c r="AL1" s="86">
        <v>201606</v>
      </c>
      <c r="AM1" s="86">
        <v>201607</v>
      </c>
      <c r="AN1" s="86">
        <v>201608</v>
      </c>
      <c r="AO1" s="86">
        <v>201609</v>
      </c>
      <c r="AP1" s="86">
        <v>201610</v>
      </c>
      <c r="AQ1" s="86">
        <v>201611</v>
      </c>
      <c r="AR1" s="86">
        <v>201612</v>
      </c>
      <c r="AS1" s="86">
        <v>201701</v>
      </c>
      <c r="AT1" s="86">
        <v>201702</v>
      </c>
      <c r="AU1" s="86">
        <v>201703</v>
      </c>
      <c r="AV1" s="86">
        <v>201704</v>
      </c>
      <c r="AW1" s="86">
        <v>201705</v>
      </c>
      <c r="AX1" s="86">
        <v>201706</v>
      </c>
      <c r="AY1" s="86">
        <v>201707</v>
      </c>
      <c r="AZ1" s="86">
        <v>201708</v>
      </c>
      <c r="BA1" s="86">
        <v>201709</v>
      </c>
      <c r="BB1" s="86">
        <v>201710</v>
      </c>
      <c r="BC1" s="86">
        <v>201711</v>
      </c>
      <c r="BD1" s="86">
        <v>201712</v>
      </c>
      <c r="BE1" s="87"/>
      <c r="BF1" s="86"/>
      <c r="BG1" s="86"/>
      <c r="BH1" s="86"/>
      <c r="BI1" s="86"/>
      <c r="BJ1" s="86"/>
      <c r="BK1" s="86"/>
      <c r="BL1" s="86"/>
      <c r="BM1" s="86"/>
      <c r="BN1" s="86"/>
      <c r="BO1" s="86"/>
      <c r="BP1" s="86"/>
      <c r="BQ1" s="86"/>
      <c r="BR1" s="87"/>
    </row>
    <row r="2" spans="1:70" x14ac:dyDescent="0.25">
      <c r="B2" s="79">
        <f>_xlfn.NUMBERVALUE(TEXT(Cover!G5,"m"))</f>
        <v>7</v>
      </c>
      <c r="C2" s="38"/>
      <c r="D2" s="38"/>
      <c r="E2" s="38"/>
      <c r="F2" s="20"/>
      <c r="H2" s="39"/>
      <c r="I2" s="39"/>
      <c r="J2" s="39"/>
      <c r="K2" s="39"/>
      <c r="L2" s="40"/>
      <c r="M2" s="40"/>
      <c r="N2" s="40"/>
      <c r="O2" s="40"/>
      <c r="P2" s="41"/>
      <c r="Q2" s="41"/>
      <c r="R2" s="41"/>
      <c r="S2" s="41"/>
      <c r="T2" s="14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8"/>
      <c r="AH2" s="28"/>
      <c r="AI2" s="28"/>
      <c r="AJ2" s="28"/>
      <c r="AK2" s="28"/>
      <c r="AL2" s="28"/>
      <c r="AM2" s="28"/>
      <c r="AN2" s="28"/>
      <c r="AO2" s="28"/>
      <c r="AP2" s="28"/>
      <c r="AQ2" s="28"/>
      <c r="AR2" s="28"/>
      <c r="AS2" s="24"/>
      <c r="AT2" s="24"/>
      <c r="AU2" s="24"/>
      <c r="AV2" s="24"/>
      <c r="AW2" s="24"/>
      <c r="AX2" s="24"/>
      <c r="AY2" s="24"/>
      <c r="AZ2" s="24"/>
      <c r="BA2" s="24"/>
      <c r="BB2" s="24"/>
      <c r="BC2" s="24"/>
      <c r="BD2" s="24"/>
      <c r="BF2" s="231" t="s">
        <v>203</v>
      </c>
      <c r="BG2" s="232"/>
      <c r="BH2" s="232"/>
      <c r="BI2" s="232"/>
      <c r="BJ2" s="232"/>
      <c r="BK2" s="232"/>
      <c r="BL2" s="227"/>
      <c r="BM2" s="227"/>
      <c r="BN2" s="227"/>
      <c r="BO2" s="227"/>
      <c r="BP2" s="227"/>
      <c r="BQ2" s="227"/>
    </row>
    <row r="3" spans="1:70" x14ac:dyDescent="0.25">
      <c r="A3" s="43" t="s">
        <v>205</v>
      </c>
      <c r="B3" s="23" t="s">
        <v>34</v>
      </c>
      <c r="C3" s="80" t="s">
        <v>132</v>
      </c>
      <c r="D3" s="80" t="s">
        <v>133</v>
      </c>
      <c r="E3" s="80" t="s">
        <v>134</v>
      </c>
      <c r="F3" s="21" t="s">
        <v>0</v>
      </c>
      <c r="G3" s="2" t="s">
        <v>33</v>
      </c>
      <c r="H3" s="27" t="s">
        <v>120</v>
      </c>
      <c r="I3" s="27" t="s">
        <v>121</v>
      </c>
      <c r="J3" s="27" t="s">
        <v>122</v>
      </c>
      <c r="K3" s="27" t="s">
        <v>123</v>
      </c>
      <c r="L3" s="30" t="s">
        <v>128</v>
      </c>
      <c r="M3" s="30" t="s">
        <v>129</v>
      </c>
      <c r="N3" s="30" t="s">
        <v>130</v>
      </c>
      <c r="O3" s="30" t="s">
        <v>131</v>
      </c>
      <c r="P3" s="25" t="s">
        <v>124</v>
      </c>
      <c r="Q3" s="25" t="s">
        <v>125</v>
      </c>
      <c r="R3" s="25" t="s">
        <v>126</v>
      </c>
      <c r="S3" s="25" t="s">
        <v>127</v>
      </c>
      <c r="T3" s="17" t="s">
        <v>33</v>
      </c>
      <c r="U3" s="27" t="s">
        <v>1</v>
      </c>
      <c r="V3" s="27" t="s">
        <v>2</v>
      </c>
      <c r="W3" s="27" t="s">
        <v>3</v>
      </c>
      <c r="X3" s="27" t="s">
        <v>4</v>
      </c>
      <c r="Y3" s="27" t="s">
        <v>5</v>
      </c>
      <c r="Z3" s="27" t="s">
        <v>6</v>
      </c>
      <c r="AA3" s="27" t="s">
        <v>7</v>
      </c>
      <c r="AB3" s="27" t="s">
        <v>8</v>
      </c>
      <c r="AC3" s="27" t="s">
        <v>9</v>
      </c>
      <c r="AD3" s="27" t="s">
        <v>10</v>
      </c>
      <c r="AE3" s="27" t="s">
        <v>11</v>
      </c>
      <c r="AF3" s="27" t="s">
        <v>12</v>
      </c>
      <c r="AG3" s="29" t="s">
        <v>13</v>
      </c>
      <c r="AH3" s="29" t="s">
        <v>14</v>
      </c>
      <c r="AI3" s="29" t="s">
        <v>15</v>
      </c>
      <c r="AJ3" s="29" t="s">
        <v>16</v>
      </c>
      <c r="AK3" s="29" t="s">
        <v>17</v>
      </c>
      <c r="AL3" s="29" t="s">
        <v>18</v>
      </c>
      <c r="AM3" s="29" t="s">
        <v>19</v>
      </c>
      <c r="AN3" s="29" t="s">
        <v>20</v>
      </c>
      <c r="AO3" s="29" t="s">
        <v>21</v>
      </c>
      <c r="AP3" s="29" t="s">
        <v>22</v>
      </c>
      <c r="AQ3" s="29" t="s">
        <v>23</v>
      </c>
      <c r="AR3" s="29" t="s">
        <v>24</v>
      </c>
      <c r="AS3" s="25" t="s">
        <v>25</v>
      </c>
      <c r="AT3" s="25" t="s">
        <v>26</v>
      </c>
      <c r="AU3" s="25" t="s">
        <v>27</v>
      </c>
      <c r="AV3" s="25" t="s">
        <v>28</v>
      </c>
      <c r="AW3" s="25" t="s">
        <v>29</v>
      </c>
      <c r="AX3" s="25" t="s">
        <v>30</v>
      </c>
      <c r="AY3" s="31" t="s">
        <v>99</v>
      </c>
      <c r="AZ3" s="31" t="s">
        <v>100</v>
      </c>
      <c r="BA3" s="31" t="s">
        <v>101</v>
      </c>
      <c r="BB3" s="31" t="s">
        <v>102</v>
      </c>
      <c r="BC3" s="31" t="s">
        <v>103</v>
      </c>
      <c r="BD3" s="31" t="s">
        <v>104</v>
      </c>
      <c r="BF3" s="32">
        <v>42736</v>
      </c>
      <c r="BG3" s="32">
        <v>42767</v>
      </c>
      <c r="BH3" s="32">
        <v>42795</v>
      </c>
      <c r="BI3" s="32">
        <v>42826</v>
      </c>
      <c r="BJ3" s="32">
        <v>42856</v>
      </c>
      <c r="BK3" s="32">
        <v>42887</v>
      </c>
      <c r="BL3" s="32">
        <v>42917</v>
      </c>
      <c r="BM3" s="32">
        <v>42948</v>
      </c>
      <c r="BN3" s="32">
        <v>42979</v>
      </c>
      <c r="BO3" s="32">
        <v>43009</v>
      </c>
      <c r="BP3" s="32">
        <v>43040</v>
      </c>
      <c r="BQ3" s="32">
        <v>43070</v>
      </c>
    </row>
    <row r="4" spans="1:70" x14ac:dyDescent="0.25">
      <c r="A4" s="16" t="s">
        <v>105</v>
      </c>
      <c r="B4" s="22" t="s">
        <v>62</v>
      </c>
      <c r="C4" s="69">
        <f>C84</f>
        <v>0</v>
      </c>
      <c r="D4" s="69">
        <f t="shared" ref="D4:F4" si="0">D84</f>
        <v>0</v>
      </c>
      <c r="E4" s="69">
        <f t="shared" si="0"/>
        <v>0</v>
      </c>
      <c r="F4" s="73" t="str">
        <f t="shared" si="0"/>
        <v/>
      </c>
      <c r="H4" s="69">
        <f>H84</f>
        <v>0</v>
      </c>
      <c r="I4" s="69">
        <f t="shared" ref="I4:S4" si="1">I84</f>
        <v>0</v>
      </c>
      <c r="J4" s="69">
        <f t="shared" si="1"/>
        <v>0</v>
      </c>
      <c r="K4" s="69">
        <f t="shared" si="1"/>
        <v>0</v>
      </c>
      <c r="L4" s="69">
        <f t="shared" si="1"/>
        <v>0</v>
      </c>
      <c r="M4" s="69">
        <f t="shared" si="1"/>
        <v>0</v>
      </c>
      <c r="N4" s="69">
        <f t="shared" si="1"/>
        <v>0</v>
      </c>
      <c r="O4" s="69">
        <f t="shared" si="1"/>
        <v>0</v>
      </c>
      <c r="P4" s="69">
        <f t="shared" si="1"/>
        <v>0</v>
      </c>
      <c r="Q4" s="69">
        <f t="shared" si="1"/>
        <v>0</v>
      </c>
      <c r="R4" s="69">
        <f t="shared" si="1"/>
        <v>0</v>
      </c>
      <c r="S4" s="69" t="str">
        <f t="shared" si="1"/>
        <v>-</v>
      </c>
      <c r="T4" s="1"/>
      <c r="U4" s="1" t="n">
        <v>1142.0</v>
      </c>
      <c r="V4" s="1" t="n">
        <v>1203.0</v>
      </c>
      <c r="W4" s="1" t="n">
        <v>1332.0</v>
      </c>
      <c r="X4" s="1" t="n">
        <v>1503.0</v>
      </c>
      <c r="Y4" s="1" t="n">
        <v>1459.0</v>
      </c>
      <c r="Z4" s="1" t="n">
        <v>1485.0</v>
      </c>
      <c r="AA4" s="1" t="n">
        <v>1485.0</v>
      </c>
      <c r="AB4" s="1" t="n">
        <v>1572.0</v>
      </c>
      <c r="AC4" s="1" t="n">
        <v>1732.0</v>
      </c>
      <c r="AD4" s="1" t="n">
        <v>1852.0</v>
      </c>
      <c r="AE4" s="1" t="n">
        <v>2108.0</v>
      </c>
      <c r="AF4" s="1" t="n">
        <v>2192.0</v>
      </c>
      <c r="AG4" s="1" t="n">
        <v>2219.0</v>
      </c>
      <c r="AH4" s="1" t="n">
        <v>2130.0</v>
      </c>
      <c r="AI4" s="1" t="n">
        <v>2259.0</v>
      </c>
      <c r="AJ4" s="1" t="n">
        <v>2385.0</v>
      </c>
      <c r="AK4" s="1" t="n">
        <v>2733.0</v>
      </c>
      <c r="AL4" s="1" t="n">
        <v>3526.0</v>
      </c>
      <c r="AM4" s="1" t="n">
        <v>3957.0</v>
      </c>
      <c r="AN4" s="1" t="n">
        <v>4470.0</v>
      </c>
      <c r="AO4" s="1" t="n">
        <v>5082.0</v>
      </c>
      <c r="AP4" s="1" t="n">
        <v>5596.0</v>
      </c>
      <c r="AQ4" s="1" t="n">
        <v>6020.0</v>
      </c>
      <c r="AR4" s="1" t="n">
        <v>6701.0</v>
      </c>
      <c r="AS4" s="11" t="n">
        <v>6810.0</v>
      </c>
      <c r="AT4" s="11" t="n">
        <v>5112.0</v>
      </c>
      <c r="AU4" s="11" t="n">
        <v>5243.0</v>
      </c>
      <c r="AV4" s="11" t="n">
        <v>4730.0</v>
      </c>
      <c r="AW4" s="11" t="n">
        <v>4944.0</v>
      </c>
      <c r="AX4" s="11" t="n">
        <v>5524.0</v>
      </c>
      <c r="AY4" s="77" t="n">
        <v>5453.0</v>
      </c>
      <c r="AZ4" s="77"/>
      <c r="BA4" s="77"/>
      <c r="BB4" s="77"/>
      <c r="BC4" s="77"/>
      <c r="BD4" s="77"/>
      <c r="BF4" s="84" t="str">
        <f>IFERROR(AS4/AG4,"-")</f>
        <v>-</v>
      </c>
      <c r="BG4" s="84" t="str">
        <f t="shared" ref="BG4:BQ12" si="2">IFERROR(AT4/AH4,"-")</f>
        <v>-</v>
      </c>
      <c r="BH4" s="84" t="str">
        <f t="shared" si="2"/>
        <v>-</v>
      </c>
      <c r="BI4" s="84" t="str">
        <f t="shared" si="2"/>
        <v>-</v>
      </c>
      <c r="BJ4" s="84" t="str">
        <f t="shared" si="2"/>
        <v>-</v>
      </c>
      <c r="BK4" s="84" t="str">
        <f t="shared" si="2"/>
        <v>-</v>
      </c>
      <c r="BL4" s="84" t="str">
        <f t="shared" si="2"/>
        <v>-</v>
      </c>
      <c r="BM4" s="84" t="str">
        <f t="shared" si="2"/>
        <v>-</v>
      </c>
      <c r="BN4" s="84" t="str">
        <f t="shared" si="2"/>
        <v>-</v>
      </c>
      <c r="BO4" s="84" t="str">
        <f t="shared" si="2"/>
        <v>-</v>
      </c>
      <c r="BP4" s="84" t="str">
        <f t="shared" si="2"/>
        <v>-</v>
      </c>
      <c r="BQ4" s="84" t="str">
        <f>IFERROR(BD4/AR4,"-")</f>
        <v>-</v>
      </c>
    </row>
    <row r="5" spans="1:70" x14ac:dyDescent="0.25">
      <c r="A5" s="16" t="s">
        <v>106</v>
      </c>
      <c r="B5" s="22" t="s">
        <v>50</v>
      </c>
      <c r="C5" s="69">
        <f>C83</f>
        <v>0</v>
      </c>
      <c r="D5" s="69">
        <f t="shared" ref="D5:F5" si="3">D83</f>
        <v>0</v>
      </c>
      <c r="E5" s="69">
        <f t="shared" si="3"/>
        <v>0</v>
      </c>
      <c r="F5" s="73" t="str">
        <f t="shared" si="3"/>
        <v/>
      </c>
      <c r="H5" s="69">
        <f>H83</f>
        <v>0</v>
      </c>
      <c r="I5" s="69">
        <f t="shared" ref="I5:S5" si="4">I83</f>
        <v>0</v>
      </c>
      <c r="J5" s="69">
        <f t="shared" si="4"/>
        <v>0</v>
      </c>
      <c r="K5" s="69">
        <f t="shared" si="4"/>
        <v>0</v>
      </c>
      <c r="L5" s="69">
        <f t="shared" si="4"/>
        <v>0</v>
      </c>
      <c r="M5" s="69">
        <f t="shared" si="4"/>
        <v>0</v>
      </c>
      <c r="N5" s="69">
        <f t="shared" si="4"/>
        <v>0</v>
      </c>
      <c r="O5" s="69">
        <f t="shared" si="4"/>
        <v>0</v>
      </c>
      <c r="P5" s="69">
        <f t="shared" si="4"/>
        <v>0</v>
      </c>
      <c r="Q5" s="69">
        <f t="shared" si="4"/>
        <v>0</v>
      </c>
      <c r="R5" s="69">
        <f t="shared" si="4"/>
        <v>0</v>
      </c>
      <c r="S5" s="69" t="str">
        <f t="shared" si="4"/>
        <v>-</v>
      </c>
      <c r="T5" s="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 t="n">
        <v>1555.0</v>
      </c>
      <c r="AU5" s="11" t="n">
        <v>1709.0</v>
      </c>
      <c r="AV5" s="11" t="n">
        <v>2366.0</v>
      </c>
      <c r="AW5" s="11" t="n">
        <v>2740.0</v>
      </c>
      <c r="AX5" s="11" t="n">
        <v>3299.0</v>
      </c>
      <c r="AY5" s="77" t="n">
        <v>4093.0</v>
      </c>
      <c r="AZ5" s="77"/>
      <c r="BA5" s="77"/>
      <c r="BB5" s="77"/>
      <c r="BC5" s="77"/>
      <c r="BD5" s="77"/>
      <c r="BF5" s="84" t="str">
        <f t="shared" ref="BF5:BF11" si="5">IFERROR(AS5/AG5,"-")</f>
        <v>-</v>
      </c>
      <c r="BG5" s="84" t="str">
        <f t="shared" si="2"/>
        <v>-</v>
      </c>
      <c r="BH5" s="84" t="str">
        <f t="shared" si="2"/>
        <v>-</v>
      </c>
      <c r="BI5" s="84" t="str">
        <f t="shared" si="2"/>
        <v>-</v>
      </c>
      <c r="BJ5" s="84" t="str">
        <f t="shared" si="2"/>
        <v>-</v>
      </c>
      <c r="BK5" s="84" t="str">
        <f t="shared" si="2"/>
        <v>-</v>
      </c>
      <c r="BL5" s="84" t="str">
        <f t="shared" si="2"/>
        <v>-</v>
      </c>
      <c r="BM5" s="84" t="str">
        <f t="shared" si="2"/>
        <v>-</v>
      </c>
      <c r="BN5" s="84" t="str">
        <f t="shared" si="2"/>
        <v>-</v>
      </c>
      <c r="BO5" s="84" t="str">
        <f t="shared" si="2"/>
        <v>-</v>
      </c>
      <c r="BP5" s="84" t="str">
        <f t="shared" si="2"/>
        <v>-</v>
      </c>
      <c r="BQ5" s="84" t="str">
        <f t="shared" si="2"/>
        <v>-</v>
      </c>
    </row>
    <row r="6" spans="1:70" x14ac:dyDescent="0.25">
      <c r="A6" s="16" t="s">
        <v>206</v>
      </c>
      <c r="B6" s="22" t="s">
        <v>31</v>
      </c>
      <c r="C6" s="73" t="e">
        <f>C109</f>
        <v>#DIV/0!</v>
      </c>
      <c r="D6" s="73" t="e">
        <f t="shared" ref="D6:F6" si="6">D109</f>
        <v>#DIV/0!</v>
      </c>
      <c r="E6" s="73" t="e">
        <f t="shared" si="6"/>
        <v>#DIV/0!</v>
      </c>
      <c r="F6" s="73" t="str">
        <f t="shared" si="6"/>
        <v/>
      </c>
      <c r="G6" s="74"/>
      <c r="H6" s="73" t="str">
        <f t="shared" ref="H6:R6" si="7">H109</f>
        <v/>
      </c>
      <c r="I6" s="73" t="str">
        <f t="shared" si="7"/>
        <v/>
      </c>
      <c r="J6" s="73" t="str">
        <f t="shared" si="7"/>
        <v/>
      </c>
      <c r="K6" s="73" t="str">
        <f t="shared" si="7"/>
        <v/>
      </c>
      <c r="L6" s="73" t="str">
        <f t="shared" si="7"/>
        <v/>
      </c>
      <c r="M6" s="73" t="str">
        <f t="shared" si="7"/>
        <v/>
      </c>
      <c r="N6" s="73" t="str">
        <f t="shared" si="7"/>
        <v/>
      </c>
      <c r="O6" s="73" t="str">
        <f t="shared" si="7"/>
        <v/>
      </c>
      <c r="P6" s="73" t="str">
        <f t="shared" si="7"/>
        <v/>
      </c>
      <c r="Q6" s="73" t="str">
        <f t="shared" si="7"/>
        <v/>
      </c>
      <c r="R6" s="73" t="e">
        <f t="shared" si="7"/>
        <v>#DIV/0!</v>
      </c>
      <c r="S6" s="73" t="str">
        <f>S109</f>
        <v/>
      </c>
      <c r="T6" s="74"/>
      <c r="U6" s="74" t="n">
        <v>0.229422066549912</v>
      </c>
      <c r="V6" s="74" t="n">
        <v>0.197838736492103</v>
      </c>
      <c r="W6" s="74" t="n">
        <v>0.25244177310293</v>
      </c>
      <c r="X6" s="74" t="n">
        <v>0.228875582168995</v>
      </c>
      <c r="Y6" s="74" t="n">
        <v>0.284441398217957</v>
      </c>
      <c r="Z6" s="74" t="n">
        <v>0.305050505050505</v>
      </c>
      <c r="AA6" s="74" t="n">
        <v>0.338047138047138</v>
      </c>
      <c r="AB6" s="74" t="n">
        <v>0.261450381679389</v>
      </c>
      <c r="AC6" s="74" t="n">
        <v>0.441685912240185</v>
      </c>
      <c r="AD6" s="74" t="n">
        <v>0.34341252699784</v>
      </c>
      <c r="AE6" s="74" t="n">
        <v>0.358159392789374</v>
      </c>
      <c r="AF6" s="74" t="n">
        <v>0.368613138686131</v>
      </c>
      <c r="AG6" s="74" t="n">
        <v>0.178644298345046</v>
      </c>
      <c r="AH6" s="74" t="n">
        <v>0.177971947574155</v>
      </c>
      <c r="AI6" s="74" t="n">
        <v>0.298473456368193</v>
      </c>
      <c r="AJ6" s="74" t="n">
        <v>0.238156761412575</v>
      </c>
      <c r="AK6" s="74" t="n">
        <v>0.259085580304807</v>
      </c>
      <c r="AL6" s="74" t="n">
        <v>0.34030995366672</v>
      </c>
      <c r="AM6" s="74" t="n">
        <v>0.222103434451423</v>
      </c>
      <c r="AN6" s="74" t="n">
        <v>0.22688975910763</v>
      </c>
      <c r="AO6" s="74" t="n">
        <v>0.251884422110553</v>
      </c>
      <c r="AP6" s="74" t="n">
        <v>0.185427982768309</v>
      </c>
      <c r="AQ6" s="74" t="n">
        <v>0.166150137741047</v>
      </c>
      <c r="AR6" s="74" t="n">
        <v>0.266960144642717</v>
      </c>
      <c r="AS6" s="74" t="n">
        <v>0.09784619939308711</v>
      </c>
      <c r="AT6" s="74" t="n">
        <v>0.136528901090747</v>
      </c>
      <c r="AU6" s="74" t="n">
        <v>0.209235936188077</v>
      </c>
      <c r="AV6" s="74" t="n">
        <v>0.2201945</v>
      </c>
      <c r="AW6" s="74" t="n">
        <v>0.1786231</v>
      </c>
      <c r="AX6" s="74" t="n">
        <v>0.2342377</v>
      </c>
      <c r="AY6" s="76" t="n">
        <v>0.1623394</v>
      </c>
      <c r="AZ6" s="76"/>
      <c r="BA6" s="76"/>
      <c r="BB6" s="76"/>
      <c r="BC6" s="76"/>
      <c r="BD6" s="76"/>
      <c r="BE6" s="74"/>
      <c r="BF6" s="84" t="str">
        <f t="shared" si="5"/>
        <v>-</v>
      </c>
      <c r="BG6" s="84" t="str">
        <f t="shared" si="2"/>
        <v>-</v>
      </c>
      <c r="BH6" s="84" t="str">
        <f t="shared" si="2"/>
        <v>-</v>
      </c>
      <c r="BI6" s="84" t="str">
        <f t="shared" si="2"/>
        <v>-</v>
      </c>
      <c r="BJ6" s="84" t="str">
        <f t="shared" si="2"/>
        <v>-</v>
      </c>
      <c r="BK6" s="84" t="str">
        <f t="shared" si="2"/>
        <v>-</v>
      </c>
      <c r="BL6" s="84" t="str">
        <f t="shared" si="2"/>
        <v>-</v>
      </c>
      <c r="BM6" s="84" t="str">
        <f t="shared" si="2"/>
        <v>-</v>
      </c>
      <c r="BN6" s="84" t="str">
        <f t="shared" si="2"/>
        <v>-</v>
      </c>
      <c r="BO6" s="84" t="str">
        <f t="shared" si="2"/>
        <v>-</v>
      </c>
      <c r="BP6" s="84" t="str">
        <f t="shared" si="2"/>
        <v>-</v>
      </c>
      <c r="BQ6" s="84" t="str">
        <f t="shared" si="2"/>
        <v>-</v>
      </c>
    </row>
    <row r="7" spans="1:70" x14ac:dyDescent="0.25">
      <c r="A7" s="16" t="s">
        <v>151</v>
      </c>
      <c r="B7" s="22" t="s">
        <v>64</v>
      </c>
      <c r="C7" s="69">
        <f>C96</f>
        <v>0</v>
      </c>
      <c r="D7" s="69">
        <f t="shared" ref="D7:F8" si="8">D96</f>
        <v>0</v>
      </c>
      <c r="E7" s="69">
        <f t="shared" si="8"/>
        <v>0</v>
      </c>
      <c r="F7" s="73" t="str">
        <f t="shared" si="8"/>
        <v/>
      </c>
      <c r="H7" s="69">
        <f t="shared" ref="H7:S8" si="9">H96</f>
        <v>0</v>
      </c>
      <c r="I7" s="69">
        <f t="shared" si="9"/>
        <v>0</v>
      </c>
      <c r="J7" s="69">
        <f t="shared" si="9"/>
        <v>0</v>
      </c>
      <c r="K7" s="69">
        <f t="shared" si="9"/>
        <v>0</v>
      </c>
      <c r="L7" s="69">
        <f t="shared" si="9"/>
        <v>0</v>
      </c>
      <c r="M7" s="69">
        <f t="shared" si="9"/>
        <v>0</v>
      </c>
      <c r="N7" s="69">
        <f t="shared" si="9"/>
        <v>0</v>
      </c>
      <c r="O7" s="69">
        <f t="shared" si="9"/>
        <v>0</v>
      </c>
      <c r="P7" s="69">
        <f t="shared" si="9"/>
        <v>0</v>
      </c>
      <c r="Q7" s="69">
        <f t="shared" si="9"/>
        <v>0</v>
      </c>
      <c r="R7" s="69">
        <f t="shared" si="9"/>
        <v>0</v>
      </c>
      <c r="S7" s="69">
        <f t="shared" si="9"/>
        <v>0</v>
      </c>
      <c r="T7" s="1"/>
      <c r="U7" s="1" t="n">
        <v>262.0</v>
      </c>
      <c r="V7" s="1" t="n">
        <v>238.0</v>
      </c>
      <c r="W7" s="1" t="n">
        <v>336.0</v>
      </c>
      <c r="X7" s="1" t="n">
        <v>344.0</v>
      </c>
      <c r="Y7" s="1" t="n">
        <v>415.0</v>
      </c>
      <c r="Z7" s="1" t="n">
        <v>453.0</v>
      </c>
      <c r="AA7" s="1" t="n">
        <v>502.0</v>
      </c>
      <c r="AB7" s="1" t="n">
        <v>411.0</v>
      </c>
      <c r="AC7" s="1" t="n">
        <v>765.0</v>
      </c>
      <c r="AD7" s="1" t="n">
        <v>636.0</v>
      </c>
      <c r="AE7" s="1" t="n">
        <v>755.0</v>
      </c>
      <c r="AF7" s="1" t="n">
        <v>808.0</v>
      </c>
      <c r="AG7" s="1" t="n">
        <v>394.0</v>
      </c>
      <c r="AH7" s="1" t="n">
        <v>387.0</v>
      </c>
      <c r="AI7" s="1" t="n">
        <v>655.0</v>
      </c>
      <c r="AJ7" s="1" t="n">
        <v>553.0</v>
      </c>
      <c r="AK7" s="1" t="n">
        <v>663.0</v>
      </c>
      <c r="AL7" s="1" t="n">
        <v>1065.0</v>
      </c>
      <c r="AM7" s="1" t="n">
        <v>831.0</v>
      </c>
      <c r="AN7" s="1" t="n">
        <v>956.0</v>
      </c>
      <c r="AO7" s="1" t="n">
        <v>1203.0</v>
      </c>
      <c r="AP7" s="1" t="n">
        <v>990.0</v>
      </c>
      <c r="AQ7" s="1" t="n">
        <v>965.0</v>
      </c>
      <c r="AR7" s="1" t="n">
        <v>1698.0</v>
      </c>
      <c r="AS7" s="11" t="n">
        <v>661.0</v>
      </c>
      <c r="AT7" s="11" t="n">
        <v>920.0</v>
      </c>
      <c r="AU7" s="11" t="n">
        <v>1246.0</v>
      </c>
      <c r="AV7" s="11" t="n">
        <v>1098.0</v>
      </c>
      <c r="AW7" s="11" t="n">
        <v>864.0</v>
      </c>
      <c r="AX7" s="11" t="n">
        <v>1226.0</v>
      </c>
      <c r="AY7" s="77" t="n">
        <v>891.0</v>
      </c>
      <c r="AZ7" s="77"/>
      <c r="BA7" s="77"/>
      <c r="BB7" s="77"/>
      <c r="BC7" s="77"/>
      <c r="BD7" s="77"/>
      <c r="BF7" s="84" t="str">
        <f t="shared" si="5"/>
        <v>-</v>
      </c>
      <c r="BG7" s="84" t="str">
        <f t="shared" si="2"/>
        <v>-</v>
      </c>
      <c r="BH7" s="84" t="str">
        <f t="shared" si="2"/>
        <v>-</v>
      </c>
      <c r="BI7" s="84" t="str">
        <f t="shared" si="2"/>
        <v>-</v>
      </c>
      <c r="BJ7" s="84" t="str">
        <f t="shared" si="2"/>
        <v>-</v>
      </c>
      <c r="BK7" s="84" t="str">
        <f t="shared" si="2"/>
        <v>-</v>
      </c>
      <c r="BL7" s="84" t="str">
        <f t="shared" si="2"/>
        <v>-</v>
      </c>
      <c r="BM7" s="84" t="str">
        <f t="shared" si="2"/>
        <v>-</v>
      </c>
      <c r="BN7" s="84" t="str">
        <f t="shared" si="2"/>
        <v>-</v>
      </c>
      <c r="BO7" s="84" t="str">
        <f t="shared" si="2"/>
        <v>-</v>
      </c>
      <c r="BP7" s="84" t="str">
        <f t="shared" si="2"/>
        <v>-</v>
      </c>
      <c r="BQ7" s="84" t="str">
        <f t="shared" si="2"/>
        <v>-</v>
      </c>
    </row>
    <row r="8" spans="1:70" x14ac:dyDescent="0.25">
      <c r="A8" s="16" t="s">
        <v>152</v>
      </c>
      <c r="B8" s="22" t="s">
        <v>32</v>
      </c>
      <c r="C8" s="69">
        <f>C97</f>
        <v>0</v>
      </c>
      <c r="D8" s="69">
        <f t="shared" si="8"/>
        <v>0</v>
      </c>
      <c r="E8" s="69">
        <f t="shared" si="8"/>
        <v>0</v>
      </c>
      <c r="F8" s="73" t="str">
        <f t="shared" si="8"/>
        <v/>
      </c>
      <c r="H8" s="69">
        <f t="shared" si="9"/>
        <v>0</v>
      </c>
      <c r="I8" s="69">
        <f t="shared" si="9"/>
        <v>0</v>
      </c>
      <c r="J8" s="69">
        <f t="shared" si="9"/>
        <v>0</v>
      </c>
      <c r="K8" s="69">
        <f t="shared" si="9"/>
        <v>0</v>
      </c>
      <c r="L8" s="69">
        <f t="shared" si="9"/>
        <v>0</v>
      </c>
      <c r="M8" s="69">
        <f t="shared" si="9"/>
        <v>0</v>
      </c>
      <c r="N8" s="69">
        <f t="shared" si="9"/>
        <v>0</v>
      </c>
      <c r="O8" s="69">
        <f t="shared" si="9"/>
        <v>0</v>
      </c>
      <c r="P8" s="69">
        <f t="shared" si="9"/>
        <v>0</v>
      </c>
      <c r="Q8" s="69">
        <f t="shared" si="9"/>
        <v>0</v>
      </c>
      <c r="R8" s="69">
        <f t="shared" si="9"/>
        <v>0</v>
      </c>
      <c r="S8" s="69">
        <f t="shared" si="9"/>
        <v>0</v>
      </c>
      <c r="T8" s="1"/>
      <c r="U8" s="1" t="n">
        <v>262.0</v>
      </c>
      <c r="V8" s="1" t="n">
        <v>238.0</v>
      </c>
      <c r="W8" s="1" t="n">
        <v>336.0</v>
      </c>
      <c r="X8" s="1" t="n">
        <v>344.0</v>
      </c>
      <c r="Y8" s="1" t="n">
        <v>415.0</v>
      </c>
      <c r="Z8" s="1" t="n">
        <v>453.0</v>
      </c>
      <c r="AA8" s="1" t="n">
        <v>502.0</v>
      </c>
      <c r="AB8" s="1" t="n">
        <v>411.0</v>
      </c>
      <c r="AC8" s="1" t="n">
        <v>765.0</v>
      </c>
      <c r="AD8" s="1" t="n">
        <v>636.0</v>
      </c>
      <c r="AE8" s="1" t="n">
        <v>755.0</v>
      </c>
      <c r="AF8" s="1" t="n">
        <v>808.0</v>
      </c>
      <c r="AG8" s="1" t="n">
        <v>394.0</v>
      </c>
      <c r="AH8" s="1" t="n">
        <v>387.0</v>
      </c>
      <c r="AI8" s="1" t="n">
        <v>655.0</v>
      </c>
      <c r="AJ8" s="1" t="n">
        <v>553.0</v>
      </c>
      <c r="AK8" s="1" t="n">
        <v>663.0</v>
      </c>
      <c r="AL8" s="1" t="n">
        <v>1065.0</v>
      </c>
      <c r="AM8" s="1" t="n">
        <v>831.0</v>
      </c>
      <c r="AN8" s="1" t="n">
        <v>956.0</v>
      </c>
      <c r="AO8" s="1" t="n">
        <v>1203.0</v>
      </c>
      <c r="AP8" s="1" t="n">
        <v>990.0</v>
      </c>
      <c r="AQ8" s="1" t="n">
        <v>965.0</v>
      </c>
      <c r="AR8" s="1" t="n">
        <v>1698.0</v>
      </c>
      <c r="AS8" s="11" t="n">
        <v>661.0</v>
      </c>
      <c r="AT8" s="11" t="n">
        <v>987.0</v>
      </c>
      <c r="AU8" s="11" t="n">
        <v>1291.0</v>
      </c>
      <c r="AV8" s="11" t="n">
        <v>1213.0</v>
      </c>
      <c r="AW8" s="11" t="n">
        <v>908.0</v>
      </c>
      <c r="AX8" s="11" t="n">
        <v>1268.0</v>
      </c>
      <c r="AY8" s="77" t="n">
        <v>923.0</v>
      </c>
      <c r="AZ8" s="77"/>
      <c r="BA8" s="77"/>
      <c r="BB8" s="77"/>
      <c r="BC8" s="77"/>
      <c r="BD8" s="77"/>
      <c r="BF8" s="84" t="str">
        <f t="shared" si="5"/>
        <v>-</v>
      </c>
      <c r="BG8" s="84" t="str">
        <f t="shared" si="2"/>
        <v>-</v>
      </c>
      <c r="BH8" s="84" t="str">
        <f t="shared" si="2"/>
        <v>-</v>
      </c>
      <c r="BI8" s="84" t="str">
        <f t="shared" si="2"/>
        <v>-</v>
      </c>
      <c r="BJ8" s="84" t="str">
        <f t="shared" si="2"/>
        <v>-</v>
      </c>
      <c r="BK8" s="84" t="str">
        <f t="shared" si="2"/>
        <v>-</v>
      </c>
      <c r="BL8" s="84" t="str">
        <f t="shared" si="2"/>
        <v>-</v>
      </c>
      <c r="BM8" s="84" t="str">
        <f t="shared" si="2"/>
        <v>-</v>
      </c>
      <c r="BN8" s="84" t="str">
        <f t="shared" si="2"/>
        <v>-</v>
      </c>
      <c r="BO8" s="84" t="str">
        <f t="shared" si="2"/>
        <v>-</v>
      </c>
      <c r="BP8" s="84" t="str">
        <f t="shared" si="2"/>
        <v>-</v>
      </c>
      <c r="BQ8" s="84" t="str">
        <f t="shared" si="2"/>
        <v>-</v>
      </c>
    </row>
    <row r="9" spans="1:70" x14ac:dyDescent="0.25">
      <c r="A9" s="16" t="s">
        <v>207</v>
      </c>
      <c r="B9" s="22" t="s">
        <v>69</v>
      </c>
      <c r="C9" s="69" t="str">
        <f>C145</f>
        <v>-</v>
      </c>
      <c r="D9" s="69" t="str">
        <f t="shared" ref="D9:F9" si="10">D145</f>
        <v>-</v>
      </c>
      <c r="E9" s="69" t="str">
        <f t="shared" si="10"/>
        <v>-</v>
      </c>
      <c r="F9" s="73" t="str">
        <f t="shared" si="10"/>
        <v/>
      </c>
      <c r="H9" s="69" t="str">
        <f t="shared" ref="H9:S9" si="11">H145</f>
        <v>-</v>
      </c>
      <c r="I9" s="69" t="str">
        <f t="shared" si="11"/>
        <v>-</v>
      </c>
      <c r="J9" s="69" t="str">
        <f t="shared" si="11"/>
        <v>-</v>
      </c>
      <c r="K9" s="69" t="str">
        <f t="shared" si="11"/>
        <v>-</v>
      </c>
      <c r="L9" s="69" t="str">
        <f t="shared" si="11"/>
        <v>-</v>
      </c>
      <c r="M9" s="69" t="str">
        <f t="shared" si="11"/>
        <v>-</v>
      </c>
      <c r="N9" s="69" t="str">
        <f t="shared" si="11"/>
        <v>-</v>
      </c>
      <c r="O9" s="69" t="str">
        <f t="shared" si="11"/>
        <v>-</v>
      </c>
      <c r="P9" s="69" t="str">
        <f t="shared" si="11"/>
        <v>-</v>
      </c>
      <c r="Q9" s="69" t="str">
        <f t="shared" si="11"/>
        <v>-</v>
      </c>
      <c r="R9" s="69" t="str">
        <f>R145</f>
        <v>-</v>
      </c>
      <c r="S9" s="69" t="str">
        <f t="shared" si="11"/>
        <v>-</v>
      </c>
      <c r="T9" s="1"/>
      <c r="U9" s="1" t="n">
        <v>1.30534351145038</v>
      </c>
      <c r="V9" s="1" t="n">
        <v>1.18487394957983</v>
      </c>
      <c r="W9" s="1" t="n">
        <v>1.44642857142857</v>
      </c>
      <c r="X9" s="1" t="n">
        <v>1.43023255813953</v>
      </c>
      <c r="Y9" s="1" t="n">
        <v>1.25060240963855</v>
      </c>
      <c r="Z9" s="1" t="n">
        <v>1.27593818984547</v>
      </c>
      <c r="AA9" s="1" t="n">
        <v>1.45418326693227</v>
      </c>
      <c r="AB9" s="1" t="n">
        <v>1.17518248175182</v>
      </c>
      <c r="AC9" s="1" t="n">
        <v>1.44575163398693</v>
      </c>
      <c r="AD9" s="1" t="n">
        <v>1.28459119496855</v>
      </c>
      <c r="AE9" s="1" t="n">
        <v>1.90066225165563</v>
      </c>
      <c r="AF9" s="1" t="n">
        <v>1.76856435643564</v>
      </c>
      <c r="AG9" s="1" t="n">
        <v>1.18781725888325</v>
      </c>
      <c r="AH9" s="1" t="n">
        <v>1.24806201550388</v>
      </c>
      <c r="AI9" s="1" t="n">
        <v>1.64732824427481</v>
      </c>
      <c r="AJ9" s="1" t="n">
        <v>1.25858951175407</v>
      </c>
      <c r="AK9" s="1" t="n">
        <v>1.44343891402715</v>
      </c>
      <c r="AL9" s="1" t="n">
        <v>1.65258215962441</v>
      </c>
      <c r="AM9" s="1" t="n">
        <v>1.30685920577617</v>
      </c>
      <c r="AN9" s="1" t="n">
        <v>1.38179916317992</v>
      </c>
      <c r="AO9" s="1" t="n">
        <v>1.68911055694098</v>
      </c>
      <c r="AP9" s="1" t="n">
        <v>1.46868686868687</v>
      </c>
      <c r="AQ9" s="1" t="n">
        <v>1.69533678756477</v>
      </c>
      <c r="AR9" s="1" t="n">
        <v>1.88987043580683</v>
      </c>
      <c r="AS9" s="11" t="n">
        <v>1.3797276853252647</v>
      </c>
      <c r="AT9" s="11" t="n">
        <v>1.52717391304348</v>
      </c>
      <c r="AU9" s="11" t="n">
        <v>1.68138041733547</v>
      </c>
      <c r="AV9" s="11" t="n">
        <v>1.70765</v>
      </c>
      <c r="AW9" s="11" t="n">
        <v>1.728009</v>
      </c>
      <c r="AX9" s="11" t="n">
        <v>1.54894</v>
      </c>
      <c r="AY9" s="77" t="n">
        <v>1.680135</v>
      </c>
      <c r="AZ9" s="77"/>
      <c r="BA9" s="77"/>
      <c r="BB9" s="77"/>
      <c r="BC9" s="77"/>
      <c r="BD9" s="77"/>
      <c r="BF9" s="84" t="str">
        <f t="shared" si="5"/>
        <v>-</v>
      </c>
      <c r="BG9" s="84" t="str">
        <f t="shared" si="2"/>
        <v>-</v>
      </c>
      <c r="BH9" s="84" t="str">
        <f t="shared" si="2"/>
        <v>-</v>
      </c>
      <c r="BI9" s="84" t="str">
        <f t="shared" si="2"/>
        <v>-</v>
      </c>
      <c r="BJ9" s="84" t="str">
        <f t="shared" si="2"/>
        <v>-</v>
      </c>
      <c r="BK9" s="84" t="str">
        <f t="shared" si="2"/>
        <v>-</v>
      </c>
      <c r="BL9" s="84" t="str">
        <f t="shared" si="2"/>
        <v>-</v>
      </c>
      <c r="BM9" s="84" t="str">
        <f t="shared" si="2"/>
        <v>-</v>
      </c>
      <c r="BN9" s="84" t="str">
        <f t="shared" si="2"/>
        <v>-</v>
      </c>
      <c r="BO9" s="84" t="str">
        <f t="shared" si="2"/>
        <v>-</v>
      </c>
      <c r="BP9" s="84" t="str">
        <f t="shared" si="2"/>
        <v>-</v>
      </c>
      <c r="BQ9" s="84" t="str">
        <f t="shared" si="2"/>
        <v>-</v>
      </c>
    </row>
    <row r="10" spans="1:70" x14ac:dyDescent="0.25">
      <c r="A10" s="16" t="s">
        <v>208</v>
      </c>
      <c r="B10" s="22" t="s">
        <v>65</v>
      </c>
      <c r="C10" s="69">
        <f>C121</f>
        <v>0</v>
      </c>
      <c r="D10" s="69">
        <f t="shared" ref="D10:F10" si="12">D121</f>
        <v>0</v>
      </c>
      <c r="E10" s="69">
        <f t="shared" si="12"/>
        <v>0</v>
      </c>
      <c r="F10" s="73" t="str">
        <f t="shared" si="12"/>
        <v/>
      </c>
      <c r="H10" s="69">
        <f t="shared" ref="H10:S10" si="13">H121</f>
        <v>0</v>
      </c>
      <c r="I10" s="69">
        <f t="shared" si="13"/>
        <v>0</v>
      </c>
      <c r="J10" s="69">
        <f t="shared" si="13"/>
        <v>0</v>
      </c>
      <c r="K10" s="69">
        <f t="shared" si="13"/>
        <v>0</v>
      </c>
      <c r="L10" s="69">
        <f t="shared" si="13"/>
        <v>0</v>
      </c>
      <c r="M10" s="69">
        <f t="shared" si="13"/>
        <v>0</v>
      </c>
      <c r="N10" s="69">
        <f t="shared" si="13"/>
        <v>0</v>
      </c>
      <c r="O10" s="69">
        <f t="shared" si="13"/>
        <v>0</v>
      </c>
      <c r="P10" s="69">
        <f t="shared" si="13"/>
        <v>0</v>
      </c>
      <c r="Q10" s="69">
        <f t="shared" si="13"/>
        <v>0</v>
      </c>
      <c r="R10" s="69">
        <f t="shared" si="13"/>
        <v>0</v>
      </c>
      <c r="S10" s="69">
        <f t="shared" si="13"/>
        <v>0</v>
      </c>
      <c r="T10" s="1"/>
      <c r="U10" s="1" t="n">
        <v>342.0</v>
      </c>
      <c r="V10" s="1" t="n">
        <v>282.0</v>
      </c>
      <c r="W10" s="1" t="n">
        <v>486.0</v>
      </c>
      <c r="X10" s="1" t="n">
        <v>492.0</v>
      </c>
      <c r="Y10" s="1" t="n">
        <v>519.0</v>
      </c>
      <c r="Z10" s="1" t="n">
        <v>578.0</v>
      </c>
      <c r="AA10" s="1" t="n">
        <v>730.0</v>
      </c>
      <c r="AB10" s="1" t="n">
        <v>483.0</v>
      </c>
      <c r="AC10" s="1" t="n">
        <v>1106.0</v>
      </c>
      <c r="AD10" s="1" t="n">
        <v>817.0</v>
      </c>
      <c r="AE10" s="1" t="n">
        <v>1435.0</v>
      </c>
      <c r="AF10" s="1" t="n">
        <v>1429.0</v>
      </c>
      <c r="AG10" s="1" t="n">
        <v>468.0</v>
      </c>
      <c r="AH10" s="1" t="n">
        <v>483.0</v>
      </c>
      <c r="AI10" s="1" t="n">
        <v>1079.0</v>
      </c>
      <c r="AJ10" s="1" t="n">
        <v>696.0</v>
      </c>
      <c r="AK10" s="1" t="n">
        <v>957.0</v>
      </c>
      <c r="AL10" s="1" t="n">
        <v>1760.0</v>
      </c>
      <c r="AM10" s="1" t="n">
        <v>1086.0</v>
      </c>
      <c r="AN10" s="1" t="n">
        <v>1321.0</v>
      </c>
      <c r="AO10" s="1" t="n">
        <v>2032.0</v>
      </c>
      <c r="AP10" s="1" t="n">
        <v>1454.0</v>
      </c>
      <c r="AQ10" s="1" t="n">
        <v>1636.0</v>
      </c>
      <c r="AR10" s="1" t="n">
        <v>3209.0</v>
      </c>
      <c r="AS10" s="11" t="n">
        <v>912.0</v>
      </c>
      <c r="AT10" s="11" t="n">
        <v>1405.0</v>
      </c>
      <c r="AU10" s="11" t="n">
        <v>2095.0</v>
      </c>
      <c r="AV10" s="11" t="n">
        <v>1875.0</v>
      </c>
      <c r="AW10" s="11" t="n">
        <v>1493.0</v>
      </c>
      <c r="AX10" s="11" t="n">
        <v>1899.0</v>
      </c>
      <c r="AY10" s="77" t="n">
        <v>1497.0</v>
      </c>
      <c r="AZ10" s="77"/>
      <c r="BA10" s="77"/>
      <c r="BB10" s="77"/>
      <c r="BC10" s="77"/>
      <c r="BD10" s="77"/>
      <c r="BF10" s="84" t="str">
        <f t="shared" si="5"/>
        <v>-</v>
      </c>
      <c r="BG10" s="84" t="str">
        <f t="shared" si="2"/>
        <v>-</v>
      </c>
      <c r="BH10" s="84" t="str">
        <f t="shared" si="2"/>
        <v>-</v>
      </c>
      <c r="BI10" s="84" t="str">
        <f t="shared" si="2"/>
        <v>-</v>
      </c>
      <c r="BJ10" s="84" t="str">
        <f t="shared" si="2"/>
        <v>-</v>
      </c>
      <c r="BK10" s="84" t="str">
        <f t="shared" si="2"/>
        <v>-</v>
      </c>
      <c r="BL10" s="84" t="str">
        <f t="shared" si="2"/>
        <v>-</v>
      </c>
      <c r="BM10" s="84" t="str">
        <f t="shared" si="2"/>
        <v>-</v>
      </c>
      <c r="BN10" s="84" t="str">
        <f t="shared" si="2"/>
        <v>-</v>
      </c>
      <c r="BO10" s="84" t="str">
        <f t="shared" si="2"/>
        <v>-</v>
      </c>
      <c r="BP10" s="84" t="str">
        <f t="shared" si="2"/>
        <v>-</v>
      </c>
      <c r="BQ10" s="84" t="str">
        <f t="shared" si="2"/>
        <v>-</v>
      </c>
    </row>
    <row r="11" spans="1:70" x14ac:dyDescent="0.25">
      <c r="A11" s="16" t="s">
        <v>209</v>
      </c>
      <c r="B11" s="22" t="s">
        <v>70</v>
      </c>
      <c r="C11" s="69" t="str">
        <f>C133</f>
        <v>-</v>
      </c>
      <c r="D11" s="69" t="str">
        <f t="shared" ref="D11:F11" si="14">D133</f>
        <v>-</v>
      </c>
      <c r="E11" s="69" t="str">
        <f t="shared" si="14"/>
        <v>-</v>
      </c>
      <c r="F11" s="73" t="str">
        <f t="shared" si="14"/>
        <v/>
      </c>
      <c r="H11" s="69" t="str">
        <f t="shared" ref="H11:S11" si="15">H133</f>
        <v>-</v>
      </c>
      <c r="I11" s="69" t="str">
        <f t="shared" si="15"/>
        <v>-</v>
      </c>
      <c r="J11" s="69" t="str">
        <f t="shared" si="15"/>
        <v>-</v>
      </c>
      <c r="K11" s="69" t="str">
        <f t="shared" si="15"/>
        <v>-</v>
      </c>
      <c r="L11" s="69" t="str">
        <f t="shared" si="15"/>
        <v>-</v>
      </c>
      <c r="M11" s="69" t="str">
        <f t="shared" si="15"/>
        <v>-</v>
      </c>
      <c r="N11" s="69" t="str">
        <f t="shared" si="15"/>
        <v>-</v>
      </c>
      <c r="O11" s="69" t="str">
        <f t="shared" si="15"/>
        <v>-</v>
      </c>
      <c r="P11" s="69" t="str">
        <f t="shared" si="15"/>
        <v>-</v>
      </c>
      <c r="Q11" s="69" t="str">
        <f t="shared" si="15"/>
        <v>-</v>
      </c>
      <c r="R11" s="69" t="str">
        <f t="shared" si="15"/>
        <v>-</v>
      </c>
      <c r="S11" s="69" t="str">
        <f t="shared" si="15"/>
        <v>-</v>
      </c>
      <c r="T11" s="2"/>
      <c r="U11" s="1" t="n">
        <v>15.1701140350877</v>
      </c>
      <c r="V11" s="1" t="n">
        <v>14.523329787234</v>
      </c>
      <c r="W11" s="1" t="n">
        <v>16.740621399177</v>
      </c>
      <c r="X11" s="1" t="n">
        <v>19.9619796747967</v>
      </c>
      <c r="Y11" s="1" t="n">
        <v>13.9280905587669</v>
      </c>
      <c r="Z11" s="1" t="n">
        <v>14.6251574394464</v>
      </c>
      <c r="AA11" s="1" t="n">
        <v>17.2840424657534</v>
      </c>
      <c r="AB11" s="1" t="n">
        <v>13.970966873706</v>
      </c>
      <c r="AC11" s="1" t="n">
        <v>15.2970587703436</v>
      </c>
      <c r="AD11" s="1" t="n">
        <v>14.5946217870257</v>
      </c>
      <c r="AE11" s="1" t="n">
        <v>14.7232153310105</v>
      </c>
      <c r="AF11" s="1" t="n">
        <v>16.8347900629811</v>
      </c>
      <c r="AG11" s="1" t="n">
        <v>14.4781239316239</v>
      </c>
      <c r="AH11" s="1" t="n">
        <v>14.4386708074534</v>
      </c>
      <c r="AI11" s="1" t="n">
        <v>15.1595579240037</v>
      </c>
      <c r="AJ11" s="1" t="n">
        <v>18.039591954023</v>
      </c>
      <c r="AK11" s="1" t="n">
        <v>15.1304106583072</v>
      </c>
      <c r="AL11" s="1" t="n">
        <v>14.0327045454546</v>
      </c>
      <c r="AM11" s="1" t="n">
        <v>14.5879373848987</v>
      </c>
      <c r="AN11" s="1" t="n">
        <v>13.4773171839516</v>
      </c>
      <c r="AO11" s="1" t="n">
        <v>14.1894153543307</v>
      </c>
      <c r="AP11" s="1" t="n">
        <v>14.9636843191197</v>
      </c>
      <c r="AQ11" s="1" t="n">
        <v>14.2990605134475</v>
      </c>
      <c r="AR11" s="1" t="n">
        <v>15.985946400748</v>
      </c>
      <c r="AS11" s="11" t="n">
        <v>14.10147587719298</v>
      </c>
      <c r="AT11" s="11" t="n">
        <v>14.2304555160142</v>
      </c>
      <c r="AU11" s="11" t="n">
        <v>14.2166205250597</v>
      </c>
      <c r="AV11" s="11" t="n">
        <v>14.26272</v>
      </c>
      <c r="AW11" s="11" t="n">
        <v>14.70492</v>
      </c>
      <c r="AX11" s="11" t="n">
        <v>14.40817</v>
      </c>
      <c r="AY11" s="77" t="n">
        <v>14.863861</v>
      </c>
      <c r="AZ11" s="77"/>
      <c r="BA11" s="77"/>
      <c r="BB11" s="77"/>
      <c r="BC11" s="77"/>
      <c r="BD11" s="77"/>
      <c r="BF11" s="84" t="str">
        <f t="shared" si="5"/>
        <v>-</v>
      </c>
      <c r="BG11" s="84" t="str">
        <f t="shared" si="2"/>
        <v>-</v>
      </c>
      <c r="BH11" s="84" t="str">
        <f t="shared" si="2"/>
        <v>-</v>
      </c>
      <c r="BI11" s="84" t="str">
        <f t="shared" si="2"/>
        <v>-</v>
      </c>
      <c r="BJ11" s="84" t="str">
        <f t="shared" si="2"/>
        <v>-</v>
      </c>
      <c r="BK11" s="84" t="str">
        <f t="shared" si="2"/>
        <v>-</v>
      </c>
      <c r="BL11" s="84" t="str">
        <f t="shared" si="2"/>
        <v>-</v>
      </c>
      <c r="BM11" s="84" t="str">
        <f t="shared" si="2"/>
        <v>-</v>
      </c>
      <c r="BN11" s="84" t="str">
        <f t="shared" si="2"/>
        <v>-</v>
      </c>
      <c r="BO11" s="84" t="str">
        <f t="shared" si="2"/>
        <v>-</v>
      </c>
      <c r="BP11" s="84" t="str">
        <f t="shared" si="2"/>
        <v>-</v>
      </c>
      <c r="BQ11" s="84" t="str">
        <f t="shared" si="2"/>
        <v>-</v>
      </c>
    </row>
    <row r="12" spans="1:70" x14ac:dyDescent="0.25">
      <c r="A12" s="16" t="s">
        <v>210</v>
      </c>
      <c r="B12" s="22" t="s">
        <v>85</v>
      </c>
      <c r="C12" s="69">
        <f>C59</f>
        <v>0</v>
      </c>
      <c r="D12" s="69">
        <f t="shared" ref="D12:F12" si="16">D59</f>
        <v>0</v>
      </c>
      <c r="E12" s="69">
        <f t="shared" si="16"/>
        <v>0</v>
      </c>
      <c r="F12" s="73" t="str">
        <f t="shared" si="16"/>
        <v>-</v>
      </c>
      <c r="H12" s="69">
        <f>H59</f>
        <v>0</v>
      </c>
      <c r="I12" s="69">
        <f t="shared" ref="I12:S12" si="17">I59</f>
        <v>0</v>
      </c>
      <c r="J12" s="69">
        <f t="shared" si="17"/>
        <v>0</v>
      </c>
      <c r="K12" s="69">
        <f t="shared" si="17"/>
        <v>0</v>
      </c>
      <c r="L12" s="69">
        <f t="shared" si="17"/>
        <v>0</v>
      </c>
      <c r="M12" s="69">
        <f t="shared" si="17"/>
        <v>0</v>
      </c>
      <c r="N12" s="69">
        <f t="shared" si="17"/>
        <v>0</v>
      </c>
      <c r="O12" s="69">
        <f t="shared" si="17"/>
        <v>0</v>
      </c>
      <c r="P12" s="69">
        <f t="shared" si="17"/>
        <v>0</v>
      </c>
      <c r="Q12" s="69">
        <f t="shared" si="17"/>
        <v>0</v>
      </c>
      <c r="R12" s="69">
        <f t="shared" si="17"/>
        <v>0</v>
      </c>
      <c r="S12" s="69">
        <f t="shared" si="17"/>
        <v>0</v>
      </c>
      <c r="T12" s="2"/>
      <c r="U12" s="1" t="n">
        <v>5188.179</v>
      </c>
      <c r="V12" s="1" t="n">
        <v>4095.579</v>
      </c>
      <c r="W12" s="1" t="n">
        <v>8135.942</v>
      </c>
      <c r="X12" s="1" t="n">
        <v>9821.294</v>
      </c>
      <c r="Y12" s="1" t="n">
        <v>7228.679</v>
      </c>
      <c r="Z12" s="1" t="n">
        <v>8453.341</v>
      </c>
      <c r="AA12" s="1" t="n">
        <v>12617.351</v>
      </c>
      <c r="AB12" s="1" t="n">
        <v>6747.977</v>
      </c>
      <c r="AC12" s="1" t="n">
        <v>16918.547</v>
      </c>
      <c r="AD12" s="1" t="n">
        <v>11923.806</v>
      </c>
      <c r="AE12" s="1" t="n">
        <v>21127.814</v>
      </c>
      <c r="AF12" s="1" t="n">
        <v>24056.915</v>
      </c>
      <c r="AG12" s="1" t="n">
        <v>6775.762</v>
      </c>
      <c r="AH12" s="1" t="n">
        <v>6973.878</v>
      </c>
      <c r="AI12" s="1" t="n">
        <v>16357.163</v>
      </c>
      <c r="AJ12" s="1" t="n">
        <v>12555.556</v>
      </c>
      <c r="AK12" s="1" t="n">
        <v>14479.803</v>
      </c>
      <c r="AL12" s="1" t="n">
        <v>24697.5600000001</v>
      </c>
      <c r="AM12" s="1" t="n">
        <v>15842.5</v>
      </c>
      <c r="AN12" s="1" t="n">
        <v>17803.536</v>
      </c>
      <c r="AO12" s="1" t="n">
        <v>28832.8920000001</v>
      </c>
      <c r="AP12" s="1" t="n">
        <v>21757.197</v>
      </c>
      <c r="AQ12" s="1" t="n">
        <v>23393.2630000001</v>
      </c>
      <c r="AR12" s="1" t="n">
        <v>51298.9020000002</v>
      </c>
      <c r="AS12" s="11" t="n">
        <v>12860.545999999998</v>
      </c>
      <c r="AT12" s="11" t="n">
        <v>19993.79</v>
      </c>
      <c r="AU12" s="11" t="n">
        <v>29783.82</v>
      </c>
      <c r="AV12" s="11" t="n">
        <v>26742.6</v>
      </c>
      <c r="AW12" s="11" t="n">
        <v>21954.45</v>
      </c>
      <c r="AX12" s="11" t="n">
        <v>27361.12</v>
      </c>
      <c r="AY12" s="78" t="n">
        <v>22251.2</v>
      </c>
      <c r="AZ12" s="78"/>
      <c r="BA12" s="78"/>
      <c r="BB12" s="78"/>
      <c r="BC12" s="78"/>
      <c r="BD12" s="78"/>
      <c r="BF12" s="84" t="str">
        <f>IFERROR(AS12/AG12,"-")</f>
        <v>-</v>
      </c>
      <c r="BG12" s="84" t="str">
        <f t="shared" si="2"/>
        <v>-</v>
      </c>
      <c r="BH12" s="84" t="str">
        <f t="shared" si="2"/>
        <v>-</v>
      </c>
      <c r="BI12" s="84" t="str">
        <f t="shared" si="2"/>
        <v>-</v>
      </c>
      <c r="BJ12" s="84" t="str">
        <f t="shared" si="2"/>
        <v>-</v>
      </c>
      <c r="BK12" s="84" t="str">
        <f t="shared" si="2"/>
        <v>-</v>
      </c>
      <c r="BL12" s="84" t="str">
        <f t="shared" si="2"/>
        <v>-</v>
      </c>
      <c r="BM12" s="84" t="str">
        <f t="shared" si="2"/>
        <v>-</v>
      </c>
      <c r="BN12" s="84" t="str">
        <f t="shared" si="2"/>
        <v>-</v>
      </c>
      <c r="BO12" s="84" t="str">
        <f t="shared" si="2"/>
        <v>-</v>
      </c>
      <c r="BP12" s="84" t="str">
        <f t="shared" si="2"/>
        <v>-</v>
      </c>
      <c r="BQ12" s="84" t="str">
        <f>IFERROR(BD12/AR12,"-")</f>
        <v>-</v>
      </c>
    </row>
    <row r="13" spans="1:70" x14ac:dyDescent="0.25">
      <c r="A13" s="42" t="s">
        <v>33</v>
      </c>
      <c r="B13" s="22"/>
      <c r="C13" s="69"/>
      <c r="D13" s="69"/>
      <c r="E13" s="69"/>
      <c r="F13" s="73"/>
      <c r="H13" s="1"/>
      <c r="I13" s="1"/>
      <c r="J13" s="1"/>
      <c r="K13" s="1"/>
      <c r="L13" s="2"/>
      <c r="M13" s="2"/>
      <c r="N13" s="2"/>
      <c r="O13" s="2"/>
      <c r="P13" s="1"/>
      <c r="Q13" s="2"/>
      <c r="R13" s="11"/>
      <c r="S13" s="11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11"/>
      <c r="AT13" s="11"/>
      <c r="AU13" s="11"/>
      <c r="AV13" s="11"/>
      <c r="AW13" s="11"/>
      <c r="AX13" s="11"/>
      <c r="AY13" s="77"/>
      <c r="AZ13" s="77"/>
      <c r="BA13" s="77"/>
      <c r="BB13" s="77"/>
      <c r="BC13" s="77"/>
      <c r="BD13" s="77"/>
      <c r="BF13" s="76"/>
      <c r="BG13" s="76"/>
      <c r="BH13" s="76"/>
      <c r="BI13" s="76"/>
      <c r="BJ13" s="76"/>
      <c r="BK13" s="76"/>
      <c r="BL13" s="76"/>
      <c r="BM13" s="76"/>
      <c r="BN13" s="76"/>
      <c r="BO13" s="76"/>
      <c r="BP13" s="76"/>
      <c r="BQ13" s="76"/>
    </row>
    <row r="14" spans="1:70" x14ac:dyDescent="0.25">
      <c r="A14" s="42" t="s">
        <v>33</v>
      </c>
      <c r="B14" s="22" t="s">
        <v>86</v>
      </c>
      <c r="C14" s="69"/>
      <c r="D14" s="69"/>
      <c r="E14" s="69"/>
      <c r="F14" s="73"/>
      <c r="H14" s="1"/>
      <c r="I14" s="1"/>
      <c r="J14" s="1"/>
      <c r="K14" s="1"/>
      <c r="L14" s="1"/>
      <c r="M14" s="1"/>
      <c r="N14" s="1"/>
      <c r="O14" s="1"/>
      <c r="P14" s="1"/>
      <c r="Q14" s="1"/>
      <c r="R14" s="11"/>
      <c r="S14" s="1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1"/>
      <c r="AT14" s="11"/>
      <c r="AU14" s="11"/>
      <c r="AV14" s="11"/>
      <c r="AW14" s="11"/>
      <c r="AX14" s="11"/>
      <c r="AY14" s="77"/>
      <c r="AZ14" s="77"/>
      <c r="BA14" s="77"/>
      <c r="BB14" s="77"/>
      <c r="BC14" s="77"/>
      <c r="BD14" s="77"/>
      <c r="BF14" s="84" t="str">
        <f>IFERROR(AS14/AG14,"-")</f>
        <v>-</v>
      </c>
      <c r="BG14" s="84" t="str">
        <f t="shared" ref="BG14:BQ17" si="18">IFERROR(AT14/AH14,"-")</f>
        <v>-</v>
      </c>
      <c r="BH14" s="84" t="str">
        <f t="shared" si="18"/>
        <v>-</v>
      </c>
      <c r="BI14" s="84" t="str">
        <f t="shared" si="18"/>
        <v>-</v>
      </c>
      <c r="BJ14" s="84" t="str">
        <f t="shared" si="18"/>
        <v>-</v>
      </c>
      <c r="BK14" s="84" t="str">
        <f t="shared" si="18"/>
        <v>-</v>
      </c>
      <c r="BL14" s="84" t="str">
        <f t="shared" si="18"/>
        <v>-</v>
      </c>
      <c r="BM14" s="84" t="str">
        <f t="shared" si="18"/>
        <v>-</v>
      </c>
      <c r="BN14" s="84" t="str">
        <f t="shared" si="18"/>
        <v>-</v>
      </c>
      <c r="BO14" s="84" t="str">
        <f t="shared" si="18"/>
        <v>-</v>
      </c>
      <c r="BP14" s="84" t="str">
        <f t="shared" si="18"/>
        <v>-</v>
      </c>
      <c r="BQ14" s="84" t="str">
        <f>IFERROR(BD14/AR14,"-")</f>
        <v>-</v>
      </c>
    </row>
    <row r="15" spans="1:70" x14ac:dyDescent="0.25">
      <c r="A15" s="16" t="s">
        <v>55</v>
      </c>
      <c r="B15" s="22" t="s">
        <v>66</v>
      </c>
      <c r="C15" s="69"/>
      <c r="D15" s="69"/>
      <c r="E15" s="69"/>
      <c r="F15" s="73"/>
      <c r="H15" s="1"/>
      <c r="I15" s="1"/>
      <c r="J15" s="1"/>
      <c r="K15" s="1"/>
      <c r="L15" s="1"/>
      <c r="M15" s="1"/>
      <c r="N15" s="1"/>
      <c r="O15" s="1"/>
      <c r="P15" s="1"/>
      <c r="Q15" s="1"/>
      <c r="R15" s="11"/>
      <c r="S15" s="1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77"/>
      <c r="AZ15" s="77"/>
      <c r="BA15" s="77"/>
      <c r="BB15" s="77"/>
      <c r="BC15" s="77"/>
      <c r="BD15" s="77"/>
      <c r="BF15" s="84" t="str">
        <f t="shared" ref="BF15:BF17" si="19">IFERROR(AS15/AG15,"-")</f>
        <v>-</v>
      </c>
      <c r="BG15" s="84" t="str">
        <f t="shared" si="18"/>
        <v>-</v>
      </c>
      <c r="BH15" s="84" t="str">
        <f t="shared" si="18"/>
        <v>-</v>
      </c>
      <c r="BI15" s="84" t="str">
        <f t="shared" si="18"/>
        <v>-</v>
      </c>
      <c r="BJ15" s="84" t="str">
        <f t="shared" si="18"/>
        <v>-</v>
      </c>
      <c r="BK15" s="84" t="str">
        <f t="shared" si="18"/>
        <v>-</v>
      </c>
      <c r="BL15" s="84" t="str">
        <f t="shared" si="18"/>
        <v>-</v>
      </c>
      <c r="BM15" s="84" t="str">
        <f t="shared" si="18"/>
        <v>-</v>
      </c>
      <c r="BN15" s="84" t="str">
        <f t="shared" si="18"/>
        <v>-</v>
      </c>
      <c r="BO15" s="84" t="str">
        <f t="shared" si="18"/>
        <v>-</v>
      </c>
      <c r="BP15" s="84" t="str">
        <f t="shared" si="18"/>
        <v>-</v>
      </c>
      <c r="BQ15" s="84" t="str">
        <f t="shared" si="18"/>
        <v>-</v>
      </c>
    </row>
    <row r="16" spans="1:70" x14ac:dyDescent="0.25">
      <c r="A16" s="16" t="s">
        <v>56</v>
      </c>
      <c r="B16" s="22" t="s">
        <v>67</v>
      </c>
      <c r="C16" s="69"/>
      <c r="D16" s="69"/>
      <c r="E16" s="69"/>
      <c r="F16" s="73"/>
      <c r="H16" s="1"/>
      <c r="I16" s="1"/>
      <c r="J16" s="1"/>
      <c r="K16" s="1"/>
      <c r="L16" s="1"/>
      <c r="M16" s="1"/>
      <c r="N16" s="1"/>
      <c r="O16" s="1"/>
      <c r="P16" s="1"/>
      <c r="Q16" s="1"/>
      <c r="R16" s="11"/>
      <c r="S16" s="1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1"/>
      <c r="AT16" s="11"/>
      <c r="AU16" s="11"/>
      <c r="AV16" s="11"/>
      <c r="AW16" s="11"/>
      <c r="AX16" s="11"/>
      <c r="AY16" s="77"/>
      <c r="AZ16" s="77"/>
      <c r="BA16" s="77"/>
      <c r="BB16" s="77"/>
      <c r="BC16" s="77"/>
      <c r="BD16" s="77"/>
      <c r="BF16" s="84" t="str">
        <f t="shared" si="19"/>
        <v>-</v>
      </c>
      <c r="BG16" s="84" t="str">
        <f t="shared" si="18"/>
        <v>-</v>
      </c>
      <c r="BH16" s="84" t="str">
        <f t="shared" si="18"/>
        <v>-</v>
      </c>
      <c r="BI16" s="84" t="str">
        <f t="shared" si="18"/>
        <v>-</v>
      </c>
      <c r="BJ16" s="84" t="str">
        <f t="shared" si="18"/>
        <v>-</v>
      </c>
      <c r="BK16" s="84" t="str">
        <f t="shared" si="18"/>
        <v>-</v>
      </c>
      <c r="BL16" s="84" t="str">
        <f t="shared" si="18"/>
        <v>-</v>
      </c>
      <c r="BM16" s="84" t="str">
        <f t="shared" si="18"/>
        <v>-</v>
      </c>
      <c r="BN16" s="84" t="str">
        <f t="shared" si="18"/>
        <v>-</v>
      </c>
      <c r="BO16" s="84" t="str">
        <f t="shared" si="18"/>
        <v>-</v>
      </c>
      <c r="BP16" s="84" t="str">
        <f t="shared" si="18"/>
        <v>-</v>
      </c>
      <c r="BQ16" s="84" t="str">
        <f t="shared" si="18"/>
        <v>-</v>
      </c>
    </row>
    <row r="17" spans="1:69" x14ac:dyDescent="0.25">
      <c r="A17" s="16" t="s">
        <v>57</v>
      </c>
      <c r="B17" s="22" t="s">
        <v>68</v>
      </c>
      <c r="C17" s="69"/>
      <c r="D17" s="69"/>
      <c r="E17" s="69"/>
      <c r="F17" s="73"/>
      <c r="H17" s="1"/>
      <c r="I17" s="1"/>
      <c r="J17" s="1"/>
      <c r="K17" s="1"/>
      <c r="L17" s="1"/>
      <c r="M17" s="1"/>
      <c r="N17" s="1"/>
      <c r="O17" s="1"/>
      <c r="P17" s="1"/>
      <c r="Q17" s="1"/>
      <c r="R17" s="11"/>
      <c r="S17" s="1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1"/>
      <c r="AT17" s="11"/>
      <c r="AU17" s="11"/>
      <c r="AV17" s="11"/>
      <c r="AW17" s="11"/>
      <c r="AX17" s="11"/>
      <c r="AY17" s="77"/>
      <c r="AZ17" s="77"/>
      <c r="BA17" s="77"/>
      <c r="BB17" s="77"/>
      <c r="BC17" s="77"/>
      <c r="BD17" s="77"/>
      <c r="BF17" s="84" t="str">
        <f t="shared" si="19"/>
        <v>-</v>
      </c>
      <c r="BG17" s="84" t="str">
        <f t="shared" si="18"/>
        <v>-</v>
      </c>
      <c r="BH17" s="84" t="str">
        <f t="shared" si="18"/>
        <v>-</v>
      </c>
      <c r="BI17" s="84" t="str">
        <f t="shared" si="18"/>
        <v>-</v>
      </c>
      <c r="BJ17" s="84" t="str">
        <f t="shared" si="18"/>
        <v>-</v>
      </c>
      <c r="BK17" s="84" t="str">
        <f t="shared" si="18"/>
        <v>-</v>
      </c>
      <c r="BL17" s="84" t="str">
        <f>IFERROR(AY17/AM17,"-")</f>
        <v>-</v>
      </c>
      <c r="BM17" s="84" t="str">
        <f t="shared" si="18"/>
        <v>-</v>
      </c>
      <c r="BN17" s="84" t="str">
        <f t="shared" si="18"/>
        <v>-</v>
      </c>
      <c r="BO17" s="84" t="str">
        <f t="shared" si="18"/>
        <v>-</v>
      </c>
      <c r="BP17" s="84" t="str">
        <f t="shared" si="18"/>
        <v>-</v>
      </c>
      <c r="BQ17" s="84" t="str">
        <f t="shared" si="18"/>
        <v>-</v>
      </c>
    </row>
    <row r="18" spans="1:69" x14ac:dyDescent="0.25">
      <c r="A18" s="42" t="s">
        <v>33</v>
      </c>
      <c r="F18" s="73"/>
      <c r="AY18" s="79"/>
      <c r="AZ18" s="79"/>
      <c r="BA18" s="79"/>
      <c r="BB18" s="79"/>
      <c r="BC18" s="79"/>
      <c r="BD18" s="79"/>
    </row>
    <row r="19" spans="1:69" x14ac:dyDescent="0.25">
      <c r="A19" s="43" t="s">
        <v>33</v>
      </c>
      <c r="B19" s="23" t="s">
        <v>35</v>
      </c>
      <c r="C19" s="21" t="str">
        <f>$C$3</f>
        <v>YTD '15</v>
      </c>
      <c r="D19" s="21" t="str">
        <f>$D$3</f>
        <v>YTD '16</v>
      </c>
      <c r="E19" s="21" t="str">
        <f>$E$3</f>
        <v>YTD '17</v>
      </c>
      <c r="F19" s="21" t="str">
        <f>$F$3</f>
        <v>YoY</v>
      </c>
      <c r="G19" s="2" t="s">
        <v>33</v>
      </c>
      <c r="H19" s="27" t="str">
        <f>$H$3</f>
        <v>Q1 '15</v>
      </c>
      <c r="I19" s="27" t="str">
        <f>$I$3</f>
        <v>Q2 '15</v>
      </c>
      <c r="J19" s="27" t="str">
        <f>$J$3</f>
        <v>Q3 '15</v>
      </c>
      <c r="K19" s="27" t="str">
        <f>$K$3</f>
        <v>Q4 '15</v>
      </c>
      <c r="L19" s="30" t="str">
        <f>$L$3</f>
        <v>Q1 '16</v>
      </c>
      <c r="M19" s="30" t="str">
        <f>$M$3</f>
        <v>Q2 '16</v>
      </c>
      <c r="N19" s="30" t="str">
        <f>$N$3</f>
        <v>Q3 '16</v>
      </c>
      <c r="O19" s="30" t="str">
        <f>$O$3</f>
        <v>Q4 '16</v>
      </c>
      <c r="P19" s="27" t="str">
        <f>$P$3</f>
        <v>Q1 '17</v>
      </c>
      <c r="Q19" s="27" t="str">
        <f>$Q$3</f>
        <v>Q2 '17</v>
      </c>
      <c r="R19" s="27" t="str">
        <f>$R$3</f>
        <v>Q3 '17</v>
      </c>
      <c r="S19" s="27" t="str">
        <f>$S$3</f>
        <v>Q4 '17</v>
      </c>
      <c r="T19" s="17" t="s">
        <v>33</v>
      </c>
      <c r="U19" s="27" t="s">
        <v>1</v>
      </c>
      <c r="V19" s="27" t="s">
        <v>2</v>
      </c>
      <c r="W19" s="27" t="s">
        <v>3</v>
      </c>
      <c r="X19" s="27" t="s">
        <v>4</v>
      </c>
      <c r="Y19" s="27" t="s">
        <v>5</v>
      </c>
      <c r="Z19" s="27" t="s">
        <v>6</v>
      </c>
      <c r="AA19" s="27" t="s">
        <v>7</v>
      </c>
      <c r="AB19" s="27" t="s">
        <v>8</v>
      </c>
      <c r="AC19" s="27" t="s">
        <v>9</v>
      </c>
      <c r="AD19" s="27" t="s">
        <v>10</v>
      </c>
      <c r="AE19" s="27" t="s">
        <v>11</v>
      </c>
      <c r="AF19" s="27" t="s">
        <v>12</v>
      </c>
      <c r="AG19" s="29" t="s">
        <v>13</v>
      </c>
      <c r="AH19" s="29" t="s">
        <v>14</v>
      </c>
      <c r="AI19" s="29" t="s">
        <v>15</v>
      </c>
      <c r="AJ19" s="29" t="s">
        <v>16</v>
      </c>
      <c r="AK19" s="29" t="s">
        <v>17</v>
      </c>
      <c r="AL19" s="29" t="s">
        <v>18</v>
      </c>
      <c r="AM19" s="29" t="s">
        <v>19</v>
      </c>
      <c r="AN19" s="29" t="s">
        <v>20</v>
      </c>
      <c r="AO19" s="29" t="s">
        <v>21</v>
      </c>
      <c r="AP19" s="29" t="s">
        <v>22</v>
      </c>
      <c r="AQ19" s="29" t="s">
        <v>23</v>
      </c>
      <c r="AR19" s="29" t="s">
        <v>24</v>
      </c>
      <c r="AS19" s="25" t="s">
        <v>25</v>
      </c>
      <c r="AT19" s="25" t="s">
        <v>26</v>
      </c>
      <c r="AU19" s="25" t="s">
        <v>27</v>
      </c>
      <c r="AV19" s="25" t="s">
        <v>28</v>
      </c>
      <c r="AW19" s="25" t="s">
        <v>29</v>
      </c>
      <c r="AX19" s="25" t="s">
        <v>30</v>
      </c>
      <c r="AY19" s="31" t="s">
        <v>99</v>
      </c>
      <c r="AZ19" s="31" t="s">
        <v>100</v>
      </c>
      <c r="BA19" s="31" t="s">
        <v>101</v>
      </c>
      <c r="BB19" s="31" t="s">
        <v>102</v>
      </c>
      <c r="BC19" s="31" t="s">
        <v>103</v>
      </c>
      <c r="BD19" s="31" t="s">
        <v>104</v>
      </c>
      <c r="BF19" s="32">
        <v>42736</v>
      </c>
      <c r="BG19" s="32">
        <v>42767</v>
      </c>
      <c r="BH19" s="32">
        <v>42795</v>
      </c>
      <c r="BI19" s="32">
        <v>42826</v>
      </c>
      <c r="BJ19" s="32">
        <v>42856</v>
      </c>
      <c r="BK19" s="32">
        <v>42887</v>
      </c>
      <c r="BL19" s="32">
        <v>42917</v>
      </c>
      <c r="BM19" s="32">
        <v>42948</v>
      </c>
      <c r="BN19" s="32">
        <v>42979</v>
      </c>
      <c r="BO19" s="32">
        <v>43009</v>
      </c>
      <c r="BP19" s="32">
        <v>43040</v>
      </c>
      <c r="BQ19" s="32">
        <v>43070</v>
      </c>
    </row>
    <row r="20" spans="1:69" x14ac:dyDescent="0.25">
      <c r="A20" s="16" t="s">
        <v>113</v>
      </c>
      <c r="B20" s="16" t="s">
        <v>71</v>
      </c>
      <c r="C20" s="81">
        <f>INDEX(U20:AF20,$B$2)</f>
        <v>0</v>
      </c>
      <c r="D20" s="81">
        <f>INDEX(AG20:AR20,$B$2)</f>
        <v>0</v>
      </c>
      <c r="E20" s="81">
        <f>INDEX(AS20:BD20,$B$2)</f>
        <v>0</v>
      </c>
      <c r="F20" s="65" t="str">
        <f>IFERROR(E20/D20,"")</f>
        <v/>
      </c>
      <c r="H20" s="4">
        <f>W20</f>
        <v>0</v>
      </c>
      <c r="I20" s="4">
        <f>Z20</f>
        <v>0</v>
      </c>
      <c r="J20" s="4">
        <f>AC20</f>
        <v>0</v>
      </c>
      <c r="K20" s="69">
        <f>AF20</f>
        <v>0</v>
      </c>
      <c r="L20" s="4">
        <f>AI20</f>
        <v>0</v>
      </c>
      <c r="M20" s="4">
        <f>AL20</f>
        <v>0</v>
      </c>
      <c r="N20" s="4">
        <f>AO20</f>
        <v>0</v>
      </c>
      <c r="O20" s="4">
        <f>AR20</f>
        <v>0</v>
      </c>
      <c r="P20" s="4">
        <f>INDEX(AS20:AU20,IF($B$2&gt;3,3,$B$2))</f>
        <v>0</v>
      </c>
      <c r="Q20" s="4">
        <f>INDEX(AV20:AX20,IF($B$2&gt;6,3,$B$2-3))</f>
        <v>0</v>
      </c>
      <c r="R20" s="4">
        <f>IFERROR(INDEX(AY20:BA20,IF($B$2&gt;9,3,$B$2-6)),"-")</f>
        <v>0</v>
      </c>
      <c r="S20" s="69" t="str">
        <f>IFERROR(INDEX(BB20:BD20,IF($B$2&gt;12,3,$B$2-9)),"-")</f>
        <v>-</v>
      </c>
      <c r="T20" s="1"/>
      <c r="U20" s="37" t="n">
        <v>1142.0</v>
      </c>
      <c r="V20" s="37" t="n">
        <v>1203.0</v>
      </c>
      <c r="W20" s="37" t="n">
        <v>1331.0</v>
      </c>
      <c r="X20" s="37" t="n">
        <v>1503.0</v>
      </c>
      <c r="Y20" s="37" t="n">
        <v>1459.0</v>
      </c>
      <c r="Z20" s="37" t="n">
        <v>1485.0</v>
      </c>
      <c r="AA20" s="37" t="n">
        <v>1485.0</v>
      </c>
      <c r="AB20" s="37" t="n">
        <v>1572.0</v>
      </c>
      <c r="AC20" s="37" t="n">
        <v>1732.0</v>
      </c>
      <c r="AD20" s="37" t="n">
        <v>1852.0</v>
      </c>
      <c r="AE20" s="37" t="n">
        <v>2108.0</v>
      </c>
      <c r="AF20" s="37" t="n">
        <v>2192.0</v>
      </c>
      <c r="AG20" s="37" t="n">
        <v>2219.0</v>
      </c>
      <c r="AH20" s="37" t="n">
        <v>2130.0</v>
      </c>
      <c r="AI20" s="37" t="n">
        <v>2259.0</v>
      </c>
      <c r="AJ20" s="37" t="n">
        <v>2385.0</v>
      </c>
      <c r="AK20" s="37" t="n">
        <v>2733.0</v>
      </c>
      <c r="AL20" s="37" t="n">
        <v>3526.0</v>
      </c>
      <c r="AM20" s="37" t="n">
        <v>3957.0</v>
      </c>
      <c r="AN20" s="37" t="n">
        <v>4470.0</v>
      </c>
      <c r="AO20" s="37" t="n">
        <v>5082.0</v>
      </c>
      <c r="AP20" s="37" t="n">
        <v>5596.0</v>
      </c>
      <c r="AQ20" s="37" t="n">
        <v>6020.0</v>
      </c>
      <c r="AR20" s="37" t="n">
        <v>6701.0</v>
      </c>
      <c r="AS20" s="11"/>
      <c r="AT20" s="11"/>
      <c r="AU20" s="11"/>
      <c r="AV20" s="11" t="n">
        <v>7096.0</v>
      </c>
      <c r="AW20" s="11" t="n">
        <v>7684.0</v>
      </c>
      <c r="AX20" s="11" t="n">
        <v>8823.0</v>
      </c>
      <c r="AY20" s="11" t="n">
        <v>9546.0</v>
      </c>
      <c r="AZ20" s="11"/>
      <c r="BA20" s="11"/>
      <c r="BB20" s="11"/>
      <c r="BC20" s="11"/>
      <c r="BD20" s="11"/>
      <c r="BF20" s="84" t="str">
        <f t="shared" ref="BF20:BQ28" si="20">IFERROR(AS20/AG20,"-")</f>
        <v>-</v>
      </c>
      <c r="BG20" s="84" t="str">
        <f t="shared" si="20"/>
        <v>-</v>
      </c>
      <c r="BH20" s="84" t="str">
        <f t="shared" si="20"/>
        <v>-</v>
      </c>
      <c r="BI20" s="84" t="str">
        <f t="shared" si="20"/>
        <v>-</v>
      </c>
      <c r="BJ20" s="84" t="str">
        <f t="shared" si="20"/>
        <v>-</v>
      </c>
      <c r="BK20" s="84" t="str">
        <f t="shared" si="20"/>
        <v>-</v>
      </c>
      <c r="BL20" s="84" t="str">
        <f t="shared" si="20"/>
        <v>-</v>
      </c>
      <c r="BM20" s="84" t="str">
        <f t="shared" si="20"/>
        <v>-</v>
      </c>
      <c r="BN20" s="84" t="str">
        <f t="shared" si="20"/>
        <v>-</v>
      </c>
      <c r="BO20" s="84" t="str">
        <f t="shared" si="20"/>
        <v>-</v>
      </c>
      <c r="BP20" s="84" t="str">
        <f t="shared" si="20"/>
        <v>-</v>
      </c>
      <c r="BQ20" s="84" t="str">
        <f t="shared" si="20"/>
        <v>-</v>
      </c>
    </row>
    <row r="21" spans="1:69" x14ac:dyDescent="0.25">
      <c r="A21" s="16" t="s">
        <v>105</v>
      </c>
      <c r="B21" s="16" t="s">
        <v>62</v>
      </c>
      <c r="C21" s="81">
        <f t="shared" ref="C21:C28" si="21">INDEX(U21:AF21,$B$2)</f>
        <v>0</v>
      </c>
      <c r="D21" s="81">
        <f t="shared" ref="D21:D28" si="22">INDEX(AG21:AR21,$B$2)</f>
        <v>0</v>
      </c>
      <c r="E21" s="81">
        <f t="shared" ref="E21:E28" si="23">INDEX(AS21:BD21,$B$2)</f>
        <v>0</v>
      </c>
      <c r="F21" s="65" t="str">
        <f t="shared" ref="F21:F27" si="24">IFERROR(E21/D21,"")</f>
        <v/>
      </c>
      <c r="H21" s="4">
        <f t="shared" ref="H21:H28" si="25">W21</f>
        <v>0</v>
      </c>
      <c r="I21" s="4">
        <f t="shared" ref="I21:I28" si="26">Z21</f>
        <v>0</v>
      </c>
      <c r="J21" s="4">
        <f t="shared" ref="J21:J28" si="27">AC21</f>
        <v>0</v>
      </c>
      <c r="K21" s="69">
        <f t="shared" ref="K21:K28" si="28">AF21</f>
        <v>0</v>
      </c>
      <c r="L21" s="4">
        <f t="shared" ref="L21:L28" si="29">AI21</f>
        <v>0</v>
      </c>
      <c r="M21" s="4">
        <f t="shared" ref="M21:M28" si="30">AL21</f>
        <v>0</v>
      </c>
      <c r="N21" s="4">
        <f t="shared" ref="N21:N28" si="31">AO21</f>
        <v>0</v>
      </c>
      <c r="O21" s="4">
        <f t="shared" ref="O21:O28" si="32">AR21</f>
        <v>0</v>
      </c>
      <c r="P21" s="4">
        <f t="shared" ref="P21:P28" si="33">INDEX(AS21:AU21,IF($B$2&gt;3,3,$B$2))</f>
        <v>0</v>
      </c>
      <c r="Q21" s="4">
        <f t="shared" ref="Q21:Q28" si="34">INDEX(AV21:AX21,IF($B$2&gt;6,3,$B$2-3))</f>
        <v>0</v>
      </c>
      <c r="R21" s="4">
        <f>IFERROR(INDEX(AY21:BA21,IF($B$2&gt;9,3,$B$2-6)),"-")</f>
        <v>0</v>
      </c>
      <c r="S21" s="69" t="str">
        <f t="shared" ref="S21:S28" si="35">IFERROR(INDEX(BB21:BD21,IF($B$2&gt;12,3,$B$2-9)),"-")</f>
        <v>-</v>
      </c>
      <c r="T21" s="1"/>
      <c r="U21" s="37" t="n">
        <v>1142.0</v>
      </c>
      <c r="V21" s="37" t="n">
        <v>1203.0</v>
      </c>
      <c r="W21" s="37" t="n">
        <v>1332.0</v>
      </c>
      <c r="X21" s="37" t="n">
        <v>1503.0</v>
      </c>
      <c r="Y21" s="37" t="n">
        <v>1459.0</v>
      </c>
      <c r="Z21" s="37" t="n">
        <v>1485.0</v>
      </c>
      <c r="AA21" s="37" t="n">
        <v>1485.0</v>
      </c>
      <c r="AB21" s="37" t="n">
        <v>1572.0</v>
      </c>
      <c r="AC21" s="37" t="n">
        <v>1732.0</v>
      </c>
      <c r="AD21" s="37" t="n">
        <v>1852.0</v>
      </c>
      <c r="AE21" s="37" t="n">
        <v>2108.0</v>
      </c>
      <c r="AF21" s="37" t="n">
        <v>2192.0</v>
      </c>
      <c r="AG21" s="37" t="n">
        <v>2219.0</v>
      </c>
      <c r="AH21" s="37" t="n">
        <v>2130.0</v>
      </c>
      <c r="AI21" s="37" t="n">
        <v>2259.0</v>
      </c>
      <c r="AJ21" s="37" t="n">
        <v>2385.0</v>
      </c>
      <c r="AK21" s="37" t="n">
        <v>2733.0</v>
      </c>
      <c r="AL21" s="37" t="n">
        <v>3526.0</v>
      </c>
      <c r="AM21" s="37" t="n">
        <v>3957.0</v>
      </c>
      <c r="AN21" s="37" t="n">
        <v>4470.0</v>
      </c>
      <c r="AO21" s="37" t="n">
        <v>5082.0</v>
      </c>
      <c r="AP21" s="37" t="n">
        <v>5596.0</v>
      </c>
      <c r="AQ21" s="37" t="n">
        <v>6020.0</v>
      </c>
      <c r="AR21" s="37" t="n">
        <v>6701.0</v>
      </c>
      <c r="AS21" s="11" t="n">
        <v>6810.0</v>
      </c>
      <c r="AT21" s="11" t="n">
        <v>5112.0</v>
      </c>
      <c r="AU21" s="11" t="n">
        <v>5243.0</v>
      </c>
      <c r="AV21" s="11" t="n">
        <v>4730.0</v>
      </c>
      <c r="AW21" s="11" t="n">
        <v>4944.0</v>
      </c>
      <c r="AX21" s="11" t="n">
        <v>5524.0</v>
      </c>
      <c r="AY21" s="11" t="n">
        <v>5453.0</v>
      </c>
      <c r="AZ21" s="11"/>
      <c r="BA21" s="11"/>
      <c r="BB21" s="11"/>
      <c r="BC21" s="11"/>
      <c r="BD21" s="11"/>
      <c r="BF21" s="84" t="str">
        <f t="shared" si="20"/>
        <v>-</v>
      </c>
      <c r="BG21" s="84" t="str">
        <f t="shared" si="20"/>
        <v>-</v>
      </c>
      <c r="BH21" s="84" t="str">
        <f t="shared" si="20"/>
        <v>-</v>
      </c>
      <c r="BI21" s="84" t="str">
        <f t="shared" si="20"/>
        <v>-</v>
      </c>
      <c r="BJ21" s="84" t="str">
        <f t="shared" si="20"/>
        <v>-</v>
      </c>
      <c r="BK21" s="84" t="str">
        <f t="shared" si="20"/>
        <v>-</v>
      </c>
      <c r="BL21" s="84" t="str">
        <f t="shared" si="20"/>
        <v>-</v>
      </c>
      <c r="BM21" s="84" t="str">
        <f t="shared" si="20"/>
        <v>-</v>
      </c>
      <c r="BN21" s="84" t="str">
        <f t="shared" si="20"/>
        <v>-</v>
      </c>
      <c r="BO21" s="84" t="str">
        <f t="shared" si="20"/>
        <v>-</v>
      </c>
      <c r="BP21" s="84" t="str">
        <f t="shared" si="20"/>
        <v>-</v>
      </c>
      <c r="BQ21" s="84" t="str">
        <f t="shared" si="20"/>
        <v>-</v>
      </c>
    </row>
    <row r="22" spans="1:69" x14ac:dyDescent="0.25">
      <c r="A22" s="16" t="s">
        <v>106</v>
      </c>
      <c r="B22" s="16" t="s">
        <v>63</v>
      </c>
      <c r="C22" s="81">
        <f t="shared" si="21"/>
        <v>0</v>
      </c>
      <c r="D22" s="81">
        <f t="shared" si="22"/>
        <v>0</v>
      </c>
      <c r="E22" s="81">
        <f t="shared" si="23"/>
        <v>0</v>
      </c>
      <c r="F22" s="65" t="str">
        <f t="shared" si="24"/>
        <v/>
      </c>
      <c r="H22" s="4">
        <f t="shared" si="25"/>
        <v>0</v>
      </c>
      <c r="I22" s="4">
        <f t="shared" si="26"/>
        <v>0</v>
      </c>
      <c r="J22" s="4">
        <f t="shared" si="27"/>
        <v>0</v>
      </c>
      <c r="K22" s="69">
        <f t="shared" si="28"/>
        <v>0</v>
      </c>
      <c r="L22" s="4">
        <f t="shared" si="29"/>
        <v>0</v>
      </c>
      <c r="M22" s="4">
        <f t="shared" si="30"/>
        <v>0</v>
      </c>
      <c r="N22" s="4">
        <f t="shared" si="31"/>
        <v>0</v>
      </c>
      <c r="O22" s="4">
        <f t="shared" si="32"/>
        <v>0</v>
      </c>
      <c r="P22" s="4">
        <f t="shared" si="33"/>
        <v>0</v>
      </c>
      <c r="Q22" s="4">
        <f t="shared" si="34"/>
        <v>0</v>
      </c>
      <c r="R22" s="4">
        <f>IFERROR(INDEX(AY22:BA22,IF($B$2&gt;9,3,$B$2-6)),"-")</f>
        <v>0</v>
      </c>
      <c r="S22" s="69" t="str">
        <f t="shared" si="35"/>
        <v>-</v>
      </c>
      <c r="T22" s="1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11"/>
      <c r="AT22" s="11" t="n">
        <v>1555.0</v>
      </c>
      <c r="AU22" s="11" t="n">
        <v>1709.0</v>
      </c>
      <c r="AV22" s="11" t="n">
        <v>2366.0</v>
      </c>
      <c r="AW22" s="11" t="n">
        <v>2740.0</v>
      </c>
      <c r="AX22" s="11" t="n">
        <v>3299.0</v>
      </c>
      <c r="AY22" s="11" t="n">
        <v>4093.0</v>
      </c>
      <c r="AZ22" s="11"/>
      <c r="BA22" s="11"/>
      <c r="BB22" s="11"/>
      <c r="BC22" s="11"/>
      <c r="BD22" s="11"/>
      <c r="BF22" s="84" t="str">
        <f t="shared" si="20"/>
        <v>-</v>
      </c>
      <c r="BG22" s="84" t="str">
        <f t="shared" si="20"/>
        <v>-</v>
      </c>
      <c r="BH22" s="84" t="str">
        <f t="shared" si="20"/>
        <v>-</v>
      </c>
      <c r="BI22" s="84" t="str">
        <f t="shared" si="20"/>
        <v>-</v>
      </c>
      <c r="BJ22" s="84" t="str">
        <f t="shared" si="20"/>
        <v>-</v>
      </c>
      <c r="BK22" s="84" t="str">
        <f t="shared" si="20"/>
        <v>-</v>
      </c>
      <c r="BL22" s="84" t="str">
        <f t="shared" si="20"/>
        <v>-</v>
      </c>
      <c r="BM22" s="84" t="str">
        <f t="shared" si="20"/>
        <v>-</v>
      </c>
      <c r="BN22" s="84" t="str">
        <f t="shared" si="20"/>
        <v>-</v>
      </c>
      <c r="BO22" s="84" t="str">
        <f t="shared" si="20"/>
        <v>-</v>
      </c>
      <c r="BP22" s="84" t="str">
        <f t="shared" si="20"/>
        <v>-</v>
      </c>
      <c r="BQ22" s="84" t="str">
        <f t="shared" si="20"/>
        <v>-</v>
      </c>
    </row>
    <row r="23" spans="1:69" x14ac:dyDescent="0.25">
      <c r="A23" s="16" t="s">
        <v>107</v>
      </c>
      <c r="B23" s="16" t="s">
        <v>72</v>
      </c>
      <c r="C23" s="81">
        <f t="shared" si="21"/>
        <v>0</v>
      </c>
      <c r="D23" s="81">
        <f t="shared" si="22"/>
        <v>0</v>
      </c>
      <c r="E23" s="81">
        <f t="shared" si="23"/>
        <v>0</v>
      </c>
      <c r="F23" s="65" t="str">
        <f t="shared" si="24"/>
        <v/>
      </c>
      <c r="H23" s="4">
        <f t="shared" si="25"/>
        <v>0</v>
      </c>
      <c r="I23" s="4">
        <f t="shared" si="26"/>
        <v>0</v>
      </c>
      <c r="J23" s="4">
        <f t="shared" si="27"/>
        <v>0</v>
      </c>
      <c r="K23" s="69">
        <f t="shared" si="28"/>
        <v>0</v>
      </c>
      <c r="L23" s="4">
        <f t="shared" si="29"/>
        <v>0</v>
      </c>
      <c r="M23" s="4">
        <f t="shared" si="30"/>
        <v>0</v>
      </c>
      <c r="N23" s="4">
        <f t="shared" si="31"/>
        <v>0</v>
      </c>
      <c r="O23" s="4">
        <f t="shared" si="32"/>
        <v>0</v>
      </c>
      <c r="P23" s="4">
        <f t="shared" si="33"/>
        <v>0</v>
      </c>
      <c r="Q23" s="4">
        <f t="shared" si="34"/>
        <v>0</v>
      </c>
      <c r="R23" s="4">
        <f t="shared" ref="R23:R28" si="36">IFERROR(INDEX(AY23:BA23,IF($B$2&gt;9,3,$B$2-6)),"-")</f>
        <v>0</v>
      </c>
      <c r="S23" s="69" t="str">
        <f>IFERROR(INDEX(BB23:BD23,IF($B$2&gt;12,3,$B$2-9)),"-")</f>
        <v>-</v>
      </c>
      <c r="U23" s="4" t="n">
        <v>845.0</v>
      </c>
      <c r="V23" s="4" t="n">
        <v>883.0</v>
      </c>
      <c r="W23" s="4" t="n">
        <v>997.0</v>
      </c>
      <c r="X23" s="4" t="n">
        <v>1127.0</v>
      </c>
      <c r="Y23" s="4" t="n">
        <v>1061.0</v>
      </c>
      <c r="Z23" s="4" t="n">
        <v>1105.0</v>
      </c>
      <c r="AA23" s="4" t="n">
        <v>1101.0</v>
      </c>
      <c r="AB23" s="4" t="n">
        <v>1199.0</v>
      </c>
      <c r="AC23" s="4" t="n">
        <v>1297.0</v>
      </c>
      <c r="AD23" s="4" t="n">
        <v>1387.0</v>
      </c>
      <c r="AE23" s="4" t="n">
        <v>1621.0</v>
      </c>
      <c r="AF23" s="4" t="n">
        <v>1704.0</v>
      </c>
      <c r="AG23" s="4" t="n">
        <v>1716.0</v>
      </c>
      <c r="AH23" s="4" t="n">
        <v>1621.0</v>
      </c>
      <c r="AI23" s="4" t="n">
        <v>1726.0</v>
      </c>
      <c r="AJ23" s="4" t="n">
        <v>1792.0</v>
      </c>
      <c r="AK23" s="4" t="n">
        <v>2080.0</v>
      </c>
      <c r="AL23" s="4" t="n">
        <v>2766.0</v>
      </c>
      <c r="AM23" s="4" t="n">
        <v>3156.0</v>
      </c>
      <c r="AN23" s="4" t="n">
        <v>3577.0</v>
      </c>
      <c r="AO23" s="4" t="n">
        <v>4038.0</v>
      </c>
      <c r="AP23" s="4" t="n">
        <v>4438.0</v>
      </c>
      <c r="AQ23" s="4" t="n">
        <v>4775.0</v>
      </c>
      <c r="AR23" s="4" t="n">
        <v>5348.0</v>
      </c>
      <c r="AS23" s="11" t="n">
        <v>5455.0</v>
      </c>
      <c r="AT23" s="11" t="n">
        <v>3696.0</v>
      </c>
      <c r="AU23" s="11" t="n">
        <v>3844.0</v>
      </c>
      <c r="AV23" s="11" t="n">
        <v>3460.0</v>
      </c>
      <c r="AW23" s="11" t="n">
        <v>3625.0</v>
      </c>
      <c r="AX23" s="11" t="n">
        <v>4210.0</v>
      </c>
      <c r="AY23" s="11" t="n">
        <v>4273.0</v>
      </c>
      <c r="AZ23" s="11"/>
      <c r="BA23" s="11"/>
      <c r="BB23" s="11"/>
      <c r="BC23" s="11"/>
      <c r="BD23" s="11"/>
      <c r="BF23" s="84" t="str">
        <f t="shared" si="20"/>
        <v>-</v>
      </c>
      <c r="BG23" s="84" t="str">
        <f t="shared" si="20"/>
        <v>-</v>
      </c>
      <c r="BH23" s="84" t="str">
        <f t="shared" si="20"/>
        <v>-</v>
      </c>
      <c r="BI23" s="84" t="str">
        <f t="shared" si="20"/>
        <v>-</v>
      </c>
      <c r="BJ23" s="84" t="str">
        <f t="shared" si="20"/>
        <v>-</v>
      </c>
      <c r="BK23" s="84" t="str">
        <f t="shared" si="20"/>
        <v>-</v>
      </c>
      <c r="BL23" s="84" t="str">
        <f t="shared" si="20"/>
        <v>-</v>
      </c>
      <c r="BM23" s="84" t="str">
        <f t="shared" si="20"/>
        <v>-</v>
      </c>
      <c r="BN23" s="84" t="str">
        <f t="shared" si="20"/>
        <v>-</v>
      </c>
      <c r="BO23" s="84" t="str">
        <f t="shared" si="20"/>
        <v>-</v>
      </c>
      <c r="BP23" s="84" t="str">
        <f t="shared" si="20"/>
        <v>-</v>
      </c>
      <c r="BQ23" s="84" t="str">
        <f t="shared" si="20"/>
        <v>-</v>
      </c>
    </row>
    <row r="24" spans="1:69" x14ac:dyDescent="0.25">
      <c r="A24" s="16" t="s">
        <v>108</v>
      </c>
      <c r="B24" s="16" t="s">
        <v>73</v>
      </c>
      <c r="C24" s="81">
        <f t="shared" si="21"/>
        <v>0</v>
      </c>
      <c r="D24" s="81">
        <f t="shared" si="22"/>
        <v>0</v>
      </c>
      <c r="E24" s="81">
        <f t="shared" si="23"/>
        <v>0</v>
      </c>
      <c r="F24" s="65" t="str">
        <f t="shared" si="24"/>
        <v/>
      </c>
      <c r="H24" s="4">
        <f t="shared" si="25"/>
        <v>0</v>
      </c>
      <c r="I24" s="4">
        <f t="shared" si="26"/>
        <v>0</v>
      </c>
      <c r="J24" s="4">
        <f t="shared" si="27"/>
        <v>0</v>
      </c>
      <c r="K24" s="69">
        <f t="shared" si="28"/>
        <v>0</v>
      </c>
      <c r="L24" s="4">
        <f t="shared" si="29"/>
        <v>0</v>
      </c>
      <c r="M24" s="4">
        <f t="shared" si="30"/>
        <v>0</v>
      </c>
      <c r="N24" s="4">
        <f t="shared" si="31"/>
        <v>0</v>
      </c>
      <c r="O24" s="4">
        <f t="shared" si="32"/>
        <v>0</v>
      </c>
      <c r="P24" s="4">
        <f t="shared" si="33"/>
        <v>0</v>
      </c>
      <c r="Q24" s="4">
        <f t="shared" si="34"/>
        <v>0</v>
      </c>
      <c r="R24" s="4">
        <f t="shared" si="36"/>
        <v>0</v>
      </c>
      <c r="S24" s="69" t="str">
        <f t="shared" si="35"/>
        <v>-</v>
      </c>
      <c r="U24" s="4" t="n">
        <v>57.0</v>
      </c>
      <c r="V24" s="4" t="n">
        <v>65.0</v>
      </c>
      <c r="W24" s="4" t="n">
        <v>65.0</v>
      </c>
      <c r="X24" s="4" t="n">
        <v>63.0</v>
      </c>
      <c r="Y24" s="4" t="n">
        <v>62.0</v>
      </c>
      <c r="Z24" s="4" t="n">
        <v>49.0</v>
      </c>
      <c r="AA24" s="4" t="n">
        <v>43.0</v>
      </c>
      <c r="AB24" s="4" t="n">
        <v>37.0</v>
      </c>
      <c r="AC24" s="4" t="n">
        <v>39.0</v>
      </c>
      <c r="AD24" s="4" t="n">
        <v>47.0</v>
      </c>
      <c r="AE24" s="4" t="n">
        <v>55.0</v>
      </c>
      <c r="AF24" s="4" t="n">
        <v>58.0</v>
      </c>
      <c r="AG24" s="4" t="n">
        <v>68.0</v>
      </c>
      <c r="AH24" s="4" t="n">
        <v>78.0</v>
      </c>
      <c r="AI24" s="4" t="n">
        <v>87.0</v>
      </c>
      <c r="AJ24" s="4" t="n">
        <v>110.0</v>
      </c>
      <c r="AK24" s="4" t="n">
        <v>114.0</v>
      </c>
      <c r="AL24" s="4" t="n">
        <v>115.0</v>
      </c>
      <c r="AM24" s="4" t="n">
        <v>127.0</v>
      </c>
      <c r="AN24" s="4" t="n">
        <v>147.0</v>
      </c>
      <c r="AO24" s="4" t="n">
        <v>178.0</v>
      </c>
      <c r="AP24" s="4" t="n">
        <v>194.0</v>
      </c>
      <c r="AQ24" s="4" t="n">
        <v>206.0</v>
      </c>
      <c r="AR24" s="4" t="n">
        <v>237.0</v>
      </c>
      <c r="AS24" s="11" t="n">
        <v>253.0</v>
      </c>
      <c r="AT24" s="11" t="n">
        <v>272.0</v>
      </c>
      <c r="AU24" s="11" t="n">
        <v>287.0</v>
      </c>
      <c r="AV24" s="11" t="n">
        <v>295.0</v>
      </c>
      <c r="AW24" s="11" t="n">
        <v>313.0</v>
      </c>
      <c r="AX24" s="11" t="n">
        <v>324.0</v>
      </c>
      <c r="AY24" s="11" t="n">
        <v>308.0</v>
      </c>
      <c r="AZ24" s="11"/>
      <c r="BA24" s="11"/>
      <c r="BB24" s="11"/>
      <c r="BC24" s="11"/>
      <c r="BD24" s="11"/>
      <c r="BF24" s="84" t="str">
        <f t="shared" si="20"/>
        <v>-</v>
      </c>
      <c r="BG24" s="84" t="str">
        <f t="shared" si="20"/>
        <v>-</v>
      </c>
      <c r="BH24" s="84" t="str">
        <f t="shared" si="20"/>
        <v>-</v>
      </c>
      <c r="BI24" s="84" t="str">
        <f t="shared" si="20"/>
        <v>-</v>
      </c>
      <c r="BJ24" s="84" t="str">
        <f t="shared" si="20"/>
        <v>-</v>
      </c>
      <c r="BK24" s="84" t="str">
        <f t="shared" si="20"/>
        <v>-</v>
      </c>
      <c r="BL24" s="84" t="str">
        <f t="shared" si="20"/>
        <v>-</v>
      </c>
      <c r="BM24" s="84" t="str">
        <f t="shared" si="20"/>
        <v>-</v>
      </c>
      <c r="BN24" s="84" t="str">
        <f t="shared" si="20"/>
        <v>-</v>
      </c>
      <c r="BO24" s="84" t="str">
        <f t="shared" si="20"/>
        <v>-</v>
      </c>
      <c r="BP24" s="84" t="str">
        <f t="shared" si="20"/>
        <v>-</v>
      </c>
      <c r="BQ24" s="84" t="str">
        <f t="shared" si="20"/>
        <v>-</v>
      </c>
    </row>
    <row r="25" spans="1:69" x14ac:dyDescent="0.25">
      <c r="A25" s="16" t="s">
        <v>109</v>
      </c>
      <c r="B25" s="16" t="s">
        <v>74</v>
      </c>
      <c r="C25" s="81">
        <f t="shared" si="21"/>
        <v>0</v>
      </c>
      <c r="D25" s="81">
        <f t="shared" si="22"/>
        <v>0</v>
      </c>
      <c r="E25" s="81">
        <f t="shared" si="23"/>
        <v>0</v>
      </c>
      <c r="F25" s="65" t="str">
        <f t="shared" si="24"/>
        <v/>
      </c>
      <c r="H25" s="4">
        <f t="shared" si="25"/>
        <v>0</v>
      </c>
      <c r="I25" s="4">
        <f t="shared" si="26"/>
        <v>0</v>
      </c>
      <c r="J25" s="4">
        <f t="shared" si="27"/>
        <v>0</v>
      </c>
      <c r="K25" s="69">
        <f t="shared" si="28"/>
        <v>0</v>
      </c>
      <c r="L25" s="4">
        <f t="shared" si="29"/>
        <v>0</v>
      </c>
      <c r="M25" s="4">
        <f t="shared" si="30"/>
        <v>0</v>
      </c>
      <c r="N25" s="4">
        <f t="shared" si="31"/>
        <v>0</v>
      </c>
      <c r="O25" s="4">
        <f t="shared" si="32"/>
        <v>0</v>
      </c>
      <c r="P25" s="4">
        <f t="shared" si="33"/>
        <v>0</v>
      </c>
      <c r="Q25" s="4">
        <f t="shared" si="34"/>
        <v>0</v>
      </c>
      <c r="R25" s="4">
        <f t="shared" si="36"/>
        <v>0</v>
      </c>
      <c r="S25" s="69" t="str">
        <f t="shared" si="35"/>
        <v>-</v>
      </c>
      <c r="U25" s="4" t="n">
        <v>157.0</v>
      </c>
      <c r="V25" s="4" t="n">
        <v>169.0</v>
      </c>
      <c r="W25" s="4" t="n">
        <v>175.0</v>
      </c>
      <c r="X25" s="4" t="n">
        <v>202.0</v>
      </c>
      <c r="Y25" s="4" t="n">
        <v>214.0</v>
      </c>
      <c r="Z25" s="4" t="n">
        <v>208.0</v>
      </c>
      <c r="AA25" s="4" t="n">
        <v>213.0</v>
      </c>
      <c r="AB25" s="4" t="n">
        <v>211.0</v>
      </c>
      <c r="AC25" s="4" t="n">
        <v>253.0</v>
      </c>
      <c r="AD25" s="4" t="n">
        <v>272.0</v>
      </c>
      <c r="AE25" s="4" t="n">
        <v>289.0</v>
      </c>
      <c r="AF25" s="4" t="n">
        <v>288.0</v>
      </c>
      <c r="AG25" s="4" t="n">
        <v>290.0</v>
      </c>
      <c r="AH25" s="4" t="n">
        <v>284.0</v>
      </c>
      <c r="AI25" s="4" t="n">
        <v>293.0</v>
      </c>
      <c r="AJ25" s="4" t="n">
        <v>311.0</v>
      </c>
      <c r="AK25" s="4" t="n">
        <v>348.0</v>
      </c>
      <c r="AL25" s="4" t="n">
        <v>428.0</v>
      </c>
      <c r="AM25" s="4" t="n">
        <v>444.0</v>
      </c>
      <c r="AN25" s="4" t="n">
        <v>494.0</v>
      </c>
      <c r="AO25" s="4" t="n">
        <v>568.0</v>
      </c>
      <c r="AP25" s="4" t="n">
        <v>640.0</v>
      </c>
      <c r="AQ25" s="4" t="n">
        <v>688.0</v>
      </c>
      <c r="AR25" s="4" t="n">
        <v>738.0</v>
      </c>
      <c r="AS25" s="11" t="n">
        <v>722.0</v>
      </c>
      <c r="AT25" s="11" t="n">
        <v>749.0</v>
      </c>
      <c r="AU25" s="11" t="n">
        <v>729.0</v>
      </c>
      <c r="AV25" s="11" t="n">
        <v>602.0</v>
      </c>
      <c r="AW25" s="11" t="n">
        <v>630.0</v>
      </c>
      <c r="AX25" s="11" t="n">
        <v>634.0</v>
      </c>
      <c r="AY25" s="11" t="n">
        <v>541.0</v>
      </c>
      <c r="AZ25" s="11"/>
      <c r="BA25" s="11"/>
      <c r="BB25" s="11"/>
      <c r="BC25" s="11"/>
      <c r="BD25" s="11"/>
      <c r="BF25" s="84" t="str">
        <f t="shared" si="20"/>
        <v>-</v>
      </c>
      <c r="BG25" s="84" t="str">
        <f t="shared" si="20"/>
        <v>-</v>
      </c>
      <c r="BH25" s="84" t="str">
        <f t="shared" si="20"/>
        <v>-</v>
      </c>
      <c r="BI25" s="84" t="str">
        <f t="shared" si="20"/>
        <v>-</v>
      </c>
      <c r="BJ25" s="84" t="str">
        <f t="shared" si="20"/>
        <v>-</v>
      </c>
      <c r="BK25" s="84" t="str">
        <f t="shared" si="20"/>
        <v>-</v>
      </c>
      <c r="BL25" s="84" t="str">
        <f t="shared" si="20"/>
        <v>-</v>
      </c>
      <c r="BM25" s="84" t="str">
        <f t="shared" si="20"/>
        <v>-</v>
      </c>
      <c r="BN25" s="84" t="str">
        <f t="shared" si="20"/>
        <v>-</v>
      </c>
      <c r="BO25" s="84" t="str">
        <f t="shared" si="20"/>
        <v>-</v>
      </c>
      <c r="BP25" s="84" t="str">
        <f t="shared" si="20"/>
        <v>-</v>
      </c>
      <c r="BQ25" s="84" t="str">
        <f t="shared" si="20"/>
        <v>-</v>
      </c>
    </row>
    <row r="26" spans="1:69" x14ac:dyDescent="0.25">
      <c r="A26" s="16" t="s">
        <v>110</v>
      </c>
      <c r="B26" s="16" t="s">
        <v>75</v>
      </c>
      <c r="C26" s="81">
        <f t="shared" si="21"/>
        <v>0</v>
      </c>
      <c r="D26" s="81">
        <f t="shared" si="22"/>
        <v>0</v>
      </c>
      <c r="E26" s="81">
        <f t="shared" si="23"/>
        <v>0</v>
      </c>
      <c r="F26" s="65" t="str">
        <f t="shared" si="24"/>
        <v/>
      </c>
      <c r="H26" s="4">
        <f t="shared" si="25"/>
        <v>0</v>
      </c>
      <c r="I26" s="4">
        <f t="shared" si="26"/>
        <v>0</v>
      </c>
      <c r="J26" s="4">
        <f t="shared" si="27"/>
        <v>0</v>
      </c>
      <c r="K26" s="69">
        <f t="shared" si="28"/>
        <v>0</v>
      </c>
      <c r="L26" s="4">
        <f t="shared" si="29"/>
        <v>0</v>
      </c>
      <c r="M26" s="4">
        <f t="shared" si="30"/>
        <v>0</v>
      </c>
      <c r="N26" s="4">
        <f t="shared" si="31"/>
        <v>0</v>
      </c>
      <c r="O26" s="4">
        <f t="shared" si="32"/>
        <v>0</v>
      </c>
      <c r="P26" s="4">
        <f t="shared" si="33"/>
        <v>0</v>
      </c>
      <c r="Q26" s="4">
        <f t="shared" si="34"/>
        <v>0</v>
      </c>
      <c r="R26" s="4">
        <f t="shared" si="36"/>
        <v>0</v>
      </c>
      <c r="S26" s="69" t="str">
        <f t="shared" si="35"/>
        <v>-</v>
      </c>
      <c r="U26" s="4" t="n">
        <v>52.0</v>
      </c>
      <c r="V26" s="4" t="n">
        <v>54.0</v>
      </c>
      <c r="W26" s="4" t="n">
        <v>60.0</v>
      </c>
      <c r="X26" s="4" t="n">
        <v>70.0</v>
      </c>
      <c r="Y26" s="4" t="n">
        <v>80.0</v>
      </c>
      <c r="Z26" s="4" t="n">
        <v>81.0</v>
      </c>
      <c r="AA26" s="4" t="n">
        <v>82.0</v>
      </c>
      <c r="AB26" s="4" t="n">
        <v>80.0</v>
      </c>
      <c r="AC26" s="4" t="n">
        <v>94.0</v>
      </c>
      <c r="AD26" s="4" t="n">
        <v>97.0</v>
      </c>
      <c r="AE26" s="4" t="n">
        <v>95.0</v>
      </c>
      <c r="AF26" s="4" t="n">
        <v>93.0</v>
      </c>
      <c r="AG26" s="4" t="n">
        <v>94.0</v>
      </c>
      <c r="AH26" s="4" t="n">
        <v>96.0</v>
      </c>
      <c r="AI26" s="4" t="n">
        <v>99.0</v>
      </c>
      <c r="AJ26" s="4" t="n">
        <v>114.0</v>
      </c>
      <c r="AK26" s="4" t="n">
        <v>131.0</v>
      </c>
      <c r="AL26" s="4" t="n">
        <v>148.0</v>
      </c>
      <c r="AM26" s="4" t="n">
        <v>156.0</v>
      </c>
      <c r="AN26" s="4" t="n">
        <v>172.0</v>
      </c>
      <c r="AO26" s="4" t="n">
        <v>197.0</v>
      </c>
      <c r="AP26" s="4" t="n">
        <v>210.0</v>
      </c>
      <c r="AQ26" s="4" t="n">
        <v>231.0</v>
      </c>
      <c r="AR26" s="4" t="n">
        <v>251.0</v>
      </c>
      <c r="AS26" s="11" t="n">
        <v>255.0</v>
      </c>
      <c r="AT26" s="11" t="n">
        <v>259.0</v>
      </c>
      <c r="AU26" s="11" t="n">
        <v>249.0</v>
      </c>
      <c r="AV26" s="11" t="n">
        <v>238.0</v>
      </c>
      <c r="AW26" s="11" t="n">
        <v>241.0</v>
      </c>
      <c r="AX26" s="11" t="n">
        <v>225.0</v>
      </c>
      <c r="AY26" s="11" t="n">
        <v>216.0</v>
      </c>
      <c r="AZ26" s="11"/>
      <c r="BA26" s="11"/>
      <c r="BB26" s="11"/>
      <c r="BC26" s="11"/>
      <c r="BD26" s="11"/>
      <c r="BF26" s="84" t="str">
        <f t="shared" si="20"/>
        <v>-</v>
      </c>
      <c r="BG26" s="84" t="str">
        <f t="shared" si="20"/>
        <v>-</v>
      </c>
      <c r="BH26" s="84" t="str">
        <f t="shared" si="20"/>
        <v>-</v>
      </c>
      <c r="BI26" s="84" t="str">
        <f t="shared" si="20"/>
        <v>-</v>
      </c>
      <c r="BJ26" s="84" t="str">
        <f t="shared" si="20"/>
        <v>-</v>
      </c>
      <c r="BK26" s="84" t="str">
        <f t="shared" si="20"/>
        <v>-</v>
      </c>
      <c r="BL26" s="84" t="str">
        <f t="shared" si="20"/>
        <v>-</v>
      </c>
      <c r="BM26" s="84" t="str">
        <f t="shared" si="20"/>
        <v>-</v>
      </c>
      <c r="BN26" s="84" t="str">
        <f t="shared" si="20"/>
        <v>-</v>
      </c>
      <c r="BO26" s="84" t="str">
        <f t="shared" si="20"/>
        <v>-</v>
      </c>
      <c r="BP26" s="84" t="str">
        <f t="shared" si="20"/>
        <v>-</v>
      </c>
      <c r="BQ26" s="84" t="str">
        <f t="shared" si="20"/>
        <v>-</v>
      </c>
    </row>
    <row r="27" spans="1:69" x14ac:dyDescent="0.25">
      <c r="A27" s="16" t="s">
        <v>111</v>
      </c>
      <c r="B27" s="16" t="s">
        <v>76</v>
      </c>
      <c r="C27" s="81">
        <f t="shared" si="21"/>
        <v>0</v>
      </c>
      <c r="D27" s="81">
        <f t="shared" si="22"/>
        <v>0</v>
      </c>
      <c r="E27" s="81">
        <f t="shared" si="23"/>
        <v>0</v>
      </c>
      <c r="F27" s="65" t="str">
        <f t="shared" si="24"/>
        <v/>
      </c>
      <c r="H27" s="4">
        <f t="shared" si="25"/>
        <v>0</v>
      </c>
      <c r="I27" s="4">
        <f t="shared" si="26"/>
        <v>0</v>
      </c>
      <c r="J27" s="4">
        <f t="shared" si="27"/>
        <v>0</v>
      </c>
      <c r="K27" s="69">
        <f t="shared" si="28"/>
        <v>0</v>
      </c>
      <c r="L27" s="4">
        <f t="shared" si="29"/>
        <v>0</v>
      </c>
      <c r="M27" s="4">
        <f t="shared" si="30"/>
        <v>0</v>
      </c>
      <c r="N27" s="4">
        <f t="shared" si="31"/>
        <v>0</v>
      </c>
      <c r="O27" s="4">
        <f t="shared" si="32"/>
        <v>0</v>
      </c>
      <c r="P27" s="4">
        <f t="shared" si="33"/>
        <v>0</v>
      </c>
      <c r="Q27" s="4">
        <f t="shared" si="34"/>
        <v>0</v>
      </c>
      <c r="R27" s="4">
        <f t="shared" si="36"/>
        <v>0</v>
      </c>
      <c r="S27" s="69" t="str">
        <f t="shared" si="35"/>
        <v>-</v>
      </c>
      <c r="U27" s="4" t="n">
        <v>24.0</v>
      </c>
      <c r="V27" s="4" t="n">
        <v>24.0</v>
      </c>
      <c r="W27" s="4" t="n">
        <v>27.0</v>
      </c>
      <c r="X27" s="4" t="n">
        <v>31.0</v>
      </c>
      <c r="Y27" s="4" t="n">
        <v>30.0</v>
      </c>
      <c r="Z27" s="4" t="n">
        <v>29.0</v>
      </c>
      <c r="AA27" s="4" t="n">
        <v>29.0</v>
      </c>
      <c r="AB27" s="4" t="n">
        <v>26.0</v>
      </c>
      <c r="AC27" s="4" t="n">
        <v>28.0</v>
      </c>
      <c r="AD27" s="4" t="n">
        <v>29.0</v>
      </c>
      <c r="AE27" s="4" t="n">
        <v>28.0</v>
      </c>
      <c r="AF27" s="4" t="n">
        <v>28.0</v>
      </c>
      <c r="AG27" s="4" t="n">
        <v>30.0</v>
      </c>
      <c r="AH27" s="4" t="n">
        <v>29.0</v>
      </c>
      <c r="AI27" s="4" t="n">
        <v>29.0</v>
      </c>
      <c r="AJ27" s="4" t="n">
        <v>31.0</v>
      </c>
      <c r="AK27" s="4" t="n">
        <v>33.0</v>
      </c>
      <c r="AL27" s="4" t="n">
        <v>36.0</v>
      </c>
      <c r="AM27" s="4" t="n">
        <v>39.0</v>
      </c>
      <c r="AN27" s="4" t="n">
        <v>42.0</v>
      </c>
      <c r="AO27" s="4" t="n">
        <v>57.0</v>
      </c>
      <c r="AP27" s="4" t="n">
        <v>67.0</v>
      </c>
      <c r="AQ27" s="4" t="n">
        <v>70.0</v>
      </c>
      <c r="AR27" s="4" t="n">
        <v>73.0</v>
      </c>
      <c r="AS27" s="11" t="n">
        <v>74.0</v>
      </c>
      <c r="AT27" s="11" t="n">
        <v>83.0</v>
      </c>
      <c r="AU27" s="11" t="n">
        <v>82.0</v>
      </c>
      <c r="AV27" s="11" t="n">
        <v>82.0</v>
      </c>
      <c r="AW27" s="11" t="n">
        <v>81.0</v>
      </c>
      <c r="AX27" s="11" t="n">
        <v>80.0</v>
      </c>
      <c r="AY27" s="11" t="n">
        <v>74.0</v>
      </c>
      <c r="AZ27" s="11"/>
      <c r="BA27" s="11"/>
      <c r="BB27" s="11"/>
      <c r="BC27" s="11"/>
      <c r="BD27" s="11"/>
      <c r="BF27" s="84" t="str">
        <f t="shared" si="20"/>
        <v>-</v>
      </c>
      <c r="BG27" s="84" t="str">
        <f t="shared" si="20"/>
        <v>-</v>
      </c>
      <c r="BH27" s="84" t="str">
        <f t="shared" si="20"/>
        <v>-</v>
      </c>
      <c r="BI27" s="84" t="str">
        <f t="shared" si="20"/>
        <v>-</v>
      </c>
      <c r="BJ27" s="84" t="str">
        <f t="shared" si="20"/>
        <v>-</v>
      </c>
      <c r="BK27" s="84" t="str">
        <f t="shared" si="20"/>
        <v>-</v>
      </c>
      <c r="BL27" s="84" t="str">
        <f t="shared" si="20"/>
        <v>-</v>
      </c>
      <c r="BM27" s="84" t="str">
        <f t="shared" si="20"/>
        <v>-</v>
      </c>
      <c r="BN27" s="84" t="str">
        <f t="shared" si="20"/>
        <v>-</v>
      </c>
      <c r="BO27" s="84" t="str">
        <f t="shared" si="20"/>
        <v>-</v>
      </c>
      <c r="BP27" s="84" t="str">
        <f t="shared" si="20"/>
        <v>-</v>
      </c>
      <c r="BQ27" s="84" t="str">
        <f t="shared" si="20"/>
        <v>-</v>
      </c>
    </row>
    <row r="28" spans="1:69" x14ac:dyDescent="0.25">
      <c r="A28" s="16" t="s">
        <v>112</v>
      </c>
      <c r="B28" s="16" t="s">
        <v>77</v>
      </c>
      <c r="C28" s="81">
        <f t="shared" si="21"/>
        <v>0</v>
      </c>
      <c r="D28" s="81">
        <f t="shared" si="22"/>
        <v>0</v>
      </c>
      <c r="E28" s="81">
        <f t="shared" si="23"/>
        <v>0</v>
      </c>
      <c r="F28" s="65" t="str">
        <f>IFERROR(E28/D28,"")</f>
        <v/>
      </c>
      <c r="H28" s="4">
        <f t="shared" si="25"/>
        <v>0</v>
      </c>
      <c r="I28" s="4">
        <f t="shared" si="26"/>
        <v>0</v>
      </c>
      <c r="J28" s="4">
        <f t="shared" si="27"/>
        <v>0</v>
      </c>
      <c r="K28" s="69">
        <f t="shared" si="28"/>
        <v>0</v>
      </c>
      <c r="L28" s="4">
        <f t="shared" si="29"/>
        <v>0</v>
      </c>
      <c r="M28" s="4">
        <f t="shared" si="30"/>
        <v>0</v>
      </c>
      <c r="N28" s="4">
        <f t="shared" si="31"/>
        <v>0</v>
      </c>
      <c r="O28" s="4">
        <f t="shared" si="32"/>
        <v>0</v>
      </c>
      <c r="P28" s="4">
        <f t="shared" si="33"/>
        <v>0</v>
      </c>
      <c r="Q28" s="4">
        <f t="shared" si="34"/>
        <v>0</v>
      </c>
      <c r="R28" s="4">
        <f t="shared" si="36"/>
        <v>0</v>
      </c>
      <c r="S28" s="69" t="str">
        <f t="shared" si="35"/>
        <v>-</v>
      </c>
      <c r="U28" s="4" t="n">
        <v>7.0</v>
      </c>
      <c r="V28" s="4" t="n">
        <v>8.0</v>
      </c>
      <c r="W28" s="4" t="n">
        <v>8.0</v>
      </c>
      <c r="X28" s="4" t="n">
        <v>10.0</v>
      </c>
      <c r="Y28" s="4" t="n">
        <v>12.0</v>
      </c>
      <c r="Z28" s="4" t="n">
        <v>13.0</v>
      </c>
      <c r="AA28" s="4" t="n">
        <v>17.0</v>
      </c>
      <c r="AB28" s="4" t="n">
        <v>19.0</v>
      </c>
      <c r="AC28" s="4" t="n">
        <v>21.0</v>
      </c>
      <c r="AD28" s="4" t="n">
        <v>20.0</v>
      </c>
      <c r="AE28" s="4" t="n">
        <v>20.0</v>
      </c>
      <c r="AF28" s="4" t="n">
        <v>21.0</v>
      </c>
      <c r="AG28" s="4" t="n">
        <v>21.0</v>
      </c>
      <c r="AH28" s="4" t="n">
        <v>22.0</v>
      </c>
      <c r="AI28" s="4" t="n">
        <v>25.0</v>
      </c>
      <c r="AJ28" s="4" t="n">
        <v>27.0</v>
      </c>
      <c r="AK28" s="4" t="n">
        <v>27.0</v>
      </c>
      <c r="AL28" s="4" t="n">
        <v>33.0</v>
      </c>
      <c r="AM28" s="4" t="n">
        <v>35.0</v>
      </c>
      <c r="AN28" s="4" t="n">
        <v>38.0</v>
      </c>
      <c r="AO28" s="4" t="n">
        <v>44.0</v>
      </c>
      <c r="AP28" s="4" t="n">
        <v>47.0</v>
      </c>
      <c r="AQ28" s="4" t="n">
        <v>50.0</v>
      </c>
      <c r="AR28" s="4" t="n">
        <v>54.0</v>
      </c>
      <c r="AS28" s="11" t="n">
        <v>51.0</v>
      </c>
      <c r="AT28" s="11" t="n">
        <v>53.0</v>
      </c>
      <c r="AU28" s="11" t="n">
        <v>52.0</v>
      </c>
      <c r="AV28" s="11" t="n">
        <v>53.0</v>
      </c>
      <c r="AW28" s="11" t="n">
        <v>54.0</v>
      </c>
      <c r="AX28" s="11" t="n">
        <v>51.0</v>
      </c>
      <c r="AY28" s="11" t="n">
        <v>41.0</v>
      </c>
      <c r="AZ28" s="11"/>
      <c r="BA28" s="11"/>
      <c r="BB28" s="11"/>
      <c r="BC28" s="11"/>
      <c r="BD28" s="11"/>
      <c r="BF28" s="84" t="str">
        <f t="shared" si="20"/>
        <v>-</v>
      </c>
      <c r="BG28" s="84" t="str">
        <f t="shared" si="20"/>
        <v>-</v>
      </c>
      <c r="BH28" s="84" t="str">
        <f t="shared" si="20"/>
        <v>-</v>
      </c>
      <c r="BI28" s="84" t="str">
        <f t="shared" si="20"/>
        <v>-</v>
      </c>
      <c r="BJ28" s="84" t="str">
        <f t="shared" si="20"/>
        <v>-</v>
      </c>
      <c r="BK28" s="84" t="str">
        <f t="shared" si="20"/>
        <v>-</v>
      </c>
      <c r="BL28" s="84" t="str">
        <f t="shared" si="20"/>
        <v>-</v>
      </c>
      <c r="BM28" s="84" t="str">
        <f t="shared" si="20"/>
        <v>-</v>
      </c>
      <c r="BN28" s="84" t="str">
        <f t="shared" si="20"/>
        <v>-</v>
      </c>
      <c r="BO28" s="84" t="str">
        <f t="shared" si="20"/>
        <v>-</v>
      </c>
      <c r="BP28" s="84" t="str">
        <f t="shared" si="20"/>
        <v>-</v>
      </c>
      <c r="BQ28" s="84" t="str">
        <f t="shared" si="20"/>
        <v>-</v>
      </c>
    </row>
    <row r="29" spans="1:69" x14ac:dyDescent="0.25">
      <c r="A29" s="42" t="s">
        <v>33</v>
      </c>
    </row>
    <row r="30" spans="1:69" x14ac:dyDescent="0.25">
      <c r="A30" s="42" t="s">
        <v>33</v>
      </c>
      <c r="B30" s="23" t="s">
        <v>42</v>
      </c>
      <c r="C30" s="21" t="str">
        <f>$C$3</f>
        <v>YTD '15</v>
      </c>
      <c r="D30" s="21" t="str">
        <f>$D$3</f>
        <v>YTD '16</v>
      </c>
      <c r="E30" s="21" t="str">
        <f>$E$3</f>
        <v>YTD '17</v>
      </c>
      <c r="F30" s="21" t="str">
        <f>$F$3</f>
        <v>YoY</v>
      </c>
      <c r="G30" s="2" t="s">
        <v>33</v>
      </c>
      <c r="H30" s="27" t="str">
        <f>$H$3</f>
        <v>Q1 '15</v>
      </c>
      <c r="I30" s="27" t="str">
        <f>$I$3</f>
        <v>Q2 '15</v>
      </c>
      <c r="J30" s="27" t="str">
        <f>$J$3</f>
        <v>Q3 '15</v>
      </c>
      <c r="K30" s="27" t="str">
        <f>$K$3</f>
        <v>Q4 '15</v>
      </c>
      <c r="L30" s="30" t="str">
        <f>$L$3</f>
        <v>Q1 '16</v>
      </c>
      <c r="M30" s="30" t="str">
        <f>$M$3</f>
        <v>Q2 '16</v>
      </c>
      <c r="N30" s="30" t="str">
        <f>$N$3</f>
        <v>Q3 '16</v>
      </c>
      <c r="O30" s="30" t="str">
        <f>$O$3</f>
        <v>Q4 '16</v>
      </c>
      <c r="P30" s="27" t="str">
        <f>$P$3</f>
        <v>Q1 '17</v>
      </c>
      <c r="Q30" s="27" t="str">
        <f>$Q$3</f>
        <v>Q2 '17</v>
      </c>
      <c r="R30" s="27" t="str">
        <f>$R$3</f>
        <v>Q3 '17</v>
      </c>
      <c r="S30" s="27" t="str">
        <f>$S$3</f>
        <v>Q4 '17</v>
      </c>
      <c r="T30" s="17" t="s">
        <v>33</v>
      </c>
      <c r="U30" s="27" t="s">
        <v>1</v>
      </c>
      <c r="V30" s="27" t="s">
        <v>2</v>
      </c>
      <c r="W30" s="27" t="s">
        <v>3</v>
      </c>
      <c r="X30" s="27" t="s">
        <v>4</v>
      </c>
      <c r="Y30" s="27" t="s">
        <v>5</v>
      </c>
      <c r="Z30" s="27" t="s">
        <v>6</v>
      </c>
      <c r="AA30" s="27" t="s">
        <v>7</v>
      </c>
      <c r="AB30" s="27" t="s">
        <v>8</v>
      </c>
      <c r="AC30" s="27" t="s">
        <v>9</v>
      </c>
      <c r="AD30" s="27" t="s">
        <v>10</v>
      </c>
      <c r="AE30" s="27" t="s">
        <v>11</v>
      </c>
      <c r="AF30" s="27" t="s">
        <v>12</v>
      </c>
      <c r="AG30" s="29" t="s">
        <v>13</v>
      </c>
      <c r="AH30" s="29" t="s">
        <v>14</v>
      </c>
      <c r="AI30" s="29" t="s">
        <v>15</v>
      </c>
      <c r="AJ30" s="29" t="s">
        <v>16</v>
      </c>
      <c r="AK30" s="29" t="s">
        <v>17</v>
      </c>
      <c r="AL30" s="29" t="s">
        <v>18</v>
      </c>
      <c r="AM30" s="29" t="s">
        <v>19</v>
      </c>
      <c r="AN30" s="29" t="s">
        <v>20</v>
      </c>
      <c r="AO30" s="29" t="s">
        <v>21</v>
      </c>
      <c r="AP30" s="29" t="s">
        <v>22</v>
      </c>
      <c r="AQ30" s="29" t="s">
        <v>23</v>
      </c>
      <c r="AR30" s="29" t="s">
        <v>24</v>
      </c>
      <c r="AS30" s="25" t="s">
        <v>25</v>
      </c>
      <c r="AT30" s="25" t="s">
        <v>26</v>
      </c>
      <c r="AU30" s="25" t="s">
        <v>27</v>
      </c>
      <c r="AV30" s="25" t="s">
        <v>28</v>
      </c>
      <c r="AW30" s="25" t="s">
        <v>29</v>
      </c>
      <c r="AX30" s="25" t="s">
        <v>30</v>
      </c>
      <c r="AY30" s="31" t="s">
        <v>99</v>
      </c>
      <c r="AZ30" s="31" t="s">
        <v>100</v>
      </c>
      <c r="BA30" s="31" t="s">
        <v>101</v>
      </c>
      <c r="BB30" s="31" t="s">
        <v>102</v>
      </c>
      <c r="BC30" s="31" t="s">
        <v>103</v>
      </c>
      <c r="BD30" s="31" t="s">
        <v>104</v>
      </c>
      <c r="BF30" s="32">
        <v>42736</v>
      </c>
      <c r="BG30" s="32">
        <v>42767</v>
      </c>
      <c r="BH30" s="32">
        <v>42795</v>
      </c>
      <c r="BI30" s="32">
        <v>42826</v>
      </c>
      <c r="BJ30" s="32">
        <v>42856</v>
      </c>
      <c r="BK30" s="32">
        <v>42887</v>
      </c>
      <c r="BL30" s="32">
        <v>42917</v>
      </c>
      <c r="BM30" s="32">
        <v>42948</v>
      </c>
      <c r="BN30" s="32">
        <v>42979</v>
      </c>
      <c r="BO30" s="32">
        <v>43009</v>
      </c>
      <c r="BP30" s="32">
        <v>43040</v>
      </c>
      <c r="BQ30" s="32">
        <v>43070</v>
      </c>
    </row>
    <row r="31" spans="1:69" x14ac:dyDescent="0.25">
      <c r="A31" s="16" t="s">
        <v>204</v>
      </c>
      <c r="B31" s="16" t="s">
        <v>78</v>
      </c>
      <c r="C31" s="71">
        <f>SUM(U31                      : INDEX(U31:AF31,$B$2))</f>
        <v>0</v>
      </c>
      <c r="D31" s="71">
        <f>SUM(AG31                  : INDEX(AG31:AR31,$B$2))</f>
        <v>0</v>
      </c>
      <c r="E31" s="71">
        <f>SUM(AS31                   : INDEX(AS31:BD31,$B$2))</f>
        <v>0</v>
      </c>
      <c r="F31" s="67" t="str">
        <f>IFERROR(E31/D31,"-")</f>
        <v>-</v>
      </c>
      <c r="H31" s="4">
        <f>SUM(U31:W31)</f>
        <v>0</v>
      </c>
      <c r="I31" s="4">
        <f>SUM(X31:Z31)</f>
        <v>0</v>
      </c>
      <c r="J31" s="4">
        <f>SUM(AA31:AC31)</f>
        <v>0</v>
      </c>
      <c r="K31" s="4">
        <f>SUM(AD31:AF31)</f>
        <v>0</v>
      </c>
      <c r="L31" s="4">
        <f>SUM(AG31:AI31)</f>
        <v>0</v>
      </c>
      <c r="M31" s="4">
        <f>SUM(AJ31:AL31)</f>
        <v>0</v>
      </c>
      <c r="N31" s="4">
        <f>SUM(AM31:AO31)</f>
        <v>0</v>
      </c>
      <c r="O31" s="4">
        <f>SUM(AP31:AR31)</f>
        <v>0</v>
      </c>
      <c r="P31" s="4">
        <f>SUM(AS31:AU31)</f>
        <v>0</v>
      </c>
      <c r="Q31" s="4">
        <f>SUM(AV31:AX31)</f>
        <v>0</v>
      </c>
      <c r="R31" s="4">
        <f>SUM(AY31:BA31)</f>
        <v>0</v>
      </c>
      <c r="S31" s="4">
        <f>SUM(BB31:BD31)</f>
        <v>0</v>
      </c>
      <c r="T31" s="1"/>
      <c r="U31" s="4" t="n">
        <v>222.0</v>
      </c>
      <c r="V31" s="4" t="n">
        <v>143.0</v>
      </c>
      <c r="W31" s="4" t="n">
        <v>230.0</v>
      </c>
      <c r="X31" s="4" t="n">
        <v>283.0</v>
      </c>
      <c r="Y31" s="4" t="n">
        <v>250.0</v>
      </c>
      <c r="Z31" s="4" t="n">
        <v>246.0</v>
      </c>
      <c r="AA31" s="4" t="n">
        <v>276.0</v>
      </c>
      <c r="AB31" s="4" t="n">
        <v>263.0</v>
      </c>
      <c r="AC31" s="4" t="n">
        <v>352.0</v>
      </c>
      <c r="AD31" s="4" t="n">
        <v>280.0</v>
      </c>
      <c r="AE31" s="4" t="n">
        <v>499.0</v>
      </c>
      <c r="AF31" s="4" t="n">
        <v>348.0</v>
      </c>
      <c r="AG31" s="4" t="n">
        <v>134.0</v>
      </c>
      <c r="AH31" s="4" t="n">
        <v>123.0</v>
      </c>
      <c r="AI31" s="4" t="n">
        <v>370.0</v>
      </c>
      <c r="AJ31" s="4" t="n">
        <v>346.0</v>
      </c>
      <c r="AK31" s="4" t="n">
        <v>538.0</v>
      </c>
      <c r="AL31" s="4" t="n">
        <v>990.0</v>
      </c>
      <c r="AM31" s="4" t="n">
        <v>683.0</v>
      </c>
      <c r="AN31" s="4" t="n">
        <v>822.0</v>
      </c>
      <c r="AO31" s="4" t="n">
        <v>945.0</v>
      </c>
      <c r="AP31" s="4" t="n">
        <v>883.0</v>
      </c>
      <c r="AQ31" s="4" t="n">
        <v>942.0</v>
      </c>
      <c r="AR31" s="4" t="n">
        <v>1124.0</v>
      </c>
      <c r="AS31" s="49" t="n">
        <v>320.0</v>
      </c>
      <c r="AT31" s="49" t="n">
        <v>671.0</v>
      </c>
      <c r="AU31" s="49" t="n">
        <v>861.0</v>
      </c>
      <c r="AV31" s="49" t="n">
        <v>668.0</v>
      </c>
      <c r="AW31" s="49" t="n">
        <v>601.0</v>
      </c>
      <c r="AX31" s="49" t="n">
        <v>1327.0</v>
      </c>
      <c r="AY31" s="49" t="n">
        <v>826.0</v>
      </c>
      <c r="AZ31" s="49"/>
      <c r="BA31" s="49"/>
      <c r="BB31" s="49"/>
      <c r="BC31" s="49"/>
      <c r="BD31" s="49"/>
      <c r="BF31" s="84" t="str">
        <f t="shared" ref="BF31:BL38" si="37">IFERROR(AS31/AG31,"-")</f>
        <v>-</v>
      </c>
      <c r="BG31" s="84" t="str">
        <f t="shared" si="37"/>
        <v>-</v>
      </c>
      <c r="BH31" s="84" t="str">
        <f t="shared" si="37"/>
        <v>-</v>
      </c>
      <c r="BI31" s="84" t="str">
        <f t="shared" si="37"/>
        <v>-</v>
      </c>
      <c r="BJ31" s="84" t="str">
        <f t="shared" si="37"/>
        <v>-</v>
      </c>
      <c r="BK31" s="84" t="str">
        <f t="shared" si="37"/>
        <v>-</v>
      </c>
      <c r="BL31" s="84" t="str">
        <f>IFERROR(AY31/AM31,"-")</f>
        <v>-</v>
      </c>
      <c r="BM31" s="84" t="str">
        <f t="shared" ref="BM31:BQ38" si="38">IFERROR(AZ31/AN31,"-")</f>
        <v>-</v>
      </c>
      <c r="BN31" s="84" t="str">
        <f t="shared" si="38"/>
        <v>-</v>
      </c>
      <c r="BO31" s="84" t="str">
        <f t="shared" si="38"/>
        <v>-</v>
      </c>
      <c r="BP31" s="84" t="str">
        <f t="shared" si="38"/>
        <v>-</v>
      </c>
      <c r="BQ31" s="84" t="str">
        <f t="shared" si="38"/>
        <v>-</v>
      </c>
    </row>
    <row r="32" spans="1:69" x14ac:dyDescent="0.25">
      <c r="A32" s="16" t="s">
        <v>114</v>
      </c>
      <c r="B32" s="16" t="s">
        <v>36</v>
      </c>
      <c r="C32" s="71">
        <f>SUM(U32                  : INDEX(U32:AF32,$B$2))</f>
        <v>0</v>
      </c>
      <c r="D32" s="71">
        <f>SUM(AG32                   : INDEX(AG32:AR32,$B$2))</f>
        <v>0</v>
      </c>
      <c r="E32" s="71">
        <f>SUM(AS32                   : INDEX(AS32:BD32,$B$2))</f>
        <v>0</v>
      </c>
      <c r="F32" s="67" t="str">
        <f t="shared" ref="F32:F38" si="39">IFERROR(E32/D32,"-")</f>
        <v>-</v>
      </c>
      <c r="H32" s="4">
        <f t="shared" ref="H32:H38" si="40">SUM(U32:W32)</f>
        <v>0</v>
      </c>
      <c r="I32" s="4">
        <f t="shared" ref="I32:I38" si="41">SUM(X32:Z32)</f>
        <v>0</v>
      </c>
      <c r="J32" s="4">
        <f t="shared" ref="J32:J38" si="42">SUM(AA32:AC32)</f>
        <v>0</v>
      </c>
      <c r="K32" s="4">
        <f t="shared" ref="K32:K37" si="43">SUM(AD32:AF32)</f>
        <v>0</v>
      </c>
      <c r="L32" s="4">
        <f t="shared" ref="L32:L38" si="44">SUM(AG32:AI32)</f>
        <v>0</v>
      </c>
      <c r="M32" s="4">
        <f t="shared" ref="M32:M38" si="45">SUM(AJ32:AL32)</f>
        <v>0</v>
      </c>
      <c r="N32" s="4">
        <f t="shared" ref="N32:N38" si="46">SUM(AM32:AO32)</f>
        <v>0</v>
      </c>
      <c r="O32" s="4">
        <f t="shared" ref="O32:O38" si="47">SUM(AP32:AR32)</f>
        <v>0</v>
      </c>
      <c r="P32" s="4">
        <f t="shared" ref="P32:P38" si="48">SUM(AS32:AU32)</f>
        <v>0</v>
      </c>
      <c r="Q32" s="4">
        <f t="shared" ref="Q32:Q38" si="49">SUM(AV32:AX32)</f>
        <v>0</v>
      </c>
      <c r="R32" s="4">
        <f t="shared" ref="R32:R38" si="50">SUM(AY32:BA32)</f>
        <v>0</v>
      </c>
      <c r="S32" s="4">
        <f t="shared" ref="S32:S38" si="51">SUM(BB32:BD32)</f>
        <v>0</v>
      </c>
      <c r="T32" s="1"/>
      <c r="U32" s="4" t="n">
        <v>175.0</v>
      </c>
      <c r="V32" s="4" t="n">
        <v>125.0</v>
      </c>
      <c r="W32" s="4" t="n">
        <v>208.0</v>
      </c>
      <c r="X32" s="4" t="n">
        <v>233.0</v>
      </c>
      <c r="Y32" s="4" t="n">
        <v>216.0</v>
      </c>
      <c r="Z32" s="4" t="n">
        <v>206.0</v>
      </c>
      <c r="AA32" s="4" t="n">
        <v>240.0</v>
      </c>
      <c r="AB32" s="4" t="n">
        <v>224.0</v>
      </c>
      <c r="AC32" s="4" t="n">
        <v>285.0</v>
      </c>
      <c r="AD32" s="4" t="n">
        <v>246.0</v>
      </c>
      <c r="AE32" s="4" t="n">
        <v>450.0</v>
      </c>
      <c r="AF32" s="4" t="n">
        <v>316.0</v>
      </c>
      <c r="AG32" s="4" t="n">
        <v>126.0</v>
      </c>
      <c r="AH32" s="4" t="n">
        <v>116.0</v>
      </c>
      <c r="AI32" s="4" t="n">
        <v>338.0</v>
      </c>
      <c r="AJ32" s="4" t="n">
        <v>288.0</v>
      </c>
      <c r="AK32" s="4" t="n">
        <v>448.0</v>
      </c>
      <c r="AL32" s="4" t="n">
        <v>854.0</v>
      </c>
      <c r="AM32" s="4" t="n">
        <v>602.0</v>
      </c>
      <c r="AN32" s="4" t="n">
        <v>738.0</v>
      </c>
      <c r="AO32" s="4" t="n">
        <v>794.0</v>
      </c>
      <c r="AP32" s="4" t="n">
        <v>761.0</v>
      </c>
      <c r="AQ32" s="4" t="n">
        <v>793.0</v>
      </c>
      <c r="AR32" s="4" t="n">
        <v>1010.0</v>
      </c>
      <c r="AS32" s="49" t="n">
        <v>281.0</v>
      </c>
      <c r="AT32" s="49" t="n">
        <v>597.0</v>
      </c>
      <c r="AU32" s="49" t="n">
        <v>823.0</v>
      </c>
      <c r="AV32" s="49" t="n">
        <v>633.0</v>
      </c>
      <c r="AW32" s="49" t="n">
        <v>565.0</v>
      </c>
      <c r="AX32" s="49" t="n">
        <v>1292.0</v>
      </c>
      <c r="AY32" s="49" t="n">
        <v>794.0</v>
      </c>
      <c r="AZ32" s="49"/>
      <c r="BA32" s="49"/>
      <c r="BB32" s="49"/>
      <c r="BC32" s="49"/>
      <c r="BD32" s="49"/>
      <c r="BF32" s="84" t="str">
        <f t="shared" si="37"/>
        <v>-</v>
      </c>
      <c r="BG32" s="84" t="str">
        <f t="shared" si="37"/>
        <v>-</v>
      </c>
      <c r="BH32" s="84" t="str">
        <f t="shared" si="37"/>
        <v>-</v>
      </c>
      <c r="BI32" s="84" t="str">
        <f t="shared" si="37"/>
        <v>-</v>
      </c>
      <c r="BJ32" s="84" t="str">
        <f t="shared" si="37"/>
        <v>-</v>
      </c>
      <c r="BK32" s="84" t="str">
        <f t="shared" si="37"/>
        <v>-</v>
      </c>
      <c r="BL32" s="84" t="str">
        <f t="shared" si="37"/>
        <v>-</v>
      </c>
      <c r="BM32" s="84" t="str">
        <f t="shared" si="38"/>
        <v>-</v>
      </c>
      <c r="BN32" s="84" t="str">
        <f t="shared" si="38"/>
        <v>-</v>
      </c>
      <c r="BO32" s="84" t="str">
        <f t="shared" si="38"/>
        <v>-</v>
      </c>
      <c r="BP32" s="84" t="str">
        <f t="shared" si="38"/>
        <v>-</v>
      </c>
      <c r="BQ32" s="84" t="str">
        <f t="shared" si="38"/>
        <v>-</v>
      </c>
    </row>
    <row r="33" spans="1:69" x14ac:dyDescent="0.25">
      <c r="A33" s="16" t="s">
        <v>232</v>
      </c>
      <c r="B33" s="16" t="s">
        <v>79</v>
      </c>
      <c r="C33" s="71">
        <f>SUM(U33                  : INDEX(U33:AF33,$B$2))</f>
        <v>0</v>
      </c>
      <c r="D33" s="71">
        <f>SUM(AG33                  : INDEX(AG33:AR33,$B$2))</f>
        <v>0</v>
      </c>
      <c r="E33" s="71">
        <f>SUM(AS33                   : INDEX(AS33:BD33,$B$2))</f>
        <v>0</v>
      </c>
      <c r="F33" s="67" t="str">
        <f t="shared" si="39"/>
        <v>-</v>
      </c>
      <c r="H33" s="4">
        <f t="shared" si="40"/>
        <v>0</v>
      </c>
      <c r="I33" s="4">
        <f t="shared" si="41"/>
        <v>0</v>
      </c>
      <c r="J33" s="4">
        <f t="shared" si="42"/>
        <v>0</v>
      </c>
      <c r="K33" s="4">
        <f t="shared" si="43"/>
        <v>0</v>
      </c>
      <c r="L33" s="4">
        <f t="shared" si="44"/>
        <v>0</v>
      </c>
      <c r="M33" s="4">
        <f t="shared" si="45"/>
        <v>0</v>
      </c>
      <c r="N33" s="4">
        <f t="shared" si="46"/>
        <v>0</v>
      </c>
      <c r="O33" s="4">
        <f t="shared" si="47"/>
        <v>0</v>
      </c>
      <c r="P33" s="4">
        <f t="shared" si="48"/>
        <v>0</v>
      </c>
      <c r="Q33" s="4">
        <f t="shared" si="49"/>
        <v>0</v>
      </c>
      <c r="R33" s="4">
        <f t="shared" si="50"/>
        <v>0</v>
      </c>
      <c r="S33" s="4">
        <f t="shared" si="51"/>
        <v>0</v>
      </c>
      <c r="T33" s="1"/>
      <c r="U33" s="4" t="n">
        <v>49.0</v>
      </c>
      <c r="V33" s="4" t="n">
        <v>20.0</v>
      </c>
      <c r="W33" s="4" t="n">
        <v>24.0</v>
      </c>
      <c r="X33" s="4" t="n">
        <v>53.0</v>
      </c>
      <c r="Y33" s="4" t="n">
        <v>36.0</v>
      </c>
      <c r="Z33" s="4" t="n">
        <v>40.0</v>
      </c>
      <c r="AA33" s="4" t="n">
        <v>37.0</v>
      </c>
      <c r="AB33" s="4" t="n">
        <v>39.0</v>
      </c>
      <c r="AC33" s="4" t="n">
        <v>67.0</v>
      </c>
      <c r="AD33" s="4" t="n">
        <v>33.0</v>
      </c>
      <c r="AE33" s="4" t="n">
        <v>49.0</v>
      </c>
      <c r="AF33" s="4" t="n">
        <v>32.0</v>
      </c>
      <c r="AG33" s="4" t="n">
        <v>8.0</v>
      </c>
      <c r="AH33" s="4" t="n">
        <v>8.0</v>
      </c>
      <c r="AI33" s="4" t="n">
        <v>31.0</v>
      </c>
      <c r="AJ33" s="4" t="n">
        <v>57.0</v>
      </c>
      <c r="AK33" s="4" t="n">
        <v>91.0</v>
      </c>
      <c r="AL33" s="4" t="n">
        <v>136.0</v>
      </c>
      <c r="AM33" s="4" t="n">
        <v>81.0</v>
      </c>
      <c r="AN33" s="4" t="n">
        <v>84.0</v>
      </c>
      <c r="AO33" s="4" t="n">
        <v>151.0</v>
      </c>
      <c r="AP33" s="4" t="n">
        <v>122.0</v>
      </c>
      <c r="AQ33" s="4" t="n">
        <v>149.0</v>
      </c>
      <c r="AR33" s="4" t="n">
        <v>114.0</v>
      </c>
      <c r="AS33" s="49" t="n">
        <v>39.0</v>
      </c>
      <c r="AT33" s="49" t="n">
        <v>74.0</v>
      </c>
      <c r="AU33" s="49" t="n">
        <v>38.0</v>
      </c>
      <c r="AV33" s="49" t="n">
        <v>35.0</v>
      </c>
      <c r="AW33" s="49" t="n">
        <v>36.0</v>
      </c>
      <c r="AX33" s="49" t="n">
        <v>35.0</v>
      </c>
      <c r="AY33" s="49" t="n">
        <v>32.0</v>
      </c>
      <c r="AZ33" s="49"/>
      <c r="BA33" s="49"/>
      <c r="BB33" s="49"/>
      <c r="BC33" s="49"/>
      <c r="BD33" s="49"/>
      <c r="BF33" s="84" t="str">
        <f t="shared" si="37"/>
        <v>-</v>
      </c>
      <c r="BG33" s="84" t="str">
        <f t="shared" si="37"/>
        <v>-</v>
      </c>
      <c r="BH33" s="84" t="str">
        <f t="shared" si="37"/>
        <v>-</v>
      </c>
      <c r="BI33" s="84" t="str">
        <f t="shared" si="37"/>
        <v>-</v>
      </c>
      <c r="BJ33" s="84" t="str">
        <f t="shared" si="37"/>
        <v>-</v>
      </c>
      <c r="BK33" s="84" t="str">
        <f t="shared" si="37"/>
        <v>-</v>
      </c>
      <c r="BL33" s="84" t="str">
        <f t="shared" si="37"/>
        <v>-</v>
      </c>
      <c r="BM33" s="84" t="str">
        <f t="shared" si="38"/>
        <v>-</v>
      </c>
      <c r="BN33" s="84" t="str">
        <f t="shared" si="38"/>
        <v>-</v>
      </c>
      <c r="BO33" s="84" t="str">
        <f t="shared" si="38"/>
        <v>-</v>
      </c>
      <c r="BP33" s="84" t="str">
        <f t="shared" si="38"/>
        <v>-</v>
      </c>
      <c r="BQ33" s="84" t="str">
        <f t="shared" si="38"/>
        <v>-</v>
      </c>
    </row>
    <row r="34" spans="1:69" x14ac:dyDescent="0.25">
      <c r="A34" s="16" t="s">
        <v>115</v>
      </c>
      <c r="B34" s="16" t="s">
        <v>37</v>
      </c>
      <c r="C34" s="71">
        <f>SUM(U34                  : INDEX(U34:AF34,$B$2))</f>
        <v>0</v>
      </c>
      <c r="D34" s="71">
        <f>SUM(AG34                  : INDEX(AG34:AR34,$B$2))</f>
        <v>0</v>
      </c>
      <c r="E34" s="71">
        <f>SUM(AS34                   : INDEX(AS34:BD34,$B$2))</f>
        <v>0</v>
      </c>
      <c r="F34" s="67" t="str">
        <f t="shared" si="39"/>
        <v>-</v>
      </c>
      <c r="H34" s="4">
        <f t="shared" si="40"/>
        <v>0</v>
      </c>
      <c r="I34" s="4">
        <f t="shared" si="41"/>
        <v>0</v>
      </c>
      <c r="J34" s="4">
        <f t="shared" si="42"/>
        <v>0</v>
      </c>
      <c r="K34" s="4">
        <f t="shared" si="43"/>
        <v>0</v>
      </c>
      <c r="L34" s="4">
        <f t="shared" si="44"/>
        <v>0</v>
      </c>
      <c r="M34" s="4">
        <f t="shared" si="45"/>
        <v>0</v>
      </c>
      <c r="N34" s="4">
        <f t="shared" si="46"/>
        <v>0</v>
      </c>
      <c r="O34" s="4">
        <f t="shared" si="47"/>
        <v>0</v>
      </c>
      <c r="P34" s="4">
        <f t="shared" si="48"/>
        <v>0</v>
      </c>
      <c r="Q34" s="4">
        <f t="shared" si="49"/>
        <v>0</v>
      </c>
      <c r="R34" s="4">
        <f t="shared" si="50"/>
        <v>0</v>
      </c>
      <c r="S34" s="4">
        <f t="shared" si="51"/>
        <v>0</v>
      </c>
      <c r="T34" s="1"/>
      <c r="U34" s="1" t="n">
        <v>8.0</v>
      </c>
      <c r="V34" s="1" t="n">
        <v>4.0</v>
      </c>
      <c r="W34" s="1" t="n">
        <v>2.0</v>
      </c>
      <c r="X34" s="1" t="n">
        <v>1.0</v>
      </c>
      <c r="Y34" s="1" t="n">
        <v>1.0</v>
      </c>
      <c r="Z34" s="1"/>
      <c r="AA34" s="1"/>
      <c r="AB34" s="1"/>
      <c r="AC34" s="1"/>
      <c r="AD34" s="1"/>
      <c r="AE34" s="1"/>
      <c r="AF34" s="1" t="n">
        <v>0.0</v>
      </c>
      <c r="AG34" s="1"/>
      <c r="AH34" s="1"/>
      <c r="AI34" s="1"/>
      <c r="AJ34" s="1"/>
      <c r="AK34" s="1"/>
      <c r="AL34" s="1"/>
      <c r="AM34" s="1"/>
      <c r="AN34" s="1"/>
      <c r="AO34" s="1" t="n">
        <v>0.0</v>
      </c>
      <c r="AP34" s="1"/>
      <c r="AQ34" s="1"/>
      <c r="AR34" s="1"/>
      <c r="AS34" s="49"/>
      <c r="AT34" s="49" t="n">
        <v>1.0</v>
      </c>
      <c r="AU34" s="49"/>
      <c r="AV34" s="49"/>
      <c r="AW34" s="49"/>
      <c r="AX34" s="49" t="n">
        <v>2.0</v>
      </c>
      <c r="AY34" s="49" t="n">
        <v>0.0</v>
      </c>
      <c r="AZ34" s="49"/>
      <c r="BA34" s="49"/>
      <c r="BB34" s="49"/>
      <c r="BC34" s="49"/>
      <c r="BD34" s="49"/>
      <c r="BF34" s="84" t="str">
        <f t="shared" si="37"/>
        <v>-</v>
      </c>
      <c r="BG34" s="84" t="str">
        <f t="shared" si="37"/>
        <v>-</v>
      </c>
      <c r="BH34" s="84" t="str">
        <f t="shared" si="37"/>
        <v>-</v>
      </c>
      <c r="BI34" s="84" t="str">
        <f t="shared" si="37"/>
        <v>-</v>
      </c>
      <c r="BJ34" s="84" t="str">
        <f t="shared" si="37"/>
        <v>-</v>
      </c>
      <c r="BK34" s="84" t="str">
        <f t="shared" si="37"/>
        <v>-</v>
      </c>
      <c r="BL34" s="84" t="str">
        <f t="shared" si="37"/>
        <v>-</v>
      </c>
      <c r="BM34" s="84" t="str">
        <f t="shared" si="38"/>
        <v>-</v>
      </c>
      <c r="BN34" s="84" t="str">
        <f t="shared" si="38"/>
        <v>-</v>
      </c>
      <c r="BO34" s="84" t="str">
        <f t="shared" si="38"/>
        <v>-</v>
      </c>
      <c r="BP34" s="84" t="str">
        <f t="shared" si="38"/>
        <v>-</v>
      </c>
      <c r="BQ34" s="84" t="str">
        <f t="shared" si="38"/>
        <v>-</v>
      </c>
    </row>
    <row r="35" spans="1:69" x14ac:dyDescent="0.25">
      <c r="A35" s="16" t="s">
        <v>116</v>
      </c>
      <c r="B35" s="16" t="s">
        <v>38</v>
      </c>
      <c r="C35" s="71">
        <f>SUM(U35                  : INDEX(U35:AF35,$B$2))</f>
        <v>0</v>
      </c>
      <c r="D35" s="71">
        <f>SUM(AG35                  : INDEX(AG35:AR35,$B$2))</f>
        <v>0</v>
      </c>
      <c r="E35" s="71">
        <f>SUM(AS35                   : INDEX(AS35:BD35,$B$2))</f>
        <v>0</v>
      </c>
      <c r="F35" s="67" t="str">
        <f t="shared" si="39"/>
        <v>-</v>
      </c>
      <c r="H35" s="4">
        <f t="shared" si="40"/>
        <v>0</v>
      </c>
      <c r="I35" s="4">
        <f t="shared" si="41"/>
        <v>0</v>
      </c>
      <c r="J35" s="4">
        <f t="shared" si="42"/>
        <v>0</v>
      </c>
      <c r="K35" s="4">
        <f>SUM(AD35:AF35)</f>
        <v>0</v>
      </c>
      <c r="L35" s="4">
        <f t="shared" si="44"/>
        <v>0</v>
      </c>
      <c r="M35" s="4">
        <f t="shared" si="45"/>
        <v>0</v>
      </c>
      <c r="N35" s="4">
        <f t="shared" si="46"/>
        <v>0</v>
      </c>
      <c r="O35" s="4">
        <f t="shared" si="47"/>
        <v>0</v>
      </c>
      <c r="P35" s="4">
        <f t="shared" si="48"/>
        <v>0</v>
      </c>
      <c r="Q35" s="4">
        <f t="shared" si="49"/>
        <v>0</v>
      </c>
      <c r="R35" s="4">
        <f t="shared" si="50"/>
        <v>0</v>
      </c>
      <c r="S35" s="4">
        <f t="shared" si="51"/>
        <v>0</v>
      </c>
      <c r="T35" s="1"/>
      <c r="U35" s="1" t="n">
        <v>28.0</v>
      </c>
      <c r="V35" s="1" t="n">
        <v>11.0</v>
      </c>
      <c r="W35" s="1" t="n">
        <v>13.0</v>
      </c>
      <c r="X35" s="1" t="n">
        <v>34.0</v>
      </c>
      <c r="Y35" s="1" t="n">
        <v>23.0</v>
      </c>
      <c r="Z35" s="1" t="n">
        <v>28.0</v>
      </c>
      <c r="AA35" s="1" t="n">
        <v>25.0</v>
      </c>
      <c r="AB35" s="1" t="n">
        <v>30.0</v>
      </c>
      <c r="AC35" s="1" t="n">
        <v>48.0</v>
      </c>
      <c r="AD35" s="1" t="n">
        <v>28.0</v>
      </c>
      <c r="AE35" s="1" t="n">
        <v>40.0</v>
      </c>
      <c r="AF35" s="1" t="n">
        <v>24.0</v>
      </c>
      <c r="AG35" s="1" t="n">
        <v>7.0</v>
      </c>
      <c r="AH35" s="1" t="n">
        <v>4.0</v>
      </c>
      <c r="AI35" s="1" t="n">
        <v>22.0</v>
      </c>
      <c r="AJ35" s="1" t="n">
        <v>37.0</v>
      </c>
      <c r="AK35" s="1" t="n">
        <v>67.0</v>
      </c>
      <c r="AL35" s="1" t="n">
        <v>102.0</v>
      </c>
      <c r="AM35" s="1" t="n">
        <v>62.0</v>
      </c>
      <c r="AN35" s="1" t="n">
        <v>61.0</v>
      </c>
      <c r="AO35" s="1" t="n">
        <v>98.0</v>
      </c>
      <c r="AP35" s="1" t="n">
        <v>90.0</v>
      </c>
      <c r="AQ35" s="1" t="n">
        <v>109.0</v>
      </c>
      <c r="AR35" s="1" t="n">
        <v>84.0</v>
      </c>
      <c r="AS35" s="49" t="n">
        <v>30.0</v>
      </c>
      <c r="AT35" s="49" t="n">
        <v>48.0</v>
      </c>
      <c r="AU35" s="49" t="n">
        <v>27.0</v>
      </c>
      <c r="AV35" s="49" t="n">
        <v>27.0</v>
      </c>
      <c r="AW35" s="49" t="n">
        <v>23.0</v>
      </c>
      <c r="AX35" s="49" t="n">
        <v>28.0</v>
      </c>
      <c r="AY35" s="49" t="n">
        <v>23.0</v>
      </c>
      <c r="AZ35" s="49"/>
      <c r="BA35" s="49"/>
      <c r="BB35" s="49"/>
      <c r="BC35" s="49"/>
      <c r="BD35" s="49"/>
      <c r="BF35" s="84" t="str">
        <f t="shared" si="37"/>
        <v>-</v>
      </c>
      <c r="BG35" s="84" t="str">
        <f t="shared" si="37"/>
        <v>-</v>
      </c>
      <c r="BH35" s="84" t="str">
        <f t="shared" si="37"/>
        <v>-</v>
      </c>
      <c r="BI35" s="84" t="str">
        <f t="shared" si="37"/>
        <v>-</v>
      </c>
      <c r="BJ35" s="84" t="str">
        <f t="shared" si="37"/>
        <v>-</v>
      </c>
      <c r="BK35" s="84" t="str">
        <f t="shared" si="37"/>
        <v>-</v>
      </c>
      <c r="BL35" s="84" t="str">
        <f t="shared" si="37"/>
        <v>-</v>
      </c>
      <c r="BM35" s="84" t="str">
        <f t="shared" si="38"/>
        <v>-</v>
      </c>
      <c r="BN35" s="84" t="str">
        <f t="shared" si="38"/>
        <v>-</v>
      </c>
      <c r="BO35" s="84" t="str">
        <f t="shared" si="38"/>
        <v>-</v>
      </c>
      <c r="BP35" s="84" t="str">
        <f t="shared" si="38"/>
        <v>-</v>
      </c>
      <c r="BQ35" s="84" t="str">
        <f t="shared" si="38"/>
        <v>-</v>
      </c>
    </row>
    <row r="36" spans="1:69" x14ac:dyDescent="0.25">
      <c r="A36" s="16" t="s">
        <v>117</v>
      </c>
      <c r="B36" s="16" t="s">
        <v>39</v>
      </c>
      <c r="C36" s="71">
        <f>SUM(U36                  : INDEX(U36:AF36,$B$2))</f>
        <v>0</v>
      </c>
      <c r="D36" s="71">
        <f>SUM(AG36                  : INDEX(AG36:AR36,$B$2))</f>
        <v>0</v>
      </c>
      <c r="E36" s="71">
        <f>SUM(AS36                   : INDEX(AS36:BD36,$B$2))</f>
        <v>0</v>
      </c>
      <c r="F36" s="67" t="str">
        <f t="shared" si="39"/>
        <v>-</v>
      </c>
      <c r="H36" s="4">
        <f t="shared" si="40"/>
        <v>0</v>
      </c>
      <c r="I36" s="4">
        <f t="shared" si="41"/>
        <v>0</v>
      </c>
      <c r="J36" s="4">
        <f t="shared" si="42"/>
        <v>0</v>
      </c>
      <c r="K36" s="4">
        <f>SUM(AD36:AF36)</f>
        <v>0</v>
      </c>
      <c r="L36" s="4">
        <f t="shared" si="44"/>
        <v>0</v>
      </c>
      <c r="M36" s="4">
        <f t="shared" si="45"/>
        <v>0</v>
      </c>
      <c r="N36" s="4">
        <f t="shared" si="46"/>
        <v>0</v>
      </c>
      <c r="O36" s="4">
        <f t="shared" si="47"/>
        <v>0</v>
      </c>
      <c r="P36" s="4">
        <f t="shared" si="48"/>
        <v>0</v>
      </c>
      <c r="Q36" s="4">
        <f t="shared" si="49"/>
        <v>0</v>
      </c>
      <c r="R36" s="4">
        <f t="shared" si="50"/>
        <v>0</v>
      </c>
      <c r="S36" s="4">
        <f t="shared" si="51"/>
        <v>0</v>
      </c>
      <c r="T36" s="1"/>
      <c r="U36" s="1" t="n">
        <v>7.0</v>
      </c>
      <c r="V36" s="1" t="n">
        <v>1.0</v>
      </c>
      <c r="W36" s="1" t="n">
        <v>4.0</v>
      </c>
      <c r="X36" s="1" t="n">
        <v>11.0</v>
      </c>
      <c r="Y36" s="1" t="n">
        <v>8.0</v>
      </c>
      <c r="Z36" s="1" t="n">
        <v>10.0</v>
      </c>
      <c r="AA36" s="1" t="n">
        <v>8.0</v>
      </c>
      <c r="AB36" s="1" t="n">
        <v>7.0</v>
      </c>
      <c r="AC36" s="1" t="n">
        <v>14.0</v>
      </c>
      <c r="AD36" s="1" t="n">
        <v>3.0</v>
      </c>
      <c r="AE36" s="1" t="n">
        <v>7.0</v>
      </c>
      <c r="AF36" s="1" t="n">
        <v>6.0</v>
      </c>
      <c r="AG36" s="1" t="n">
        <v>1.0</v>
      </c>
      <c r="AH36" s="1" t="n">
        <v>1.0</v>
      </c>
      <c r="AI36" s="1" t="n">
        <v>7.0</v>
      </c>
      <c r="AJ36" s="1" t="n">
        <v>16.0</v>
      </c>
      <c r="AK36" s="1" t="n">
        <v>16.0</v>
      </c>
      <c r="AL36" s="1" t="n">
        <v>22.0</v>
      </c>
      <c r="AM36" s="1" t="n">
        <v>13.0</v>
      </c>
      <c r="AN36" s="1" t="n">
        <v>14.0</v>
      </c>
      <c r="AO36" s="1" t="n">
        <v>31.0</v>
      </c>
      <c r="AP36" s="1" t="n">
        <v>18.0</v>
      </c>
      <c r="AQ36" s="1" t="n">
        <v>28.0</v>
      </c>
      <c r="AR36" s="1" t="n">
        <v>22.0</v>
      </c>
      <c r="AS36" s="49" t="n">
        <v>8.0</v>
      </c>
      <c r="AT36" s="49" t="n">
        <v>15.0</v>
      </c>
      <c r="AU36" s="49" t="n">
        <v>10.0</v>
      </c>
      <c r="AV36" s="49" t="n">
        <v>4.0</v>
      </c>
      <c r="AW36" s="49" t="n">
        <v>8.0</v>
      </c>
      <c r="AX36" s="49" t="n">
        <v>2.0</v>
      </c>
      <c r="AY36" s="49" t="n">
        <v>4.0</v>
      </c>
      <c r="AZ36" s="49"/>
      <c r="BA36" s="49"/>
      <c r="BB36" s="49"/>
      <c r="BC36" s="49"/>
      <c r="BD36" s="49"/>
      <c r="BF36" s="84" t="str">
        <f t="shared" si="37"/>
        <v>-</v>
      </c>
      <c r="BG36" s="84" t="str">
        <f t="shared" si="37"/>
        <v>-</v>
      </c>
      <c r="BH36" s="84" t="str">
        <f t="shared" si="37"/>
        <v>-</v>
      </c>
      <c r="BI36" s="84" t="str">
        <f t="shared" si="37"/>
        <v>-</v>
      </c>
      <c r="BJ36" s="84" t="str">
        <f t="shared" si="37"/>
        <v>-</v>
      </c>
      <c r="BK36" s="84" t="str">
        <f t="shared" si="37"/>
        <v>-</v>
      </c>
      <c r="BL36" s="84" t="str">
        <f t="shared" si="37"/>
        <v>-</v>
      </c>
      <c r="BM36" s="84" t="str">
        <f t="shared" si="38"/>
        <v>-</v>
      </c>
      <c r="BN36" s="84" t="str">
        <f t="shared" si="38"/>
        <v>-</v>
      </c>
      <c r="BO36" s="84" t="str">
        <f t="shared" si="38"/>
        <v>-</v>
      </c>
      <c r="BP36" s="84" t="str">
        <f t="shared" si="38"/>
        <v>-</v>
      </c>
      <c r="BQ36" s="84" t="str">
        <f t="shared" si="38"/>
        <v>-</v>
      </c>
    </row>
    <row r="37" spans="1:69" x14ac:dyDescent="0.25">
      <c r="A37" s="16" t="s">
        <v>118</v>
      </c>
      <c r="B37" s="16" t="s">
        <v>40</v>
      </c>
      <c r="C37" s="71">
        <f>SUM(U37                  : INDEX(U37:AF37,$B$2))</f>
        <v>0</v>
      </c>
      <c r="D37" s="71">
        <f>SUM(AG37                  : INDEX(AG37:AR37,$B$2))</f>
        <v>0</v>
      </c>
      <c r="E37" s="71">
        <f>SUM(AS37                   : INDEX(AS37:BD37,$B$2))</f>
        <v>0</v>
      </c>
      <c r="F37" s="67" t="str">
        <f t="shared" si="39"/>
        <v>-</v>
      </c>
      <c r="H37" s="4">
        <f t="shared" si="40"/>
        <v>0</v>
      </c>
      <c r="I37" s="4">
        <f t="shared" si="41"/>
        <v>0</v>
      </c>
      <c r="J37" s="4">
        <f t="shared" si="42"/>
        <v>0</v>
      </c>
      <c r="K37" s="4">
        <f t="shared" si="43"/>
        <v>0</v>
      </c>
      <c r="L37" s="4">
        <f t="shared" si="44"/>
        <v>0</v>
      </c>
      <c r="M37" s="4">
        <f t="shared" si="45"/>
        <v>0</v>
      </c>
      <c r="N37" s="4">
        <f t="shared" si="46"/>
        <v>0</v>
      </c>
      <c r="O37" s="4">
        <f t="shared" si="47"/>
        <v>0</v>
      </c>
      <c r="P37" s="4">
        <f t="shared" si="48"/>
        <v>0</v>
      </c>
      <c r="Q37" s="4">
        <f>SUM(AV37:AX37)</f>
        <v>0</v>
      </c>
      <c r="R37" s="4">
        <f t="shared" si="50"/>
        <v>0</v>
      </c>
      <c r="S37" s="4">
        <f t="shared" si="51"/>
        <v>0</v>
      </c>
      <c r="T37" s="1"/>
      <c r="U37" s="1" t="n">
        <v>4.0</v>
      </c>
      <c r="V37" s="1" t="n">
        <v>1.0</v>
      </c>
      <c r="W37" s="1" t="n">
        <v>3.0</v>
      </c>
      <c r="X37" s="1" t="n">
        <v>2.0</v>
      </c>
      <c r="Y37" s="1" t="n">
        <v>1.0</v>
      </c>
      <c r="Z37" s="1" t="n">
        <v>1.0</v>
      </c>
      <c r="AA37" s="1" t="n">
        <v>1.0</v>
      </c>
      <c r="AB37" s="1" t="n">
        <v>1.0</v>
      </c>
      <c r="AC37" s="1" t="n">
        <v>3.0</v>
      </c>
      <c r="AD37" s="1" t="n">
        <v>2.0</v>
      </c>
      <c r="AE37" s="1" t="n">
        <v>2.0</v>
      </c>
      <c r="AF37" s="1" t="n">
        <v>1.0</v>
      </c>
      <c r="AG37" s="1"/>
      <c r="AH37" s="1" t="n">
        <v>1.0</v>
      </c>
      <c r="AI37" s="1"/>
      <c r="AJ37" s="1" t="n">
        <v>2.0</v>
      </c>
      <c r="AK37" s="1" t="n">
        <v>5.0</v>
      </c>
      <c r="AL37" s="1" t="n">
        <v>6.0</v>
      </c>
      <c r="AM37" s="1" t="n">
        <v>3.0</v>
      </c>
      <c r="AN37" s="1" t="n">
        <v>5.0</v>
      </c>
      <c r="AO37" s="1" t="n">
        <v>15.0</v>
      </c>
      <c r="AP37" s="1" t="n">
        <v>10.0</v>
      </c>
      <c r="AQ37" s="1" t="n">
        <v>8.0</v>
      </c>
      <c r="AR37" s="1" t="n">
        <v>4.0</v>
      </c>
      <c r="AS37" s="49" t="n">
        <v>1.0</v>
      </c>
      <c r="AT37" s="49" t="n">
        <v>8.0</v>
      </c>
      <c r="AU37" s="49" t="n">
        <v>1.0</v>
      </c>
      <c r="AV37" s="49" t="n">
        <v>1.0</v>
      </c>
      <c r="AW37" s="49" t="n">
        <v>4.0</v>
      </c>
      <c r="AX37" s="49" t="n">
        <v>2.0</v>
      </c>
      <c r="AY37" s="49" t="n">
        <v>3.0</v>
      </c>
      <c r="AZ37" s="49"/>
      <c r="BA37" s="49"/>
      <c r="BB37" s="49"/>
      <c r="BC37" s="49"/>
      <c r="BD37" s="49"/>
      <c r="BF37" s="84" t="str">
        <f t="shared" si="37"/>
        <v>-</v>
      </c>
      <c r="BG37" s="84" t="str">
        <f t="shared" si="37"/>
        <v>-</v>
      </c>
      <c r="BH37" s="84" t="str">
        <f t="shared" si="37"/>
        <v>-</v>
      </c>
      <c r="BI37" s="84" t="str">
        <f t="shared" si="37"/>
        <v>-</v>
      </c>
      <c r="BJ37" s="84" t="str">
        <f t="shared" si="37"/>
        <v>-</v>
      </c>
      <c r="BK37" s="84" t="str">
        <f t="shared" si="37"/>
        <v>-</v>
      </c>
      <c r="BL37" s="84" t="str">
        <f t="shared" si="37"/>
        <v>-</v>
      </c>
      <c r="BM37" s="84" t="str">
        <f t="shared" si="38"/>
        <v>-</v>
      </c>
      <c r="BN37" s="84" t="str">
        <f t="shared" si="38"/>
        <v>-</v>
      </c>
      <c r="BO37" s="84" t="str">
        <f t="shared" si="38"/>
        <v>-</v>
      </c>
      <c r="BP37" s="84" t="str">
        <f t="shared" si="38"/>
        <v>-</v>
      </c>
      <c r="BQ37" s="84" t="str">
        <f t="shared" si="38"/>
        <v>-</v>
      </c>
    </row>
    <row r="38" spans="1:69" x14ac:dyDescent="0.25">
      <c r="A38" s="16" t="s">
        <v>119</v>
      </c>
      <c r="B38" s="16" t="s">
        <v>41</v>
      </c>
      <c r="C38" s="71">
        <f>SUM(U38                  : INDEX(U38:AF38,$B$2))</f>
        <v>0</v>
      </c>
      <c r="D38" s="71">
        <f>SUM(AG38                  : INDEX(AG38:AR38,$B$2))</f>
        <v>0</v>
      </c>
      <c r="E38" s="71">
        <f>SUM(AS38                   : INDEX(AS38:BD38,$B$2))</f>
        <v>0</v>
      </c>
      <c r="F38" s="67" t="str">
        <f t="shared" si="39"/>
        <v>-</v>
      </c>
      <c r="H38" s="4">
        <f t="shared" si="40"/>
        <v>0</v>
      </c>
      <c r="I38" s="4">
        <f t="shared" si="41"/>
        <v>0</v>
      </c>
      <c r="J38" s="4">
        <f t="shared" si="42"/>
        <v>0</v>
      </c>
      <c r="K38" s="4">
        <f>SUM(AD38:AF38)</f>
        <v>0</v>
      </c>
      <c r="L38" s="4">
        <f t="shared" si="44"/>
        <v>0</v>
      </c>
      <c r="M38" s="4">
        <f t="shared" si="45"/>
        <v>0</v>
      </c>
      <c r="N38" s="4">
        <f t="shared" si="46"/>
        <v>0</v>
      </c>
      <c r="O38" s="4">
        <f t="shared" si="47"/>
        <v>0</v>
      </c>
      <c r="P38" s="4">
        <f t="shared" si="48"/>
        <v>0</v>
      </c>
      <c r="Q38" s="4">
        <f t="shared" si="49"/>
        <v>0</v>
      </c>
      <c r="R38" s="4">
        <f t="shared" si="50"/>
        <v>0</v>
      </c>
      <c r="S38" s="4">
        <f t="shared" si="51"/>
        <v>0</v>
      </c>
      <c r="T38" s="1"/>
      <c r="U38" s="1"/>
      <c r="V38" s="1" t="n">
        <v>1.0</v>
      </c>
      <c r="W38" s="1"/>
      <c r="X38" s="1" t="n">
        <v>2.0</v>
      </c>
      <c r="Y38" s="1" t="n">
        <v>1.0</v>
      </c>
      <c r="Z38" s="1" t="n">
        <v>1.0</v>
      </c>
      <c r="AA38" s="1" t="n">
        <v>2.0</v>
      </c>
      <c r="AB38" s="1" t="n">
        <v>1.0</v>
      </c>
      <c r="AC38" s="1" t="n">
        <v>2.0</v>
      </c>
      <c r="AD38" s="1" t="n">
        <v>1.0</v>
      </c>
      <c r="AE38" s="1"/>
      <c r="AF38" s="1" t="n">
        <v>1.0</v>
      </c>
      <c r="AG38" s="1"/>
      <c r="AH38" s="1" t="n">
        <v>1.0</v>
      </c>
      <c r="AI38" s="1" t="n">
        <v>3.0</v>
      </c>
      <c r="AJ38" s="1" t="n">
        <v>3.0</v>
      </c>
      <c r="AK38" s="1" t="n">
        <v>2.0</v>
      </c>
      <c r="AL38" s="1" t="n">
        <v>6.0</v>
      </c>
      <c r="AM38" s="1" t="n">
        <v>3.0</v>
      </c>
      <c r="AN38" s="1" t="n">
        <v>4.0</v>
      </c>
      <c r="AO38" s="1" t="n">
        <v>7.0</v>
      </c>
      <c r="AP38" s="1" t="n">
        <v>4.0</v>
      </c>
      <c r="AQ38" s="1" t="n">
        <v>4.0</v>
      </c>
      <c r="AR38" s="1" t="n">
        <v>4.0</v>
      </c>
      <c r="AS38" s="49"/>
      <c r="AT38" s="49" t="n">
        <v>2.0</v>
      </c>
      <c r="AU38" s="49"/>
      <c r="AV38" s="49" t="n">
        <v>3.0</v>
      </c>
      <c r="AW38" s="49" t="n">
        <v>1.0</v>
      </c>
      <c r="AX38" s="49" t="n">
        <v>1.0</v>
      </c>
      <c r="AY38" s="49" t="n">
        <v>2.0</v>
      </c>
      <c r="AZ38" s="49"/>
      <c r="BA38" s="49"/>
      <c r="BB38" s="49"/>
      <c r="BC38" s="49"/>
      <c r="BD38" s="49"/>
      <c r="BF38" s="84" t="str">
        <f t="shared" si="37"/>
        <v>-</v>
      </c>
      <c r="BG38" s="84" t="str">
        <f t="shared" si="37"/>
        <v>-</v>
      </c>
      <c r="BH38" s="84" t="str">
        <f t="shared" si="37"/>
        <v>-</v>
      </c>
      <c r="BI38" s="84" t="str">
        <f t="shared" si="37"/>
        <v>-</v>
      </c>
      <c r="BJ38" s="84" t="str">
        <f t="shared" si="37"/>
        <v>-</v>
      </c>
      <c r="BK38" s="84" t="str">
        <f t="shared" si="37"/>
        <v>-</v>
      </c>
      <c r="BL38" s="84" t="str">
        <f t="shared" si="37"/>
        <v>-</v>
      </c>
      <c r="BM38" s="84" t="str">
        <f t="shared" si="38"/>
        <v>-</v>
      </c>
      <c r="BN38" s="84" t="str">
        <f t="shared" si="38"/>
        <v>-</v>
      </c>
      <c r="BO38" s="84" t="str">
        <f t="shared" si="38"/>
        <v>-</v>
      </c>
      <c r="BP38" s="84" t="str">
        <f t="shared" si="38"/>
        <v>-</v>
      </c>
      <c r="BQ38" s="84" t="str">
        <f t="shared" si="38"/>
        <v>-</v>
      </c>
    </row>
    <row r="39" spans="1:69" x14ac:dyDescent="0.25">
      <c r="A39" s="42" t="s">
        <v>33</v>
      </c>
      <c r="L39" s="4"/>
      <c r="M39" s="4"/>
      <c r="N39" s="4"/>
      <c r="O39" s="4"/>
    </row>
    <row r="40" spans="1:69" x14ac:dyDescent="0.25">
      <c r="A40" s="43"/>
      <c r="B40" s="23" t="s">
        <v>43</v>
      </c>
      <c r="C40" s="21" t="str">
        <f>$C$3</f>
        <v>YTD '15</v>
      </c>
      <c r="D40" s="21" t="str">
        <f>$D$3</f>
        <v>YTD '16</v>
      </c>
      <c r="E40" s="21" t="str">
        <f>$E$3</f>
        <v>YTD '17</v>
      </c>
      <c r="F40" s="21" t="str">
        <f>$F$3</f>
        <v>YoY</v>
      </c>
      <c r="G40" s="2" t="s">
        <v>33</v>
      </c>
      <c r="H40" s="27" t="str">
        <f>$H$3</f>
        <v>Q1 '15</v>
      </c>
      <c r="I40" s="27" t="str">
        <f>$I$3</f>
        <v>Q2 '15</v>
      </c>
      <c r="J40" s="27" t="str">
        <f>$J$3</f>
        <v>Q3 '15</v>
      </c>
      <c r="K40" s="27" t="str">
        <f>$K$3</f>
        <v>Q4 '15</v>
      </c>
      <c r="L40" s="30" t="str">
        <f>$L$3</f>
        <v>Q1 '16</v>
      </c>
      <c r="M40" s="30" t="str">
        <f>$M$3</f>
        <v>Q2 '16</v>
      </c>
      <c r="N40" s="30" t="str">
        <f>$N$3</f>
        <v>Q3 '16</v>
      </c>
      <c r="O40" s="30" t="str">
        <f>$O$3</f>
        <v>Q4 '16</v>
      </c>
      <c r="P40" s="27" t="str">
        <f>$P$3</f>
        <v>Q1 '17</v>
      </c>
      <c r="Q40" s="27" t="str">
        <f>$Q$3</f>
        <v>Q2 '17</v>
      </c>
      <c r="R40" s="27" t="str">
        <f>$R$3</f>
        <v>Q3 '17</v>
      </c>
      <c r="S40" s="27" t="str">
        <f>$S$3</f>
        <v>Q4 '17</v>
      </c>
      <c r="T40" s="17" t="s">
        <v>33</v>
      </c>
      <c r="U40" s="27" t="s">
        <v>1</v>
      </c>
      <c r="V40" s="27" t="s">
        <v>2</v>
      </c>
      <c r="W40" s="27" t="s">
        <v>3</v>
      </c>
      <c r="X40" s="27" t="s">
        <v>4</v>
      </c>
      <c r="Y40" s="27" t="s">
        <v>5</v>
      </c>
      <c r="Z40" s="27" t="s">
        <v>6</v>
      </c>
      <c r="AA40" s="27" t="s">
        <v>7</v>
      </c>
      <c r="AB40" s="27" t="s">
        <v>8</v>
      </c>
      <c r="AC40" s="27" t="s">
        <v>9</v>
      </c>
      <c r="AD40" s="27" t="s">
        <v>10</v>
      </c>
      <c r="AE40" s="27" t="s">
        <v>11</v>
      </c>
      <c r="AF40" s="27" t="s">
        <v>12</v>
      </c>
      <c r="AG40" s="29" t="s">
        <v>13</v>
      </c>
      <c r="AH40" s="29" t="s">
        <v>14</v>
      </c>
      <c r="AI40" s="29" t="s">
        <v>15</v>
      </c>
      <c r="AJ40" s="29" t="s">
        <v>16</v>
      </c>
      <c r="AK40" s="29" t="s">
        <v>17</v>
      </c>
      <c r="AL40" s="29" t="s">
        <v>18</v>
      </c>
      <c r="AM40" s="29" t="s">
        <v>19</v>
      </c>
      <c r="AN40" s="29" t="s">
        <v>20</v>
      </c>
      <c r="AO40" s="29" t="s">
        <v>21</v>
      </c>
      <c r="AP40" s="29" t="s">
        <v>22</v>
      </c>
      <c r="AQ40" s="29" t="s">
        <v>23</v>
      </c>
      <c r="AR40" s="29" t="s">
        <v>24</v>
      </c>
      <c r="AS40" s="25" t="s">
        <v>25</v>
      </c>
      <c r="AT40" s="25" t="s">
        <v>26</v>
      </c>
      <c r="AU40" s="25" t="s">
        <v>27</v>
      </c>
      <c r="AV40" s="25" t="s">
        <v>28</v>
      </c>
      <c r="AW40" s="25" t="s">
        <v>29</v>
      </c>
      <c r="AX40" s="25" t="s">
        <v>30</v>
      </c>
      <c r="AY40" s="31" t="s">
        <v>99</v>
      </c>
      <c r="AZ40" s="31" t="s">
        <v>100</v>
      </c>
      <c r="BA40" s="31" t="s">
        <v>101</v>
      </c>
      <c r="BB40" s="31" t="s">
        <v>102</v>
      </c>
      <c r="BC40" s="31" t="s">
        <v>103</v>
      </c>
      <c r="BD40" s="31" t="s">
        <v>104</v>
      </c>
      <c r="BF40" s="32">
        <v>42736</v>
      </c>
      <c r="BG40" s="32">
        <v>42767</v>
      </c>
      <c r="BH40" s="32">
        <v>42795</v>
      </c>
      <c r="BI40" s="32">
        <v>42826</v>
      </c>
      <c r="BJ40" s="32">
        <v>42856</v>
      </c>
      <c r="BK40" s="32">
        <v>42887</v>
      </c>
      <c r="BL40" s="32">
        <v>42917</v>
      </c>
      <c r="BM40" s="32">
        <v>42948</v>
      </c>
      <c r="BN40" s="32">
        <v>42979</v>
      </c>
      <c r="BO40" s="32">
        <v>43009</v>
      </c>
      <c r="BP40" s="32">
        <v>43040</v>
      </c>
      <c r="BQ40" s="32">
        <v>43070</v>
      </c>
    </row>
    <row r="41" spans="1:69" x14ac:dyDescent="0.25">
      <c r="B41" s="22" t="s">
        <v>87</v>
      </c>
      <c r="C41" s="71">
        <f>SUM(U41                        : INDEX(U41:AF41,$B$2))</f>
        <v>0</v>
      </c>
      <c r="D41" s="71">
        <f>SUM(AG41                   : INDEX(AG41:AR41,$B$2))</f>
        <v>0</v>
      </c>
      <c r="E41" s="71">
        <f>SUM(AS41                    : INDEX(AS41:BD41,$B$2))</f>
        <v>0</v>
      </c>
      <c r="F41" s="67" t="str">
        <f>IFERROR(E41/D41,"-")</f>
        <v>-</v>
      </c>
      <c r="H41" s="4">
        <f>SUM(U41:W41)</f>
        <v>0</v>
      </c>
      <c r="I41" s="4">
        <f>SUM(X41:Z41)</f>
        <v>0</v>
      </c>
      <c r="J41" s="4">
        <f>SUM(AA41:AC41)</f>
        <v>0</v>
      </c>
      <c r="K41" s="4">
        <f>SUM(AD41:AF41)</f>
        <v>0</v>
      </c>
      <c r="L41" s="4">
        <f>SUM(AG41:AI41)</f>
        <v>0</v>
      </c>
      <c r="M41" s="4">
        <f>SUM(AJ41:AL41)</f>
        <v>0</v>
      </c>
      <c r="N41" s="4">
        <f>SUM(AM41:AO41)</f>
        <v>0</v>
      </c>
      <c r="O41" s="4">
        <f>SUM(AP41:AR41)</f>
        <v>0</v>
      </c>
      <c r="P41" s="4">
        <f>SUM(AS41:AU41)</f>
        <v>0</v>
      </c>
      <c r="Q41" s="4">
        <f>SUM(AV41:AX41)</f>
        <v>0</v>
      </c>
      <c r="R41" s="4">
        <f>SUM(AY41:BA41)</f>
        <v>0</v>
      </c>
      <c r="S41" s="4">
        <f>SUM(BB41:BD41)</f>
        <v>0</v>
      </c>
      <c r="T41" s="1"/>
      <c r="U41" s="4">
        <f>SUM(U24:U28)</f>
        <v>0</v>
      </c>
      <c r="V41" s="4">
        <f t="shared" ref="V41:BD41" si="52">SUM(V24:V28)</f>
        <v>0</v>
      </c>
      <c r="W41" s="4">
        <f t="shared" si="52"/>
        <v>0</v>
      </c>
      <c r="X41" s="4">
        <f t="shared" si="52"/>
        <v>0</v>
      </c>
      <c r="Y41" s="4">
        <f t="shared" si="52"/>
        <v>0</v>
      </c>
      <c r="Z41" s="4">
        <f t="shared" si="52"/>
        <v>0</v>
      </c>
      <c r="AA41" s="4">
        <f t="shared" si="52"/>
        <v>0</v>
      </c>
      <c r="AB41" s="4">
        <f t="shared" si="52"/>
        <v>0</v>
      </c>
      <c r="AC41" s="4">
        <f t="shared" si="52"/>
        <v>0</v>
      </c>
      <c r="AD41" s="4">
        <f t="shared" si="52"/>
        <v>0</v>
      </c>
      <c r="AE41" s="4">
        <f t="shared" si="52"/>
        <v>0</v>
      </c>
      <c r="AF41" s="4">
        <f t="shared" si="52"/>
        <v>0</v>
      </c>
      <c r="AG41" s="4">
        <f t="shared" si="52"/>
        <v>0</v>
      </c>
      <c r="AH41" s="4">
        <f t="shared" si="52"/>
        <v>0</v>
      </c>
      <c r="AI41" s="4">
        <f t="shared" si="52"/>
        <v>0</v>
      </c>
      <c r="AJ41" s="4">
        <f t="shared" si="52"/>
        <v>0</v>
      </c>
      <c r="AK41" s="4">
        <f t="shared" si="52"/>
        <v>0</v>
      </c>
      <c r="AL41" s="4">
        <f t="shared" si="52"/>
        <v>0</v>
      </c>
      <c r="AM41" s="4">
        <f t="shared" si="52"/>
        <v>0</v>
      </c>
      <c r="AN41" s="4">
        <f t="shared" si="52"/>
        <v>0</v>
      </c>
      <c r="AO41" s="4">
        <f t="shared" si="52"/>
        <v>0</v>
      </c>
      <c r="AP41" s="4">
        <f t="shared" si="52"/>
        <v>0</v>
      </c>
      <c r="AQ41" s="4">
        <f t="shared" si="52"/>
        <v>0</v>
      </c>
      <c r="AR41" s="4">
        <f t="shared" si="52"/>
        <v>0</v>
      </c>
      <c r="AS41" s="4">
        <f t="shared" si="52"/>
        <v>0</v>
      </c>
      <c r="AT41" s="4">
        <f t="shared" si="52"/>
        <v>0</v>
      </c>
      <c r="AU41" s="4">
        <f t="shared" si="52"/>
        <v>0</v>
      </c>
      <c r="AV41" s="4">
        <f t="shared" si="52"/>
        <v>0</v>
      </c>
      <c r="AW41" s="4">
        <f t="shared" si="52"/>
        <v>0</v>
      </c>
      <c r="AX41" s="4">
        <f t="shared" si="52"/>
        <v>0</v>
      </c>
      <c r="AY41" s="4">
        <f t="shared" si="52"/>
        <v>0</v>
      </c>
      <c r="AZ41" s="4">
        <f t="shared" si="52"/>
        <v>0</v>
      </c>
      <c r="BA41" s="4">
        <f t="shared" si="52"/>
        <v>0</v>
      </c>
      <c r="BB41" s="4">
        <f t="shared" si="52"/>
        <v>0</v>
      </c>
      <c r="BC41" s="4">
        <f t="shared" si="52"/>
        <v>0</v>
      </c>
      <c r="BD41" s="4">
        <f t="shared" si="52"/>
        <v>0</v>
      </c>
      <c r="BF41" s="84" t="str">
        <f t="shared" ref="BF41:BQ45" si="53">IFERROR(AS41/AG41,"-")</f>
        <v>-</v>
      </c>
      <c r="BG41" s="84" t="str">
        <f t="shared" si="53"/>
        <v>-</v>
      </c>
      <c r="BH41" s="84" t="str">
        <f t="shared" si="53"/>
        <v>-</v>
      </c>
      <c r="BI41" s="84" t="str">
        <f t="shared" si="53"/>
        <v>-</v>
      </c>
      <c r="BJ41" s="84" t="str">
        <f t="shared" si="53"/>
        <v>-</v>
      </c>
      <c r="BK41" s="84" t="str">
        <f t="shared" si="53"/>
        <v>-</v>
      </c>
      <c r="BL41" s="84" t="str">
        <f t="shared" si="53"/>
        <v>-</v>
      </c>
      <c r="BM41" s="84" t="str">
        <f t="shared" si="53"/>
        <v>-</v>
      </c>
      <c r="BN41" s="84" t="str">
        <f t="shared" si="53"/>
        <v>-</v>
      </c>
      <c r="BO41" s="84" t="str">
        <f t="shared" si="53"/>
        <v>-</v>
      </c>
      <c r="BP41" s="84" t="str">
        <f t="shared" si="53"/>
        <v>-</v>
      </c>
      <c r="BQ41" s="84" t="str">
        <f t="shared" si="53"/>
        <v>-</v>
      </c>
    </row>
    <row r="42" spans="1:69" x14ac:dyDescent="0.25">
      <c r="A42" s="88"/>
      <c r="B42" s="22" t="s">
        <v>81</v>
      </c>
      <c r="C42" s="73" t="str">
        <f>IFERROR(C43/SUM(C24:C28),"-")</f>
        <v>-</v>
      </c>
      <c r="D42" s="73" t="str">
        <f t="shared" ref="D42" si="54">IFERROR(D43/SUM(D24:D28),"-")</f>
        <v>-</v>
      </c>
      <c r="E42" s="73" t="str">
        <f>IFERROR(E43/SUM(E24:E28),"-")</f>
        <v>-</v>
      </c>
      <c r="F42" s="67" t="str">
        <f>IFERROR(E42/D42,"-")</f>
        <v>-</v>
      </c>
      <c r="H42" s="73" t="str">
        <f t="shared" ref="H42:S42" si="55">IFERROR(H43/SUM(H24:H28),"-")</f>
        <v>-</v>
      </c>
      <c r="I42" s="73" t="str">
        <f t="shared" si="55"/>
        <v>-</v>
      </c>
      <c r="J42" s="73" t="str">
        <f t="shared" si="55"/>
        <v>-</v>
      </c>
      <c r="K42" s="73" t="str">
        <f t="shared" si="55"/>
        <v>-</v>
      </c>
      <c r="L42" s="73" t="str">
        <f t="shared" si="55"/>
        <v>-</v>
      </c>
      <c r="M42" s="73" t="str">
        <f>IFERROR(M43/SUM(M24:M28),"-")</f>
        <v>-</v>
      </c>
      <c r="N42" s="73" t="str">
        <f t="shared" si="55"/>
        <v>-</v>
      </c>
      <c r="O42" s="73" t="str">
        <f t="shared" si="55"/>
        <v>-</v>
      </c>
      <c r="P42" s="73" t="str">
        <f t="shared" si="55"/>
        <v>-</v>
      </c>
      <c r="Q42" s="73" t="str">
        <f t="shared" si="55"/>
        <v>-</v>
      </c>
      <c r="R42" s="73" t="str">
        <f t="shared" si="55"/>
        <v>-</v>
      </c>
      <c r="S42" s="73" t="str">
        <f t="shared" si="55"/>
        <v>-</v>
      </c>
      <c r="T42" s="1"/>
      <c r="U42" s="73" t="str">
        <f t="shared" ref="U42:BC42" si="56">IFERROR(U43/SUM(U24:U28),"-")</f>
        <v>-</v>
      </c>
      <c r="V42" s="73" t="str">
        <f t="shared" si="56"/>
        <v>-</v>
      </c>
      <c r="W42" s="73" t="str">
        <f t="shared" si="56"/>
        <v>-</v>
      </c>
      <c r="X42" s="73" t="str">
        <f t="shared" si="56"/>
        <v>-</v>
      </c>
      <c r="Y42" s="73" t="str">
        <f t="shared" si="56"/>
        <v>-</v>
      </c>
      <c r="Z42" s="73" t="str">
        <f t="shared" si="56"/>
        <v>-</v>
      </c>
      <c r="AA42" s="73" t="str">
        <f t="shared" si="56"/>
        <v>-</v>
      </c>
      <c r="AB42" s="73" t="str">
        <f t="shared" si="56"/>
        <v>-</v>
      </c>
      <c r="AC42" s="73" t="str">
        <f t="shared" si="56"/>
        <v>-</v>
      </c>
      <c r="AD42" s="73" t="str">
        <f t="shared" si="56"/>
        <v>-</v>
      </c>
      <c r="AE42" s="73" t="str">
        <f t="shared" si="56"/>
        <v>-</v>
      </c>
      <c r="AF42" s="73" t="str">
        <f t="shared" si="56"/>
        <v>-</v>
      </c>
      <c r="AG42" s="73" t="str">
        <f t="shared" si="56"/>
        <v>-</v>
      </c>
      <c r="AH42" s="73" t="str">
        <f t="shared" si="56"/>
        <v>-</v>
      </c>
      <c r="AI42" s="73" t="str">
        <f t="shared" si="56"/>
        <v>-</v>
      </c>
      <c r="AJ42" s="73" t="str">
        <f t="shared" si="56"/>
        <v>-</v>
      </c>
      <c r="AK42" s="73" t="str">
        <f t="shared" si="56"/>
        <v>-</v>
      </c>
      <c r="AL42" s="73" t="str">
        <f t="shared" si="56"/>
        <v>-</v>
      </c>
      <c r="AM42" s="73" t="str">
        <f t="shared" si="56"/>
        <v>-</v>
      </c>
      <c r="AN42" s="73" t="str">
        <f t="shared" si="56"/>
        <v>-</v>
      </c>
      <c r="AO42" s="73" t="str">
        <f t="shared" si="56"/>
        <v>-</v>
      </c>
      <c r="AP42" s="73" t="str">
        <f t="shared" si="56"/>
        <v>-</v>
      </c>
      <c r="AQ42" s="73" t="str">
        <f t="shared" si="56"/>
        <v>-</v>
      </c>
      <c r="AR42" s="73" t="str">
        <f t="shared" si="56"/>
        <v>-</v>
      </c>
      <c r="AS42" s="73" t="str">
        <f t="shared" si="56"/>
        <v>-</v>
      </c>
      <c r="AT42" s="73" t="str">
        <f t="shared" si="56"/>
        <v>-</v>
      </c>
      <c r="AU42" s="73" t="str">
        <f t="shared" si="56"/>
        <v>-</v>
      </c>
      <c r="AV42" s="73" t="str">
        <f t="shared" si="56"/>
        <v>-</v>
      </c>
      <c r="AW42" s="73" t="str">
        <f t="shared" si="56"/>
        <v>-</v>
      </c>
      <c r="AX42" s="73" t="str">
        <f t="shared" si="56"/>
        <v>-</v>
      </c>
      <c r="AY42" s="73" t="str">
        <f t="shared" si="56"/>
        <v>-</v>
      </c>
      <c r="AZ42" s="73" t="str">
        <f t="shared" si="56"/>
        <v>-</v>
      </c>
      <c r="BA42" s="73" t="str">
        <f t="shared" si="56"/>
        <v>-</v>
      </c>
      <c r="BB42" s="73" t="str">
        <f t="shared" si="56"/>
        <v>-</v>
      </c>
      <c r="BC42" s="73" t="str">
        <f t="shared" si="56"/>
        <v>-</v>
      </c>
      <c r="BD42" s="73" t="str">
        <f>IFERROR(BD43/SUM(BD24:BD28),"-")</f>
        <v>-</v>
      </c>
      <c r="BF42" s="84" t="str">
        <f t="shared" si="53"/>
        <v>-</v>
      </c>
      <c r="BG42" s="84" t="str">
        <f t="shared" si="53"/>
        <v>-</v>
      </c>
      <c r="BH42" s="84" t="str">
        <f t="shared" si="53"/>
        <v>-</v>
      </c>
      <c r="BI42" s="84" t="str">
        <f t="shared" si="53"/>
        <v>-</v>
      </c>
      <c r="BJ42" s="84" t="str">
        <f t="shared" si="53"/>
        <v>-</v>
      </c>
      <c r="BK42" s="84" t="str">
        <f t="shared" si="53"/>
        <v>-</v>
      </c>
      <c r="BL42" s="84" t="str">
        <f t="shared" si="53"/>
        <v>-</v>
      </c>
      <c r="BM42" s="84" t="str">
        <f t="shared" si="53"/>
        <v>-</v>
      </c>
      <c r="BN42" s="84" t="str">
        <f t="shared" si="53"/>
        <v>-</v>
      </c>
      <c r="BO42" s="84" t="str">
        <f t="shared" si="53"/>
        <v>-</v>
      </c>
      <c r="BP42" s="84" t="str">
        <f t="shared" si="53"/>
        <v>-</v>
      </c>
      <c r="BQ42" s="84" t="str">
        <f t="shared" si="53"/>
        <v>-</v>
      </c>
    </row>
    <row r="43" spans="1:69" x14ac:dyDescent="0.25">
      <c r="A43" s="88" t="s">
        <v>233</v>
      </c>
      <c r="B43" s="22" t="s">
        <v>88</v>
      </c>
      <c r="C43" s="71">
        <f>SUM(U43                       : INDEX(U43:AF43,$B$2))</f>
        <v>0</v>
      </c>
      <c r="D43" s="71">
        <f>SUM(AG43                   : INDEX(AG43:AR43,$B$2))</f>
        <v>0</v>
      </c>
      <c r="E43" s="71">
        <f>SUM(AS43                    : INDEX(AS43:BD43,$B$2))</f>
        <v>0</v>
      </c>
      <c r="F43" s="67" t="str">
        <f>IFERROR(E43/D43,"-")</f>
        <v>-</v>
      </c>
      <c r="H43" s="4">
        <f>SUM(U43:W43)</f>
        <v>0</v>
      </c>
      <c r="I43" s="4">
        <f>SUM(X43:Z43)</f>
        <v>0</v>
      </c>
      <c r="J43" s="4">
        <f>SUM(AA43:AC43)</f>
        <v>0</v>
      </c>
      <c r="K43" s="4">
        <f>SUM(AD43:AF43)</f>
        <v>0</v>
      </c>
      <c r="L43" s="4">
        <f>SUM(AG43:AI43)</f>
        <v>0</v>
      </c>
      <c r="M43" s="4">
        <f>SUM(AJ43:AL43)</f>
        <v>0</v>
      </c>
      <c r="N43" s="4">
        <f>SUM(AM43:AO43)</f>
        <v>0</v>
      </c>
      <c r="O43" s="4">
        <f>SUM(AP43:AR43)</f>
        <v>0</v>
      </c>
      <c r="P43" s="4">
        <f>SUM(AS43:AU43)</f>
        <v>0</v>
      </c>
      <c r="Q43" s="4">
        <f>SUM(AV43:AX43)</f>
        <v>0</v>
      </c>
      <c r="R43" s="4">
        <f>SUM(AY43:BA43)</f>
        <v>0</v>
      </c>
      <c r="S43" s="4">
        <f>SUM(BB43:BD43)</f>
        <v>0</v>
      </c>
      <c r="T43" s="1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 t="n">
        <v>96.0</v>
      </c>
      <c r="AH43" s="4" t="n">
        <v>80.0</v>
      </c>
      <c r="AI43" s="4" t="n">
        <v>193.0</v>
      </c>
      <c r="AJ43" s="4" t="n">
        <v>168.0</v>
      </c>
      <c r="AK43" s="4" t="n">
        <v>256.0</v>
      </c>
      <c r="AL43" s="4" t="n">
        <v>367.0</v>
      </c>
      <c r="AM43" s="4" t="n">
        <v>313.0</v>
      </c>
      <c r="AN43" s="4" t="n">
        <v>342.0</v>
      </c>
      <c r="AO43" s="4" t="n">
        <v>434.0</v>
      </c>
      <c r="AP43" s="4" t="n">
        <v>420.0</v>
      </c>
      <c r="AQ43" s="4" t="n">
        <v>451.0</v>
      </c>
      <c r="AR43" s="4" t="n">
        <v>528.0</v>
      </c>
      <c r="AS43" s="4" t="n">
        <v>206.0</v>
      </c>
      <c r="AT43" s="4" t="n">
        <v>341.0</v>
      </c>
      <c r="AU43" s="4" t="n">
        <v>394.0</v>
      </c>
      <c r="AV43" s="4" t="n">
        <v>316.0</v>
      </c>
      <c r="AW43" s="4" t="n">
        <v>292.0</v>
      </c>
      <c r="AX43" s="4" t="n">
        <v>488.0</v>
      </c>
      <c r="AY43" s="4" t="n">
        <v>322.0</v>
      </c>
      <c r="AZ43" s="4"/>
      <c r="BA43" s="4"/>
      <c r="BB43" s="4"/>
      <c r="BC43" s="4"/>
      <c r="BD43" s="4"/>
      <c r="BF43" s="84" t="str">
        <f t="shared" si="53"/>
        <v>-</v>
      </c>
      <c r="BG43" s="84" t="str">
        <f t="shared" si="53"/>
        <v>-</v>
      </c>
      <c r="BH43" s="84" t="str">
        <f t="shared" si="53"/>
        <v>-</v>
      </c>
      <c r="BI43" s="84" t="str">
        <f t="shared" si="53"/>
        <v>-</v>
      </c>
      <c r="BJ43" s="84" t="str">
        <f t="shared" si="53"/>
        <v>-</v>
      </c>
      <c r="BK43" s="84" t="str">
        <f t="shared" si="53"/>
        <v>-</v>
      </c>
      <c r="BL43" s="84" t="str">
        <f t="shared" si="53"/>
        <v>-</v>
      </c>
      <c r="BM43" s="84" t="str">
        <f t="shared" si="53"/>
        <v>-</v>
      </c>
      <c r="BN43" s="84" t="str">
        <f t="shared" si="53"/>
        <v>-</v>
      </c>
      <c r="BO43" s="84" t="str">
        <f t="shared" si="53"/>
        <v>-</v>
      </c>
      <c r="BP43" s="84" t="str">
        <f t="shared" si="53"/>
        <v>-</v>
      </c>
      <c r="BQ43" s="84" t="str">
        <f t="shared" si="53"/>
        <v>-</v>
      </c>
    </row>
    <row r="44" spans="1:69" x14ac:dyDescent="0.25">
      <c r="A44" s="88"/>
      <c r="B44" s="22" t="s">
        <v>82</v>
      </c>
      <c r="C44" s="66" t="str">
        <f>IFERROR(C77/C43,"-")</f>
        <v>-</v>
      </c>
      <c r="D44" s="66" t="str">
        <f>IFERROR(D77/D43,"-")</f>
        <v>-</v>
      </c>
      <c r="E44" s="66" t="str">
        <f>IFERROR(E77/E43,"-")</f>
        <v>-</v>
      </c>
      <c r="F44" s="67" t="str">
        <f>IFERROR(E44/D44,"-")</f>
        <v>-</v>
      </c>
      <c r="H44" s="66" t="str">
        <f t="shared" ref="H44:S44" si="57">IFERROR(H77/H43,"-")</f>
        <v>-</v>
      </c>
      <c r="I44" s="66" t="str">
        <f t="shared" si="57"/>
        <v>-</v>
      </c>
      <c r="J44" s="66" t="str">
        <f t="shared" si="57"/>
        <v>-</v>
      </c>
      <c r="K44" s="66" t="str">
        <f t="shared" si="57"/>
        <v>-</v>
      </c>
      <c r="L44" s="66" t="str">
        <f t="shared" si="57"/>
        <v>-</v>
      </c>
      <c r="M44" s="66" t="str">
        <f t="shared" si="57"/>
        <v>-</v>
      </c>
      <c r="N44" s="66" t="str">
        <f t="shared" si="57"/>
        <v>-</v>
      </c>
      <c r="O44" s="66" t="str">
        <f t="shared" si="57"/>
        <v>-</v>
      </c>
      <c r="P44" s="66" t="str">
        <f t="shared" si="57"/>
        <v>-</v>
      </c>
      <c r="Q44" s="66" t="str">
        <f t="shared" si="57"/>
        <v>-</v>
      </c>
      <c r="R44" s="66" t="str">
        <f t="shared" si="57"/>
        <v>-</v>
      </c>
      <c r="S44" s="66" t="str">
        <f t="shared" si="57"/>
        <v>-</v>
      </c>
      <c r="T44" s="1"/>
      <c r="U44" s="66" t="str">
        <f t="shared" ref="U44:BD44" si="58">IFERROR(U77/U43,"-")</f>
        <v>-</v>
      </c>
      <c r="V44" s="66" t="str">
        <f t="shared" si="58"/>
        <v>-</v>
      </c>
      <c r="W44" s="66" t="str">
        <f t="shared" si="58"/>
        <v>-</v>
      </c>
      <c r="X44" s="66" t="str">
        <f t="shared" si="58"/>
        <v>-</v>
      </c>
      <c r="Y44" s="66" t="str">
        <f t="shared" si="58"/>
        <v>-</v>
      </c>
      <c r="Z44" s="66" t="str">
        <f t="shared" si="58"/>
        <v>-</v>
      </c>
      <c r="AA44" s="66" t="str">
        <f t="shared" si="58"/>
        <v>-</v>
      </c>
      <c r="AB44" s="66" t="str">
        <f t="shared" si="58"/>
        <v>-</v>
      </c>
      <c r="AC44" s="66" t="str">
        <f t="shared" si="58"/>
        <v>-</v>
      </c>
      <c r="AD44" s="66" t="str">
        <f t="shared" si="58"/>
        <v>-</v>
      </c>
      <c r="AE44" s="66" t="str">
        <f t="shared" si="58"/>
        <v>-</v>
      </c>
      <c r="AF44" s="66" t="str">
        <f t="shared" si="58"/>
        <v>-</v>
      </c>
      <c r="AG44" s="66" t="str">
        <f t="shared" si="58"/>
        <v>-</v>
      </c>
      <c r="AH44" s="66" t="str">
        <f t="shared" si="58"/>
        <v>-</v>
      </c>
      <c r="AI44" s="66" t="str">
        <f t="shared" si="58"/>
        <v>-</v>
      </c>
      <c r="AJ44" s="66" t="str">
        <f t="shared" si="58"/>
        <v>-</v>
      </c>
      <c r="AK44" s="66" t="str">
        <f t="shared" si="58"/>
        <v>-</v>
      </c>
      <c r="AL44" s="66" t="str">
        <f t="shared" si="58"/>
        <v>-</v>
      </c>
      <c r="AM44" s="66" t="str">
        <f t="shared" si="58"/>
        <v>-</v>
      </c>
      <c r="AN44" s="66" t="str">
        <f t="shared" si="58"/>
        <v>-</v>
      </c>
      <c r="AO44" s="66" t="str">
        <f t="shared" si="58"/>
        <v>-</v>
      </c>
      <c r="AP44" s="66" t="str">
        <f t="shared" si="58"/>
        <v>-</v>
      </c>
      <c r="AQ44" s="66" t="str">
        <f t="shared" si="58"/>
        <v>-</v>
      </c>
      <c r="AR44" s="66" t="str">
        <f t="shared" si="58"/>
        <v>-</v>
      </c>
      <c r="AS44" s="66" t="str">
        <f t="shared" si="58"/>
        <v>-</v>
      </c>
      <c r="AT44" s="66" t="str">
        <f t="shared" si="58"/>
        <v>-</v>
      </c>
      <c r="AU44" s="66" t="str">
        <f t="shared" si="58"/>
        <v>-</v>
      </c>
      <c r="AV44" s="66" t="str">
        <f t="shared" si="58"/>
        <v>-</v>
      </c>
      <c r="AW44" s="66" t="str">
        <f t="shared" si="58"/>
        <v>-</v>
      </c>
      <c r="AX44" s="66" t="str">
        <f t="shared" si="58"/>
        <v>-</v>
      </c>
      <c r="AY44" s="66" t="str">
        <f t="shared" si="58"/>
        <v>-</v>
      </c>
      <c r="AZ44" s="66" t="str">
        <f t="shared" si="58"/>
        <v>-</v>
      </c>
      <c r="BA44" s="66" t="str">
        <f t="shared" si="58"/>
        <v>-</v>
      </c>
      <c r="BB44" s="66" t="str">
        <f t="shared" si="58"/>
        <v>-</v>
      </c>
      <c r="BC44" s="66" t="str">
        <f t="shared" si="58"/>
        <v>-</v>
      </c>
      <c r="BD44" s="66" t="str">
        <f t="shared" si="58"/>
        <v>-</v>
      </c>
      <c r="BF44" s="84" t="str">
        <f t="shared" si="53"/>
        <v>-</v>
      </c>
      <c r="BG44" s="84" t="str">
        <f t="shared" si="53"/>
        <v>-</v>
      </c>
      <c r="BH44" s="84" t="str">
        <f t="shared" si="53"/>
        <v>-</v>
      </c>
      <c r="BI44" s="84" t="str">
        <f t="shared" si="53"/>
        <v>-</v>
      </c>
      <c r="BJ44" s="84" t="str">
        <f t="shared" si="53"/>
        <v>-</v>
      </c>
      <c r="BK44" s="84" t="str">
        <f t="shared" si="53"/>
        <v>-</v>
      </c>
      <c r="BL44" s="84" t="str">
        <f t="shared" si="53"/>
        <v>-</v>
      </c>
      <c r="BM44" s="84" t="str">
        <f t="shared" si="53"/>
        <v>-</v>
      </c>
      <c r="BN44" s="84" t="str">
        <f t="shared" si="53"/>
        <v>-</v>
      </c>
      <c r="BO44" s="84" t="str">
        <f t="shared" si="53"/>
        <v>-</v>
      </c>
      <c r="BP44" s="84" t="str">
        <f t="shared" si="53"/>
        <v>-</v>
      </c>
      <c r="BQ44" s="84" t="str">
        <f t="shared" si="53"/>
        <v>-</v>
      </c>
    </row>
    <row r="45" spans="1:69" x14ac:dyDescent="0.25">
      <c r="A45" s="16" t="s">
        <v>232</v>
      </c>
      <c r="B45" s="22" t="s">
        <v>80</v>
      </c>
      <c r="C45" s="71">
        <f>SUM(U45                       : INDEX(U45:AF45,$B$2))</f>
        <v>0</v>
      </c>
      <c r="D45" s="71">
        <f>SUM(AG45                    : INDEX(AG45:AR45,$B$2))</f>
        <v>0</v>
      </c>
      <c r="E45" s="71">
        <f>SUM(AS45                    : INDEX(AS45:BD45,$B$2))</f>
        <v>0</v>
      </c>
      <c r="F45" s="67" t="str">
        <f>IFERROR(E45/D45,"-")</f>
        <v>-</v>
      </c>
      <c r="H45" s="1"/>
      <c r="I45" s="1"/>
      <c r="J45" s="1"/>
      <c r="K45" s="1"/>
      <c r="L45" s="101"/>
      <c r="M45" s="101"/>
      <c r="N45" s="101"/>
      <c r="O45" s="101"/>
      <c r="P45" s="101"/>
      <c r="Q45" s="101"/>
      <c r="R45" s="11"/>
      <c r="S45" s="11"/>
      <c r="T45" s="1"/>
      <c r="U45" s="4" t="n">
        <v>49.0</v>
      </c>
      <c r="V45" s="4" t="n">
        <v>20.0</v>
      </c>
      <c r="W45" s="4" t="n">
        <v>24.0</v>
      </c>
      <c r="X45" s="4" t="n">
        <v>53.0</v>
      </c>
      <c r="Y45" s="4" t="n">
        <v>36.0</v>
      </c>
      <c r="Z45" s="4" t="n">
        <v>40.0</v>
      </c>
      <c r="AA45" s="4" t="n">
        <v>37.0</v>
      </c>
      <c r="AB45" s="4" t="n">
        <v>39.0</v>
      </c>
      <c r="AC45" s="4" t="n">
        <v>67.0</v>
      </c>
      <c r="AD45" s="4" t="n">
        <v>33.0</v>
      </c>
      <c r="AE45" s="4" t="n">
        <v>49.0</v>
      </c>
      <c r="AF45" s="4" t="n">
        <v>32.0</v>
      </c>
      <c r="AG45" s="4" t="n">
        <v>8.0</v>
      </c>
      <c r="AH45" s="4" t="n">
        <v>8.0</v>
      </c>
      <c r="AI45" s="4" t="n">
        <v>31.0</v>
      </c>
      <c r="AJ45" s="4" t="n">
        <v>57.0</v>
      </c>
      <c r="AK45" s="4" t="n">
        <v>91.0</v>
      </c>
      <c r="AL45" s="4" t="n">
        <v>136.0</v>
      </c>
      <c r="AM45" s="4" t="n">
        <v>81.0</v>
      </c>
      <c r="AN45" s="4" t="n">
        <v>84.0</v>
      </c>
      <c r="AO45" s="4" t="n">
        <v>151.0</v>
      </c>
      <c r="AP45" s="4" t="n">
        <v>122.0</v>
      </c>
      <c r="AQ45" s="4" t="n">
        <v>149.0</v>
      </c>
      <c r="AR45" s="4" t="n">
        <v>114.0</v>
      </c>
      <c r="AS45" s="4" t="n">
        <v>39.0</v>
      </c>
      <c r="AT45" s="4" t="n">
        <v>74.0</v>
      </c>
      <c r="AU45" s="4" t="n">
        <v>38.0</v>
      </c>
      <c r="AV45" s="4" t="n">
        <v>35.0</v>
      </c>
      <c r="AW45" s="4" t="n">
        <v>36.0</v>
      </c>
      <c r="AX45" s="4" t="n">
        <v>35.0</v>
      </c>
      <c r="AY45" s="4" t="n">
        <v>32.0</v>
      </c>
      <c r="AZ45" s="4"/>
      <c r="BA45" s="4"/>
      <c r="BB45" s="4"/>
      <c r="BC45" s="4"/>
      <c r="BD45" s="4"/>
      <c r="BF45" s="84" t="str">
        <f t="shared" si="53"/>
        <v>-</v>
      </c>
      <c r="BG45" s="84" t="str">
        <f t="shared" si="53"/>
        <v>-</v>
      </c>
      <c r="BH45" s="84" t="str">
        <f t="shared" si="53"/>
        <v>-</v>
      </c>
      <c r="BI45" s="84" t="str">
        <f t="shared" si="53"/>
        <v>-</v>
      </c>
      <c r="BJ45" s="84" t="str">
        <f t="shared" si="53"/>
        <v>-</v>
      </c>
      <c r="BK45" s="84" t="str">
        <f t="shared" si="53"/>
        <v>-</v>
      </c>
      <c r="BL45" s="84" t="str">
        <f t="shared" si="53"/>
        <v>-</v>
      </c>
      <c r="BM45" s="84" t="str">
        <f t="shared" si="53"/>
        <v>-</v>
      </c>
      <c r="BN45" s="84" t="str">
        <f t="shared" si="53"/>
        <v>-</v>
      </c>
      <c r="BO45" s="84" t="str">
        <f t="shared" si="53"/>
        <v>-</v>
      </c>
      <c r="BP45" s="84" t="str">
        <f t="shared" si="53"/>
        <v>-</v>
      </c>
      <c r="BQ45" s="84" t="str">
        <f t="shared" si="53"/>
        <v>-</v>
      </c>
    </row>
    <row r="46" spans="1:69" x14ac:dyDescent="0.25">
      <c r="A46" s="42" t="s">
        <v>33</v>
      </c>
      <c r="B46" s="22"/>
      <c r="C46" s="66"/>
      <c r="D46" s="66"/>
      <c r="E46" s="66"/>
      <c r="F46" s="65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F46" s="47"/>
      <c r="BG46" s="47"/>
      <c r="BH46" s="47"/>
      <c r="BI46" s="47"/>
      <c r="BJ46" s="47"/>
      <c r="BK46" s="47"/>
      <c r="BL46" s="47"/>
      <c r="BM46" s="47"/>
      <c r="BN46" s="47"/>
      <c r="BO46" s="47"/>
      <c r="BP46" s="47"/>
      <c r="BQ46" s="47"/>
    </row>
    <row r="47" spans="1:69" x14ac:dyDescent="0.25">
      <c r="A47" s="42" t="s">
        <v>33</v>
      </c>
    </row>
    <row r="48" spans="1:69" x14ac:dyDescent="0.25">
      <c r="A48" s="43" t="s">
        <v>211</v>
      </c>
      <c r="B48" s="23" t="s">
        <v>51</v>
      </c>
      <c r="C48" s="21" t="str">
        <f>$C$3</f>
        <v>YTD '15</v>
      </c>
      <c r="D48" s="21" t="str">
        <f>$D$3</f>
        <v>YTD '16</v>
      </c>
      <c r="E48" s="21" t="str">
        <f>$E$3</f>
        <v>YTD '17</v>
      </c>
      <c r="F48" s="21" t="str">
        <f>$F$3</f>
        <v>YoY</v>
      </c>
      <c r="G48" s="2" t="s">
        <v>33</v>
      </c>
      <c r="H48" s="27" t="str">
        <f>$H$3</f>
        <v>Q1 '15</v>
      </c>
      <c r="I48" s="27" t="str">
        <f>$I$3</f>
        <v>Q2 '15</v>
      </c>
      <c r="J48" s="27" t="str">
        <f>$J$3</f>
        <v>Q3 '15</v>
      </c>
      <c r="K48" s="27" t="str">
        <f>$K$3</f>
        <v>Q4 '15</v>
      </c>
      <c r="L48" s="30" t="str">
        <f>$L$3</f>
        <v>Q1 '16</v>
      </c>
      <c r="M48" s="30" t="str">
        <f>$M$3</f>
        <v>Q2 '16</v>
      </c>
      <c r="N48" s="30" t="str">
        <f>$N$3</f>
        <v>Q3 '16</v>
      </c>
      <c r="O48" s="30" t="str">
        <f>$O$3</f>
        <v>Q4 '16</v>
      </c>
      <c r="P48" s="27" t="str">
        <f>$P$3</f>
        <v>Q1 '17</v>
      </c>
      <c r="Q48" s="27" t="str">
        <f>$Q$3</f>
        <v>Q2 '17</v>
      </c>
      <c r="R48" s="27" t="str">
        <f>$R$3</f>
        <v>Q3 '17</v>
      </c>
      <c r="S48" s="27" t="str">
        <f>$S$3</f>
        <v>Q4 '17</v>
      </c>
      <c r="T48" s="17" t="s">
        <v>33</v>
      </c>
      <c r="U48" s="27" t="s">
        <v>1</v>
      </c>
      <c r="V48" s="27" t="s">
        <v>2</v>
      </c>
      <c r="W48" s="27" t="s">
        <v>3</v>
      </c>
      <c r="X48" s="27" t="s">
        <v>4</v>
      </c>
      <c r="Y48" s="27" t="s">
        <v>5</v>
      </c>
      <c r="Z48" s="27" t="s">
        <v>6</v>
      </c>
      <c r="AA48" s="27" t="s">
        <v>7</v>
      </c>
      <c r="AB48" s="27" t="s">
        <v>8</v>
      </c>
      <c r="AC48" s="27" t="s">
        <v>9</v>
      </c>
      <c r="AD48" s="27" t="s">
        <v>10</v>
      </c>
      <c r="AE48" s="27" t="s">
        <v>11</v>
      </c>
      <c r="AF48" s="27" t="s">
        <v>12</v>
      </c>
      <c r="AG48" s="29" t="s">
        <v>13</v>
      </c>
      <c r="AH48" s="29" t="s">
        <v>14</v>
      </c>
      <c r="AI48" s="29" t="s">
        <v>15</v>
      </c>
      <c r="AJ48" s="29" t="s">
        <v>16</v>
      </c>
      <c r="AK48" s="29" t="s">
        <v>17</v>
      </c>
      <c r="AL48" s="29" t="s">
        <v>18</v>
      </c>
      <c r="AM48" s="29" t="s">
        <v>19</v>
      </c>
      <c r="AN48" s="29" t="s">
        <v>20</v>
      </c>
      <c r="AO48" s="29" t="s">
        <v>21</v>
      </c>
      <c r="AP48" s="29" t="s">
        <v>22</v>
      </c>
      <c r="AQ48" s="29" t="s">
        <v>23</v>
      </c>
      <c r="AR48" s="29" t="s">
        <v>24</v>
      </c>
      <c r="AS48" s="25" t="s">
        <v>25</v>
      </c>
      <c r="AT48" s="25" t="s">
        <v>26</v>
      </c>
      <c r="AU48" s="25" t="s">
        <v>27</v>
      </c>
      <c r="AV48" s="25" t="s">
        <v>28</v>
      </c>
      <c r="AW48" s="25" t="s">
        <v>29</v>
      </c>
      <c r="AX48" s="25" t="s">
        <v>30</v>
      </c>
      <c r="AY48" s="31" t="s">
        <v>99</v>
      </c>
      <c r="AZ48" s="31" t="s">
        <v>100</v>
      </c>
      <c r="BA48" s="31" t="s">
        <v>101</v>
      </c>
      <c r="BB48" s="31" t="s">
        <v>102</v>
      </c>
      <c r="BC48" s="31" t="s">
        <v>103</v>
      </c>
      <c r="BD48" s="31" t="s">
        <v>104</v>
      </c>
      <c r="BF48" s="32">
        <v>42736</v>
      </c>
      <c r="BG48" s="32">
        <v>42767</v>
      </c>
      <c r="BH48" s="32">
        <v>42795</v>
      </c>
      <c r="BI48" s="32">
        <v>42826</v>
      </c>
      <c r="BJ48" s="32">
        <v>42856</v>
      </c>
      <c r="BK48" s="32">
        <v>42887</v>
      </c>
      <c r="BL48" s="32">
        <v>42917</v>
      </c>
      <c r="BM48" s="32">
        <v>42948</v>
      </c>
      <c r="BN48" s="32">
        <v>42979</v>
      </c>
      <c r="BO48" s="32">
        <v>43009</v>
      </c>
      <c r="BP48" s="32">
        <v>43040</v>
      </c>
      <c r="BQ48" s="32">
        <v>43070</v>
      </c>
    </row>
    <row r="49" spans="1:70" x14ac:dyDescent="0.25">
      <c r="A49" s="16" t="s">
        <v>186</v>
      </c>
      <c r="B49" s="16" t="s">
        <v>58</v>
      </c>
      <c r="C49" s="71">
        <f>SUM(U49                  : INDEX(U49:AF49,$B$2))</f>
        <v>0</v>
      </c>
      <c r="D49" s="71">
        <f>SUM(AG49                  : INDEX(AG49:AR49,$B$2))</f>
        <v>0</v>
      </c>
      <c r="E49" s="71">
        <f>SUM(AS49                   : INDEX(AS49:BD49,$B$2))</f>
        <v>0</v>
      </c>
      <c r="F49" s="67" t="str">
        <f>IFERROR(E49/D49,"-")</f>
        <v>-</v>
      </c>
      <c r="G49" s="4"/>
      <c r="H49" s="4">
        <f t="shared" ref="H49:H56" si="59">SUM(U49:W49)</f>
        <v>0</v>
      </c>
      <c r="I49" s="4">
        <f t="shared" ref="I49:I59" si="60">SUM(X49:Z49)</f>
        <v>0</v>
      </c>
      <c r="J49" s="4">
        <f t="shared" ref="J49:J59" si="61">SUM(AA49:AC49)</f>
        <v>0</v>
      </c>
      <c r="K49" s="4">
        <f t="shared" ref="K49:K59" si="62">SUM(AD49:AF49)</f>
        <v>0</v>
      </c>
      <c r="L49" s="4">
        <f t="shared" ref="L49:L59" si="63">SUM(AG49:AI49)</f>
        <v>0</v>
      </c>
      <c r="M49" s="4">
        <f t="shared" ref="M49:M59" si="64">SUM(AJ49:AL49)</f>
        <v>0</v>
      </c>
      <c r="N49" s="4">
        <f t="shared" ref="N49:N59" si="65">SUM(AM49:AO49)</f>
        <v>0</v>
      </c>
      <c r="O49" s="4">
        <f t="shared" ref="O49:O59" si="66">SUM(AP49:AR49)</f>
        <v>0</v>
      </c>
      <c r="P49" s="4">
        <f t="shared" ref="P49:P59" si="67">SUM(AS49:AU49)</f>
        <v>0</v>
      </c>
      <c r="Q49" s="4">
        <f t="shared" ref="Q49:Q59" si="68">SUM(AV49:AX49)</f>
        <v>0</v>
      </c>
      <c r="R49" s="4">
        <f t="shared" ref="R49:R59" si="69">SUM(AY49:BA49)</f>
        <v>0</v>
      </c>
      <c r="S49" s="4">
        <f t="shared" ref="S49:S59" si="70">SUM(BB49:BD49)</f>
        <v>0</v>
      </c>
      <c r="T49" s="4"/>
      <c r="U49" s="61" t="n">
        <v>578.757</v>
      </c>
      <c r="V49" s="61" t="n">
        <v>225.527</v>
      </c>
      <c r="W49" s="61" t="n">
        <v>1937.243</v>
      </c>
      <c r="X49" s="61" t="n">
        <v>841.632</v>
      </c>
      <c r="Y49" s="61" t="n">
        <v>590.967</v>
      </c>
      <c r="Z49" s="61" t="n">
        <v>511.755</v>
      </c>
      <c r="AA49" s="61" t="n">
        <v>2684.682</v>
      </c>
      <c r="AB49" s="61" t="n">
        <v>508.129</v>
      </c>
      <c r="AC49" s="61" t="n">
        <v>1319.056</v>
      </c>
      <c r="AD49" s="61" t="n">
        <v>723.474</v>
      </c>
      <c r="AE49" s="61" t="n">
        <v>1315.093</v>
      </c>
      <c r="AF49" s="61" t="n">
        <v>3179.1135</v>
      </c>
      <c r="AG49" s="61" t="n">
        <v>672.328</v>
      </c>
      <c r="AH49" s="61" t="n">
        <v>439.19</v>
      </c>
      <c r="AI49" s="61" t="n">
        <v>760.675</v>
      </c>
      <c r="AJ49" s="61" t="n">
        <v>1140.295</v>
      </c>
      <c r="AK49" s="61" t="n">
        <v>1084.577</v>
      </c>
      <c r="AL49" s="4" t="n">
        <v>1344.498</v>
      </c>
      <c r="AM49" s="4" t="n">
        <v>1045.515</v>
      </c>
      <c r="AN49" s="4" t="n">
        <v>678.625</v>
      </c>
      <c r="AO49" s="4" t="n">
        <v>1128.618</v>
      </c>
      <c r="AP49" s="4" t="n">
        <v>523.582</v>
      </c>
      <c r="AQ49" s="4" t="n">
        <v>653.015</v>
      </c>
      <c r="AR49" s="4" t="n">
        <v>1904.2725</v>
      </c>
      <c r="AS49" s="4" t="n">
        <v>1097.587</v>
      </c>
      <c r="AT49" s="4" t="n">
        <v>2116.5275</v>
      </c>
      <c r="AU49" s="4" t="n">
        <v>2115.21</v>
      </c>
      <c r="AV49" s="4" t="n">
        <v>4994.85</v>
      </c>
      <c r="AW49" s="4" t="n">
        <v>3824.19</v>
      </c>
      <c r="AX49" s="4" t="n">
        <v>3126.56</v>
      </c>
      <c r="AY49" s="4" t="n">
        <v>2942.0</v>
      </c>
      <c r="AZ49" s="4"/>
      <c r="BA49" s="4"/>
      <c r="BB49" s="4"/>
      <c r="BC49" s="4"/>
      <c r="BD49" s="4"/>
      <c r="BE49" s="4"/>
      <c r="BF49" s="84" t="str">
        <f t="shared" ref="BF49:BQ56" si="71">IFERROR(AS49/AG49,"-")</f>
        <v>-</v>
      </c>
      <c r="BG49" s="84" t="str">
        <f t="shared" si="71"/>
        <v>-</v>
      </c>
      <c r="BH49" s="84" t="str">
        <f t="shared" si="71"/>
        <v>-</v>
      </c>
      <c r="BI49" s="84" t="str">
        <f t="shared" si="71"/>
        <v>-</v>
      </c>
      <c r="BJ49" s="84" t="str">
        <f t="shared" si="71"/>
        <v>-</v>
      </c>
      <c r="BK49" s="84" t="str">
        <f t="shared" si="71"/>
        <v>-</v>
      </c>
      <c r="BL49" s="84" t="str">
        <f t="shared" si="71"/>
        <v>-</v>
      </c>
      <c r="BM49" s="84" t="str">
        <f t="shared" si="71"/>
        <v>-</v>
      </c>
      <c r="BN49" s="84" t="str">
        <f t="shared" si="71"/>
        <v>-</v>
      </c>
      <c r="BO49" s="84" t="str">
        <f t="shared" si="71"/>
        <v>-</v>
      </c>
      <c r="BP49" s="84" t="str">
        <f t="shared" si="71"/>
        <v>-</v>
      </c>
      <c r="BQ49" s="84" t="str">
        <f t="shared" si="71"/>
        <v>-</v>
      </c>
    </row>
    <row r="50" spans="1:70" x14ac:dyDescent="0.25">
      <c r="A50" s="16" t="s">
        <v>187</v>
      </c>
      <c r="B50" s="16" t="s">
        <v>44</v>
      </c>
      <c r="C50" s="71">
        <f>SUM(U50                 : INDEX(U50:AF50,$B$2))</f>
        <v>0</v>
      </c>
      <c r="D50" s="71">
        <f>SUM(AG50                   : INDEX(AG50:AR50,$B$2))</f>
        <v>0</v>
      </c>
      <c r="E50" s="71">
        <f>SUM(AS50                   : INDEX(AS50:BD50,$B$2))</f>
        <v>0</v>
      </c>
      <c r="F50" s="67" t="str">
        <f t="shared" ref="F50:F58" si="72">IFERROR(E50/D50,"-")</f>
        <v>-</v>
      </c>
      <c r="G50" s="4"/>
      <c r="H50" s="4">
        <f t="shared" si="59"/>
        <v>0</v>
      </c>
      <c r="I50" s="4">
        <f t="shared" si="60"/>
        <v>0</v>
      </c>
      <c r="J50" s="4">
        <f t="shared" si="61"/>
        <v>0</v>
      </c>
      <c r="K50" s="4">
        <f t="shared" si="62"/>
        <v>0</v>
      </c>
      <c r="L50" s="4">
        <f t="shared" si="63"/>
        <v>0</v>
      </c>
      <c r="M50" s="4">
        <f t="shared" si="64"/>
        <v>0</v>
      </c>
      <c r="N50" s="4">
        <f t="shared" si="65"/>
        <v>0</v>
      </c>
      <c r="O50" s="4">
        <f t="shared" si="66"/>
        <v>0</v>
      </c>
      <c r="P50" s="4">
        <f t="shared" si="67"/>
        <v>0</v>
      </c>
      <c r="Q50" s="4">
        <f t="shared" si="68"/>
        <v>0</v>
      </c>
      <c r="R50" s="4">
        <f t="shared" si="69"/>
        <v>0</v>
      </c>
      <c r="S50" s="4">
        <f t="shared" si="70"/>
        <v>0</v>
      </c>
      <c r="T50" s="4"/>
      <c r="U50" s="61" t="n">
        <v>1443.391</v>
      </c>
      <c r="V50" s="61" t="n">
        <v>748.143</v>
      </c>
      <c r="W50" s="61" t="n">
        <v>1399.544</v>
      </c>
      <c r="X50" s="61" t="n">
        <v>2506.721</v>
      </c>
      <c r="Y50" s="61" t="n">
        <v>1762.7895</v>
      </c>
      <c r="Z50" s="61" t="n">
        <v>1783.73</v>
      </c>
      <c r="AA50" s="61" t="n">
        <v>2626.505</v>
      </c>
      <c r="AB50" s="61" t="n">
        <v>1577.131</v>
      </c>
      <c r="AC50" s="61" t="n">
        <v>4328.661</v>
      </c>
      <c r="AD50" s="61" t="n">
        <v>2297.985</v>
      </c>
      <c r="AE50" s="61" t="n">
        <v>6033.53500000003</v>
      </c>
      <c r="AF50" s="61" t="n">
        <v>3187.809</v>
      </c>
      <c r="AG50" s="61" t="n">
        <v>1056.748</v>
      </c>
      <c r="AH50" s="61" t="n">
        <v>604.544</v>
      </c>
      <c r="AI50" s="61" t="n">
        <v>4455.894</v>
      </c>
      <c r="AJ50" s="61" t="n">
        <v>5200.03200000001</v>
      </c>
      <c r="AK50" s="61" t="n">
        <v>4443.823</v>
      </c>
      <c r="AL50" s="4" t="n">
        <v>9751.38000000007</v>
      </c>
      <c r="AM50" s="4" t="n">
        <v>4760.93800000001</v>
      </c>
      <c r="AN50" s="4" t="n">
        <v>5674.04700000002</v>
      </c>
      <c r="AO50" s="4" t="n">
        <v>9491.99350000005</v>
      </c>
      <c r="AP50" s="4" t="n">
        <v>6519.52800000002</v>
      </c>
      <c r="AQ50" s="4" t="n">
        <v>7622.00600000005</v>
      </c>
      <c r="AR50" s="4" t="n">
        <v>15125.7075000001</v>
      </c>
      <c r="AS50" s="4" t="n">
        <v>2756.632</v>
      </c>
      <c r="AT50" s="4" t="n">
        <v>3733.12400000001</v>
      </c>
      <c r="AU50" s="4" t="n">
        <v>10037.33</v>
      </c>
      <c r="AV50" s="4" t="n">
        <v>6735.61</v>
      </c>
      <c r="AW50" s="4" t="n">
        <v>6413.6</v>
      </c>
      <c r="AX50" s="4" t="n">
        <v>14161.59</v>
      </c>
      <c r="AY50" s="4" t="n">
        <v>7721.59</v>
      </c>
      <c r="AZ50" s="4"/>
      <c r="BA50" s="4"/>
      <c r="BB50" s="4"/>
      <c r="BC50" s="4"/>
      <c r="BD50" s="4"/>
      <c r="BE50" s="4"/>
      <c r="BF50" s="84" t="str">
        <f t="shared" si="71"/>
        <v>-</v>
      </c>
      <c r="BG50" s="84" t="str">
        <f t="shared" si="71"/>
        <v>-</v>
      </c>
      <c r="BH50" s="84" t="str">
        <f t="shared" si="71"/>
        <v>-</v>
      </c>
      <c r="BI50" s="84" t="str">
        <f t="shared" si="71"/>
        <v>-</v>
      </c>
      <c r="BJ50" s="84" t="str">
        <f t="shared" si="71"/>
        <v>-</v>
      </c>
      <c r="BK50" s="84" t="str">
        <f t="shared" si="71"/>
        <v>-</v>
      </c>
      <c r="BL50" s="84" t="str">
        <f t="shared" si="71"/>
        <v>-</v>
      </c>
      <c r="BM50" s="84" t="str">
        <f t="shared" si="71"/>
        <v>-</v>
      </c>
      <c r="BN50" s="84" t="str">
        <f t="shared" si="71"/>
        <v>-</v>
      </c>
      <c r="BO50" s="84" t="str">
        <f t="shared" si="71"/>
        <v>-</v>
      </c>
      <c r="BP50" s="84" t="str">
        <f t="shared" si="71"/>
        <v>-</v>
      </c>
      <c r="BQ50" s="84" t="str">
        <f t="shared" si="71"/>
        <v>-</v>
      </c>
    </row>
    <row r="51" spans="1:70" x14ac:dyDescent="0.25">
      <c r="A51" s="16" t="s">
        <v>188</v>
      </c>
      <c r="B51" s="16" t="s">
        <v>45</v>
      </c>
      <c r="C51" s="71">
        <f>SUM(U51                 : INDEX(U51:AF51,$B$2))</f>
        <v>0</v>
      </c>
      <c r="D51" s="71">
        <f>SUM(AG51                   : INDEX(AG51:AR51,$B$2))</f>
        <v>0</v>
      </c>
      <c r="E51" s="71">
        <f>SUM(AS51                   : INDEX(AS51:BD51,$B$2))</f>
        <v>0</v>
      </c>
      <c r="F51" s="67" t="str">
        <f t="shared" si="72"/>
        <v>-</v>
      </c>
      <c r="G51" s="4"/>
      <c r="H51" s="4">
        <f t="shared" si="59"/>
        <v>0</v>
      </c>
      <c r="I51" s="4">
        <f t="shared" si="60"/>
        <v>0</v>
      </c>
      <c r="J51" s="4">
        <f t="shared" si="61"/>
        <v>0</v>
      </c>
      <c r="K51" s="4">
        <f t="shared" si="62"/>
        <v>0</v>
      </c>
      <c r="L51" s="4">
        <f t="shared" si="63"/>
        <v>0</v>
      </c>
      <c r="M51" s="4">
        <f t="shared" si="64"/>
        <v>0</v>
      </c>
      <c r="N51" s="4">
        <f t="shared" si="65"/>
        <v>0</v>
      </c>
      <c r="O51" s="4">
        <f t="shared" si="66"/>
        <v>0</v>
      </c>
      <c r="P51" s="4">
        <f t="shared" si="67"/>
        <v>0</v>
      </c>
      <c r="Q51" s="4">
        <f t="shared" si="68"/>
        <v>0</v>
      </c>
      <c r="R51" s="4">
        <f t="shared" si="69"/>
        <v>0</v>
      </c>
      <c r="S51" s="4">
        <f t="shared" si="70"/>
        <v>0</v>
      </c>
      <c r="T51" s="4"/>
      <c r="U51" s="61" t="n">
        <v>900.697</v>
      </c>
      <c r="V51" s="61" t="n">
        <v>986.328</v>
      </c>
      <c r="W51" s="61" t="n">
        <v>1126.959</v>
      </c>
      <c r="X51" s="61" t="n">
        <v>1109.824</v>
      </c>
      <c r="Y51" s="61" t="n">
        <v>1587.0785</v>
      </c>
      <c r="Z51" s="61" t="n">
        <v>1562.277</v>
      </c>
      <c r="AA51" s="61" t="n">
        <v>1922.238</v>
      </c>
      <c r="AB51" s="61" t="n">
        <v>1360.766</v>
      </c>
      <c r="AC51" s="61" t="n">
        <v>2527.912</v>
      </c>
      <c r="AD51" s="61" t="n">
        <v>2817.514</v>
      </c>
      <c r="AE51" s="61" t="n">
        <v>1627.863</v>
      </c>
      <c r="AF51" s="61" t="n">
        <v>5157.00000000002</v>
      </c>
      <c r="AG51" s="61" t="n">
        <v>925.798999999999</v>
      </c>
      <c r="AH51" s="61" t="n">
        <v>756.427</v>
      </c>
      <c r="AI51" s="61" t="n">
        <v>502.487</v>
      </c>
      <c r="AJ51" s="61" t="n">
        <v>1484.295</v>
      </c>
      <c r="AK51" s="61" t="n">
        <v>1717.119</v>
      </c>
      <c r="AL51" s="4" t="n">
        <v>4255.243</v>
      </c>
      <c r="AM51" s="4" t="n">
        <v>3443.99</v>
      </c>
      <c r="AN51" s="4" t="n">
        <v>2777.319</v>
      </c>
      <c r="AO51" s="4" t="n">
        <v>5598.59800000002</v>
      </c>
      <c r="AP51" s="4" t="n">
        <v>3823.062</v>
      </c>
      <c r="AQ51" s="4" t="n">
        <v>3988.257</v>
      </c>
      <c r="AR51" s="4" t="n">
        <v>6872.19400000003</v>
      </c>
      <c r="AS51" s="4" t="n">
        <v>2279.969</v>
      </c>
      <c r="AT51" s="4" t="n">
        <v>1583.258</v>
      </c>
      <c r="AU51" s="4" t="n">
        <v>3757.04</v>
      </c>
      <c r="AV51" s="4" t="n">
        <v>3820.79</v>
      </c>
      <c r="AW51" s="4" t="n">
        <v>2595.56</v>
      </c>
      <c r="AX51" s="4" t="n">
        <v>2120.28</v>
      </c>
      <c r="AY51" s="4" t="n">
        <v>3228.53</v>
      </c>
      <c r="AZ51" s="4"/>
      <c r="BA51" s="4"/>
      <c r="BB51" s="4"/>
      <c r="BC51" s="4"/>
      <c r="BD51" s="4"/>
      <c r="BE51" s="4"/>
      <c r="BF51" s="84" t="str">
        <f t="shared" si="71"/>
        <v>-</v>
      </c>
      <c r="BG51" s="84" t="str">
        <f t="shared" si="71"/>
        <v>-</v>
      </c>
      <c r="BH51" s="84" t="str">
        <f t="shared" si="71"/>
        <v>-</v>
      </c>
      <c r="BI51" s="84" t="str">
        <f t="shared" si="71"/>
        <v>-</v>
      </c>
      <c r="BJ51" s="84" t="str">
        <f t="shared" si="71"/>
        <v>-</v>
      </c>
      <c r="BK51" s="84" t="str">
        <f t="shared" si="71"/>
        <v>-</v>
      </c>
      <c r="BL51" s="84" t="str">
        <f t="shared" si="71"/>
        <v>-</v>
      </c>
      <c r="BM51" s="84" t="str">
        <f t="shared" si="71"/>
        <v>-</v>
      </c>
      <c r="BN51" s="84" t="str">
        <f t="shared" si="71"/>
        <v>-</v>
      </c>
      <c r="BO51" s="84" t="str">
        <f t="shared" si="71"/>
        <v>-</v>
      </c>
      <c r="BP51" s="84" t="str">
        <f t="shared" si="71"/>
        <v>-</v>
      </c>
      <c r="BQ51" s="84" t="str">
        <f t="shared" si="71"/>
        <v>-</v>
      </c>
    </row>
    <row r="52" spans="1:70" x14ac:dyDescent="0.25">
      <c r="A52" s="16" t="s">
        <v>189</v>
      </c>
      <c r="B52" s="16" t="s">
        <v>46</v>
      </c>
      <c r="C52" s="71">
        <f>SUM(U52                 : INDEX(U52:AF52,$B$2))</f>
        <v>0</v>
      </c>
      <c r="D52" s="71">
        <f>SUM(AG52                 : INDEX(AG52:AR52,$B$2))</f>
        <v>0</v>
      </c>
      <c r="E52" s="71">
        <f>SUM(AS52                   : INDEX(AS52:BD52,$B$2))</f>
        <v>0</v>
      </c>
      <c r="F52" s="67" t="str">
        <f t="shared" si="72"/>
        <v>-</v>
      </c>
      <c r="G52" s="4"/>
      <c r="H52" s="4">
        <f t="shared" si="59"/>
        <v>0</v>
      </c>
      <c r="I52" s="4">
        <f t="shared" si="60"/>
        <v>0</v>
      </c>
      <c r="J52" s="4">
        <f t="shared" si="61"/>
        <v>0</v>
      </c>
      <c r="K52" s="4">
        <f t="shared" si="62"/>
        <v>0</v>
      </c>
      <c r="L52" s="4">
        <f t="shared" si="63"/>
        <v>0</v>
      </c>
      <c r="M52" s="4">
        <f t="shared" si="64"/>
        <v>0</v>
      </c>
      <c r="N52" s="4">
        <f t="shared" si="65"/>
        <v>0</v>
      </c>
      <c r="O52" s="4">
        <f t="shared" si="66"/>
        <v>0</v>
      </c>
      <c r="P52" s="4">
        <f t="shared" si="67"/>
        <v>0</v>
      </c>
      <c r="Q52" s="4">
        <f t="shared" si="68"/>
        <v>0</v>
      </c>
      <c r="R52" s="4">
        <f t="shared" si="69"/>
        <v>0</v>
      </c>
      <c r="S52" s="4">
        <f t="shared" si="70"/>
        <v>0</v>
      </c>
      <c r="T52" s="4"/>
      <c r="U52" s="61" t="n">
        <v>1123.323</v>
      </c>
      <c r="V52" s="61" t="n">
        <v>904.767</v>
      </c>
      <c r="W52" s="61" t="n">
        <v>1615.719</v>
      </c>
      <c r="X52" s="61" t="n">
        <v>1001.768</v>
      </c>
      <c r="Y52" s="61" t="n">
        <v>973.645</v>
      </c>
      <c r="Z52" s="61" t="n">
        <v>2195.38</v>
      </c>
      <c r="AA52" s="61" t="n">
        <v>2185.888</v>
      </c>
      <c r="AB52" s="61" t="n">
        <v>1202.14</v>
      </c>
      <c r="AC52" s="61" t="n">
        <v>3381.574</v>
      </c>
      <c r="AD52" s="61" t="n">
        <v>2536.03</v>
      </c>
      <c r="AE52" s="61" t="n">
        <v>4341.701</v>
      </c>
      <c r="AF52" s="61" t="n">
        <v>3936.762</v>
      </c>
      <c r="AG52" s="61" t="n">
        <v>1277.04</v>
      </c>
      <c r="AH52" s="61" t="n">
        <v>1869.077</v>
      </c>
      <c r="AI52" s="61" t="n">
        <v>2772.25</v>
      </c>
      <c r="AJ52" s="61" t="n">
        <v>1264.825</v>
      </c>
      <c r="AK52" s="61" t="n">
        <v>1753.539</v>
      </c>
      <c r="AL52" s="4" t="n">
        <v>3144.236</v>
      </c>
      <c r="AM52" s="4" t="n">
        <v>2672.902</v>
      </c>
      <c r="AN52" s="4" t="n">
        <v>3768.77000000001</v>
      </c>
      <c r="AO52" s="4" t="n">
        <v>6418.0445</v>
      </c>
      <c r="AP52" s="4" t="n">
        <v>3671.575</v>
      </c>
      <c r="AQ52" s="4" t="n">
        <v>3967.993</v>
      </c>
      <c r="AR52" s="4" t="n">
        <v>7577.55400000003</v>
      </c>
      <c r="AS52" s="4" t="n">
        <v>3159.2165</v>
      </c>
      <c r="AT52" s="4" t="n">
        <v>5424.72700000001</v>
      </c>
      <c r="AU52" s="4" t="n">
        <v>4308.79</v>
      </c>
      <c r="AV52" s="4" t="n">
        <v>2774.46</v>
      </c>
      <c r="AW52" s="4" t="n">
        <v>3083.16</v>
      </c>
      <c r="AX52" s="4" t="n">
        <v>2752.66</v>
      </c>
      <c r="AY52" s="4" t="n">
        <v>3132.09</v>
      </c>
      <c r="AZ52" s="4"/>
      <c r="BA52" s="4"/>
      <c r="BB52" s="4"/>
      <c r="BC52" s="4"/>
      <c r="BD52" s="4"/>
      <c r="BE52" s="4"/>
      <c r="BF52" s="84" t="str">
        <f t="shared" si="71"/>
        <v>-</v>
      </c>
      <c r="BG52" s="84" t="str">
        <f t="shared" si="71"/>
        <v>-</v>
      </c>
      <c r="BH52" s="84" t="str">
        <f t="shared" si="71"/>
        <v>-</v>
      </c>
      <c r="BI52" s="84" t="str">
        <f t="shared" si="71"/>
        <v>-</v>
      </c>
      <c r="BJ52" s="84" t="str">
        <f t="shared" si="71"/>
        <v>-</v>
      </c>
      <c r="BK52" s="84" t="str">
        <f t="shared" si="71"/>
        <v>-</v>
      </c>
      <c r="BL52" s="84" t="str">
        <f t="shared" si="71"/>
        <v>-</v>
      </c>
      <c r="BM52" s="84" t="str">
        <f t="shared" si="71"/>
        <v>-</v>
      </c>
      <c r="BN52" s="84" t="str">
        <f t="shared" si="71"/>
        <v>-</v>
      </c>
      <c r="BO52" s="84" t="str">
        <f t="shared" si="71"/>
        <v>-</v>
      </c>
      <c r="BP52" s="84" t="str">
        <f t="shared" si="71"/>
        <v>-</v>
      </c>
      <c r="BQ52" s="84" t="str">
        <f t="shared" si="71"/>
        <v>-</v>
      </c>
    </row>
    <row r="53" spans="1:70" x14ac:dyDescent="0.25">
      <c r="A53" s="16" t="s">
        <v>190</v>
      </c>
      <c r="B53" s="16" t="s">
        <v>47</v>
      </c>
      <c r="C53" s="71">
        <f>SUM(U53                 : INDEX(U53:AF53,$B$2))</f>
        <v>0</v>
      </c>
      <c r="D53" s="71">
        <f>SUM(AG53                 : INDEX(AG53:AR53,$B$2))</f>
        <v>0</v>
      </c>
      <c r="E53" s="71">
        <f>SUM(AS53                   : INDEX(AS53:BD53,$B$2))</f>
        <v>0</v>
      </c>
      <c r="F53" s="67" t="str">
        <f t="shared" si="72"/>
        <v>-</v>
      </c>
      <c r="G53" s="4"/>
      <c r="H53" s="4">
        <f t="shared" si="59"/>
        <v>0</v>
      </c>
      <c r="I53" s="4">
        <f t="shared" si="60"/>
        <v>0</v>
      </c>
      <c r="J53" s="4">
        <f t="shared" si="61"/>
        <v>0</v>
      </c>
      <c r="K53" s="4">
        <f t="shared" si="62"/>
        <v>0</v>
      </c>
      <c r="L53" s="4">
        <f t="shared" si="63"/>
        <v>0</v>
      </c>
      <c r="M53" s="4">
        <f t="shared" si="64"/>
        <v>0</v>
      </c>
      <c r="N53" s="4">
        <f t="shared" si="65"/>
        <v>0</v>
      </c>
      <c r="O53" s="4">
        <f t="shared" si="66"/>
        <v>0</v>
      </c>
      <c r="P53" s="4">
        <f t="shared" si="67"/>
        <v>0</v>
      </c>
      <c r="Q53" s="4">
        <f t="shared" si="68"/>
        <v>0</v>
      </c>
      <c r="R53" s="4">
        <f t="shared" si="69"/>
        <v>0</v>
      </c>
      <c r="S53" s="4">
        <f t="shared" si="70"/>
        <v>0</v>
      </c>
      <c r="T53" s="4"/>
      <c r="U53" s="61" t="n">
        <v>530.084</v>
      </c>
      <c r="V53" s="61" t="n">
        <v>451.449</v>
      </c>
      <c r="W53" s="61" t="n">
        <v>971.429</v>
      </c>
      <c r="X53" s="61" t="n">
        <v>2369.1405</v>
      </c>
      <c r="Y53" s="61" t="n">
        <v>1384.361</v>
      </c>
      <c r="Z53" s="61" t="n">
        <v>1154.629</v>
      </c>
      <c r="AA53" s="61" t="n">
        <v>1420.033</v>
      </c>
      <c r="AB53" s="61" t="n">
        <v>859.524</v>
      </c>
      <c r="AC53" s="61" t="n">
        <v>2087.2635</v>
      </c>
      <c r="AD53" s="61" t="n">
        <v>1430.2845</v>
      </c>
      <c r="AE53" s="61" t="n">
        <v>3005.503</v>
      </c>
      <c r="AF53" s="61" t="n">
        <v>3424.92</v>
      </c>
      <c r="AG53" s="61" t="n">
        <v>1330.843</v>
      </c>
      <c r="AH53" s="61" t="n">
        <v>1199.163</v>
      </c>
      <c r="AI53" s="61" t="n">
        <v>3278.763</v>
      </c>
      <c r="AJ53" s="61" t="n">
        <v>1240.716</v>
      </c>
      <c r="AK53" s="61" t="n">
        <v>1410.462</v>
      </c>
      <c r="AL53" s="4" t="n">
        <v>1192.868</v>
      </c>
      <c r="AM53" s="4" t="n">
        <v>1095.511</v>
      </c>
      <c r="AN53" s="4" t="n">
        <v>1414.996</v>
      </c>
      <c r="AO53" s="4" t="n">
        <v>2180.9365</v>
      </c>
      <c r="AP53" s="4" t="n">
        <v>2984.922</v>
      </c>
      <c r="AQ53" s="4" t="n">
        <v>2618.177</v>
      </c>
      <c r="AR53" s="4" t="n">
        <v>6715.17600000002</v>
      </c>
      <c r="AS53" s="4" t="n">
        <v>1720.3545</v>
      </c>
      <c r="AT53" s="4" t="n">
        <v>3040.513</v>
      </c>
      <c r="AU53" s="4" t="n">
        <v>4865.8</v>
      </c>
      <c r="AV53" s="4" t="n">
        <v>2048.56</v>
      </c>
      <c r="AW53" s="4" t="n">
        <v>1657.9</v>
      </c>
      <c r="AX53" s="4" t="n">
        <v>1472.99</v>
      </c>
      <c r="AY53" s="4" t="n">
        <v>1702.81</v>
      </c>
      <c r="AZ53" s="4"/>
      <c r="BA53" s="4"/>
      <c r="BB53" s="4"/>
      <c r="BC53" s="4"/>
      <c r="BD53" s="4"/>
      <c r="BE53" s="4"/>
      <c r="BF53" s="84" t="str">
        <f t="shared" si="71"/>
        <v>-</v>
      </c>
      <c r="BG53" s="84" t="str">
        <f t="shared" si="71"/>
        <v>-</v>
      </c>
      <c r="BH53" s="84" t="str">
        <f t="shared" si="71"/>
        <v>-</v>
      </c>
      <c r="BI53" s="84" t="str">
        <f t="shared" si="71"/>
        <v>-</v>
      </c>
      <c r="BJ53" s="84" t="str">
        <f t="shared" si="71"/>
        <v>-</v>
      </c>
      <c r="BK53" s="84" t="str">
        <f t="shared" si="71"/>
        <v>-</v>
      </c>
      <c r="BL53" s="84" t="str">
        <f t="shared" si="71"/>
        <v>-</v>
      </c>
      <c r="BM53" s="84" t="str">
        <f t="shared" si="71"/>
        <v>-</v>
      </c>
      <c r="BN53" s="84" t="str">
        <f t="shared" si="71"/>
        <v>-</v>
      </c>
      <c r="BO53" s="84" t="str">
        <f t="shared" si="71"/>
        <v>-</v>
      </c>
      <c r="BP53" s="84" t="str">
        <f t="shared" si="71"/>
        <v>-</v>
      </c>
      <c r="BQ53" s="84" t="str">
        <f t="shared" si="71"/>
        <v>-</v>
      </c>
    </row>
    <row r="54" spans="1:70" x14ac:dyDescent="0.25">
      <c r="A54" s="16" t="s">
        <v>191</v>
      </c>
      <c r="B54" s="16" t="s">
        <v>48</v>
      </c>
      <c r="C54" s="71">
        <f>SUM(U54                 : INDEX(U54:AF54,$B$2))</f>
        <v>0</v>
      </c>
      <c r="D54" s="71">
        <f>SUM(AG54                 : INDEX(AG54:AR54,$B$2))</f>
        <v>0</v>
      </c>
      <c r="E54" s="71">
        <f>SUM(AS54                   : INDEX(AS54:BD54,$B$2))</f>
        <v>0</v>
      </c>
      <c r="F54" s="67" t="str">
        <f t="shared" si="72"/>
        <v>-</v>
      </c>
      <c r="G54" s="4"/>
      <c r="H54" s="4">
        <f t="shared" si="59"/>
        <v>0</v>
      </c>
      <c r="I54" s="4">
        <f t="shared" si="60"/>
        <v>0</v>
      </c>
      <c r="J54" s="4">
        <f t="shared" si="61"/>
        <v>0</v>
      </c>
      <c r="K54" s="4">
        <f t="shared" si="62"/>
        <v>0</v>
      </c>
      <c r="L54" s="4">
        <f t="shared" si="63"/>
        <v>0</v>
      </c>
      <c r="M54" s="4">
        <f t="shared" si="64"/>
        <v>0</v>
      </c>
      <c r="N54" s="4">
        <f t="shared" si="65"/>
        <v>0</v>
      </c>
      <c r="O54" s="4">
        <f t="shared" si="66"/>
        <v>0</v>
      </c>
      <c r="P54" s="4">
        <f t="shared" si="67"/>
        <v>0</v>
      </c>
      <c r="Q54" s="4">
        <f t="shared" si="68"/>
        <v>0</v>
      </c>
      <c r="R54" s="4">
        <f t="shared" si="69"/>
        <v>0</v>
      </c>
      <c r="S54" s="4">
        <f t="shared" si="70"/>
        <v>0</v>
      </c>
      <c r="T54" s="4"/>
      <c r="U54" s="61" t="n">
        <v>575.857</v>
      </c>
      <c r="V54" s="61" t="n">
        <v>666.293</v>
      </c>
      <c r="W54" s="61" t="n">
        <v>984.513</v>
      </c>
      <c r="X54" s="61" t="n">
        <v>1944.9685</v>
      </c>
      <c r="Y54" s="61" t="n">
        <v>964.82</v>
      </c>
      <c r="Z54" s="61" t="n">
        <v>901.696</v>
      </c>
      <c r="AA54" s="61" t="n">
        <v>1385.125</v>
      </c>
      <c r="AB54" s="61" t="n">
        <v>850.416</v>
      </c>
      <c r="AC54" s="61" t="n">
        <v>1814.4455</v>
      </c>
      <c r="AD54" s="61" t="n">
        <v>1688.565</v>
      </c>
      <c r="AE54" s="61" t="n">
        <v>2676.241</v>
      </c>
      <c r="AF54" s="61" t="n">
        <v>2987.936</v>
      </c>
      <c r="AG54" s="61" t="n">
        <v>719.75</v>
      </c>
      <c r="AH54" s="61" t="n">
        <v>1248.867</v>
      </c>
      <c r="AI54" s="61" t="n">
        <v>2833.065</v>
      </c>
      <c r="AJ54" s="61" t="n">
        <v>1805.767</v>
      </c>
      <c r="AK54" s="61" t="n">
        <v>2847.573</v>
      </c>
      <c r="AL54" s="4" t="n">
        <v>3257.733</v>
      </c>
      <c r="AM54" s="4" t="n">
        <v>2006.094</v>
      </c>
      <c r="AN54" s="4" t="n">
        <v>1248.374</v>
      </c>
      <c r="AO54" s="4" t="n">
        <v>1755.114</v>
      </c>
      <c r="AP54" s="4" t="n">
        <v>1052.402</v>
      </c>
      <c r="AQ54" s="4" t="n">
        <v>2202.024</v>
      </c>
      <c r="AR54" s="4" t="n">
        <v>6668.19100000001</v>
      </c>
      <c r="AS54" s="4" t="n">
        <v>506.363</v>
      </c>
      <c r="AT54" s="4" t="n">
        <v>1163.989</v>
      </c>
      <c r="AU54" s="4" t="n">
        <v>2121.54</v>
      </c>
      <c r="AV54" s="4" t="n">
        <v>1892.71</v>
      </c>
      <c r="AW54" s="4" t="n">
        <v>1420.3</v>
      </c>
      <c r="AX54" s="4" t="n">
        <v>1019.87</v>
      </c>
      <c r="AY54" s="4" t="n">
        <v>984.35</v>
      </c>
      <c r="AZ54" s="4"/>
      <c r="BA54" s="4"/>
      <c r="BB54" s="4"/>
      <c r="BC54" s="4"/>
      <c r="BD54" s="4"/>
      <c r="BE54" s="4"/>
      <c r="BF54" s="84" t="str">
        <f t="shared" si="71"/>
        <v>-</v>
      </c>
      <c r="BG54" s="84" t="str">
        <f t="shared" si="71"/>
        <v>-</v>
      </c>
      <c r="BH54" s="84" t="str">
        <f t="shared" si="71"/>
        <v>-</v>
      </c>
      <c r="BI54" s="84" t="str">
        <f t="shared" si="71"/>
        <v>-</v>
      </c>
      <c r="BJ54" s="84" t="str">
        <f t="shared" si="71"/>
        <v>-</v>
      </c>
      <c r="BK54" s="84" t="str">
        <f t="shared" si="71"/>
        <v>-</v>
      </c>
      <c r="BL54" s="84" t="str">
        <f t="shared" si="71"/>
        <v>-</v>
      </c>
      <c r="BM54" s="84" t="str">
        <f t="shared" si="71"/>
        <v>-</v>
      </c>
      <c r="BN54" s="84" t="str">
        <f t="shared" si="71"/>
        <v>-</v>
      </c>
      <c r="BO54" s="84" t="str">
        <f t="shared" si="71"/>
        <v>-</v>
      </c>
      <c r="BP54" s="84" t="str">
        <f t="shared" si="71"/>
        <v>-</v>
      </c>
      <c r="BQ54" s="84" t="str">
        <f t="shared" si="71"/>
        <v>-</v>
      </c>
    </row>
    <row r="55" spans="1:70" x14ac:dyDescent="0.25">
      <c r="A55" s="16" t="s">
        <v>192</v>
      </c>
      <c r="B55" s="16" t="s">
        <v>49</v>
      </c>
      <c r="C55" s="71">
        <f>SUM(U55                : INDEX(U55:AF55,$B$2))</f>
        <v>0</v>
      </c>
      <c r="D55" s="71">
        <f>SUM(AG55                 : INDEX(AG55:AR55,$B$2))</f>
        <v>0</v>
      </c>
      <c r="E55" s="71">
        <f>SUM(AS55                     : INDEX(AS55:BD55,$B$2))</f>
        <v>0</v>
      </c>
      <c r="F55" s="67" t="str">
        <f t="shared" si="72"/>
        <v>-</v>
      </c>
      <c r="G55" s="4"/>
      <c r="H55" s="4">
        <f t="shared" si="59"/>
        <v>0</v>
      </c>
      <c r="I55" s="4">
        <f t="shared" si="60"/>
        <v>0</v>
      </c>
      <c r="J55" s="4">
        <f t="shared" si="61"/>
        <v>0</v>
      </c>
      <c r="K55" s="4">
        <f t="shared" si="62"/>
        <v>0</v>
      </c>
      <c r="L55" s="4">
        <f t="shared" si="63"/>
        <v>0</v>
      </c>
      <c r="M55" s="4">
        <f t="shared" si="64"/>
        <v>0</v>
      </c>
      <c r="N55" s="4">
        <f t="shared" si="65"/>
        <v>0</v>
      </c>
      <c r="O55" s="4">
        <f t="shared" si="66"/>
        <v>0</v>
      </c>
      <c r="P55" s="4">
        <f t="shared" si="67"/>
        <v>0</v>
      </c>
      <c r="Q55" s="4">
        <f t="shared" si="68"/>
        <v>0</v>
      </c>
      <c r="R55" s="4">
        <f t="shared" si="69"/>
        <v>0</v>
      </c>
      <c r="S55" s="4">
        <f t="shared" si="70"/>
        <v>0</v>
      </c>
      <c r="T55" s="4"/>
      <c r="U55" s="61" t="n">
        <v>36.07</v>
      </c>
      <c r="V55" s="61" t="n">
        <v>113.072</v>
      </c>
      <c r="W55" s="61" t="n">
        <v>100.535</v>
      </c>
      <c r="X55" s="61" t="n">
        <v>47.24</v>
      </c>
      <c r="Y55" s="61" t="n">
        <v>-34.982</v>
      </c>
      <c r="Z55" s="61" t="n">
        <v>343.874</v>
      </c>
      <c r="AA55" s="61" t="n">
        <v>392.88</v>
      </c>
      <c r="AB55" s="61" t="n">
        <v>389.871</v>
      </c>
      <c r="AC55" s="61" t="n">
        <v>1459.635</v>
      </c>
      <c r="AD55" s="61" t="n">
        <v>429.9535</v>
      </c>
      <c r="AE55" s="61" t="n">
        <v>2127.878</v>
      </c>
      <c r="AF55" s="61" t="n">
        <v>2183.3745</v>
      </c>
      <c r="AG55" s="61" t="n">
        <v>793.254</v>
      </c>
      <c r="AH55" s="61" t="n">
        <v>856.61</v>
      </c>
      <c r="AI55" s="61" t="n">
        <v>1754.029</v>
      </c>
      <c r="AJ55" s="61" t="n">
        <v>419.626</v>
      </c>
      <c r="AK55" s="61" t="n">
        <v>1222.71</v>
      </c>
      <c r="AL55" s="4" t="n">
        <v>1751.602</v>
      </c>
      <c r="AM55" s="4" t="n">
        <v>817.55</v>
      </c>
      <c r="AN55" s="4" t="n">
        <v>2241.405</v>
      </c>
      <c r="AO55" s="4" t="n">
        <v>2259.5875</v>
      </c>
      <c r="AP55" s="4" t="n">
        <v>3182.126</v>
      </c>
      <c r="AQ55" s="4" t="n">
        <v>2341.791</v>
      </c>
      <c r="AR55" s="4" t="n">
        <v>6435.80700000002</v>
      </c>
      <c r="AS55" s="4" t="n">
        <v>1340.424</v>
      </c>
      <c r="AT55" s="4" t="n">
        <v>1857.0685</v>
      </c>
      <c r="AU55" s="4" t="n">
        <v>1777.13</v>
      </c>
      <c r="AV55" s="4" t="n">
        <v>2295.93</v>
      </c>
      <c r="AW55" s="4" t="n">
        <v>2065.11</v>
      </c>
      <c r="AX55" s="4" t="n">
        <v>2052.37</v>
      </c>
      <c r="AY55" s="4" t="n">
        <v>1787.3</v>
      </c>
      <c r="AZ55" s="4"/>
      <c r="BA55" s="4"/>
      <c r="BB55" s="4"/>
      <c r="BC55" s="4"/>
      <c r="BD55" s="4"/>
      <c r="BE55" s="4"/>
      <c r="BF55" s="84" t="str">
        <f t="shared" si="71"/>
        <v>-</v>
      </c>
      <c r="BG55" s="84" t="str">
        <f t="shared" si="71"/>
        <v>-</v>
      </c>
      <c r="BH55" s="84" t="str">
        <f t="shared" si="71"/>
        <v>-</v>
      </c>
      <c r="BI55" s="84" t="str">
        <f t="shared" si="71"/>
        <v>-</v>
      </c>
      <c r="BJ55" s="84" t="str">
        <f t="shared" si="71"/>
        <v>-</v>
      </c>
      <c r="BK55" s="84" t="str">
        <f t="shared" si="71"/>
        <v>-</v>
      </c>
      <c r="BL55" s="84" t="str">
        <f t="shared" si="71"/>
        <v>-</v>
      </c>
      <c r="BM55" s="84" t="str">
        <f t="shared" si="71"/>
        <v>-</v>
      </c>
      <c r="BN55" s="84" t="str">
        <f t="shared" si="71"/>
        <v>-</v>
      </c>
      <c r="BO55" s="84" t="str">
        <f t="shared" si="71"/>
        <v>-</v>
      </c>
      <c r="BP55" s="84" t="str">
        <f t="shared" si="71"/>
        <v>-</v>
      </c>
      <c r="BQ55" s="84" t="str">
        <f t="shared" si="71"/>
        <v>-</v>
      </c>
    </row>
    <row r="56" spans="1:70" x14ac:dyDescent="0.25">
      <c r="A56" s="16" t="s">
        <v>193</v>
      </c>
      <c r="B56" s="16" t="s">
        <v>50</v>
      </c>
      <c r="C56" s="71">
        <f>SUM(U56                : INDEX(U56:AF56,$B$2))</f>
        <v>0</v>
      </c>
      <c r="D56" s="71">
        <f>SUM(AG56                  : INDEX(AG56:AR56,$B$2))</f>
        <v>0</v>
      </c>
      <c r="E56" s="71">
        <f>SUM(AS56                    : INDEX(AS56:BD56,$B$2))</f>
        <v>0</v>
      </c>
      <c r="F56" s="67" t="str">
        <f t="shared" si="72"/>
        <v>-</v>
      </c>
      <c r="G56" s="4"/>
      <c r="H56" s="4">
        <f t="shared" si="59"/>
        <v>0</v>
      </c>
      <c r="I56" s="4">
        <f t="shared" si="60"/>
        <v>0</v>
      </c>
      <c r="J56" s="4">
        <f t="shared" si="61"/>
        <v>0</v>
      </c>
      <c r="K56" s="4">
        <f t="shared" si="62"/>
        <v>0</v>
      </c>
      <c r="L56" s="4">
        <f t="shared" si="63"/>
        <v>0</v>
      </c>
      <c r="M56" s="4">
        <f t="shared" si="64"/>
        <v>0</v>
      </c>
      <c r="N56" s="4">
        <f t="shared" si="65"/>
        <v>0</v>
      </c>
      <c r="O56" s="4">
        <f t="shared" si="66"/>
        <v>0</v>
      </c>
      <c r="P56" s="4">
        <f t="shared" si="67"/>
        <v>0</v>
      </c>
      <c r="Q56" s="4">
        <f t="shared" si="68"/>
        <v>0</v>
      </c>
      <c r="R56" s="4">
        <f t="shared" si="69"/>
        <v>0</v>
      </c>
      <c r="S56" s="4">
        <f t="shared" si="70"/>
        <v>0</v>
      </c>
      <c r="T56" s="62"/>
      <c r="U56" s="61"/>
      <c r="V56" s="61"/>
      <c r="W56" s="61"/>
      <c r="X56" s="61"/>
      <c r="Y56" s="61"/>
      <c r="Z56" s="61"/>
      <c r="AA56" s="61"/>
      <c r="AB56" s="61"/>
      <c r="AC56" s="61"/>
      <c r="AD56" s="61"/>
      <c r="AE56" s="61"/>
      <c r="AF56" s="61"/>
      <c r="AG56" s="61"/>
      <c r="AH56" s="61"/>
      <c r="AI56" s="61"/>
      <c r="AJ56" s="61"/>
      <c r="AK56" s="61"/>
      <c r="AL56" s="4"/>
      <c r="AM56" s="4"/>
      <c r="AN56" s="4"/>
      <c r="AO56" s="4"/>
      <c r="AP56" s="4"/>
      <c r="AQ56" s="4"/>
      <c r="AR56" s="4"/>
      <c r="AS56" s="4"/>
      <c r="AT56" s="4" t="n">
        <v>1074.583</v>
      </c>
      <c r="AU56" s="4" t="n">
        <v>800.98</v>
      </c>
      <c r="AV56" s="4" t="n">
        <v>2179.69</v>
      </c>
      <c r="AW56" s="4" t="n">
        <v>894.63</v>
      </c>
      <c r="AX56" s="4" t="n">
        <v>654.8</v>
      </c>
      <c r="AY56" s="4" t="n">
        <v>752.53</v>
      </c>
      <c r="AZ56" s="4"/>
      <c r="BA56" s="4"/>
      <c r="BB56" s="4"/>
      <c r="BC56" s="4"/>
      <c r="BD56" s="4"/>
      <c r="BE56" s="4"/>
      <c r="BF56" s="84" t="str">
        <f t="shared" si="71"/>
        <v>-</v>
      </c>
      <c r="BG56" s="84" t="str">
        <f t="shared" si="71"/>
        <v>-</v>
      </c>
      <c r="BH56" s="84" t="str">
        <f t="shared" si="71"/>
        <v>-</v>
      </c>
      <c r="BI56" s="84" t="str">
        <f t="shared" si="71"/>
        <v>-</v>
      </c>
      <c r="BJ56" s="84" t="str">
        <f t="shared" si="71"/>
        <v>-</v>
      </c>
      <c r="BK56" s="84" t="str">
        <f t="shared" si="71"/>
        <v>-</v>
      </c>
      <c r="BL56" s="84" t="str">
        <f t="shared" si="71"/>
        <v>-</v>
      </c>
      <c r="BM56" s="84" t="str">
        <f t="shared" si="71"/>
        <v>-</v>
      </c>
      <c r="BN56" s="84" t="str">
        <f t="shared" si="71"/>
        <v>-</v>
      </c>
      <c r="BO56" s="84" t="str">
        <f t="shared" si="71"/>
        <v>-</v>
      </c>
      <c r="BP56" s="84" t="str">
        <f t="shared" si="71"/>
        <v>-</v>
      </c>
      <c r="BQ56" s="84" t="str">
        <f t="shared" si="71"/>
        <v>-</v>
      </c>
    </row>
    <row r="57" spans="1:70" x14ac:dyDescent="0.25">
      <c r="A57" s="16" t="s">
        <v>401</v>
      </c>
      <c r="B57" s="16" t="s">
        <v>402</v>
      </c>
      <c r="C57" s="71"/>
      <c r="D57" s="71"/>
      <c r="E57" s="71"/>
      <c r="F57" s="67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62"/>
      <c r="U57" s="61" t="n">
        <v>0.0</v>
      </c>
      <c r="V57" s="61" t="n">
        <v>0.0</v>
      </c>
      <c r="W57" s="61" t="n">
        <v>100.027</v>
      </c>
      <c r="X57" s="61" t="n">
        <v>-100.027</v>
      </c>
      <c r="Y57" s="61" t="n">
        <v>0.0</v>
      </c>
      <c r="Z57" s="61" t="n">
        <v>2375.877</v>
      </c>
      <c r="AA57" s="61" t="n">
        <v>2075.558</v>
      </c>
      <c r="AB57" s="61" t="n">
        <v>791.354</v>
      </c>
      <c r="AC57" s="61" t="n">
        <v>5012.69</v>
      </c>
      <c r="AD57" s="61" t="n">
        <v>1468.007</v>
      </c>
      <c r="AE57" s="61" t="n">
        <v>1110.0</v>
      </c>
      <c r="AF57" s="61" t="n">
        <v>590.55</v>
      </c>
      <c r="AG57" s="61" t="n">
        <v>5389.3</v>
      </c>
      <c r="AH57" s="61" t="n">
        <v>722.778</v>
      </c>
      <c r="AI57" s="61" t="n">
        <v>590.0</v>
      </c>
      <c r="AJ57" s="61" t="n">
        <v>180.0</v>
      </c>
      <c r="AK57" s="61" t="n">
        <v>7635.21</v>
      </c>
      <c r="AL57" s="4" t="n">
        <v>3390.149</v>
      </c>
      <c r="AM57" s="4" t="n">
        <v>4398.249</v>
      </c>
      <c r="AN57" s="4" t="n">
        <v>4082.238</v>
      </c>
      <c r="AO57" s="4" t="n">
        <v>2134.367</v>
      </c>
      <c r="AP57" s="4" t="n">
        <v>3945.396</v>
      </c>
      <c r="AQ57" s="4" t="n">
        <v>13069.396</v>
      </c>
      <c r="AR57" s="4" t="n">
        <v>4614.4747</v>
      </c>
      <c r="AS57" s="4" t="n">
        <v>5714.238399999999</v>
      </c>
      <c r="AT57" s="4" t="n">
        <v>2633.414</v>
      </c>
      <c r="AU57" s="4" t="n">
        <v>8294.57</v>
      </c>
      <c r="AV57" s="4" t="n">
        <v>1779.543</v>
      </c>
      <c r="AW57" s="4" t="n">
        <v>10025.27</v>
      </c>
      <c r="AX57" s="4" t="n">
        <v>8392.49</v>
      </c>
      <c r="AY57" s="4" t="n">
        <v>2138.51</v>
      </c>
      <c r="AZ57" s="4"/>
      <c r="BA57" s="4"/>
      <c r="BB57" s="4"/>
      <c r="BC57" s="4"/>
      <c r="BD57" s="4"/>
      <c r="BE57" s="4"/>
      <c r="BF57" s="84"/>
      <c r="BG57" s="84"/>
      <c r="BH57" s="84"/>
      <c r="BI57" s="84"/>
      <c r="BJ57" s="84"/>
      <c r="BK57" s="84"/>
      <c r="BL57" s="84"/>
      <c r="BM57" s="84"/>
      <c r="BN57" s="84"/>
      <c r="BO57" s="84"/>
      <c r="BP57" s="84"/>
      <c r="BQ57" s="84"/>
    </row>
    <row r="58" spans="1:70" x14ac:dyDescent="0.25">
      <c r="A58" s="16"/>
      <c r="B58" s="3" t="s">
        <v>153</v>
      </c>
      <c r="C58" s="72">
        <f>SUM(C49:C55)</f>
        <v>0</v>
      </c>
      <c r="D58" s="72">
        <f>SUM(D49:D55)</f>
        <v>0</v>
      </c>
      <c r="E58" s="72">
        <f>SUM(E49:E55)</f>
        <v>0</v>
      </c>
      <c r="F58" s="68" t="str">
        <f t="shared" si="72"/>
        <v>-</v>
      </c>
      <c r="G58" s="4"/>
      <c r="H58" s="4">
        <f>SUM(U58:W58)</f>
        <v>0</v>
      </c>
      <c r="I58" s="4">
        <f>SUM(X58:Z58)</f>
        <v>0</v>
      </c>
      <c r="J58" s="4">
        <f t="shared" si="61"/>
        <v>0</v>
      </c>
      <c r="K58" s="4">
        <f t="shared" si="62"/>
        <v>0</v>
      </c>
      <c r="L58" s="4">
        <f t="shared" si="63"/>
        <v>0</v>
      </c>
      <c r="M58" s="4">
        <f t="shared" si="64"/>
        <v>0</v>
      </c>
      <c r="N58" s="4">
        <f t="shared" si="65"/>
        <v>0</v>
      </c>
      <c r="O58" s="4">
        <f t="shared" si="66"/>
        <v>0</v>
      </c>
      <c r="P58" s="4">
        <f t="shared" si="67"/>
        <v>0</v>
      </c>
      <c r="Q58" s="4">
        <f t="shared" si="68"/>
        <v>0</v>
      </c>
      <c r="R58" s="4">
        <f>SUM(AY58:BA58)</f>
        <v>0</v>
      </c>
      <c r="S58" s="4">
        <f t="shared" si="70"/>
        <v>0</v>
      </c>
      <c r="T58" s="62"/>
      <c r="U58" s="61">
        <f t="shared" ref="U58:BD58" si="73">SUM(U49:U55)</f>
        <v>0</v>
      </c>
      <c r="V58" s="61">
        <f t="shared" si="73"/>
        <v>0</v>
      </c>
      <c r="W58" s="61">
        <f t="shared" si="73"/>
        <v>0</v>
      </c>
      <c r="X58" s="61">
        <f t="shared" si="73"/>
        <v>0</v>
      </c>
      <c r="Y58" s="61">
        <f t="shared" si="73"/>
        <v>0</v>
      </c>
      <c r="Z58" s="61">
        <f t="shared" si="73"/>
        <v>0</v>
      </c>
      <c r="AA58" s="61">
        <f t="shared" si="73"/>
        <v>0</v>
      </c>
      <c r="AB58" s="61">
        <f t="shared" si="73"/>
        <v>0</v>
      </c>
      <c r="AC58" s="61">
        <f t="shared" si="73"/>
        <v>0</v>
      </c>
      <c r="AD58" s="61">
        <f t="shared" si="73"/>
        <v>0</v>
      </c>
      <c r="AE58" s="61">
        <f t="shared" si="73"/>
        <v>0</v>
      </c>
      <c r="AF58" s="61">
        <f t="shared" si="73"/>
        <v>0</v>
      </c>
      <c r="AG58" s="61">
        <f t="shared" si="73"/>
        <v>0</v>
      </c>
      <c r="AH58" s="61">
        <f t="shared" si="73"/>
        <v>0</v>
      </c>
      <c r="AI58" s="61">
        <f t="shared" si="73"/>
        <v>0</v>
      </c>
      <c r="AJ58" s="61">
        <f t="shared" si="73"/>
        <v>0</v>
      </c>
      <c r="AK58" s="61">
        <f t="shared" si="73"/>
        <v>0</v>
      </c>
      <c r="AL58" s="61">
        <f t="shared" si="73"/>
        <v>0</v>
      </c>
      <c r="AM58" s="61">
        <f t="shared" si="73"/>
        <v>0</v>
      </c>
      <c r="AN58" s="61">
        <f t="shared" si="73"/>
        <v>0</v>
      </c>
      <c r="AO58" s="61">
        <f t="shared" si="73"/>
        <v>0</v>
      </c>
      <c r="AP58" s="61">
        <f t="shared" si="73"/>
        <v>0</v>
      </c>
      <c r="AQ58" s="61">
        <f t="shared" si="73"/>
        <v>0</v>
      </c>
      <c r="AR58" s="61">
        <f t="shared" si="73"/>
        <v>0</v>
      </c>
      <c r="AS58" s="61">
        <f t="shared" si="73"/>
        <v>0</v>
      </c>
      <c r="AT58" s="61">
        <f t="shared" si="73"/>
        <v>0</v>
      </c>
      <c r="AU58" s="61">
        <f t="shared" si="73"/>
        <v>0</v>
      </c>
      <c r="AV58" s="61">
        <f t="shared" si="73"/>
        <v>0</v>
      </c>
      <c r="AW58" s="61">
        <f t="shared" si="73"/>
        <v>0</v>
      </c>
      <c r="AX58" s="61">
        <f t="shared" si="73"/>
        <v>0</v>
      </c>
      <c r="AY58" s="61">
        <f t="shared" si="73"/>
        <v>0</v>
      </c>
      <c r="AZ58" s="61">
        <f t="shared" si="73"/>
        <v>0</v>
      </c>
      <c r="BA58" s="61">
        <f t="shared" si="73"/>
        <v>0</v>
      </c>
      <c r="BB58" s="61">
        <f t="shared" si="73"/>
        <v>0</v>
      </c>
      <c r="BC58" s="61">
        <f t="shared" si="73"/>
        <v>0</v>
      </c>
      <c r="BD58" s="61">
        <f t="shared" si="73"/>
        <v>0</v>
      </c>
      <c r="BE58" s="4"/>
      <c r="BF58" s="84" t="str">
        <f t="shared" ref="BF58:BQ59" si="74">IFERROR(AS58/AG58,"-")</f>
        <v>-</v>
      </c>
      <c r="BG58" s="84" t="str">
        <f t="shared" si="74"/>
        <v>-</v>
      </c>
      <c r="BH58" s="84" t="str">
        <f t="shared" si="74"/>
        <v>-</v>
      </c>
      <c r="BI58" s="84" t="str">
        <f t="shared" si="74"/>
        <v>-</v>
      </c>
      <c r="BJ58" s="84" t="str">
        <f t="shared" si="74"/>
        <v>-</v>
      </c>
      <c r="BK58" s="84" t="str">
        <f t="shared" si="74"/>
        <v>-</v>
      </c>
      <c r="BL58" s="84" t="str">
        <f t="shared" si="74"/>
        <v>-</v>
      </c>
      <c r="BM58" s="84" t="str">
        <f t="shared" si="74"/>
        <v>-</v>
      </c>
      <c r="BN58" s="84" t="str">
        <f t="shared" si="74"/>
        <v>-</v>
      </c>
      <c r="BO58" s="84" t="str">
        <f t="shared" si="74"/>
        <v>-</v>
      </c>
      <c r="BP58" s="84" t="str">
        <f t="shared" si="74"/>
        <v>-</v>
      </c>
      <c r="BQ58" s="84" t="str">
        <f t="shared" si="74"/>
        <v>-</v>
      </c>
    </row>
    <row r="59" spans="1:70" s="35" customFormat="1" x14ac:dyDescent="0.25">
      <c r="A59" s="16" t="s">
        <v>210</v>
      </c>
      <c r="B59" s="3" t="s">
        <v>61</v>
      </c>
      <c r="C59" s="72">
        <f>SUM(C49:C56)</f>
        <v>0</v>
      </c>
      <c r="D59" s="72">
        <f>SUM(D49:D56)</f>
        <v>0</v>
      </c>
      <c r="E59" s="72">
        <f>SUM(E49:E56)</f>
        <v>0</v>
      </c>
      <c r="F59" s="68" t="str">
        <f>IFERROR(E59/D59,"-")</f>
        <v>-</v>
      </c>
      <c r="G59" s="63"/>
      <c r="H59" s="4">
        <f>SUM(U59:W59)</f>
        <v>0</v>
      </c>
      <c r="I59" s="4">
        <f t="shared" si="60"/>
        <v>0</v>
      </c>
      <c r="J59" s="4">
        <f t="shared" si="61"/>
        <v>0</v>
      </c>
      <c r="K59" s="4">
        <f t="shared" si="62"/>
        <v>0</v>
      </c>
      <c r="L59" s="4">
        <f t="shared" si="63"/>
        <v>0</v>
      </c>
      <c r="M59" s="4">
        <f t="shared" si="64"/>
        <v>0</v>
      </c>
      <c r="N59" s="4">
        <f t="shared" si="65"/>
        <v>0</v>
      </c>
      <c r="O59" s="4">
        <f t="shared" si="66"/>
        <v>0</v>
      </c>
      <c r="P59" s="4">
        <f t="shared" si="67"/>
        <v>0</v>
      </c>
      <c r="Q59" s="4">
        <f t="shared" si="68"/>
        <v>0</v>
      </c>
      <c r="R59" s="4">
        <f t="shared" si="69"/>
        <v>0</v>
      </c>
      <c r="S59" s="4">
        <f t="shared" si="70"/>
        <v>0</v>
      </c>
      <c r="T59" s="18"/>
      <c r="U59" s="64" t="n">
        <v>5188.179</v>
      </c>
      <c r="V59" s="64" t="n">
        <v>4095.579</v>
      </c>
      <c r="W59" s="64" t="n">
        <v>8135.942</v>
      </c>
      <c r="X59" s="64" t="n">
        <v>9821.294</v>
      </c>
      <c r="Y59" s="64" t="n">
        <v>7228.679</v>
      </c>
      <c r="Z59" s="64" t="n">
        <v>8453.341</v>
      </c>
      <c r="AA59" s="64" t="n">
        <v>12617.351</v>
      </c>
      <c r="AB59" s="64" t="n">
        <v>6747.977</v>
      </c>
      <c r="AC59" s="64" t="n">
        <v>16918.547</v>
      </c>
      <c r="AD59" s="64" t="n">
        <v>11923.806</v>
      </c>
      <c r="AE59" s="64" t="n">
        <v>21127.814</v>
      </c>
      <c r="AF59" s="64" t="n">
        <v>24056.915</v>
      </c>
      <c r="AG59" s="64" t="n">
        <v>6775.762</v>
      </c>
      <c r="AH59" s="64" t="n">
        <v>6973.878</v>
      </c>
      <c r="AI59" s="64" t="n">
        <v>16357.163</v>
      </c>
      <c r="AJ59" s="64" t="n">
        <v>12555.556</v>
      </c>
      <c r="AK59" s="64" t="n">
        <v>14479.803</v>
      </c>
      <c r="AL59" s="64" t="n">
        <v>24697.5600000001</v>
      </c>
      <c r="AM59" s="64" t="n">
        <v>15842.5</v>
      </c>
      <c r="AN59" s="64" t="n">
        <v>17803.536</v>
      </c>
      <c r="AO59" s="64" t="n">
        <v>28832.8920000001</v>
      </c>
      <c r="AP59" s="64" t="n">
        <v>21757.197</v>
      </c>
      <c r="AQ59" s="64" t="n">
        <v>23393.2630000001</v>
      </c>
      <c r="AR59" s="64" t="n">
        <v>51298.9020000002</v>
      </c>
      <c r="AS59" s="63" t="n">
        <v>12860.545999999998</v>
      </c>
      <c r="AT59" s="63" t="n">
        <v>19993.79</v>
      </c>
      <c r="AU59" s="63" t="n">
        <v>29783.82</v>
      </c>
      <c r="AV59" s="63" t="n">
        <v>26742.6</v>
      </c>
      <c r="AW59" s="63" t="n">
        <v>21954.45</v>
      </c>
      <c r="AX59" s="63" t="n">
        <v>27361.12</v>
      </c>
      <c r="AY59" s="63" t="n">
        <v>22251.2</v>
      </c>
      <c r="AZ59" s="63"/>
      <c r="BA59" s="63"/>
      <c r="BB59" s="63"/>
      <c r="BC59" s="63"/>
      <c r="BD59" s="63"/>
      <c r="BE59" s="63"/>
      <c r="BF59" s="84" t="str">
        <f t="shared" si="74"/>
        <v>-</v>
      </c>
      <c r="BG59" s="84" t="str">
        <f t="shared" si="74"/>
        <v>-</v>
      </c>
      <c r="BH59" s="84" t="str">
        <f t="shared" si="74"/>
        <v>-</v>
      </c>
      <c r="BI59" s="84" t="str">
        <f t="shared" si="74"/>
        <v>-</v>
      </c>
      <c r="BJ59" s="84" t="str">
        <f t="shared" si="74"/>
        <v>-</v>
      </c>
      <c r="BK59" s="84" t="str">
        <f t="shared" si="74"/>
        <v>-</v>
      </c>
      <c r="BL59" s="84" t="str">
        <f t="shared" si="74"/>
        <v>-</v>
      </c>
      <c r="BM59" s="84" t="str">
        <f t="shared" si="74"/>
        <v>-</v>
      </c>
      <c r="BN59" s="84" t="str">
        <f t="shared" si="74"/>
        <v>-</v>
      </c>
      <c r="BO59" s="84" t="str">
        <f t="shared" si="74"/>
        <v>-</v>
      </c>
      <c r="BP59" s="84" t="str">
        <f t="shared" si="74"/>
        <v>-</v>
      </c>
      <c r="BQ59" s="84" t="str">
        <f t="shared" si="74"/>
        <v>-</v>
      </c>
      <c r="BR59" s="33"/>
    </row>
    <row r="60" spans="1:70" x14ac:dyDescent="0.25">
      <c r="A60" s="16" t="s">
        <v>403</v>
      </c>
      <c r="B60" s="3" t="s">
        <v>404</v>
      </c>
      <c r="C60" s="69"/>
      <c r="D60" s="69"/>
      <c r="E60" s="69"/>
      <c r="F60" s="69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 t="n">
        <v>5188.179</v>
      </c>
      <c r="V60" s="4" t="n">
        <v>4095.579</v>
      </c>
      <c r="W60" s="4" t="n">
        <v>8145.9447</v>
      </c>
      <c r="X60" s="4" t="n">
        <v>9811.2913</v>
      </c>
      <c r="Y60" s="4" t="n">
        <v>7228.679</v>
      </c>
      <c r="Z60" s="4" t="n">
        <v>8690.9287</v>
      </c>
      <c r="AA60" s="4" t="n">
        <v>12824.9068</v>
      </c>
      <c r="AB60" s="4" t="n">
        <v>6827.1124</v>
      </c>
      <c r="AC60" s="4" t="n">
        <v>17419.816</v>
      </c>
      <c r="AD60" s="4" t="n">
        <v>12070.6067</v>
      </c>
      <c r="AE60" s="4" t="n">
        <v>21238.814</v>
      </c>
      <c r="AF60" s="4" t="n">
        <v>24115.97</v>
      </c>
      <c r="AG60" s="4" t="n">
        <v>7314.692</v>
      </c>
      <c r="AH60" s="4" t="n">
        <v>7046.1558</v>
      </c>
      <c r="AI60" s="4" t="n">
        <v>16416.163</v>
      </c>
      <c r="AJ60" s="4" t="n">
        <v>12573.556</v>
      </c>
      <c r="AK60" s="4" t="n">
        <v>15243.324</v>
      </c>
      <c r="AL60" s="4" t="n">
        <v>25036.5749000001</v>
      </c>
      <c r="AM60" s="4" t="n">
        <v>16282.3249</v>
      </c>
      <c r="AN60" s="4" t="n">
        <v>18211.7598</v>
      </c>
      <c r="AO60" s="4" t="n">
        <v>29046.3287000001</v>
      </c>
      <c r="AP60" s="4" t="n">
        <v>22151.7366</v>
      </c>
      <c r="AQ60" s="4" t="n">
        <v>24700.2026000001</v>
      </c>
      <c r="AR60" s="4" t="n">
        <v>51760.3494700002</v>
      </c>
      <c r="AS60" s="4" t="n">
        <v>13431.969839999998</v>
      </c>
      <c r="AT60" s="4" t="n">
        <v>20257.1314</v>
      </c>
      <c r="AU60" s="4" t="n">
        <v>30613.277</v>
      </c>
      <c r="AV60" s="4" t="n">
        <v>26920.55</v>
      </c>
      <c r="AW60" s="4" t="n">
        <v>22956.98</v>
      </c>
      <c r="AX60" s="4" t="n">
        <v>28200.37</v>
      </c>
      <c r="AY60" s="4" t="n">
        <v>22465.05</v>
      </c>
      <c r="AZ60" s="4"/>
      <c r="BA60" s="4"/>
      <c r="BB60" s="4"/>
      <c r="BC60" s="4"/>
      <c r="BD60" s="4"/>
      <c r="BE60" s="4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</row>
    <row r="61" spans="1:70" x14ac:dyDescent="0.25">
      <c r="C61" s="69"/>
      <c r="D61" s="69"/>
      <c r="E61" s="69"/>
      <c r="F61" s="69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</row>
    <row r="62" spans="1:70" x14ac:dyDescent="0.25">
      <c r="A62" s="43" t="s">
        <v>60</v>
      </c>
      <c r="B62" s="23" t="s">
        <v>60</v>
      </c>
      <c r="C62" s="21" t="str">
        <f>$C$3</f>
        <v>YTD '15</v>
      </c>
      <c r="D62" s="21" t="str">
        <f>$D$3</f>
        <v>YTD '16</v>
      </c>
      <c r="E62" s="21" t="str">
        <f>$E$3</f>
        <v>YTD '17</v>
      </c>
      <c r="F62" s="21" t="str">
        <f>$F$3</f>
        <v>YoY</v>
      </c>
      <c r="G62" s="2" t="s">
        <v>33</v>
      </c>
      <c r="H62" s="27" t="str">
        <f>$H$3</f>
        <v>Q1 '15</v>
      </c>
      <c r="I62" s="27" t="str">
        <f>$I$3</f>
        <v>Q2 '15</v>
      </c>
      <c r="J62" s="27" t="str">
        <f>$J$3</f>
        <v>Q3 '15</v>
      </c>
      <c r="K62" s="27" t="str">
        <f>$K$3</f>
        <v>Q4 '15</v>
      </c>
      <c r="L62" s="30" t="str">
        <f>$L$3</f>
        <v>Q1 '16</v>
      </c>
      <c r="M62" s="30" t="str">
        <f>$M$3</f>
        <v>Q2 '16</v>
      </c>
      <c r="N62" s="30" t="str">
        <f>$N$3</f>
        <v>Q3 '16</v>
      </c>
      <c r="O62" s="30" t="str">
        <f>$O$3</f>
        <v>Q4 '16</v>
      </c>
      <c r="P62" s="27" t="str">
        <f>$P$3</f>
        <v>Q1 '17</v>
      </c>
      <c r="Q62" s="27" t="str">
        <f>$Q$3</f>
        <v>Q2 '17</v>
      </c>
      <c r="R62" s="27" t="str">
        <f>$R$3</f>
        <v>Q3 '17</v>
      </c>
      <c r="S62" s="27" t="str">
        <f>$S$3</f>
        <v>Q4 '17</v>
      </c>
      <c r="T62" s="17" t="s">
        <v>33</v>
      </c>
      <c r="U62" s="27" t="s">
        <v>1</v>
      </c>
      <c r="V62" s="27" t="s">
        <v>2</v>
      </c>
      <c r="W62" s="27" t="s">
        <v>3</v>
      </c>
      <c r="X62" s="27" t="s">
        <v>4</v>
      </c>
      <c r="Y62" s="27" t="s">
        <v>5</v>
      </c>
      <c r="Z62" s="27" t="s">
        <v>6</v>
      </c>
      <c r="AA62" s="27" t="s">
        <v>7</v>
      </c>
      <c r="AB62" s="27" t="s">
        <v>8</v>
      </c>
      <c r="AC62" s="27" t="s">
        <v>9</v>
      </c>
      <c r="AD62" s="27" t="s">
        <v>10</v>
      </c>
      <c r="AE62" s="27" t="s">
        <v>11</v>
      </c>
      <c r="AF62" s="27" t="s">
        <v>12</v>
      </c>
      <c r="AG62" s="29" t="s">
        <v>13</v>
      </c>
      <c r="AH62" s="29" t="s">
        <v>14</v>
      </c>
      <c r="AI62" s="29" t="s">
        <v>15</v>
      </c>
      <c r="AJ62" s="29" t="s">
        <v>16</v>
      </c>
      <c r="AK62" s="29" t="s">
        <v>17</v>
      </c>
      <c r="AL62" s="29" t="s">
        <v>18</v>
      </c>
      <c r="AM62" s="29" t="s">
        <v>19</v>
      </c>
      <c r="AN62" s="29" t="s">
        <v>20</v>
      </c>
      <c r="AO62" s="29" t="s">
        <v>21</v>
      </c>
      <c r="AP62" s="29" t="s">
        <v>22</v>
      </c>
      <c r="AQ62" s="29" t="s">
        <v>23</v>
      </c>
      <c r="AR62" s="29" t="s">
        <v>24</v>
      </c>
      <c r="AS62" s="25" t="s">
        <v>25</v>
      </c>
      <c r="AT62" s="25" t="s">
        <v>26</v>
      </c>
      <c r="AU62" s="25" t="s">
        <v>27</v>
      </c>
      <c r="AV62" s="25" t="s">
        <v>28</v>
      </c>
      <c r="AW62" s="25" t="s">
        <v>29</v>
      </c>
      <c r="AX62" s="25" t="s">
        <v>30</v>
      </c>
      <c r="AY62" s="31" t="s">
        <v>99</v>
      </c>
      <c r="AZ62" s="31" t="s">
        <v>100</v>
      </c>
      <c r="BA62" s="31" t="s">
        <v>101</v>
      </c>
      <c r="BB62" s="31" t="s">
        <v>102</v>
      </c>
      <c r="BC62" s="31" t="s">
        <v>103</v>
      </c>
      <c r="BD62" s="31" t="s">
        <v>104</v>
      </c>
      <c r="BF62" s="32">
        <v>42736</v>
      </c>
      <c r="BG62" s="32">
        <v>42767</v>
      </c>
      <c r="BH62" s="32">
        <v>42795</v>
      </c>
      <c r="BI62" s="32">
        <v>42826</v>
      </c>
      <c r="BJ62" s="32">
        <v>42856</v>
      </c>
      <c r="BK62" s="32">
        <v>42887</v>
      </c>
      <c r="BL62" s="32">
        <v>42917</v>
      </c>
      <c r="BM62" s="32">
        <v>42948</v>
      </c>
      <c r="BN62" s="32">
        <v>42979</v>
      </c>
      <c r="BO62" s="32">
        <v>43009</v>
      </c>
      <c r="BP62" s="32">
        <v>43040</v>
      </c>
      <c r="BQ62" s="32">
        <v>43070</v>
      </c>
    </row>
    <row r="63" spans="1:70" x14ac:dyDescent="0.25">
      <c r="A63" s="16" t="s">
        <v>202</v>
      </c>
      <c r="B63" s="16" t="s">
        <v>58</v>
      </c>
      <c r="C63" s="65" t="str">
        <f t="shared" ref="C63:E70" si="75">IFERROR(C49/C$59,"")</f>
        <v/>
      </c>
      <c r="D63" s="65" t="str">
        <f t="shared" si="75"/>
        <v/>
      </c>
      <c r="E63" s="65" t="str">
        <f t="shared" si="75"/>
        <v/>
      </c>
      <c r="F63" s="65" t="str">
        <f>IFERROR(E63/D63,"")</f>
        <v/>
      </c>
      <c r="H63" s="2" t="str">
        <f t="shared" ref="H63:S70" si="76">IFERROR(H49/H$59,"")</f>
        <v/>
      </c>
      <c r="I63" s="2" t="str">
        <f t="shared" si="76"/>
        <v/>
      </c>
      <c r="J63" s="2" t="str">
        <f t="shared" si="76"/>
        <v/>
      </c>
      <c r="K63" s="2" t="str">
        <f t="shared" si="76"/>
        <v/>
      </c>
      <c r="L63" s="2" t="str">
        <f t="shared" si="76"/>
        <v/>
      </c>
      <c r="M63" s="2" t="str">
        <f t="shared" si="76"/>
        <v/>
      </c>
      <c r="N63" s="2" t="str">
        <f t="shared" si="76"/>
        <v/>
      </c>
      <c r="O63" s="2" t="str">
        <f t="shared" si="76"/>
        <v/>
      </c>
      <c r="P63" s="2" t="str">
        <f t="shared" si="76"/>
        <v/>
      </c>
      <c r="Q63" s="2" t="str">
        <f t="shared" si="76"/>
        <v/>
      </c>
      <c r="R63" s="75" t="str">
        <f t="shared" si="76"/>
        <v/>
      </c>
      <c r="S63" s="75" t="str">
        <f t="shared" si="76"/>
        <v/>
      </c>
      <c r="T63" s="1"/>
      <c r="U63" s="2" t="str">
        <f t="shared" ref="U63:BD70" si="77">IFERROR(U49/U$59,"")</f>
        <v/>
      </c>
      <c r="V63" s="2" t="str">
        <f t="shared" si="77"/>
        <v/>
      </c>
      <c r="W63" s="2" t="str">
        <f t="shared" si="77"/>
        <v/>
      </c>
      <c r="X63" s="2" t="str">
        <f t="shared" si="77"/>
        <v/>
      </c>
      <c r="Y63" s="2" t="str">
        <f t="shared" si="77"/>
        <v/>
      </c>
      <c r="Z63" s="2" t="str">
        <f t="shared" si="77"/>
        <v/>
      </c>
      <c r="AA63" s="2" t="str">
        <f t="shared" si="77"/>
        <v/>
      </c>
      <c r="AB63" s="2" t="str">
        <f t="shared" si="77"/>
        <v/>
      </c>
      <c r="AC63" s="2" t="str">
        <f t="shared" si="77"/>
        <v/>
      </c>
      <c r="AD63" s="2" t="str">
        <f t="shared" si="77"/>
        <v/>
      </c>
      <c r="AE63" s="2" t="str">
        <f t="shared" si="77"/>
        <v/>
      </c>
      <c r="AF63" s="2" t="str">
        <f t="shared" si="77"/>
        <v/>
      </c>
      <c r="AG63" s="2" t="str">
        <f t="shared" si="77"/>
        <v/>
      </c>
      <c r="AH63" s="2" t="str">
        <f t="shared" si="77"/>
        <v/>
      </c>
      <c r="AI63" s="2" t="str">
        <f t="shared" si="77"/>
        <v/>
      </c>
      <c r="AJ63" s="2" t="str">
        <f t="shared" si="77"/>
        <v/>
      </c>
      <c r="AK63" s="2" t="str">
        <f t="shared" si="77"/>
        <v/>
      </c>
      <c r="AL63" s="2" t="str">
        <f t="shared" si="77"/>
        <v/>
      </c>
      <c r="AM63" s="2" t="str">
        <f t="shared" si="77"/>
        <v/>
      </c>
      <c r="AN63" s="2" t="str">
        <f t="shared" si="77"/>
        <v/>
      </c>
      <c r="AO63" s="2" t="str">
        <f t="shared" si="77"/>
        <v/>
      </c>
      <c r="AP63" s="2" t="str">
        <f t="shared" si="77"/>
        <v/>
      </c>
      <c r="AQ63" s="2" t="str">
        <f t="shared" si="77"/>
        <v/>
      </c>
      <c r="AR63" s="2" t="str">
        <f t="shared" si="77"/>
        <v/>
      </c>
      <c r="AS63" s="2" t="str">
        <f t="shared" si="77"/>
        <v/>
      </c>
      <c r="AT63" s="2" t="str">
        <f t="shared" si="77"/>
        <v/>
      </c>
      <c r="AU63" s="2" t="str">
        <f t="shared" si="77"/>
        <v/>
      </c>
      <c r="AV63" s="2" t="str">
        <f t="shared" si="77"/>
        <v/>
      </c>
      <c r="AW63" s="2" t="str">
        <f t="shared" si="77"/>
        <v/>
      </c>
      <c r="AX63" s="2" t="str">
        <f t="shared" si="77"/>
        <v/>
      </c>
      <c r="AY63" s="2" t="str">
        <f t="shared" si="77"/>
        <v/>
      </c>
      <c r="AZ63" s="2" t="str">
        <f t="shared" si="77"/>
        <v/>
      </c>
      <c r="BA63" s="2" t="str">
        <f t="shared" si="77"/>
        <v/>
      </c>
      <c r="BB63" s="2" t="str">
        <f t="shared" si="77"/>
        <v/>
      </c>
      <c r="BC63" s="2" t="str">
        <f t="shared" si="77"/>
        <v/>
      </c>
      <c r="BD63" s="2" t="str">
        <f t="shared" si="77"/>
        <v/>
      </c>
      <c r="BF63" s="84" t="str">
        <f t="shared" ref="BF63:BQ72" si="78">IFERROR(AS63/AG63,"-")</f>
        <v>-</v>
      </c>
      <c r="BG63" s="84" t="str">
        <f t="shared" si="78"/>
        <v>-</v>
      </c>
      <c r="BH63" s="84" t="str">
        <f t="shared" si="78"/>
        <v>-</v>
      </c>
      <c r="BI63" s="84" t="str">
        <f t="shared" si="78"/>
        <v>-</v>
      </c>
      <c r="BJ63" s="84" t="str">
        <f t="shared" si="78"/>
        <v>-</v>
      </c>
      <c r="BK63" s="84" t="str">
        <f t="shared" si="78"/>
        <v>-</v>
      </c>
      <c r="BL63" s="84" t="str">
        <f t="shared" si="78"/>
        <v>-</v>
      </c>
      <c r="BM63" s="84" t="str">
        <f t="shared" si="78"/>
        <v>-</v>
      </c>
      <c r="BN63" s="84" t="str">
        <f t="shared" si="78"/>
        <v>-</v>
      </c>
      <c r="BO63" s="84" t="str">
        <f t="shared" si="78"/>
        <v>-</v>
      </c>
      <c r="BP63" s="84" t="str">
        <f t="shared" si="78"/>
        <v>-</v>
      </c>
      <c r="BQ63" s="84" t="str">
        <f t="shared" si="78"/>
        <v>-</v>
      </c>
    </row>
    <row r="64" spans="1:70" x14ac:dyDescent="0.25">
      <c r="A64" s="16" t="s">
        <v>194</v>
      </c>
      <c r="B64" s="16" t="s">
        <v>44</v>
      </c>
      <c r="C64" s="65" t="str">
        <f t="shared" si="75"/>
        <v/>
      </c>
      <c r="D64" s="65" t="str">
        <f t="shared" si="75"/>
        <v/>
      </c>
      <c r="E64" s="65" t="str">
        <f t="shared" si="75"/>
        <v/>
      </c>
      <c r="F64" s="65" t="str">
        <f t="shared" ref="F64:F72" si="79">IFERROR(E64/D64,"")</f>
        <v/>
      </c>
      <c r="H64" s="2" t="str">
        <f t="shared" si="76"/>
        <v/>
      </c>
      <c r="I64" s="2" t="str">
        <f t="shared" si="76"/>
        <v/>
      </c>
      <c r="J64" s="2" t="str">
        <f t="shared" si="76"/>
        <v/>
      </c>
      <c r="K64" s="2" t="str">
        <f t="shared" si="76"/>
        <v/>
      </c>
      <c r="L64" s="2" t="str">
        <f t="shared" si="76"/>
        <v/>
      </c>
      <c r="M64" s="2" t="str">
        <f t="shared" si="76"/>
        <v/>
      </c>
      <c r="N64" s="2" t="str">
        <f t="shared" si="76"/>
        <v/>
      </c>
      <c r="O64" s="2" t="str">
        <f t="shared" si="76"/>
        <v/>
      </c>
      <c r="P64" s="2" t="str">
        <f t="shared" si="76"/>
        <v/>
      </c>
      <c r="Q64" s="2" t="str">
        <f t="shared" si="76"/>
        <v/>
      </c>
      <c r="R64" s="75" t="str">
        <f t="shared" si="76"/>
        <v/>
      </c>
      <c r="S64" s="75" t="str">
        <f t="shared" si="76"/>
        <v/>
      </c>
      <c r="T64" s="1"/>
      <c r="U64" s="2" t="str">
        <f t="shared" si="77"/>
        <v/>
      </c>
      <c r="V64" s="2" t="str">
        <f t="shared" si="77"/>
        <v/>
      </c>
      <c r="W64" s="2" t="str">
        <f t="shared" si="77"/>
        <v/>
      </c>
      <c r="X64" s="2" t="str">
        <f t="shared" si="77"/>
        <v/>
      </c>
      <c r="Y64" s="2" t="str">
        <f t="shared" si="77"/>
        <v/>
      </c>
      <c r="Z64" s="2" t="str">
        <f t="shared" si="77"/>
        <v/>
      </c>
      <c r="AA64" s="2" t="str">
        <f t="shared" si="77"/>
        <v/>
      </c>
      <c r="AB64" s="2" t="str">
        <f t="shared" si="77"/>
        <v/>
      </c>
      <c r="AC64" s="2" t="str">
        <f t="shared" si="77"/>
        <v/>
      </c>
      <c r="AD64" s="2" t="str">
        <f t="shared" si="77"/>
        <v/>
      </c>
      <c r="AE64" s="2" t="str">
        <f t="shared" si="77"/>
        <v/>
      </c>
      <c r="AF64" s="2" t="str">
        <f t="shared" si="77"/>
        <v/>
      </c>
      <c r="AG64" s="2" t="str">
        <f t="shared" si="77"/>
        <v/>
      </c>
      <c r="AH64" s="2" t="str">
        <f t="shared" si="77"/>
        <v/>
      </c>
      <c r="AI64" s="2" t="str">
        <f t="shared" si="77"/>
        <v/>
      </c>
      <c r="AJ64" s="2" t="str">
        <f t="shared" si="77"/>
        <v/>
      </c>
      <c r="AK64" s="2" t="str">
        <f t="shared" si="77"/>
        <v/>
      </c>
      <c r="AL64" s="2" t="str">
        <f t="shared" si="77"/>
        <v/>
      </c>
      <c r="AM64" s="2" t="str">
        <f t="shared" si="77"/>
        <v/>
      </c>
      <c r="AN64" s="2" t="str">
        <f t="shared" si="77"/>
        <v/>
      </c>
      <c r="AO64" s="2" t="str">
        <f t="shared" si="77"/>
        <v/>
      </c>
      <c r="AP64" s="2" t="str">
        <f t="shared" si="77"/>
        <v/>
      </c>
      <c r="AQ64" s="2" t="str">
        <f t="shared" si="77"/>
        <v/>
      </c>
      <c r="AR64" s="2" t="str">
        <f t="shared" si="77"/>
        <v/>
      </c>
      <c r="AS64" s="2" t="str">
        <f t="shared" si="77"/>
        <v/>
      </c>
      <c r="AT64" s="2" t="str">
        <f t="shared" si="77"/>
        <v/>
      </c>
      <c r="AU64" s="2" t="str">
        <f t="shared" si="77"/>
        <v/>
      </c>
      <c r="AV64" s="2" t="str">
        <f t="shared" si="77"/>
        <v/>
      </c>
      <c r="AW64" s="2" t="str">
        <f t="shared" si="77"/>
        <v/>
      </c>
      <c r="AX64" s="2" t="str">
        <f t="shared" si="77"/>
        <v/>
      </c>
      <c r="AY64" s="2" t="str">
        <f t="shared" si="77"/>
        <v/>
      </c>
      <c r="AZ64" s="2" t="str">
        <f t="shared" si="77"/>
        <v/>
      </c>
      <c r="BA64" s="2" t="str">
        <f t="shared" si="77"/>
        <v/>
      </c>
      <c r="BB64" s="2" t="str">
        <f t="shared" si="77"/>
        <v/>
      </c>
      <c r="BC64" s="2" t="str">
        <f t="shared" si="77"/>
        <v/>
      </c>
      <c r="BD64" s="2" t="str">
        <f t="shared" si="77"/>
        <v/>
      </c>
      <c r="BF64" s="84" t="str">
        <f t="shared" si="78"/>
        <v>-</v>
      </c>
      <c r="BG64" s="84" t="str">
        <f t="shared" si="78"/>
        <v>-</v>
      </c>
      <c r="BH64" s="84" t="str">
        <f t="shared" si="78"/>
        <v>-</v>
      </c>
      <c r="BI64" s="84" t="str">
        <f t="shared" si="78"/>
        <v>-</v>
      </c>
      <c r="BJ64" s="84" t="str">
        <f t="shared" si="78"/>
        <v>-</v>
      </c>
      <c r="BK64" s="84" t="str">
        <f t="shared" si="78"/>
        <v>-</v>
      </c>
      <c r="BL64" s="84" t="str">
        <f t="shared" si="78"/>
        <v>-</v>
      </c>
      <c r="BM64" s="84" t="str">
        <f t="shared" si="78"/>
        <v>-</v>
      </c>
      <c r="BN64" s="84" t="str">
        <f t="shared" si="78"/>
        <v>-</v>
      </c>
      <c r="BO64" s="84" t="str">
        <f t="shared" si="78"/>
        <v>-</v>
      </c>
      <c r="BP64" s="84" t="str">
        <f t="shared" si="78"/>
        <v>-</v>
      </c>
      <c r="BQ64" s="84" t="str">
        <f t="shared" si="78"/>
        <v>-</v>
      </c>
    </row>
    <row r="65" spans="1:69" x14ac:dyDescent="0.25">
      <c r="A65" s="16" t="s">
        <v>195</v>
      </c>
      <c r="B65" s="16" t="s">
        <v>45</v>
      </c>
      <c r="C65" s="65" t="str">
        <f t="shared" si="75"/>
        <v/>
      </c>
      <c r="D65" s="65" t="str">
        <f t="shared" si="75"/>
        <v/>
      </c>
      <c r="E65" s="65" t="str">
        <f t="shared" si="75"/>
        <v/>
      </c>
      <c r="F65" s="65" t="str">
        <f t="shared" si="79"/>
        <v/>
      </c>
      <c r="H65" s="2" t="str">
        <f t="shared" si="76"/>
        <v/>
      </c>
      <c r="I65" s="2" t="str">
        <f t="shared" si="76"/>
        <v/>
      </c>
      <c r="J65" s="2" t="str">
        <f t="shared" si="76"/>
        <v/>
      </c>
      <c r="K65" s="2" t="str">
        <f t="shared" si="76"/>
        <v/>
      </c>
      <c r="L65" s="2" t="str">
        <f t="shared" si="76"/>
        <v/>
      </c>
      <c r="M65" s="2" t="str">
        <f t="shared" si="76"/>
        <v/>
      </c>
      <c r="N65" s="2" t="str">
        <f t="shared" si="76"/>
        <v/>
      </c>
      <c r="O65" s="2" t="str">
        <f t="shared" si="76"/>
        <v/>
      </c>
      <c r="P65" s="2" t="str">
        <f t="shared" si="76"/>
        <v/>
      </c>
      <c r="Q65" s="2" t="str">
        <f t="shared" si="76"/>
        <v/>
      </c>
      <c r="R65" s="75" t="str">
        <f t="shared" si="76"/>
        <v/>
      </c>
      <c r="S65" s="75" t="str">
        <f t="shared" si="76"/>
        <v/>
      </c>
      <c r="T65" s="1"/>
      <c r="U65" s="2" t="str">
        <f t="shared" si="77"/>
        <v/>
      </c>
      <c r="V65" s="2" t="str">
        <f t="shared" si="77"/>
        <v/>
      </c>
      <c r="W65" s="2" t="str">
        <f t="shared" si="77"/>
        <v/>
      </c>
      <c r="X65" s="2" t="str">
        <f t="shared" si="77"/>
        <v/>
      </c>
      <c r="Y65" s="2" t="str">
        <f t="shared" si="77"/>
        <v/>
      </c>
      <c r="Z65" s="2" t="str">
        <f t="shared" si="77"/>
        <v/>
      </c>
      <c r="AA65" s="2" t="str">
        <f t="shared" si="77"/>
        <v/>
      </c>
      <c r="AB65" s="2" t="str">
        <f t="shared" si="77"/>
        <v/>
      </c>
      <c r="AC65" s="2" t="str">
        <f t="shared" si="77"/>
        <v/>
      </c>
      <c r="AD65" s="2" t="str">
        <f t="shared" si="77"/>
        <v/>
      </c>
      <c r="AE65" s="2" t="str">
        <f t="shared" si="77"/>
        <v/>
      </c>
      <c r="AF65" s="2" t="str">
        <f t="shared" si="77"/>
        <v/>
      </c>
      <c r="AG65" s="2" t="str">
        <f t="shared" si="77"/>
        <v/>
      </c>
      <c r="AH65" s="2" t="str">
        <f t="shared" si="77"/>
        <v/>
      </c>
      <c r="AI65" s="2" t="str">
        <f t="shared" si="77"/>
        <v/>
      </c>
      <c r="AJ65" s="2" t="str">
        <f t="shared" si="77"/>
        <v/>
      </c>
      <c r="AK65" s="2" t="str">
        <f t="shared" si="77"/>
        <v/>
      </c>
      <c r="AL65" s="2" t="str">
        <f t="shared" si="77"/>
        <v/>
      </c>
      <c r="AM65" s="2" t="str">
        <f t="shared" si="77"/>
        <v/>
      </c>
      <c r="AN65" s="2" t="str">
        <f t="shared" si="77"/>
        <v/>
      </c>
      <c r="AO65" s="2" t="str">
        <f t="shared" si="77"/>
        <v/>
      </c>
      <c r="AP65" s="2" t="str">
        <f t="shared" si="77"/>
        <v/>
      </c>
      <c r="AQ65" s="2" t="str">
        <f t="shared" si="77"/>
        <v/>
      </c>
      <c r="AR65" s="2" t="str">
        <f t="shared" si="77"/>
        <v/>
      </c>
      <c r="AS65" s="2" t="str">
        <f t="shared" si="77"/>
        <v/>
      </c>
      <c r="AT65" s="2" t="str">
        <f t="shared" si="77"/>
        <v/>
      </c>
      <c r="AU65" s="2" t="str">
        <f t="shared" si="77"/>
        <v/>
      </c>
      <c r="AV65" s="2" t="str">
        <f t="shared" si="77"/>
        <v/>
      </c>
      <c r="AW65" s="2" t="str">
        <f t="shared" si="77"/>
        <v/>
      </c>
      <c r="AX65" s="2" t="str">
        <f t="shared" si="77"/>
        <v/>
      </c>
      <c r="AY65" s="2" t="str">
        <f t="shared" si="77"/>
        <v/>
      </c>
      <c r="AZ65" s="2" t="str">
        <f t="shared" si="77"/>
        <v/>
      </c>
      <c r="BA65" s="2" t="str">
        <f t="shared" si="77"/>
        <v/>
      </c>
      <c r="BB65" s="2" t="str">
        <f t="shared" si="77"/>
        <v/>
      </c>
      <c r="BC65" s="2" t="str">
        <f t="shared" si="77"/>
        <v/>
      </c>
      <c r="BD65" s="2" t="str">
        <f t="shared" si="77"/>
        <v/>
      </c>
      <c r="BF65" s="84" t="str">
        <f t="shared" si="78"/>
        <v>-</v>
      </c>
      <c r="BG65" s="84" t="str">
        <f t="shared" si="78"/>
        <v>-</v>
      </c>
      <c r="BH65" s="84" t="str">
        <f t="shared" si="78"/>
        <v>-</v>
      </c>
      <c r="BI65" s="84" t="str">
        <f t="shared" si="78"/>
        <v>-</v>
      </c>
      <c r="BJ65" s="84" t="str">
        <f t="shared" si="78"/>
        <v>-</v>
      </c>
      <c r="BK65" s="84" t="str">
        <f t="shared" si="78"/>
        <v>-</v>
      </c>
      <c r="BL65" s="84" t="str">
        <f t="shared" si="78"/>
        <v>-</v>
      </c>
      <c r="BM65" s="84" t="str">
        <f t="shared" si="78"/>
        <v>-</v>
      </c>
      <c r="BN65" s="84" t="str">
        <f t="shared" si="78"/>
        <v>-</v>
      </c>
      <c r="BO65" s="84" t="str">
        <f t="shared" si="78"/>
        <v>-</v>
      </c>
      <c r="BP65" s="84" t="str">
        <f t="shared" si="78"/>
        <v>-</v>
      </c>
      <c r="BQ65" s="84" t="str">
        <f t="shared" si="78"/>
        <v>-</v>
      </c>
    </row>
    <row r="66" spans="1:69" x14ac:dyDescent="0.25">
      <c r="A66" s="16" t="s">
        <v>196</v>
      </c>
      <c r="B66" s="16" t="s">
        <v>46</v>
      </c>
      <c r="C66" s="65" t="str">
        <f t="shared" si="75"/>
        <v/>
      </c>
      <c r="D66" s="65" t="str">
        <f t="shared" si="75"/>
        <v/>
      </c>
      <c r="E66" s="65" t="str">
        <f t="shared" si="75"/>
        <v/>
      </c>
      <c r="F66" s="65" t="str">
        <f t="shared" si="79"/>
        <v/>
      </c>
      <c r="H66" s="2" t="str">
        <f t="shared" si="76"/>
        <v/>
      </c>
      <c r="I66" s="2" t="str">
        <f t="shared" si="76"/>
        <v/>
      </c>
      <c r="J66" s="2" t="str">
        <f t="shared" si="76"/>
        <v/>
      </c>
      <c r="K66" s="2" t="str">
        <f t="shared" si="76"/>
        <v/>
      </c>
      <c r="L66" s="2" t="str">
        <f t="shared" si="76"/>
        <v/>
      </c>
      <c r="M66" s="2" t="str">
        <f t="shared" si="76"/>
        <v/>
      </c>
      <c r="N66" s="2" t="str">
        <f t="shared" si="76"/>
        <v/>
      </c>
      <c r="O66" s="2" t="str">
        <f t="shared" si="76"/>
        <v/>
      </c>
      <c r="P66" s="2" t="str">
        <f t="shared" si="76"/>
        <v/>
      </c>
      <c r="Q66" s="2" t="str">
        <f t="shared" si="76"/>
        <v/>
      </c>
      <c r="R66" s="75" t="str">
        <f t="shared" si="76"/>
        <v/>
      </c>
      <c r="S66" s="75" t="str">
        <f t="shared" si="76"/>
        <v/>
      </c>
      <c r="T66" s="1"/>
      <c r="U66" s="2" t="str">
        <f t="shared" si="77"/>
        <v/>
      </c>
      <c r="V66" s="2" t="str">
        <f t="shared" si="77"/>
        <v/>
      </c>
      <c r="W66" s="2" t="str">
        <f t="shared" si="77"/>
        <v/>
      </c>
      <c r="X66" s="2" t="str">
        <f t="shared" si="77"/>
        <v/>
      </c>
      <c r="Y66" s="2" t="str">
        <f t="shared" si="77"/>
        <v/>
      </c>
      <c r="Z66" s="2" t="str">
        <f t="shared" si="77"/>
        <v/>
      </c>
      <c r="AA66" s="2" t="str">
        <f t="shared" si="77"/>
        <v/>
      </c>
      <c r="AB66" s="2" t="str">
        <f t="shared" si="77"/>
        <v/>
      </c>
      <c r="AC66" s="2" t="str">
        <f t="shared" si="77"/>
        <v/>
      </c>
      <c r="AD66" s="2" t="str">
        <f t="shared" si="77"/>
        <v/>
      </c>
      <c r="AE66" s="2" t="str">
        <f t="shared" si="77"/>
        <v/>
      </c>
      <c r="AF66" s="2" t="str">
        <f t="shared" si="77"/>
        <v/>
      </c>
      <c r="AG66" s="2" t="str">
        <f t="shared" si="77"/>
        <v/>
      </c>
      <c r="AH66" s="2" t="str">
        <f t="shared" si="77"/>
        <v/>
      </c>
      <c r="AI66" s="2" t="str">
        <f t="shared" si="77"/>
        <v/>
      </c>
      <c r="AJ66" s="2" t="str">
        <f t="shared" si="77"/>
        <v/>
      </c>
      <c r="AK66" s="2" t="str">
        <f t="shared" si="77"/>
        <v/>
      </c>
      <c r="AL66" s="2" t="str">
        <f t="shared" si="77"/>
        <v/>
      </c>
      <c r="AM66" s="2" t="str">
        <f t="shared" si="77"/>
        <v/>
      </c>
      <c r="AN66" s="2" t="str">
        <f t="shared" si="77"/>
        <v/>
      </c>
      <c r="AO66" s="2" t="str">
        <f t="shared" si="77"/>
        <v/>
      </c>
      <c r="AP66" s="2" t="str">
        <f t="shared" si="77"/>
        <v/>
      </c>
      <c r="AQ66" s="2" t="str">
        <f t="shared" si="77"/>
        <v/>
      </c>
      <c r="AR66" s="2" t="str">
        <f t="shared" si="77"/>
        <v/>
      </c>
      <c r="AS66" s="2" t="str">
        <f t="shared" si="77"/>
        <v/>
      </c>
      <c r="AT66" s="2" t="str">
        <f t="shared" si="77"/>
        <v/>
      </c>
      <c r="AU66" s="2" t="str">
        <f t="shared" si="77"/>
        <v/>
      </c>
      <c r="AV66" s="2" t="str">
        <f t="shared" si="77"/>
        <v/>
      </c>
      <c r="AW66" s="2" t="str">
        <f t="shared" si="77"/>
        <v/>
      </c>
      <c r="AX66" s="2" t="str">
        <f t="shared" si="77"/>
        <v/>
      </c>
      <c r="AY66" s="2" t="str">
        <f t="shared" si="77"/>
        <v/>
      </c>
      <c r="AZ66" s="2" t="str">
        <f t="shared" si="77"/>
        <v/>
      </c>
      <c r="BA66" s="2" t="str">
        <f t="shared" si="77"/>
        <v/>
      </c>
      <c r="BB66" s="2" t="str">
        <f t="shared" si="77"/>
        <v/>
      </c>
      <c r="BC66" s="2" t="str">
        <f t="shared" si="77"/>
        <v/>
      </c>
      <c r="BD66" s="2" t="str">
        <f t="shared" si="77"/>
        <v/>
      </c>
      <c r="BF66" s="84" t="str">
        <f t="shared" si="78"/>
        <v>-</v>
      </c>
      <c r="BG66" s="84" t="str">
        <f t="shared" si="78"/>
        <v>-</v>
      </c>
      <c r="BH66" s="84" t="str">
        <f t="shared" si="78"/>
        <v>-</v>
      </c>
      <c r="BI66" s="84" t="str">
        <f t="shared" si="78"/>
        <v>-</v>
      </c>
      <c r="BJ66" s="84" t="str">
        <f t="shared" si="78"/>
        <v>-</v>
      </c>
      <c r="BK66" s="84" t="str">
        <f t="shared" si="78"/>
        <v>-</v>
      </c>
      <c r="BL66" s="84" t="str">
        <f t="shared" si="78"/>
        <v>-</v>
      </c>
      <c r="BM66" s="84" t="str">
        <f t="shared" si="78"/>
        <v>-</v>
      </c>
      <c r="BN66" s="84" t="str">
        <f t="shared" si="78"/>
        <v>-</v>
      </c>
      <c r="BO66" s="84" t="str">
        <f t="shared" si="78"/>
        <v>-</v>
      </c>
      <c r="BP66" s="84" t="str">
        <f t="shared" si="78"/>
        <v>-</v>
      </c>
      <c r="BQ66" s="84" t="str">
        <f t="shared" si="78"/>
        <v>-</v>
      </c>
    </row>
    <row r="67" spans="1:69" x14ac:dyDescent="0.25">
      <c r="A67" s="16" t="s">
        <v>197</v>
      </c>
      <c r="B67" s="16" t="s">
        <v>47</v>
      </c>
      <c r="C67" s="65" t="str">
        <f t="shared" si="75"/>
        <v/>
      </c>
      <c r="D67" s="65" t="str">
        <f t="shared" si="75"/>
        <v/>
      </c>
      <c r="E67" s="65" t="str">
        <f t="shared" si="75"/>
        <v/>
      </c>
      <c r="F67" s="65" t="str">
        <f t="shared" si="79"/>
        <v/>
      </c>
      <c r="H67" s="2" t="str">
        <f t="shared" si="76"/>
        <v/>
      </c>
      <c r="I67" s="2" t="str">
        <f t="shared" si="76"/>
        <v/>
      </c>
      <c r="J67" s="2" t="str">
        <f t="shared" si="76"/>
        <v/>
      </c>
      <c r="K67" s="2" t="str">
        <f t="shared" si="76"/>
        <v/>
      </c>
      <c r="L67" s="2" t="str">
        <f t="shared" si="76"/>
        <v/>
      </c>
      <c r="M67" s="2" t="str">
        <f t="shared" si="76"/>
        <v/>
      </c>
      <c r="N67" s="2" t="str">
        <f t="shared" si="76"/>
        <v/>
      </c>
      <c r="O67" s="2" t="str">
        <f t="shared" si="76"/>
        <v/>
      </c>
      <c r="P67" s="2" t="str">
        <f t="shared" si="76"/>
        <v/>
      </c>
      <c r="Q67" s="2" t="str">
        <f t="shared" si="76"/>
        <v/>
      </c>
      <c r="R67" s="75" t="str">
        <f t="shared" si="76"/>
        <v/>
      </c>
      <c r="S67" s="75" t="str">
        <f t="shared" si="76"/>
        <v/>
      </c>
      <c r="T67" s="1"/>
      <c r="U67" s="2" t="str">
        <f t="shared" si="77"/>
        <v/>
      </c>
      <c r="V67" s="2" t="str">
        <f t="shared" si="77"/>
        <v/>
      </c>
      <c r="W67" s="2" t="str">
        <f t="shared" si="77"/>
        <v/>
      </c>
      <c r="X67" s="2" t="str">
        <f t="shared" si="77"/>
        <v/>
      </c>
      <c r="Y67" s="2" t="str">
        <f t="shared" si="77"/>
        <v/>
      </c>
      <c r="Z67" s="2" t="str">
        <f t="shared" si="77"/>
        <v/>
      </c>
      <c r="AA67" s="2" t="str">
        <f t="shared" si="77"/>
        <v/>
      </c>
      <c r="AB67" s="2" t="str">
        <f t="shared" si="77"/>
        <v/>
      </c>
      <c r="AC67" s="2" t="str">
        <f t="shared" si="77"/>
        <v/>
      </c>
      <c r="AD67" s="2" t="str">
        <f t="shared" si="77"/>
        <v/>
      </c>
      <c r="AE67" s="2" t="str">
        <f t="shared" si="77"/>
        <v/>
      </c>
      <c r="AF67" s="2" t="str">
        <f t="shared" si="77"/>
        <v/>
      </c>
      <c r="AG67" s="2" t="str">
        <f t="shared" si="77"/>
        <v/>
      </c>
      <c r="AH67" s="2" t="str">
        <f t="shared" si="77"/>
        <v/>
      </c>
      <c r="AI67" s="2" t="str">
        <f t="shared" si="77"/>
        <v/>
      </c>
      <c r="AJ67" s="2" t="str">
        <f t="shared" si="77"/>
        <v/>
      </c>
      <c r="AK67" s="2" t="str">
        <f t="shared" si="77"/>
        <v/>
      </c>
      <c r="AL67" s="2" t="str">
        <f t="shared" si="77"/>
        <v/>
      </c>
      <c r="AM67" s="2" t="str">
        <f t="shared" si="77"/>
        <v/>
      </c>
      <c r="AN67" s="2" t="str">
        <f t="shared" si="77"/>
        <v/>
      </c>
      <c r="AO67" s="2" t="str">
        <f t="shared" si="77"/>
        <v/>
      </c>
      <c r="AP67" s="2" t="str">
        <f t="shared" si="77"/>
        <v/>
      </c>
      <c r="AQ67" s="2" t="str">
        <f t="shared" si="77"/>
        <v/>
      </c>
      <c r="AR67" s="2" t="str">
        <f t="shared" si="77"/>
        <v/>
      </c>
      <c r="AS67" s="2" t="str">
        <f t="shared" si="77"/>
        <v/>
      </c>
      <c r="AT67" s="2" t="str">
        <f t="shared" si="77"/>
        <v/>
      </c>
      <c r="AU67" s="2" t="str">
        <f t="shared" si="77"/>
        <v/>
      </c>
      <c r="AV67" s="2" t="str">
        <f t="shared" si="77"/>
        <v/>
      </c>
      <c r="AW67" s="2" t="str">
        <f t="shared" si="77"/>
        <v/>
      </c>
      <c r="AX67" s="2" t="str">
        <f t="shared" si="77"/>
        <v/>
      </c>
      <c r="AY67" s="2" t="str">
        <f t="shared" si="77"/>
        <v/>
      </c>
      <c r="AZ67" s="2" t="str">
        <f t="shared" si="77"/>
        <v/>
      </c>
      <c r="BA67" s="2" t="str">
        <f t="shared" si="77"/>
        <v/>
      </c>
      <c r="BB67" s="2" t="str">
        <f t="shared" si="77"/>
        <v/>
      </c>
      <c r="BC67" s="2" t="str">
        <f t="shared" si="77"/>
        <v/>
      </c>
      <c r="BD67" s="2" t="str">
        <f t="shared" si="77"/>
        <v/>
      </c>
      <c r="BF67" s="84" t="str">
        <f t="shared" si="78"/>
        <v>-</v>
      </c>
      <c r="BG67" s="84" t="str">
        <f t="shared" si="78"/>
        <v>-</v>
      </c>
      <c r="BH67" s="84" t="str">
        <f t="shared" si="78"/>
        <v>-</v>
      </c>
      <c r="BI67" s="84" t="str">
        <f t="shared" si="78"/>
        <v>-</v>
      </c>
      <c r="BJ67" s="84" t="str">
        <f t="shared" si="78"/>
        <v>-</v>
      </c>
      <c r="BK67" s="84" t="str">
        <f t="shared" si="78"/>
        <v>-</v>
      </c>
      <c r="BL67" s="84" t="str">
        <f t="shared" si="78"/>
        <v>-</v>
      </c>
      <c r="BM67" s="84" t="str">
        <f t="shared" si="78"/>
        <v>-</v>
      </c>
      <c r="BN67" s="84" t="str">
        <f t="shared" si="78"/>
        <v>-</v>
      </c>
      <c r="BO67" s="84" t="str">
        <f t="shared" si="78"/>
        <v>-</v>
      </c>
      <c r="BP67" s="84" t="str">
        <f t="shared" si="78"/>
        <v>-</v>
      </c>
      <c r="BQ67" s="84" t="str">
        <f t="shared" si="78"/>
        <v>-</v>
      </c>
    </row>
    <row r="68" spans="1:69" x14ac:dyDescent="0.25">
      <c r="A68" s="16" t="s">
        <v>198</v>
      </c>
      <c r="B68" s="16" t="s">
        <v>48</v>
      </c>
      <c r="C68" s="65" t="str">
        <f t="shared" si="75"/>
        <v/>
      </c>
      <c r="D68" s="65" t="str">
        <f t="shared" si="75"/>
        <v/>
      </c>
      <c r="E68" s="65" t="str">
        <f t="shared" si="75"/>
        <v/>
      </c>
      <c r="F68" s="65" t="str">
        <f t="shared" si="79"/>
        <v/>
      </c>
      <c r="H68" s="2" t="str">
        <f t="shared" si="76"/>
        <v/>
      </c>
      <c r="I68" s="2" t="str">
        <f t="shared" si="76"/>
        <v/>
      </c>
      <c r="J68" s="2" t="str">
        <f t="shared" si="76"/>
        <v/>
      </c>
      <c r="K68" s="2" t="str">
        <f t="shared" si="76"/>
        <v/>
      </c>
      <c r="L68" s="2" t="str">
        <f t="shared" si="76"/>
        <v/>
      </c>
      <c r="M68" s="2" t="str">
        <f t="shared" si="76"/>
        <v/>
      </c>
      <c r="N68" s="2" t="str">
        <f t="shared" si="76"/>
        <v/>
      </c>
      <c r="O68" s="2" t="str">
        <f t="shared" si="76"/>
        <v/>
      </c>
      <c r="P68" s="2" t="str">
        <f t="shared" si="76"/>
        <v/>
      </c>
      <c r="Q68" s="2" t="str">
        <f t="shared" si="76"/>
        <v/>
      </c>
      <c r="R68" s="75" t="str">
        <f t="shared" si="76"/>
        <v/>
      </c>
      <c r="S68" s="75" t="str">
        <f t="shared" si="76"/>
        <v/>
      </c>
      <c r="T68" s="1"/>
      <c r="U68" s="2" t="str">
        <f t="shared" si="77"/>
        <v/>
      </c>
      <c r="V68" s="2" t="str">
        <f t="shared" si="77"/>
        <v/>
      </c>
      <c r="W68" s="2" t="str">
        <f t="shared" si="77"/>
        <v/>
      </c>
      <c r="X68" s="2" t="str">
        <f t="shared" si="77"/>
        <v/>
      </c>
      <c r="Y68" s="2" t="str">
        <f t="shared" si="77"/>
        <v/>
      </c>
      <c r="Z68" s="2" t="str">
        <f t="shared" si="77"/>
        <v/>
      </c>
      <c r="AA68" s="2" t="str">
        <f t="shared" si="77"/>
        <v/>
      </c>
      <c r="AB68" s="2" t="str">
        <f t="shared" si="77"/>
        <v/>
      </c>
      <c r="AC68" s="2" t="str">
        <f t="shared" si="77"/>
        <v/>
      </c>
      <c r="AD68" s="2" t="str">
        <f t="shared" si="77"/>
        <v/>
      </c>
      <c r="AE68" s="2" t="str">
        <f t="shared" si="77"/>
        <v/>
      </c>
      <c r="AF68" s="2" t="str">
        <f t="shared" si="77"/>
        <v/>
      </c>
      <c r="AG68" s="2" t="str">
        <f t="shared" si="77"/>
        <v/>
      </c>
      <c r="AH68" s="2" t="str">
        <f t="shared" si="77"/>
        <v/>
      </c>
      <c r="AI68" s="2" t="str">
        <f t="shared" si="77"/>
        <v/>
      </c>
      <c r="AJ68" s="2" t="str">
        <f t="shared" si="77"/>
        <v/>
      </c>
      <c r="AK68" s="2" t="str">
        <f t="shared" si="77"/>
        <v/>
      </c>
      <c r="AL68" s="2" t="str">
        <f t="shared" si="77"/>
        <v/>
      </c>
      <c r="AM68" s="2" t="str">
        <f t="shared" si="77"/>
        <v/>
      </c>
      <c r="AN68" s="2" t="str">
        <f t="shared" si="77"/>
        <v/>
      </c>
      <c r="AO68" s="2" t="str">
        <f t="shared" si="77"/>
        <v/>
      </c>
      <c r="AP68" s="2" t="str">
        <f t="shared" si="77"/>
        <v/>
      </c>
      <c r="AQ68" s="2" t="str">
        <f t="shared" si="77"/>
        <v/>
      </c>
      <c r="AR68" s="2" t="str">
        <f t="shared" si="77"/>
        <v/>
      </c>
      <c r="AS68" s="2" t="str">
        <f t="shared" si="77"/>
        <v/>
      </c>
      <c r="AT68" s="2" t="str">
        <f t="shared" si="77"/>
        <v/>
      </c>
      <c r="AU68" s="2" t="str">
        <f t="shared" si="77"/>
        <v/>
      </c>
      <c r="AV68" s="2" t="str">
        <f t="shared" si="77"/>
        <v/>
      </c>
      <c r="AW68" s="2" t="str">
        <f t="shared" si="77"/>
        <v/>
      </c>
      <c r="AX68" s="2" t="str">
        <f t="shared" si="77"/>
        <v/>
      </c>
      <c r="AY68" s="2" t="str">
        <f t="shared" si="77"/>
        <v/>
      </c>
      <c r="AZ68" s="2" t="str">
        <f t="shared" si="77"/>
        <v/>
      </c>
      <c r="BA68" s="2" t="str">
        <f t="shared" si="77"/>
        <v/>
      </c>
      <c r="BB68" s="2" t="str">
        <f t="shared" si="77"/>
        <v/>
      </c>
      <c r="BC68" s="2" t="str">
        <f t="shared" si="77"/>
        <v/>
      </c>
      <c r="BD68" s="2" t="str">
        <f t="shared" si="77"/>
        <v/>
      </c>
      <c r="BF68" s="84" t="str">
        <f t="shared" si="78"/>
        <v>-</v>
      </c>
      <c r="BG68" s="84" t="str">
        <f t="shared" si="78"/>
        <v>-</v>
      </c>
      <c r="BH68" s="84" t="str">
        <f t="shared" si="78"/>
        <v>-</v>
      </c>
      <c r="BI68" s="84" t="str">
        <f t="shared" si="78"/>
        <v>-</v>
      </c>
      <c r="BJ68" s="84" t="str">
        <f t="shared" si="78"/>
        <v>-</v>
      </c>
      <c r="BK68" s="84" t="str">
        <f t="shared" si="78"/>
        <v>-</v>
      </c>
      <c r="BL68" s="84" t="str">
        <f t="shared" si="78"/>
        <v>-</v>
      </c>
      <c r="BM68" s="84" t="str">
        <f t="shared" si="78"/>
        <v>-</v>
      </c>
      <c r="BN68" s="84" t="str">
        <f t="shared" si="78"/>
        <v>-</v>
      </c>
      <c r="BO68" s="84" t="str">
        <f t="shared" si="78"/>
        <v>-</v>
      </c>
      <c r="BP68" s="84" t="str">
        <f t="shared" si="78"/>
        <v>-</v>
      </c>
      <c r="BQ68" s="84" t="str">
        <f t="shared" si="78"/>
        <v>-</v>
      </c>
    </row>
    <row r="69" spans="1:69" x14ac:dyDescent="0.25">
      <c r="A69" s="16" t="s">
        <v>199</v>
      </c>
      <c r="B69" s="16" t="s">
        <v>49</v>
      </c>
      <c r="C69" s="65" t="str">
        <f t="shared" si="75"/>
        <v/>
      </c>
      <c r="D69" s="65" t="str">
        <f t="shared" si="75"/>
        <v/>
      </c>
      <c r="E69" s="65" t="str">
        <f t="shared" si="75"/>
        <v/>
      </c>
      <c r="F69" s="65" t="str">
        <f t="shared" si="79"/>
        <v/>
      </c>
      <c r="H69" s="2" t="str">
        <f t="shared" si="76"/>
        <v/>
      </c>
      <c r="I69" s="2" t="str">
        <f t="shared" si="76"/>
        <v/>
      </c>
      <c r="J69" s="2" t="str">
        <f t="shared" si="76"/>
        <v/>
      </c>
      <c r="K69" s="2" t="str">
        <f t="shared" si="76"/>
        <v/>
      </c>
      <c r="L69" s="2" t="str">
        <f t="shared" si="76"/>
        <v/>
      </c>
      <c r="M69" s="2" t="str">
        <f t="shared" si="76"/>
        <v/>
      </c>
      <c r="N69" s="2" t="str">
        <f t="shared" si="76"/>
        <v/>
      </c>
      <c r="O69" s="2" t="str">
        <f t="shared" si="76"/>
        <v/>
      </c>
      <c r="P69" s="2" t="str">
        <f t="shared" si="76"/>
        <v/>
      </c>
      <c r="Q69" s="2" t="str">
        <f t="shared" si="76"/>
        <v/>
      </c>
      <c r="R69" s="75" t="str">
        <f t="shared" si="76"/>
        <v/>
      </c>
      <c r="S69" s="75" t="str">
        <f t="shared" si="76"/>
        <v/>
      </c>
      <c r="T69" s="1"/>
      <c r="U69" s="2" t="str">
        <f t="shared" si="77"/>
        <v/>
      </c>
      <c r="V69" s="2" t="str">
        <f t="shared" si="77"/>
        <v/>
      </c>
      <c r="W69" s="2" t="str">
        <f t="shared" si="77"/>
        <v/>
      </c>
      <c r="X69" s="2" t="str">
        <f t="shared" si="77"/>
        <v/>
      </c>
      <c r="Y69" s="2" t="str">
        <f t="shared" si="77"/>
        <v/>
      </c>
      <c r="Z69" s="2" t="str">
        <f t="shared" si="77"/>
        <v/>
      </c>
      <c r="AA69" s="2" t="str">
        <f t="shared" si="77"/>
        <v/>
      </c>
      <c r="AB69" s="2" t="str">
        <f t="shared" si="77"/>
        <v/>
      </c>
      <c r="AC69" s="2" t="str">
        <f t="shared" si="77"/>
        <v/>
      </c>
      <c r="AD69" s="2" t="str">
        <f t="shared" si="77"/>
        <v/>
      </c>
      <c r="AE69" s="2" t="str">
        <f t="shared" si="77"/>
        <v/>
      </c>
      <c r="AF69" s="2" t="str">
        <f t="shared" si="77"/>
        <v/>
      </c>
      <c r="AG69" s="2" t="str">
        <f t="shared" si="77"/>
        <v/>
      </c>
      <c r="AH69" s="2" t="str">
        <f t="shared" si="77"/>
        <v/>
      </c>
      <c r="AI69" s="2" t="str">
        <f t="shared" si="77"/>
        <v/>
      </c>
      <c r="AJ69" s="2" t="str">
        <f t="shared" si="77"/>
        <v/>
      </c>
      <c r="AK69" s="2" t="str">
        <f t="shared" si="77"/>
        <v/>
      </c>
      <c r="AL69" s="2" t="str">
        <f t="shared" si="77"/>
        <v/>
      </c>
      <c r="AM69" s="2" t="str">
        <f t="shared" si="77"/>
        <v/>
      </c>
      <c r="AN69" s="2" t="str">
        <f t="shared" si="77"/>
        <v/>
      </c>
      <c r="AO69" s="2" t="str">
        <f t="shared" si="77"/>
        <v/>
      </c>
      <c r="AP69" s="2" t="str">
        <f t="shared" si="77"/>
        <v/>
      </c>
      <c r="AQ69" s="2" t="str">
        <f t="shared" si="77"/>
        <v/>
      </c>
      <c r="AR69" s="2" t="str">
        <f t="shared" si="77"/>
        <v/>
      </c>
      <c r="AS69" s="2" t="str">
        <f t="shared" si="77"/>
        <v/>
      </c>
      <c r="AT69" s="2" t="str">
        <f t="shared" si="77"/>
        <v/>
      </c>
      <c r="AU69" s="2" t="str">
        <f t="shared" si="77"/>
        <v/>
      </c>
      <c r="AV69" s="2" t="str">
        <f t="shared" si="77"/>
        <v/>
      </c>
      <c r="AW69" s="2" t="str">
        <f t="shared" si="77"/>
        <v/>
      </c>
      <c r="AX69" s="2" t="str">
        <f t="shared" si="77"/>
        <v/>
      </c>
      <c r="AY69" s="2" t="str">
        <f t="shared" si="77"/>
        <v/>
      </c>
      <c r="AZ69" s="2" t="str">
        <f t="shared" si="77"/>
        <v/>
      </c>
      <c r="BA69" s="2" t="str">
        <f t="shared" si="77"/>
        <v/>
      </c>
      <c r="BB69" s="2" t="str">
        <f t="shared" si="77"/>
        <v/>
      </c>
      <c r="BC69" s="2" t="str">
        <f t="shared" si="77"/>
        <v/>
      </c>
      <c r="BD69" s="2" t="str">
        <f t="shared" si="77"/>
        <v/>
      </c>
      <c r="BF69" s="84" t="str">
        <f t="shared" si="78"/>
        <v>-</v>
      </c>
      <c r="BG69" s="84" t="str">
        <f t="shared" si="78"/>
        <v>-</v>
      </c>
      <c r="BH69" s="84" t="str">
        <f t="shared" si="78"/>
        <v>-</v>
      </c>
      <c r="BI69" s="84" t="str">
        <f t="shared" si="78"/>
        <v>-</v>
      </c>
      <c r="BJ69" s="84" t="str">
        <f t="shared" si="78"/>
        <v>-</v>
      </c>
      <c r="BK69" s="84" t="str">
        <f t="shared" si="78"/>
        <v>-</v>
      </c>
      <c r="BL69" s="84" t="str">
        <f t="shared" si="78"/>
        <v>-</v>
      </c>
      <c r="BM69" s="84" t="str">
        <f t="shared" si="78"/>
        <v>-</v>
      </c>
      <c r="BN69" s="84" t="str">
        <f t="shared" si="78"/>
        <v>-</v>
      </c>
      <c r="BO69" s="84" t="str">
        <f t="shared" si="78"/>
        <v>-</v>
      </c>
      <c r="BP69" s="84" t="str">
        <f t="shared" si="78"/>
        <v>-</v>
      </c>
      <c r="BQ69" s="84" t="str">
        <f t="shared" si="78"/>
        <v>-</v>
      </c>
    </row>
    <row r="70" spans="1:69" x14ac:dyDescent="0.25">
      <c r="A70" s="16" t="s">
        <v>200</v>
      </c>
      <c r="B70" s="16" t="s">
        <v>50</v>
      </c>
      <c r="C70" s="70" t="str">
        <f t="shared" si="75"/>
        <v/>
      </c>
      <c r="D70" s="65" t="str">
        <f t="shared" si="75"/>
        <v/>
      </c>
      <c r="E70" s="65" t="str">
        <f t="shared" si="75"/>
        <v/>
      </c>
      <c r="F70" s="65" t="str">
        <f>IFERROR(E70/D70,"")</f>
        <v/>
      </c>
      <c r="H70" s="2" t="str">
        <f t="shared" si="76"/>
        <v/>
      </c>
      <c r="I70" s="2" t="str">
        <f t="shared" si="76"/>
        <v/>
      </c>
      <c r="J70" s="2" t="str">
        <f t="shared" si="76"/>
        <v/>
      </c>
      <c r="K70" s="2" t="str">
        <f t="shared" si="76"/>
        <v/>
      </c>
      <c r="L70" s="2" t="str">
        <f t="shared" si="76"/>
        <v/>
      </c>
      <c r="M70" s="2" t="str">
        <f t="shared" si="76"/>
        <v/>
      </c>
      <c r="N70" s="2" t="str">
        <f t="shared" si="76"/>
        <v/>
      </c>
      <c r="O70" s="2" t="str">
        <f t="shared" si="76"/>
        <v/>
      </c>
      <c r="P70" s="2" t="str">
        <f t="shared" si="76"/>
        <v/>
      </c>
      <c r="Q70" s="2" t="str">
        <f t="shared" si="76"/>
        <v/>
      </c>
      <c r="R70" s="75" t="str">
        <f t="shared" si="76"/>
        <v/>
      </c>
      <c r="S70" s="75" t="str">
        <f t="shared" si="76"/>
        <v/>
      </c>
      <c r="T70" s="1"/>
      <c r="U70" s="2" t="str">
        <f t="shared" si="77"/>
        <v/>
      </c>
      <c r="V70" s="2" t="str">
        <f t="shared" si="77"/>
        <v/>
      </c>
      <c r="W70" s="2" t="str">
        <f t="shared" si="77"/>
        <v/>
      </c>
      <c r="X70" s="2" t="str">
        <f t="shared" ref="X70:BG70" si="80">IFERROR(X56/X$59,"")</f>
        <v/>
      </c>
      <c r="Y70" s="2" t="str">
        <f t="shared" si="80"/>
        <v/>
      </c>
      <c r="Z70" s="2" t="str">
        <f t="shared" si="80"/>
        <v/>
      </c>
      <c r="AA70" s="2" t="str">
        <f t="shared" si="80"/>
        <v/>
      </c>
      <c r="AB70" s="2" t="str">
        <f t="shared" si="80"/>
        <v/>
      </c>
      <c r="AC70" s="2" t="str">
        <f t="shared" si="80"/>
        <v/>
      </c>
      <c r="AD70" s="2" t="str">
        <f t="shared" si="80"/>
        <v/>
      </c>
      <c r="AE70" s="2" t="str">
        <f t="shared" si="80"/>
        <v/>
      </c>
      <c r="AF70" s="2" t="str">
        <f t="shared" si="80"/>
        <v/>
      </c>
      <c r="AG70" s="2" t="str">
        <f t="shared" si="80"/>
        <v/>
      </c>
      <c r="AH70" s="2" t="str">
        <f t="shared" si="80"/>
        <v/>
      </c>
      <c r="AI70" s="2" t="str">
        <f t="shared" si="80"/>
        <v/>
      </c>
      <c r="AJ70" s="2" t="str">
        <f t="shared" si="80"/>
        <v/>
      </c>
      <c r="AK70" s="2" t="str">
        <f t="shared" si="80"/>
        <v/>
      </c>
      <c r="AL70" s="2" t="str">
        <f t="shared" si="80"/>
        <v/>
      </c>
      <c r="AM70" s="2" t="str">
        <f t="shared" si="80"/>
        <v/>
      </c>
      <c r="AN70" s="2" t="str">
        <f t="shared" si="80"/>
        <v/>
      </c>
      <c r="AO70" s="2" t="str">
        <f t="shared" si="80"/>
        <v/>
      </c>
      <c r="AP70" s="2" t="str">
        <f t="shared" si="80"/>
        <v/>
      </c>
      <c r="AQ70" s="2" t="str">
        <f t="shared" si="80"/>
        <v/>
      </c>
      <c r="AR70" s="2" t="str">
        <f t="shared" si="80"/>
        <v/>
      </c>
      <c r="AS70" s="2" t="str">
        <f t="shared" si="80"/>
        <v/>
      </c>
      <c r="AT70" s="2" t="str">
        <f t="shared" si="80"/>
        <v/>
      </c>
      <c r="AU70" s="2" t="str">
        <f t="shared" si="80"/>
        <v/>
      </c>
      <c r="AV70" s="2" t="str">
        <f t="shared" si="80"/>
        <v/>
      </c>
      <c r="AW70" s="2" t="str">
        <f t="shared" si="80"/>
        <v/>
      </c>
      <c r="AX70" s="2" t="str">
        <f t="shared" si="80"/>
        <v/>
      </c>
      <c r="AY70" s="2" t="str">
        <f t="shared" si="80"/>
        <v/>
      </c>
      <c r="AZ70" s="2" t="str">
        <f t="shared" si="80"/>
        <v/>
      </c>
      <c r="BA70" s="2" t="str">
        <f t="shared" si="80"/>
        <v/>
      </c>
      <c r="BB70" s="2" t="str">
        <f t="shared" si="80"/>
        <v/>
      </c>
      <c r="BC70" s="2" t="str">
        <f t="shared" si="80"/>
        <v/>
      </c>
      <c r="BD70" s="2" t="str">
        <f t="shared" si="80"/>
        <v/>
      </c>
      <c r="BF70" s="84" t="str">
        <f t="shared" si="78"/>
        <v>-</v>
      </c>
      <c r="BG70" s="84" t="str">
        <f t="shared" si="78"/>
        <v>-</v>
      </c>
      <c r="BH70" s="84" t="str">
        <f t="shared" si="78"/>
        <v>-</v>
      </c>
      <c r="BI70" s="84" t="str">
        <f t="shared" si="78"/>
        <v>-</v>
      </c>
      <c r="BJ70" s="84" t="str">
        <f t="shared" si="78"/>
        <v>-</v>
      </c>
      <c r="BK70" s="84" t="str">
        <f t="shared" si="78"/>
        <v>-</v>
      </c>
      <c r="BL70" s="84" t="str">
        <f t="shared" si="78"/>
        <v>-</v>
      </c>
      <c r="BM70" s="84" t="str">
        <f t="shared" si="78"/>
        <v>-</v>
      </c>
      <c r="BN70" s="84" t="str">
        <f t="shared" si="78"/>
        <v>-</v>
      </c>
      <c r="BO70" s="84" t="str">
        <f t="shared" si="78"/>
        <v>-</v>
      </c>
      <c r="BP70" s="84" t="str">
        <f t="shared" si="78"/>
        <v>-</v>
      </c>
      <c r="BQ70" s="84" t="str">
        <f t="shared" si="78"/>
        <v>-</v>
      </c>
    </row>
    <row r="71" spans="1:69" x14ac:dyDescent="0.25">
      <c r="A71" s="16"/>
      <c r="B71" s="3" t="s">
        <v>153</v>
      </c>
      <c r="C71" s="65" t="str">
        <f t="shared" ref="C71" si="81">IFERROR(C58/C$59,"")</f>
        <v/>
      </c>
      <c r="D71" s="65" t="str">
        <f>IFERROR(D58/D$59,"")</f>
        <v/>
      </c>
      <c r="E71" s="65" t="str">
        <f>IFERROR(E58/E$59,"")</f>
        <v/>
      </c>
      <c r="F71" s="65" t="str">
        <f>IFERROR(E71/D71,"")</f>
        <v/>
      </c>
      <c r="H71" s="2" t="str">
        <f>IFERROR(H58/H$59,"")</f>
        <v/>
      </c>
      <c r="I71" s="2" t="str">
        <f t="shared" ref="I71:S72" si="82">IFERROR(I58/I$59,"")</f>
        <v/>
      </c>
      <c r="J71" s="2" t="str">
        <f t="shared" si="82"/>
        <v/>
      </c>
      <c r="K71" s="2" t="str">
        <f t="shared" si="82"/>
        <v/>
      </c>
      <c r="L71" s="2" t="str">
        <f t="shared" si="82"/>
        <v/>
      </c>
      <c r="M71" s="2" t="str">
        <f t="shared" si="82"/>
        <v/>
      </c>
      <c r="N71" s="2" t="str">
        <f t="shared" si="82"/>
        <v/>
      </c>
      <c r="O71" s="2" t="str">
        <f t="shared" si="82"/>
        <v/>
      </c>
      <c r="P71" s="2" t="str">
        <f t="shared" si="82"/>
        <v/>
      </c>
      <c r="Q71" s="2" t="str">
        <f t="shared" si="82"/>
        <v/>
      </c>
      <c r="R71" s="75" t="str">
        <f t="shared" si="82"/>
        <v/>
      </c>
      <c r="S71" s="75" t="str">
        <f t="shared" si="82"/>
        <v/>
      </c>
      <c r="T71" s="1"/>
      <c r="U71" s="2" t="str">
        <f t="shared" ref="U71:BD72" si="83">IFERROR(U58/U$59,"")</f>
        <v/>
      </c>
      <c r="V71" s="2" t="str">
        <f t="shared" si="83"/>
        <v/>
      </c>
      <c r="W71" s="2" t="str">
        <f t="shared" si="83"/>
        <v/>
      </c>
      <c r="X71" s="2" t="str">
        <f t="shared" si="83"/>
        <v/>
      </c>
      <c r="Y71" s="2" t="str">
        <f t="shared" si="83"/>
        <v/>
      </c>
      <c r="Z71" s="2" t="str">
        <f t="shared" si="83"/>
        <v/>
      </c>
      <c r="AA71" s="2" t="str">
        <f t="shared" si="83"/>
        <v/>
      </c>
      <c r="AB71" s="2" t="str">
        <f t="shared" si="83"/>
        <v/>
      </c>
      <c r="AC71" s="2" t="str">
        <f t="shared" si="83"/>
        <v/>
      </c>
      <c r="AD71" s="2" t="str">
        <f t="shared" si="83"/>
        <v/>
      </c>
      <c r="AE71" s="2" t="str">
        <f t="shared" si="83"/>
        <v/>
      </c>
      <c r="AF71" s="2" t="str">
        <f t="shared" si="83"/>
        <v/>
      </c>
      <c r="AG71" s="2" t="str">
        <f t="shared" si="83"/>
        <v/>
      </c>
      <c r="AH71" s="2" t="str">
        <f t="shared" si="83"/>
        <v/>
      </c>
      <c r="AI71" s="2" t="str">
        <f t="shared" si="83"/>
        <v/>
      </c>
      <c r="AJ71" s="2" t="str">
        <f t="shared" si="83"/>
        <v/>
      </c>
      <c r="AK71" s="2" t="str">
        <f t="shared" si="83"/>
        <v/>
      </c>
      <c r="AL71" s="2" t="str">
        <f t="shared" si="83"/>
        <v/>
      </c>
      <c r="AM71" s="2" t="str">
        <f t="shared" si="83"/>
        <v/>
      </c>
      <c r="AN71" s="2" t="str">
        <f t="shared" si="83"/>
        <v/>
      </c>
      <c r="AO71" s="2" t="str">
        <f t="shared" si="83"/>
        <v/>
      </c>
      <c r="AP71" s="2" t="str">
        <f t="shared" si="83"/>
        <v/>
      </c>
      <c r="AQ71" s="2" t="str">
        <f t="shared" si="83"/>
        <v/>
      </c>
      <c r="AR71" s="2" t="str">
        <f t="shared" si="83"/>
        <v/>
      </c>
      <c r="AS71" s="2" t="str">
        <f t="shared" si="83"/>
        <v/>
      </c>
      <c r="AT71" s="2" t="str">
        <f t="shared" si="83"/>
        <v/>
      </c>
      <c r="AU71" s="2" t="str">
        <f t="shared" si="83"/>
        <v/>
      </c>
      <c r="AV71" s="2" t="str">
        <f t="shared" si="83"/>
        <v/>
      </c>
      <c r="AW71" s="2" t="str">
        <f t="shared" si="83"/>
        <v/>
      </c>
      <c r="AX71" s="2" t="str">
        <f t="shared" si="83"/>
        <v/>
      </c>
      <c r="AY71" s="2" t="str">
        <f t="shared" si="83"/>
        <v/>
      </c>
      <c r="AZ71" s="2" t="str">
        <f t="shared" si="83"/>
        <v/>
      </c>
      <c r="BA71" s="2" t="str">
        <f t="shared" si="83"/>
        <v/>
      </c>
      <c r="BB71" s="2" t="str">
        <f t="shared" si="83"/>
        <v/>
      </c>
      <c r="BC71" s="2" t="str">
        <f t="shared" si="83"/>
        <v/>
      </c>
      <c r="BD71" s="2" t="str">
        <f t="shared" si="83"/>
        <v/>
      </c>
      <c r="BF71" s="84" t="str">
        <f t="shared" si="78"/>
        <v>-</v>
      </c>
      <c r="BG71" s="84" t="str">
        <f t="shared" si="78"/>
        <v>-</v>
      </c>
      <c r="BH71" s="84" t="str">
        <f t="shared" si="78"/>
        <v>-</v>
      </c>
      <c r="BI71" s="84" t="str">
        <f t="shared" si="78"/>
        <v>-</v>
      </c>
      <c r="BJ71" s="84" t="str">
        <f t="shared" si="78"/>
        <v>-</v>
      </c>
      <c r="BK71" s="84" t="str">
        <f t="shared" si="78"/>
        <v>-</v>
      </c>
      <c r="BL71" s="84" t="str">
        <f t="shared" si="78"/>
        <v>-</v>
      </c>
      <c r="BM71" s="84" t="str">
        <f t="shared" si="78"/>
        <v>-</v>
      </c>
      <c r="BN71" s="84" t="str">
        <f t="shared" si="78"/>
        <v>-</v>
      </c>
      <c r="BO71" s="84" t="str">
        <f t="shared" si="78"/>
        <v>-</v>
      </c>
      <c r="BP71" s="84" t="str">
        <f t="shared" si="78"/>
        <v>-</v>
      </c>
      <c r="BQ71" s="84" t="str">
        <f t="shared" si="78"/>
        <v>-</v>
      </c>
    </row>
    <row r="72" spans="1:69" x14ac:dyDescent="0.25">
      <c r="A72" s="3" t="s">
        <v>201</v>
      </c>
      <c r="B72" s="3" t="s">
        <v>61</v>
      </c>
      <c r="C72" s="65" t="str">
        <f>IFERROR(C59/C$59,"")</f>
        <v/>
      </c>
      <c r="D72" s="65" t="str">
        <f>IFERROR(D59/D$59,"")</f>
        <v/>
      </c>
      <c r="E72" s="65" t="str">
        <f>IFERROR(E59/E$59,"")</f>
        <v/>
      </c>
      <c r="F72" s="65" t="str">
        <f t="shared" si="79"/>
        <v/>
      </c>
      <c r="G72" s="33"/>
      <c r="H72" s="2" t="str">
        <f>IFERROR(H59/H$59,"")</f>
        <v/>
      </c>
      <c r="I72" s="2" t="str">
        <f t="shared" si="82"/>
        <v/>
      </c>
      <c r="J72" s="2" t="str">
        <f t="shared" si="82"/>
        <v/>
      </c>
      <c r="K72" s="2" t="str">
        <f t="shared" si="82"/>
        <v/>
      </c>
      <c r="L72" s="2" t="str">
        <f t="shared" si="82"/>
        <v/>
      </c>
      <c r="M72" s="2" t="str">
        <f t="shared" si="82"/>
        <v/>
      </c>
      <c r="N72" s="2" t="str">
        <f t="shared" si="82"/>
        <v/>
      </c>
      <c r="O72" s="2" t="str">
        <f t="shared" si="82"/>
        <v/>
      </c>
      <c r="P72" s="2" t="str">
        <f t="shared" si="82"/>
        <v/>
      </c>
      <c r="Q72" s="2" t="str">
        <f t="shared" si="82"/>
        <v/>
      </c>
      <c r="R72" s="75" t="str">
        <f t="shared" si="82"/>
        <v/>
      </c>
      <c r="S72" s="75" t="str">
        <f t="shared" si="82"/>
        <v/>
      </c>
      <c r="T72" s="34"/>
      <c r="U72" s="2" t="str">
        <f>IFERROR(U59/U$59,"")</f>
        <v/>
      </c>
      <c r="V72" s="2" t="str">
        <f>IFERROR(V59/V$59,"")</f>
        <v/>
      </c>
      <c r="W72" s="2" t="str">
        <f>IFERROR(W59/W$59,"")</f>
        <v/>
      </c>
      <c r="X72" s="2" t="str">
        <f t="shared" si="83"/>
        <v/>
      </c>
      <c r="Y72" s="2" t="str">
        <f t="shared" si="83"/>
        <v/>
      </c>
      <c r="Z72" s="2" t="str">
        <f t="shared" si="83"/>
        <v/>
      </c>
      <c r="AA72" s="2" t="str">
        <f t="shared" si="83"/>
        <v/>
      </c>
      <c r="AB72" s="2" t="str">
        <f t="shared" si="83"/>
        <v/>
      </c>
      <c r="AC72" s="2" t="str">
        <f t="shared" si="83"/>
        <v/>
      </c>
      <c r="AD72" s="2" t="str">
        <f t="shared" si="83"/>
        <v/>
      </c>
      <c r="AE72" s="2" t="str">
        <f t="shared" si="83"/>
        <v/>
      </c>
      <c r="AF72" s="2" t="str">
        <f t="shared" si="83"/>
        <v/>
      </c>
      <c r="AG72" s="2" t="str">
        <f t="shared" si="83"/>
        <v/>
      </c>
      <c r="AH72" s="2" t="str">
        <f t="shared" si="83"/>
        <v/>
      </c>
      <c r="AI72" s="2" t="str">
        <f t="shared" si="83"/>
        <v/>
      </c>
      <c r="AJ72" s="2" t="str">
        <f t="shared" si="83"/>
        <v/>
      </c>
      <c r="AK72" s="2" t="str">
        <f t="shared" si="83"/>
        <v/>
      </c>
      <c r="AL72" s="2" t="str">
        <f t="shared" si="83"/>
        <v/>
      </c>
      <c r="AM72" s="2" t="str">
        <f t="shared" si="83"/>
        <v/>
      </c>
      <c r="AN72" s="2" t="str">
        <f t="shared" si="83"/>
        <v/>
      </c>
      <c r="AO72" s="2" t="str">
        <f t="shared" si="83"/>
        <v/>
      </c>
      <c r="AP72" s="2" t="str">
        <f t="shared" si="83"/>
        <v/>
      </c>
      <c r="AQ72" s="2" t="str">
        <f t="shared" si="83"/>
        <v/>
      </c>
      <c r="AR72" s="2" t="str">
        <f t="shared" si="83"/>
        <v/>
      </c>
      <c r="AS72" s="2" t="str">
        <f t="shared" si="83"/>
        <v/>
      </c>
      <c r="AT72" s="2" t="str">
        <f t="shared" si="83"/>
        <v/>
      </c>
      <c r="AU72" s="2" t="str">
        <f t="shared" si="83"/>
        <v/>
      </c>
      <c r="AV72" s="2" t="str">
        <f t="shared" si="83"/>
        <v/>
      </c>
      <c r="AW72" s="2" t="str">
        <f t="shared" si="83"/>
        <v/>
      </c>
      <c r="AX72" s="2" t="str">
        <f t="shared" si="83"/>
        <v/>
      </c>
      <c r="AY72" s="2" t="str">
        <f t="shared" si="83"/>
        <v/>
      </c>
      <c r="AZ72" s="2" t="str">
        <f t="shared" si="83"/>
        <v/>
      </c>
      <c r="BA72" s="2" t="str">
        <f t="shared" si="83"/>
        <v/>
      </c>
      <c r="BB72" s="2" t="str">
        <f t="shared" si="83"/>
        <v/>
      </c>
      <c r="BC72" s="2" t="str">
        <f t="shared" si="83"/>
        <v/>
      </c>
      <c r="BD72" s="2" t="str">
        <f>IFERROR(BD59/BD$59,"")</f>
        <v/>
      </c>
      <c r="BE72" s="33"/>
      <c r="BF72" s="84" t="str">
        <f t="shared" si="78"/>
        <v>-</v>
      </c>
      <c r="BG72" s="84" t="str">
        <f t="shared" si="78"/>
        <v>-</v>
      </c>
      <c r="BH72" s="84" t="str">
        <f t="shared" si="78"/>
        <v>-</v>
      </c>
      <c r="BI72" s="84" t="str">
        <f t="shared" si="78"/>
        <v>-</v>
      </c>
      <c r="BJ72" s="84" t="str">
        <f t="shared" si="78"/>
        <v>-</v>
      </c>
      <c r="BK72" s="84" t="str">
        <f t="shared" si="78"/>
        <v>-</v>
      </c>
      <c r="BL72" s="84" t="str">
        <f t="shared" si="78"/>
        <v>-</v>
      </c>
      <c r="BM72" s="84" t="str">
        <f t="shared" si="78"/>
        <v>-</v>
      </c>
      <c r="BN72" s="84" t="str">
        <f t="shared" si="78"/>
        <v>-</v>
      </c>
      <c r="BO72" s="84" t="str">
        <f t="shared" si="78"/>
        <v>-</v>
      </c>
      <c r="BP72" s="84" t="str">
        <f t="shared" si="78"/>
        <v>-</v>
      </c>
      <c r="BQ72" s="84" t="str">
        <f t="shared" si="78"/>
        <v>-</v>
      </c>
    </row>
    <row r="73" spans="1:69" x14ac:dyDescent="0.25">
      <c r="A73" s="3" t="s">
        <v>33</v>
      </c>
      <c r="B73" s="3"/>
      <c r="C73" s="66"/>
      <c r="D73" s="66"/>
      <c r="E73" s="66"/>
      <c r="F73" s="65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F73" s="47"/>
      <c r="BG73" s="47"/>
      <c r="BH73" s="47"/>
      <c r="BI73" s="47"/>
      <c r="BJ73" s="47"/>
      <c r="BK73" s="47"/>
      <c r="BL73" s="47"/>
      <c r="BM73" s="47"/>
      <c r="BN73" s="47"/>
      <c r="BO73" s="47"/>
      <c r="BP73" s="47"/>
      <c r="BQ73" s="47"/>
    </row>
    <row r="74" spans="1:69" x14ac:dyDescent="0.25">
      <c r="A74" s="42" t="s">
        <v>33</v>
      </c>
      <c r="C74" s="66"/>
      <c r="D74" s="66"/>
      <c r="E74" s="66"/>
      <c r="F74" s="65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</row>
    <row r="75" spans="1:69" x14ac:dyDescent="0.25">
      <c r="A75" s="43" t="s">
        <v>212</v>
      </c>
      <c r="B75" s="23" t="s">
        <v>59</v>
      </c>
      <c r="C75" s="21" t="str">
        <f>$C$3</f>
        <v>YTD '15</v>
      </c>
      <c r="D75" s="21" t="str">
        <f>$D$3</f>
        <v>YTD '16</v>
      </c>
      <c r="E75" s="21" t="str">
        <f>$E$3</f>
        <v>YTD '17</v>
      </c>
      <c r="F75" s="21" t="str">
        <f>$F$3</f>
        <v>YoY</v>
      </c>
      <c r="G75" s="2" t="s">
        <v>33</v>
      </c>
      <c r="H75" s="27" t="str">
        <f>$H$3</f>
        <v>Q1 '15</v>
      </c>
      <c r="I75" s="27" t="str">
        <f>$I$3</f>
        <v>Q2 '15</v>
      </c>
      <c r="J75" s="27" t="str">
        <f>$J$3</f>
        <v>Q3 '15</v>
      </c>
      <c r="K75" s="27" t="str">
        <f>$K$3</f>
        <v>Q4 '15</v>
      </c>
      <c r="L75" s="30" t="str">
        <f>$L$3</f>
        <v>Q1 '16</v>
      </c>
      <c r="M75" s="30" t="str">
        <f>$M$3</f>
        <v>Q2 '16</v>
      </c>
      <c r="N75" s="30" t="str">
        <f>$N$3</f>
        <v>Q3 '16</v>
      </c>
      <c r="O75" s="30" t="str">
        <f>$O$3</f>
        <v>Q4 '16</v>
      </c>
      <c r="P75" s="27" t="str">
        <f>$P$3</f>
        <v>Q1 '17</v>
      </c>
      <c r="Q75" s="27" t="str">
        <f>$Q$3</f>
        <v>Q2 '17</v>
      </c>
      <c r="R75" s="27" t="str">
        <f>$R$3</f>
        <v>Q3 '17</v>
      </c>
      <c r="S75" s="27" t="str">
        <f>$S$3</f>
        <v>Q4 '17</v>
      </c>
      <c r="T75" s="17" t="s">
        <v>33</v>
      </c>
      <c r="U75" s="27" t="s">
        <v>1</v>
      </c>
      <c r="V75" s="27" t="s">
        <v>2</v>
      </c>
      <c r="W75" s="27" t="s">
        <v>3</v>
      </c>
      <c r="X75" s="27" t="s">
        <v>4</v>
      </c>
      <c r="Y75" s="27" t="s">
        <v>5</v>
      </c>
      <c r="Z75" s="27" t="s">
        <v>6</v>
      </c>
      <c r="AA75" s="27" t="s">
        <v>7</v>
      </c>
      <c r="AB75" s="27" t="s">
        <v>8</v>
      </c>
      <c r="AC75" s="27" t="s">
        <v>9</v>
      </c>
      <c r="AD75" s="27" t="s">
        <v>10</v>
      </c>
      <c r="AE75" s="27" t="s">
        <v>11</v>
      </c>
      <c r="AF75" s="27" t="s">
        <v>12</v>
      </c>
      <c r="AG75" s="29" t="s">
        <v>13</v>
      </c>
      <c r="AH75" s="29" t="s">
        <v>14</v>
      </c>
      <c r="AI75" s="29" t="s">
        <v>15</v>
      </c>
      <c r="AJ75" s="29" t="s">
        <v>16</v>
      </c>
      <c r="AK75" s="29" t="s">
        <v>17</v>
      </c>
      <c r="AL75" s="29" t="s">
        <v>18</v>
      </c>
      <c r="AM75" s="29" t="s">
        <v>19</v>
      </c>
      <c r="AN75" s="29" t="s">
        <v>20</v>
      </c>
      <c r="AO75" s="29" t="s">
        <v>21</v>
      </c>
      <c r="AP75" s="29" t="s">
        <v>22</v>
      </c>
      <c r="AQ75" s="29" t="s">
        <v>23</v>
      </c>
      <c r="AR75" s="29" t="s">
        <v>24</v>
      </c>
      <c r="AS75" s="25" t="s">
        <v>25</v>
      </c>
      <c r="AT75" s="25" t="s">
        <v>26</v>
      </c>
      <c r="AU75" s="25" t="s">
        <v>27</v>
      </c>
      <c r="AV75" s="25" t="s">
        <v>28</v>
      </c>
      <c r="AW75" s="25" t="s">
        <v>29</v>
      </c>
      <c r="AX75" s="25" t="s">
        <v>30</v>
      </c>
      <c r="AY75" s="31" t="s">
        <v>99</v>
      </c>
      <c r="AZ75" s="31" t="s">
        <v>100</v>
      </c>
      <c r="BA75" s="31" t="s">
        <v>101</v>
      </c>
      <c r="BB75" s="31" t="s">
        <v>102</v>
      </c>
      <c r="BC75" s="31" t="s">
        <v>103</v>
      </c>
      <c r="BD75" s="31" t="s">
        <v>104</v>
      </c>
      <c r="BF75" s="32">
        <v>42736</v>
      </c>
      <c r="BG75" s="32">
        <v>42767</v>
      </c>
      <c r="BH75" s="32">
        <v>42795</v>
      </c>
      <c r="BI75" s="32">
        <v>42826</v>
      </c>
      <c r="BJ75" s="32">
        <v>42856</v>
      </c>
      <c r="BK75" s="32">
        <v>42887</v>
      </c>
      <c r="BL75" s="32">
        <v>42917</v>
      </c>
      <c r="BM75" s="32">
        <v>42948</v>
      </c>
      <c r="BN75" s="32">
        <v>42979</v>
      </c>
      <c r="BO75" s="32">
        <v>43009</v>
      </c>
      <c r="BP75" s="32">
        <v>43040</v>
      </c>
      <c r="BQ75" s="32">
        <v>43070</v>
      </c>
    </row>
    <row r="76" spans="1:69" x14ac:dyDescent="0.25">
      <c r="A76" s="16" t="s">
        <v>135</v>
      </c>
      <c r="B76" s="16" t="s">
        <v>58</v>
      </c>
      <c r="C76" s="81">
        <f>INDEX(U76:AF76,$B$2)</f>
        <v>0</v>
      </c>
      <c r="D76" s="81">
        <f>INDEX(AG76:AR76,$B$2)</f>
        <v>0</v>
      </c>
      <c r="E76" s="81">
        <f>INDEX(AS76:BD76,$B$2)</f>
        <v>0</v>
      </c>
      <c r="F76" s="65" t="str">
        <f>IFERROR(E76/D76,"")</f>
        <v/>
      </c>
      <c r="H76" s="4">
        <f>W76</f>
        <v>0</v>
      </c>
      <c r="I76" s="4">
        <f>Z76</f>
        <v>0</v>
      </c>
      <c r="J76" s="4">
        <f>AC76</f>
        <v>0</v>
      </c>
      <c r="K76" s="69">
        <f>AF76</f>
        <v>0</v>
      </c>
      <c r="L76" s="4">
        <f>AI76</f>
        <v>0</v>
      </c>
      <c r="M76" s="4">
        <f>AL76</f>
        <v>0</v>
      </c>
      <c r="N76" s="4">
        <f>AO76</f>
        <v>0</v>
      </c>
      <c r="O76" s="4">
        <f>AR76</f>
        <v>0</v>
      </c>
      <c r="P76" s="4">
        <f>INDEX(AS76:AU76,IF($B$2&gt;3,3,$B$2))</f>
        <v>0</v>
      </c>
      <c r="Q76" s="4">
        <f>INDEX(AV76:AX76,IF($B$2&gt;6,3,$B$2-3))</f>
        <v>0</v>
      </c>
      <c r="R76" s="4">
        <f>IFERROR(INDEX(AY76:BA76,IF($B$2&gt;9,3,$B$2-6)),"-")</f>
        <v>0</v>
      </c>
      <c r="S76" s="69" t="str">
        <f>IFERROR(INDEX(BB76:BD76,IF($B$2&gt;12,3,$B$2-9)),"-")</f>
        <v>-</v>
      </c>
      <c r="U76" s="4" t="n">
        <v>18.0</v>
      </c>
      <c r="V76" t="n">
        <v>18.0</v>
      </c>
      <c r="W76" t="n">
        <v>20.0</v>
      </c>
      <c r="X76" t="n">
        <v>20.0</v>
      </c>
      <c r="Y76" t="n">
        <v>19.0</v>
      </c>
      <c r="Z76" t="n">
        <v>18.0</v>
      </c>
      <c r="AA76" t="n">
        <v>23.0</v>
      </c>
      <c r="AB76" t="n">
        <v>23.0</v>
      </c>
      <c r="AC76" t="n">
        <v>24.0</v>
      </c>
      <c r="AD76" t="n">
        <v>24.0</v>
      </c>
      <c r="AE76" t="n">
        <v>23.0</v>
      </c>
      <c r="AF76" t="n">
        <v>25.0</v>
      </c>
      <c r="AG76" t="n">
        <v>37.0</v>
      </c>
      <c r="AH76" t="n">
        <v>36.0</v>
      </c>
      <c r="AI76" t="n">
        <v>37.0</v>
      </c>
      <c r="AJ76" t="n">
        <v>36.0</v>
      </c>
      <c r="AK76" t="n">
        <v>32.0</v>
      </c>
      <c r="AL76" t="n">
        <v>30.0</v>
      </c>
      <c r="AM76" t="n">
        <v>29.0</v>
      </c>
      <c r="AN76" t="n">
        <v>26.0</v>
      </c>
      <c r="AO76" t="n">
        <v>26.0</v>
      </c>
      <c r="AP76" t="n">
        <v>26.0</v>
      </c>
      <c r="AQ76" t="n">
        <v>25.0</v>
      </c>
      <c r="AR76" t="n">
        <v>22.0</v>
      </c>
      <c r="AS76" s="15" t="n">
        <v>48.0</v>
      </c>
      <c r="AT76" s="15" t="n">
        <v>48.0</v>
      </c>
      <c r="AU76" s="15" t="n">
        <v>48.0</v>
      </c>
      <c r="AV76" s="15" t="n">
        <v>339.0</v>
      </c>
      <c r="AW76" s="15" t="n">
        <v>336.0</v>
      </c>
      <c r="AX76" s="15" t="n">
        <v>316.0</v>
      </c>
      <c r="AY76" s="15" t="n">
        <v>292.0</v>
      </c>
      <c r="AZ76" s="15"/>
      <c r="BA76" s="15"/>
      <c r="BB76" s="15"/>
      <c r="BC76" s="15"/>
      <c r="BD76" s="15"/>
      <c r="BF76" s="84" t="str">
        <f t="shared" ref="BF76:BQ85" si="84">IFERROR(AS76/AG76,"-")</f>
        <v>-</v>
      </c>
      <c r="BG76" s="84" t="str">
        <f t="shared" si="84"/>
        <v>-</v>
      </c>
      <c r="BH76" s="84" t="str">
        <f t="shared" si="84"/>
        <v>-</v>
      </c>
      <c r="BI76" s="84" t="str">
        <f t="shared" si="84"/>
        <v>-</v>
      </c>
      <c r="BJ76" s="84" t="str">
        <f t="shared" si="84"/>
        <v>-</v>
      </c>
      <c r="BK76" s="84" t="str">
        <f t="shared" si="84"/>
        <v>-</v>
      </c>
      <c r="BL76" s="84" t="str">
        <f t="shared" si="84"/>
        <v>-</v>
      </c>
      <c r="BM76" s="84" t="str">
        <f t="shared" si="84"/>
        <v>-</v>
      </c>
      <c r="BN76" s="84" t="str">
        <f t="shared" si="84"/>
        <v>-</v>
      </c>
      <c r="BO76" s="84" t="str">
        <f t="shared" si="84"/>
        <v>-</v>
      </c>
      <c r="BP76" s="84" t="str">
        <f t="shared" si="84"/>
        <v>-</v>
      </c>
      <c r="BQ76" s="84" t="str">
        <f t="shared" si="84"/>
        <v>-</v>
      </c>
    </row>
    <row r="77" spans="1:69" x14ac:dyDescent="0.25">
      <c r="A77" s="16" t="s">
        <v>136</v>
      </c>
      <c r="B77" s="16" t="s">
        <v>44</v>
      </c>
      <c r="C77" s="81">
        <f t="shared" ref="C77:C83" si="85">INDEX(U77:AF77,$B$2)</f>
        <v>0</v>
      </c>
      <c r="D77" s="81">
        <f t="shared" ref="D77:D83" si="86">INDEX(AG77:AR77,$B$2)</f>
        <v>0</v>
      </c>
      <c r="E77" s="81">
        <f t="shared" ref="E77:E83" si="87">INDEX(AS77:BD77,$B$2)</f>
        <v>0</v>
      </c>
      <c r="F77" s="65" t="str">
        <f t="shared" ref="F77:F83" si="88">IFERROR(E77/D77,"")</f>
        <v/>
      </c>
      <c r="H77" s="4">
        <f t="shared" ref="H77:H85" si="89">W77</f>
        <v>0</v>
      </c>
      <c r="I77" s="4">
        <f t="shared" ref="I77:I85" si="90">Z77</f>
        <v>0</v>
      </c>
      <c r="J77" s="4">
        <f t="shared" ref="J77:J85" si="91">AC77</f>
        <v>0</v>
      </c>
      <c r="K77" s="69">
        <f t="shared" ref="K77:K85" si="92">AF77</f>
        <v>0</v>
      </c>
      <c r="L77" s="4">
        <f t="shared" ref="L77:L85" si="93">AI77</f>
        <v>0</v>
      </c>
      <c r="M77" s="4">
        <f t="shared" ref="M77:M85" si="94">AL77</f>
        <v>0</v>
      </c>
      <c r="N77" s="4">
        <f t="shared" ref="N77:N85" si="95">AO77</f>
        <v>0</v>
      </c>
      <c r="O77" s="4">
        <f t="shared" ref="O77:O85" si="96">AR77</f>
        <v>0</v>
      </c>
      <c r="P77" s="4">
        <f t="shared" ref="P77:P85" si="97">INDEX(AS77:AU77,IF($B$2&gt;3,3,$B$2))</f>
        <v>0</v>
      </c>
      <c r="Q77" s="4">
        <f t="shared" ref="Q77:Q85" si="98">INDEX(AV77:AX77,IF($B$2&gt;6,3,$B$2-3))</f>
        <v>0</v>
      </c>
      <c r="R77" s="4">
        <f t="shared" ref="R77:R84" si="99">IFERROR(INDEX(AY77:BA77,IF($B$2&gt;9,3,$B$2-6)),"-")</f>
        <v>0</v>
      </c>
      <c r="S77" s="69" t="str">
        <f t="shared" ref="S77:S85" si="100">IFERROR(INDEX(BB77:BD77,IF($B$2&gt;12,3,$B$2-9)),"-")</f>
        <v>-</v>
      </c>
      <c r="U77" s="4" t="n">
        <v>219.0</v>
      </c>
      <c r="V77" t="n">
        <v>143.0</v>
      </c>
      <c r="W77" t="n">
        <v>228.0</v>
      </c>
      <c r="X77" t="n">
        <v>279.0</v>
      </c>
      <c r="Y77" t="n">
        <v>249.0</v>
      </c>
      <c r="Z77" t="n">
        <v>246.0</v>
      </c>
      <c r="AA77" t="n">
        <v>269.0</v>
      </c>
      <c r="AB77" t="n">
        <v>261.0</v>
      </c>
      <c r="AC77" t="n">
        <v>350.0</v>
      </c>
      <c r="AD77" t="n">
        <v>279.0</v>
      </c>
      <c r="AE77" t="n">
        <v>494.0</v>
      </c>
      <c r="AF77" t="n">
        <v>344.0</v>
      </c>
      <c r="AG77" t="n">
        <v>134.0</v>
      </c>
      <c r="AH77" t="n">
        <v>122.0</v>
      </c>
      <c r="AI77" t="n">
        <v>363.0</v>
      </c>
      <c r="AJ77" t="n">
        <v>339.0</v>
      </c>
      <c r="AK77" t="n">
        <v>535.0</v>
      </c>
      <c r="AL77" t="n">
        <v>985.0</v>
      </c>
      <c r="AM77" t="n">
        <v>680.0</v>
      </c>
      <c r="AN77" t="n">
        <v>814.0</v>
      </c>
      <c r="AO77" t="n">
        <v>937.0</v>
      </c>
      <c r="AP77" t="n">
        <v>881.0</v>
      </c>
      <c r="AQ77" t="n">
        <v>935.0</v>
      </c>
      <c r="AR77" t="n">
        <v>1116.0</v>
      </c>
      <c r="AS77" s="15" t="n">
        <v>320.0</v>
      </c>
      <c r="AT77" s="15" t="n">
        <v>666.0</v>
      </c>
      <c r="AU77" s="15" t="n">
        <v>855.0</v>
      </c>
      <c r="AV77" s="15" t="n">
        <v>650.0</v>
      </c>
      <c r="AW77" s="15" t="n">
        <v>587.0</v>
      </c>
      <c r="AX77" s="15" t="n">
        <v>1312.0</v>
      </c>
      <c r="AY77" s="15" t="n">
        <v>825.0</v>
      </c>
      <c r="AZ77" s="15"/>
      <c r="BA77" s="15"/>
      <c r="BB77" s="15"/>
      <c r="BC77" s="15"/>
      <c r="BD77" s="15"/>
      <c r="BF77" s="84" t="str">
        <f t="shared" si="84"/>
        <v>-</v>
      </c>
      <c r="BG77" s="84" t="str">
        <f t="shared" si="84"/>
        <v>-</v>
      </c>
      <c r="BH77" s="84" t="str">
        <f t="shared" si="84"/>
        <v>-</v>
      </c>
      <c r="BI77" s="84" t="str">
        <f t="shared" si="84"/>
        <v>-</v>
      </c>
      <c r="BJ77" s="84" t="str">
        <f t="shared" si="84"/>
        <v>-</v>
      </c>
      <c r="BK77" s="84" t="str">
        <f t="shared" si="84"/>
        <v>-</v>
      </c>
      <c r="BL77" s="84" t="str">
        <f t="shared" si="84"/>
        <v>-</v>
      </c>
      <c r="BM77" s="84" t="str">
        <f t="shared" si="84"/>
        <v>-</v>
      </c>
      <c r="BN77" s="84" t="str">
        <f t="shared" si="84"/>
        <v>-</v>
      </c>
      <c r="BO77" s="84" t="str">
        <f t="shared" si="84"/>
        <v>-</v>
      </c>
      <c r="BP77" s="84" t="str">
        <f t="shared" si="84"/>
        <v>-</v>
      </c>
      <c r="BQ77" s="84" t="str">
        <f t="shared" si="84"/>
        <v>-</v>
      </c>
    </row>
    <row r="78" spans="1:69" x14ac:dyDescent="0.25">
      <c r="A78" s="16" t="s">
        <v>137</v>
      </c>
      <c r="B78" s="16" t="s">
        <v>45</v>
      </c>
      <c r="C78" s="81">
        <f t="shared" si="85"/>
        <v>0</v>
      </c>
      <c r="D78" s="81">
        <f t="shared" si="86"/>
        <v>0</v>
      </c>
      <c r="E78" s="81">
        <f t="shared" si="87"/>
        <v>0</v>
      </c>
      <c r="F78" s="65" t="str">
        <f t="shared" si="88"/>
        <v/>
      </c>
      <c r="H78" s="4">
        <f t="shared" si="89"/>
        <v>0</v>
      </c>
      <c r="I78" s="4">
        <f t="shared" si="90"/>
        <v>0</v>
      </c>
      <c r="J78" s="4">
        <f t="shared" si="91"/>
        <v>0</v>
      </c>
      <c r="K78" s="69">
        <f t="shared" si="92"/>
        <v>0</v>
      </c>
      <c r="L78" s="4">
        <f t="shared" si="93"/>
        <v>0</v>
      </c>
      <c r="M78" s="4">
        <f t="shared" si="94"/>
        <v>0</v>
      </c>
      <c r="N78" s="4">
        <f t="shared" si="95"/>
        <v>0</v>
      </c>
      <c r="O78" s="4">
        <f t="shared" si="96"/>
        <v>0</v>
      </c>
      <c r="P78" s="4">
        <f t="shared" si="97"/>
        <v>0</v>
      </c>
      <c r="Q78" s="4">
        <f t="shared" si="98"/>
        <v>0</v>
      </c>
      <c r="R78" s="4">
        <f t="shared" si="99"/>
        <v>0</v>
      </c>
      <c r="S78" s="69" t="str">
        <f t="shared" si="100"/>
        <v>-</v>
      </c>
      <c r="U78" s="4" t="n">
        <v>170.0</v>
      </c>
      <c r="V78" t="n">
        <v>218.0</v>
      </c>
      <c r="W78" t="n">
        <v>140.0</v>
      </c>
      <c r="X78" t="n">
        <v>226.0</v>
      </c>
      <c r="Y78" t="n">
        <v>266.0</v>
      </c>
      <c r="Z78" t="n">
        <v>227.0</v>
      </c>
      <c r="AA78" t="n">
        <v>234.0</v>
      </c>
      <c r="AB78" t="n">
        <v>262.0</v>
      </c>
      <c r="AC78" t="n">
        <v>257.0</v>
      </c>
      <c r="AD78" t="n">
        <v>345.0</v>
      </c>
      <c r="AE78" t="n">
        <v>271.0</v>
      </c>
      <c r="AF78" t="n">
        <v>468.0</v>
      </c>
      <c r="AG78" t="n">
        <v>344.0</v>
      </c>
      <c r="AH78" t="n">
        <v>134.0</v>
      </c>
      <c r="AI78" t="n">
        <v>120.0</v>
      </c>
      <c r="AJ78" t="n">
        <v>357.0</v>
      </c>
      <c r="AK78" t="n">
        <v>338.0</v>
      </c>
      <c r="AL78" t="n">
        <v>524.0</v>
      </c>
      <c r="AM78" t="n">
        <v>976.0</v>
      </c>
      <c r="AN78" t="n">
        <v>669.0</v>
      </c>
      <c r="AO78" t="n">
        <v>808.0</v>
      </c>
      <c r="AP78" t="n">
        <v>934.0</v>
      </c>
      <c r="AQ78" t="n">
        <v>873.0</v>
      </c>
      <c r="AR78" t="n">
        <v>914.0</v>
      </c>
      <c r="AS78" s="15" t="n">
        <v>1116.0</v>
      </c>
      <c r="AT78" s="15" t="n">
        <v>319.0</v>
      </c>
      <c r="AU78" s="15" t="n">
        <v>661.0</v>
      </c>
      <c r="AV78" s="15" t="n">
        <v>837.0</v>
      </c>
      <c r="AW78" s="15" t="n">
        <v>650.0</v>
      </c>
      <c r="AX78" s="15" t="n">
        <v>563.0</v>
      </c>
      <c r="AY78" s="15" t="n">
        <v>1306.0</v>
      </c>
      <c r="AZ78" s="15"/>
      <c r="BA78" s="15"/>
      <c r="BB78" s="15"/>
      <c r="BC78" s="15"/>
      <c r="BD78" s="15"/>
      <c r="BF78" s="84" t="str">
        <f t="shared" si="84"/>
        <v>-</v>
      </c>
      <c r="BG78" s="84" t="str">
        <f t="shared" si="84"/>
        <v>-</v>
      </c>
      <c r="BH78" s="84" t="str">
        <f t="shared" si="84"/>
        <v>-</v>
      </c>
      <c r="BI78" s="84" t="str">
        <f t="shared" si="84"/>
        <v>-</v>
      </c>
      <c r="BJ78" s="84" t="str">
        <f t="shared" si="84"/>
        <v>-</v>
      </c>
      <c r="BK78" s="84" t="str">
        <f t="shared" si="84"/>
        <v>-</v>
      </c>
      <c r="BL78" s="84" t="str">
        <f t="shared" si="84"/>
        <v>-</v>
      </c>
      <c r="BM78" s="84" t="str">
        <f t="shared" si="84"/>
        <v>-</v>
      </c>
      <c r="BN78" s="84" t="str">
        <f t="shared" si="84"/>
        <v>-</v>
      </c>
      <c r="BO78" s="84" t="str">
        <f t="shared" si="84"/>
        <v>-</v>
      </c>
      <c r="BP78" s="84" t="str">
        <f t="shared" si="84"/>
        <v>-</v>
      </c>
      <c r="BQ78" s="84" t="str">
        <f t="shared" si="84"/>
        <v>-</v>
      </c>
    </row>
    <row r="79" spans="1:69" x14ac:dyDescent="0.25">
      <c r="A79" s="16" t="s">
        <v>138</v>
      </c>
      <c r="B79" s="16" t="s">
        <v>46</v>
      </c>
      <c r="C79" s="81">
        <f t="shared" si="85"/>
        <v>0</v>
      </c>
      <c r="D79" s="81">
        <f t="shared" si="86"/>
        <v>0</v>
      </c>
      <c r="E79" s="81">
        <f t="shared" si="87"/>
        <v>0</v>
      </c>
      <c r="F79" s="65" t="str">
        <f t="shared" si="88"/>
        <v/>
      </c>
      <c r="H79" s="4">
        <f t="shared" si="89"/>
        <v>0</v>
      </c>
      <c r="I79" s="4">
        <f t="shared" si="90"/>
        <v>0</v>
      </c>
      <c r="J79" s="4">
        <f t="shared" si="91"/>
        <v>0</v>
      </c>
      <c r="K79" s="69">
        <f t="shared" si="92"/>
        <v>0</v>
      </c>
      <c r="L79" s="4">
        <f t="shared" si="93"/>
        <v>0</v>
      </c>
      <c r="M79" s="4">
        <f t="shared" si="94"/>
        <v>0</v>
      </c>
      <c r="N79" s="4">
        <f t="shared" si="95"/>
        <v>0</v>
      </c>
      <c r="O79" s="4">
        <f t="shared" si="96"/>
        <v>0</v>
      </c>
      <c r="P79" s="4">
        <f t="shared" si="97"/>
        <v>0</v>
      </c>
      <c r="Q79" s="4">
        <f t="shared" si="98"/>
        <v>0</v>
      </c>
      <c r="R79" s="4">
        <f t="shared" si="99"/>
        <v>0</v>
      </c>
      <c r="S79" s="69" t="str">
        <f t="shared" si="100"/>
        <v>-</v>
      </c>
      <c r="U79" s="4" t="n">
        <v>271.0</v>
      </c>
      <c r="V79" t="n">
        <v>340.0</v>
      </c>
      <c r="W79" t="n">
        <v>364.0</v>
      </c>
      <c r="X79" t="n">
        <v>343.0</v>
      </c>
      <c r="Y79" t="n">
        <v>277.0</v>
      </c>
      <c r="Z79" t="n">
        <v>372.0</v>
      </c>
      <c r="AA79" t="n">
        <v>400.0</v>
      </c>
      <c r="AB79" t="n">
        <v>397.0</v>
      </c>
      <c r="AC79" t="n">
        <v>422.0</v>
      </c>
      <c r="AD79" t="n">
        <v>451.0</v>
      </c>
      <c r="AE79" t="n">
        <v>509.0</v>
      </c>
      <c r="AF79" t="n">
        <v>488.0</v>
      </c>
      <c r="AG79" t="n">
        <v>627.0</v>
      </c>
      <c r="AH79" t="n">
        <v>711.0</v>
      </c>
      <c r="AI79" t="n">
        <v>415.0</v>
      </c>
      <c r="AJ79" t="n">
        <v>230.0</v>
      </c>
      <c r="AK79" t="n">
        <v>428.0</v>
      </c>
      <c r="AL79" t="n">
        <v>634.0</v>
      </c>
      <c r="AM79" t="n">
        <v>821.0</v>
      </c>
      <c r="AN79" t="n">
        <v>1403.0</v>
      </c>
      <c r="AO79" t="n">
        <v>1507.0</v>
      </c>
      <c r="AP79" t="n">
        <v>1390.0</v>
      </c>
      <c r="AQ79" t="n">
        <v>1640.0</v>
      </c>
      <c r="AR79" t="n">
        <v>1690.0</v>
      </c>
      <c r="AS79" s="15" t="n">
        <v>1727.0</v>
      </c>
      <c r="AT79" s="15" t="n">
        <v>1989.0</v>
      </c>
      <c r="AU79" s="15" t="n">
        <v>1372.0</v>
      </c>
      <c r="AV79" s="15" t="n">
        <v>903.0</v>
      </c>
      <c r="AW79" s="15" t="n">
        <v>1466.0</v>
      </c>
      <c r="AX79" s="15" t="n">
        <v>1424.0</v>
      </c>
      <c r="AY79" s="15" t="n">
        <v>1143.0</v>
      </c>
      <c r="AZ79" s="15"/>
      <c r="BA79" s="15"/>
      <c r="BB79" s="15"/>
      <c r="BC79" s="15"/>
      <c r="BD79" s="15"/>
      <c r="BF79" s="84" t="str">
        <f t="shared" si="84"/>
        <v>-</v>
      </c>
      <c r="BG79" s="84" t="str">
        <f t="shared" si="84"/>
        <v>-</v>
      </c>
      <c r="BH79" s="84" t="str">
        <f t="shared" si="84"/>
        <v>-</v>
      </c>
      <c r="BI79" s="84" t="str">
        <f t="shared" si="84"/>
        <v>-</v>
      </c>
      <c r="BJ79" s="84" t="str">
        <f t="shared" si="84"/>
        <v>-</v>
      </c>
      <c r="BK79" s="84" t="str">
        <f t="shared" si="84"/>
        <v>-</v>
      </c>
      <c r="BL79" s="84" t="str">
        <f t="shared" si="84"/>
        <v>-</v>
      </c>
      <c r="BM79" s="84" t="str">
        <f t="shared" si="84"/>
        <v>-</v>
      </c>
      <c r="BN79" s="84" t="str">
        <f t="shared" si="84"/>
        <v>-</v>
      </c>
      <c r="BO79" s="84" t="str">
        <f t="shared" si="84"/>
        <v>-</v>
      </c>
      <c r="BP79" s="84" t="str">
        <f t="shared" si="84"/>
        <v>-</v>
      </c>
      <c r="BQ79" s="84" t="str">
        <f t="shared" si="84"/>
        <v>-</v>
      </c>
    </row>
    <row r="80" spans="1:69" x14ac:dyDescent="0.25">
      <c r="A80" s="16" t="s">
        <v>139</v>
      </c>
      <c r="B80" s="16" t="s">
        <v>47</v>
      </c>
      <c r="C80" s="81">
        <f t="shared" si="85"/>
        <v>0</v>
      </c>
      <c r="D80" s="81">
        <f t="shared" si="86"/>
        <v>0</v>
      </c>
      <c r="E80" s="81">
        <f t="shared" si="87"/>
        <v>0</v>
      </c>
      <c r="F80" s="65" t="str">
        <f t="shared" si="88"/>
        <v/>
      </c>
      <c r="H80" s="4">
        <f t="shared" si="89"/>
        <v>0</v>
      </c>
      <c r="I80" s="4">
        <f t="shared" si="90"/>
        <v>0</v>
      </c>
      <c r="J80" s="4">
        <f t="shared" si="91"/>
        <v>0</v>
      </c>
      <c r="K80" s="69">
        <f t="shared" si="92"/>
        <v>0</v>
      </c>
      <c r="L80" s="4">
        <f t="shared" si="93"/>
        <v>0</v>
      </c>
      <c r="M80" s="4">
        <f t="shared" si="94"/>
        <v>0</v>
      </c>
      <c r="N80" s="4">
        <f t="shared" si="95"/>
        <v>0</v>
      </c>
      <c r="O80" s="4">
        <f t="shared" si="96"/>
        <v>0</v>
      </c>
      <c r="P80" s="4">
        <f t="shared" si="97"/>
        <v>0</v>
      </c>
      <c r="Q80" s="4">
        <f t="shared" si="98"/>
        <v>0</v>
      </c>
      <c r="R80" s="4">
        <f t="shared" si="99"/>
        <v>0</v>
      </c>
      <c r="S80" s="69" t="str">
        <f t="shared" si="100"/>
        <v>-</v>
      </c>
      <c r="U80" s="4" t="n">
        <v>219.0</v>
      </c>
      <c r="V80" t="n">
        <v>222.0</v>
      </c>
      <c r="W80" t="n">
        <v>275.0</v>
      </c>
      <c r="X80" t="n">
        <v>302.0</v>
      </c>
      <c r="Y80" t="n">
        <v>320.0</v>
      </c>
      <c r="Z80" t="n">
        <v>249.0</v>
      </c>
      <c r="AA80" t="n">
        <v>241.0</v>
      </c>
      <c r="AB80" t="n">
        <v>282.0</v>
      </c>
      <c r="AC80" t="n">
        <v>321.0</v>
      </c>
      <c r="AD80" t="n">
        <v>363.0</v>
      </c>
      <c r="AE80" t="n">
        <v>377.0</v>
      </c>
      <c r="AF80" t="n">
        <v>394.0</v>
      </c>
      <c r="AG80" t="n">
        <v>523.0</v>
      </c>
      <c r="AH80" t="n">
        <v>512.0</v>
      </c>
      <c r="AI80" t="n">
        <v>655.0</v>
      </c>
      <c r="AJ80" t="n">
        <v>603.0</v>
      </c>
      <c r="AK80" t="n">
        <v>532.0</v>
      </c>
      <c r="AL80" t="n">
        <v>331.0</v>
      </c>
      <c r="AM80" t="n">
        <v>376.0</v>
      </c>
      <c r="AN80" t="n">
        <v>511.0</v>
      </c>
      <c r="AO80" t="n">
        <v>772.0</v>
      </c>
      <c r="AP80" t="n">
        <v>1261.0</v>
      </c>
      <c r="AQ80" t="n">
        <v>1364.0</v>
      </c>
      <c r="AR80" t="n">
        <v>1583.0</v>
      </c>
      <c r="AS80" s="15" t="n">
        <v>1778.0</v>
      </c>
      <c r="AT80" s="15" t="n">
        <v>1020.0</v>
      </c>
      <c r="AU80" s="15" t="n">
        <v>1138.0</v>
      </c>
      <c r="AV80" s="15" t="n">
        <v>860.0</v>
      </c>
      <c r="AW80" s="15" t="n">
        <v>626.0</v>
      </c>
      <c r="AX80" s="15" t="n">
        <v>569.0</v>
      </c>
      <c r="AY80" s="15" t="n">
        <v>522.0</v>
      </c>
      <c r="AZ80" s="15"/>
      <c r="BA80" s="15"/>
      <c r="BB80" s="15"/>
      <c r="BC80" s="15"/>
      <c r="BD80" s="15"/>
      <c r="BF80" s="84" t="str">
        <f t="shared" si="84"/>
        <v>-</v>
      </c>
      <c r="BG80" s="84" t="str">
        <f t="shared" si="84"/>
        <v>-</v>
      </c>
      <c r="BH80" s="84" t="str">
        <f t="shared" si="84"/>
        <v>-</v>
      </c>
      <c r="BI80" s="84" t="str">
        <f t="shared" si="84"/>
        <v>-</v>
      </c>
      <c r="BJ80" s="84" t="str">
        <f t="shared" si="84"/>
        <v>-</v>
      </c>
      <c r="BK80" s="84" t="str">
        <f t="shared" si="84"/>
        <v>-</v>
      </c>
      <c r="BL80" s="84" t="str">
        <f t="shared" si="84"/>
        <v>-</v>
      </c>
      <c r="BM80" s="84" t="str">
        <f t="shared" si="84"/>
        <v>-</v>
      </c>
      <c r="BN80" s="84" t="str">
        <f t="shared" si="84"/>
        <v>-</v>
      </c>
      <c r="BO80" s="84" t="str">
        <f t="shared" si="84"/>
        <v>-</v>
      </c>
      <c r="BP80" s="84" t="str">
        <f t="shared" si="84"/>
        <v>-</v>
      </c>
      <c r="BQ80" s="84" t="str">
        <f t="shared" si="84"/>
        <v>-</v>
      </c>
    </row>
    <row r="81" spans="1:69" x14ac:dyDescent="0.25">
      <c r="A81" s="16" t="s">
        <v>140</v>
      </c>
      <c r="B81" s="16" t="s">
        <v>48</v>
      </c>
      <c r="C81" s="81">
        <f>INDEX(U81:AF81,$B$2)</f>
        <v>0</v>
      </c>
      <c r="D81" s="81">
        <f t="shared" si="86"/>
        <v>0</v>
      </c>
      <c r="E81" s="81">
        <f t="shared" si="87"/>
        <v>0</v>
      </c>
      <c r="F81" s="65" t="str">
        <f t="shared" si="88"/>
        <v/>
      </c>
      <c r="H81" s="4">
        <f t="shared" si="89"/>
        <v>0</v>
      </c>
      <c r="I81" s="4">
        <f t="shared" si="90"/>
        <v>0</v>
      </c>
      <c r="J81" s="4">
        <f t="shared" si="91"/>
        <v>0</v>
      </c>
      <c r="K81" s="69">
        <f t="shared" si="92"/>
        <v>0</v>
      </c>
      <c r="L81" s="4">
        <f t="shared" si="93"/>
        <v>0</v>
      </c>
      <c r="M81" s="4">
        <f t="shared" si="94"/>
        <v>0</v>
      </c>
      <c r="N81" s="4">
        <f t="shared" si="95"/>
        <v>0</v>
      </c>
      <c r="O81" s="4">
        <f t="shared" si="96"/>
        <v>0</v>
      </c>
      <c r="P81" s="4">
        <f t="shared" si="97"/>
        <v>0</v>
      </c>
      <c r="Q81" s="4">
        <f t="shared" si="98"/>
        <v>0</v>
      </c>
      <c r="R81" s="4">
        <f t="shared" si="99"/>
        <v>0</v>
      </c>
      <c r="S81" s="69" t="str">
        <f t="shared" si="100"/>
        <v>-</v>
      </c>
      <c r="U81" s="4" t="n">
        <v>169.0</v>
      </c>
      <c r="V81" t="n">
        <v>184.0</v>
      </c>
      <c r="W81" t="n">
        <v>225.0</v>
      </c>
      <c r="X81" t="n">
        <v>255.0</v>
      </c>
      <c r="Y81" t="n">
        <v>228.0</v>
      </c>
      <c r="Z81" t="n">
        <v>252.0</v>
      </c>
      <c r="AA81" t="n">
        <v>216.0</v>
      </c>
      <c r="AB81" t="n">
        <v>248.0</v>
      </c>
      <c r="AC81" t="n">
        <v>242.0</v>
      </c>
      <c r="AD81" t="n">
        <v>265.0</v>
      </c>
      <c r="AE81" t="n">
        <v>300.0</v>
      </c>
      <c r="AF81" t="n">
        <v>304.0</v>
      </c>
      <c r="AG81" t="n">
        <v>365.0</v>
      </c>
      <c r="AH81" t="n">
        <v>394.0</v>
      </c>
      <c r="AI81" t="n">
        <v>440.0</v>
      </c>
      <c r="AJ81" t="n">
        <v>565.0</v>
      </c>
      <c r="AK81" t="n">
        <v>563.0</v>
      </c>
      <c r="AL81" t="n">
        <v>693.0</v>
      </c>
      <c r="AM81" t="n">
        <v>701.0</v>
      </c>
      <c r="AN81" t="n">
        <v>622.0</v>
      </c>
      <c r="AO81" t="n">
        <v>550.0</v>
      </c>
      <c r="AP81" t="n">
        <v>530.0</v>
      </c>
      <c r="AQ81" t="n">
        <v>583.0</v>
      </c>
      <c r="AR81" t="n">
        <v>672.0</v>
      </c>
      <c r="AS81" s="15" t="n">
        <v>1048.0</v>
      </c>
      <c r="AT81" s="15" t="n">
        <v>609.0</v>
      </c>
      <c r="AU81" s="15" t="n">
        <v>734.0</v>
      </c>
      <c r="AV81" s="15" t="n">
        <v>718.0</v>
      </c>
      <c r="AW81" s="15" t="n">
        <v>841.0</v>
      </c>
      <c r="AX81" s="15" t="n">
        <v>867.0</v>
      </c>
      <c r="AY81" s="15" t="n">
        <v>817.0</v>
      </c>
      <c r="AZ81" s="15"/>
      <c r="BA81" s="15"/>
      <c r="BB81" s="15"/>
      <c r="BC81" s="15"/>
      <c r="BD81" s="15"/>
      <c r="BF81" s="84" t="str">
        <f t="shared" si="84"/>
        <v>-</v>
      </c>
      <c r="BG81" s="84" t="str">
        <f t="shared" si="84"/>
        <v>-</v>
      </c>
      <c r="BH81" s="84" t="str">
        <f t="shared" si="84"/>
        <v>-</v>
      </c>
      <c r="BI81" s="84" t="str">
        <f t="shared" si="84"/>
        <v>-</v>
      </c>
      <c r="BJ81" s="84" t="str">
        <f t="shared" si="84"/>
        <v>-</v>
      </c>
      <c r="BK81" s="84" t="str">
        <f t="shared" si="84"/>
        <v>-</v>
      </c>
      <c r="BL81" s="84" t="str">
        <f t="shared" si="84"/>
        <v>-</v>
      </c>
      <c r="BM81" s="84" t="str">
        <f t="shared" si="84"/>
        <v>-</v>
      </c>
      <c r="BN81" s="84" t="str">
        <f t="shared" si="84"/>
        <v>-</v>
      </c>
      <c r="BO81" s="84" t="str">
        <f t="shared" si="84"/>
        <v>-</v>
      </c>
      <c r="BP81" s="84" t="str">
        <f t="shared" si="84"/>
        <v>-</v>
      </c>
      <c r="BQ81" s="84" t="str">
        <f t="shared" si="84"/>
        <v>-</v>
      </c>
    </row>
    <row r="82" spans="1:69" x14ac:dyDescent="0.25">
      <c r="A82" s="16" t="s">
        <v>141</v>
      </c>
      <c r="B82" s="16" t="s">
        <v>49</v>
      </c>
      <c r="C82" s="81">
        <f t="shared" si="85"/>
        <v>0</v>
      </c>
      <c r="D82" s="81">
        <f t="shared" si="86"/>
        <v>0</v>
      </c>
      <c r="E82" s="81">
        <f t="shared" si="87"/>
        <v>0</v>
      </c>
      <c r="F82" s="65" t="str">
        <f t="shared" si="88"/>
        <v/>
      </c>
      <c r="H82" s="4">
        <f t="shared" si="89"/>
        <v>0</v>
      </c>
      <c r="I82" s="4">
        <f t="shared" si="90"/>
        <v>0</v>
      </c>
      <c r="J82" s="4">
        <f t="shared" si="91"/>
        <v>0</v>
      </c>
      <c r="K82" s="69">
        <f t="shared" si="92"/>
        <v>0</v>
      </c>
      <c r="L82" s="4">
        <f t="shared" si="93"/>
        <v>0</v>
      </c>
      <c r="M82" s="4">
        <f t="shared" si="94"/>
        <v>0</v>
      </c>
      <c r="N82" s="4">
        <f t="shared" si="95"/>
        <v>0</v>
      </c>
      <c r="O82" s="4">
        <f t="shared" si="96"/>
        <v>0</v>
      </c>
      <c r="P82" s="4">
        <f t="shared" si="97"/>
        <v>0</v>
      </c>
      <c r="Q82" s="4">
        <f t="shared" si="98"/>
        <v>0</v>
      </c>
      <c r="R82" s="4">
        <f t="shared" si="99"/>
        <v>0</v>
      </c>
      <c r="S82" s="69" t="str">
        <f t="shared" si="100"/>
        <v>-</v>
      </c>
      <c r="U82" s="4" t="n">
        <v>76.0</v>
      </c>
      <c r="V82" t="n">
        <v>78.0</v>
      </c>
      <c r="W82" t="n">
        <v>79.0</v>
      </c>
      <c r="X82" t="n">
        <v>78.0</v>
      </c>
      <c r="Y82" t="n">
        <v>100.0</v>
      </c>
      <c r="Z82" t="n">
        <v>121.0</v>
      </c>
      <c r="AA82" t="n">
        <v>102.0</v>
      </c>
      <c r="AB82" t="n">
        <v>99.0</v>
      </c>
      <c r="AC82" t="n">
        <v>116.0</v>
      </c>
      <c r="AD82" t="n">
        <v>125.0</v>
      </c>
      <c r="AE82" t="n">
        <v>134.0</v>
      </c>
      <c r="AF82" t="n">
        <v>169.0</v>
      </c>
      <c r="AG82" t="n">
        <v>189.0</v>
      </c>
      <c r="AH82" t="n">
        <v>221.0</v>
      </c>
      <c r="AI82" t="n">
        <v>229.0</v>
      </c>
      <c r="AJ82" t="n">
        <v>255.0</v>
      </c>
      <c r="AK82" t="n">
        <v>305.0</v>
      </c>
      <c r="AL82" t="n">
        <v>329.0</v>
      </c>
      <c r="AM82" t="n">
        <v>374.0</v>
      </c>
      <c r="AN82" t="n">
        <v>425.0</v>
      </c>
      <c r="AO82" t="n">
        <v>482.0</v>
      </c>
      <c r="AP82" t="n">
        <v>574.0</v>
      </c>
      <c r="AQ82" t="n">
        <v>600.0</v>
      </c>
      <c r="AR82" t="n">
        <v>704.0</v>
      </c>
      <c r="AS82" s="15" t="n">
        <v>773.0</v>
      </c>
      <c r="AT82" s="15" t="n">
        <v>461.0</v>
      </c>
      <c r="AU82" s="15" t="n">
        <v>435.0</v>
      </c>
      <c r="AV82" s="15" t="n">
        <v>423.0</v>
      </c>
      <c r="AW82" s="15" t="n">
        <v>438.0</v>
      </c>
      <c r="AX82" s="15" t="n">
        <v>473.0</v>
      </c>
      <c r="AY82" s="15" t="n">
        <v>548.0</v>
      </c>
      <c r="AZ82" s="15"/>
      <c r="BA82" s="15"/>
      <c r="BB82" s="15"/>
      <c r="BC82" s="15"/>
      <c r="BD82" s="15"/>
      <c r="BF82" s="84" t="str">
        <f t="shared" si="84"/>
        <v>-</v>
      </c>
      <c r="BG82" s="84" t="str">
        <f t="shared" si="84"/>
        <v>-</v>
      </c>
      <c r="BH82" s="84" t="str">
        <f t="shared" si="84"/>
        <v>-</v>
      </c>
      <c r="BI82" s="84" t="str">
        <f t="shared" si="84"/>
        <v>-</v>
      </c>
      <c r="BJ82" s="84" t="str">
        <f t="shared" si="84"/>
        <v>-</v>
      </c>
      <c r="BK82" s="84" t="str">
        <f t="shared" si="84"/>
        <v>-</v>
      </c>
      <c r="BL82" s="84" t="str">
        <f t="shared" si="84"/>
        <v>-</v>
      </c>
      <c r="BM82" s="84" t="str">
        <f t="shared" si="84"/>
        <v>-</v>
      </c>
      <c r="BN82" s="84" t="str">
        <f t="shared" si="84"/>
        <v>-</v>
      </c>
      <c r="BO82" s="84" t="str">
        <f t="shared" si="84"/>
        <v>-</v>
      </c>
      <c r="BP82" s="84" t="str">
        <f t="shared" si="84"/>
        <v>-</v>
      </c>
      <c r="BQ82" s="84" t="str">
        <f t="shared" si="84"/>
        <v>-</v>
      </c>
    </row>
    <row r="83" spans="1:69" x14ac:dyDescent="0.25">
      <c r="A83" s="16" t="s">
        <v>142</v>
      </c>
      <c r="B83" s="16" t="s">
        <v>50</v>
      </c>
      <c r="C83" s="81">
        <f t="shared" si="85"/>
        <v>0</v>
      </c>
      <c r="D83" s="81">
        <f t="shared" si="86"/>
        <v>0</v>
      </c>
      <c r="E83" s="81">
        <f t="shared" si="87"/>
        <v>0</v>
      </c>
      <c r="F83" s="65" t="str">
        <f t="shared" si="88"/>
        <v/>
      </c>
      <c r="G83" s="11"/>
      <c r="H83" s="4">
        <f t="shared" si="89"/>
        <v>0</v>
      </c>
      <c r="I83" s="4">
        <f t="shared" si="90"/>
        <v>0</v>
      </c>
      <c r="J83" s="4">
        <f t="shared" si="91"/>
        <v>0</v>
      </c>
      <c r="K83" s="69">
        <f t="shared" si="92"/>
        <v>0</v>
      </c>
      <c r="L83" s="4">
        <f t="shared" si="93"/>
        <v>0</v>
      </c>
      <c r="M83" s="4">
        <f t="shared" si="94"/>
        <v>0</v>
      </c>
      <c r="N83" s="4">
        <f t="shared" si="95"/>
        <v>0</v>
      </c>
      <c r="O83" s="4">
        <f t="shared" si="96"/>
        <v>0</v>
      </c>
      <c r="P83" s="4">
        <f t="shared" si="97"/>
        <v>0</v>
      </c>
      <c r="Q83" s="4">
        <f t="shared" si="98"/>
        <v>0</v>
      </c>
      <c r="R83" s="4">
        <f t="shared" si="99"/>
        <v>0</v>
      </c>
      <c r="S83" s="69" t="str">
        <f t="shared" si="100"/>
        <v>-</v>
      </c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 t="n">
        <v>1555.0</v>
      </c>
      <c r="AU83" s="11" t="n">
        <v>1709.0</v>
      </c>
      <c r="AV83" s="11" t="n">
        <v>2366.0</v>
      </c>
      <c r="AW83" s="11" t="n">
        <v>2740.0</v>
      </c>
      <c r="AX83" s="11" t="n">
        <v>3299.0</v>
      </c>
      <c r="AY83" s="11" t="n">
        <v>4093.0</v>
      </c>
      <c r="AZ83" s="11"/>
      <c r="BA83" s="11"/>
      <c r="BB83" s="11"/>
      <c r="BC83" s="11"/>
      <c r="BD83" s="11"/>
      <c r="BE83" s="11"/>
      <c r="BF83" s="84" t="str">
        <f t="shared" si="84"/>
        <v>-</v>
      </c>
      <c r="BG83" s="84" t="str">
        <f t="shared" si="84"/>
        <v>-</v>
      </c>
      <c r="BH83" s="84" t="str">
        <f t="shared" si="84"/>
        <v>-</v>
      </c>
      <c r="BI83" s="84" t="str">
        <f t="shared" si="84"/>
        <v>-</v>
      </c>
      <c r="BJ83" s="84" t="str">
        <f t="shared" si="84"/>
        <v>-</v>
      </c>
      <c r="BK83" s="84" t="str">
        <f t="shared" si="84"/>
        <v>-</v>
      </c>
      <c r="BL83" s="84" t="str">
        <f t="shared" si="84"/>
        <v>-</v>
      </c>
      <c r="BM83" s="84" t="str">
        <f t="shared" si="84"/>
        <v>-</v>
      </c>
      <c r="BN83" s="84" t="str">
        <f t="shared" si="84"/>
        <v>-</v>
      </c>
      <c r="BO83" s="84" t="str">
        <f t="shared" si="84"/>
        <v>-</v>
      </c>
      <c r="BP83" s="84" t="str">
        <f t="shared" si="84"/>
        <v>-</v>
      </c>
      <c r="BQ83" s="84" t="str">
        <f t="shared" si="84"/>
        <v>-</v>
      </c>
    </row>
    <row r="84" spans="1:69" x14ac:dyDescent="0.25">
      <c r="A84" s="3"/>
      <c r="B84" s="3" t="s">
        <v>153</v>
      </c>
      <c r="C84" s="81">
        <f>SUM(C76:C82)</f>
        <v>0</v>
      </c>
      <c r="D84" s="81">
        <f t="shared" ref="D84:E84" si="101">SUM(D76:D82)</f>
        <v>0</v>
      </c>
      <c r="E84" s="81">
        <f t="shared" si="101"/>
        <v>0</v>
      </c>
      <c r="F84" s="65" t="str">
        <f>IFERROR(E84/D84,"")</f>
        <v/>
      </c>
      <c r="G84" s="11"/>
      <c r="H84" s="4">
        <f t="shared" si="89"/>
        <v>0</v>
      </c>
      <c r="I84" s="4">
        <f t="shared" si="90"/>
        <v>0</v>
      </c>
      <c r="J84" s="4">
        <f t="shared" si="91"/>
        <v>0</v>
      </c>
      <c r="K84" s="69">
        <f t="shared" si="92"/>
        <v>0</v>
      </c>
      <c r="L84" s="4">
        <f t="shared" si="93"/>
        <v>0</v>
      </c>
      <c r="M84" s="4">
        <f t="shared" si="94"/>
        <v>0</v>
      </c>
      <c r="N84" s="4">
        <f t="shared" si="95"/>
        <v>0</v>
      </c>
      <c r="O84" s="4">
        <f t="shared" si="96"/>
        <v>0</v>
      </c>
      <c r="P84" s="4">
        <f t="shared" si="97"/>
        <v>0</v>
      </c>
      <c r="Q84" s="4">
        <f t="shared" si="98"/>
        <v>0</v>
      </c>
      <c r="R84" s="4">
        <f t="shared" si="99"/>
        <v>0</v>
      </c>
      <c r="S84" s="69" t="str">
        <f t="shared" si="100"/>
        <v>-</v>
      </c>
      <c r="T84" s="11"/>
      <c r="U84" s="61">
        <f>SUM(U76:U82)</f>
        <v>0</v>
      </c>
      <c r="V84" s="61">
        <f>SUM(V76:V82)</f>
        <v>0</v>
      </c>
      <c r="W84" s="61">
        <f t="shared" ref="W84:BD84" si="102">SUM(W76:W82)</f>
        <v>0</v>
      </c>
      <c r="X84" s="61">
        <f t="shared" si="102"/>
        <v>0</v>
      </c>
      <c r="Y84" s="61">
        <f t="shared" si="102"/>
        <v>0</v>
      </c>
      <c r="Z84" s="61">
        <f t="shared" si="102"/>
        <v>0</v>
      </c>
      <c r="AA84" s="61">
        <f t="shared" si="102"/>
        <v>0</v>
      </c>
      <c r="AB84" s="61">
        <f t="shared" si="102"/>
        <v>0</v>
      </c>
      <c r="AC84" s="61">
        <f t="shared" si="102"/>
        <v>0</v>
      </c>
      <c r="AD84" s="61">
        <f t="shared" si="102"/>
        <v>0</v>
      </c>
      <c r="AE84" s="61">
        <f t="shared" si="102"/>
        <v>0</v>
      </c>
      <c r="AF84" s="61">
        <f t="shared" si="102"/>
        <v>0</v>
      </c>
      <c r="AG84" s="61">
        <f t="shared" si="102"/>
        <v>0</v>
      </c>
      <c r="AH84" s="61">
        <f t="shared" si="102"/>
        <v>0</v>
      </c>
      <c r="AI84" s="61">
        <f t="shared" si="102"/>
        <v>0</v>
      </c>
      <c r="AJ84" s="61">
        <f>SUM(AJ76:AJ82)</f>
        <v>0</v>
      </c>
      <c r="AK84" s="61">
        <f t="shared" si="102"/>
        <v>0</v>
      </c>
      <c r="AL84" s="61">
        <f t="shared" si="102"/>
        <v>0</v>
      </c>
      <c r="AM84" s="61">
        <f t="shared" si="102"/>
        <v>0</v>
      </c>
      <c r="AN84" s="61">
        <f t="shared" si="102"/>
        <v>0</v>
      </c>
      <c r="AO84" s="61">
        <f t="shared" si="102"/>
        <v>0</v>
      </c>
      <c r="AP84" s="61">
        <f t="shared" si="102"/>
        <v>0</v>
      </c>
      <c r="AQ84" s="61">
        <f t="shared" si="102"/>
        <v>0</v>
      </c>
      <c r="AR84" s="61">
        <f t="shared" si="102"/>
        <v>0</v>
      </c>
      <c r="AS84" s="61">
        <f t="shared" si="102"/>
        <v>0</v>
      </c>
      <c r="AT84" s="61">
        <f t="shared" si="102"/>
        <v>0</v>
      </c>
      <c r="AU84" s="61">
        <f t="shared" si="102"/>
        <v>0</v>
      </c>
      <c r="AV84" s="61">
        <f t="shared" si="102"/>
        <v>0</v>
      </c>
      <c r="AW84" s="61">
        <f t="shared" si="102"/>
        <v>0</v>
      </c>
      <c r="AX84" s="61">
        <f t="shared" si="102"/>
        <v>0</v>
      </c>
      <c r="AY84" s="61">
        <f t="shared" si="102"/>
        <v>0</v>
      </c>
      <c r="AZ84" s="61">
        <f t="shared" si="102"/>
        <v>0</v>
      </c>
      <c r="BA84" s="61">
        <f t="shared" si="102"/>
        <v>0</v>
      </c>
      <c r="BB84" s="61">
        <f t="shared" si="102"/>
        <v>0</v>
      </c>
      <c r="BC84" s="61">
        <f t="shared" si="102"/>
        <v>0</v>
      </c>
      <c r="BD84" s="61">
        <f t="shared" si="102"/>
        <v>0</v>
      </c>
      <c r="BE84" s="11"/>
      <c r="BF84" s="84" t="str">
        <f t="shared" si="84"/>
        <v>-</v>
      </c>
      <c r="BG84" s="84" t="str">
        <f t="shared" si="84"/>
        <v>-</v>
      </c>
      <c r="BH84" s="84" t="str">
        <f t="shared" si="84"/>
        <v>-</v>
      </c>
      <c r="BI84" s="84" t="str">
        <f t="shared" si="84"/>
        <v>-</v>
      </c>
      <c r="BJ84" s="84" t="str">
        <f t="shared" si="84"/>
        <v>-</v>
      </c>
      <c r="BK84" s="84" t="str">
        <f t="shared" si="84"/>
        <v>-</v>
      </c>
      <c r="BL84" s="84" t="str">
        <f t="shared" si="84"/>
        <v>-</v>
      </c>
      <c r="BM84" s="84" t="str">
        <f t="shared" si="84"/>
        <v>-</v>
      </c>
      <c r="BN84" s="84" t="str">
        <f t="shared" si="84"/>
        <v>-</v>
      </c>
      <c r="BO84" s="84" t="str">
        <f t="shared" si="84"/>
        <v>-</v>
      </c>
      <c r="BP84" s="84" t="str">
        <f t="shared" si="84"/>
        <v>-</v>
      </c>
      <c r="BQ84" s="84" t="str">
        <f t="shared" si="84"/>
        <v>-</v>
      </c>
    </row>
    <row r="85" spans="1:69" x14ac:dyDescent="0.25">
      <c r="A85" s="3" t="s">
        <v>113</v>
      </c>
      <c r="B85" s="3" t="s">
        <v>61</v>
      </c>
      <c r="C85" s="81">
        <f>SUM(C76:C83)</f>
        <v>0</v>
      </c>
      <c r="D85" s="81">
        <f>SUM(D76:D83)</f>
        <v>0</v>
      </c>
      <c r="E85" s="81">
        <f>SUM(E76:E83)</f>
        <v>0</v>
      </c>
      <c r="F85" s="65" t="str">
        <f>IFERROR(E85/D85,"")</f>
        <v/>
      </c>
      <c r="G85" s="33"/>
      <c r="H85" s="4">
        <f t="shared" si="89"/>
        <v>0</v>
      </c>
      <c r="I85" s="4">
        <f t="shared" si="90"/>
        <v>0</v>
      </c>
      <c r="J85" s="4">
        <f t="shared" si="91"/>
        <v>0</v>
      </c>
      <c r="K85" s="69">
        <f t="shared" si="92"/>
        <v>0</v>
      </c>
      <c r="L85" s="4">
        <f t="shared" si="93"/>
        <v>0</v>
      </c>
      <c r="M85" s="4">
        <f t="shared" si="94"/>
        <v>0</v>
      </c>
      <c r="N85" s="4">
        <f t="shared" si="95"/>
        <v>0</v>
      </c>
      <c r="O85" s="4">
        <f t="shared" si="96"/>
        <v>0</v>
      </c>
      <c r="P85" s="4">
        <f t="shared" si="97"/>
        <v>0</v>
      </c>
      <c r="Q85" s="4">
        <f t="shared" si="98"/>
        <v>0</v>
      </c>
      <c r="R85" s="4">
        <f>IFERROR(INDEX(AY85:BA85,IF($B$2&gt;9,3,$B$2-6)),"-")</f>
        <v>0</v>
      </c>
      <c r="S85" s="69" t="str">
        <f t="shared" si="100"/>
        <v>-</v>
      </c>
      <c r="T85" s="35"/>
      <c r="U85" s="36" t="n">
        <v>1142.0</v>
      </c>
      <c r="V85" s="36" t="n">
        <v>1203.0</v>
      </c>
      <c r="W85" s="36" t="n">
        <v>1331.0</v>
      </c>
      <c r="X85" s="36" t="n">
        <v>1503.0</v>
      </c>
      <c r="Y85" s="36" t="n">
        <v>1459.0</v>
      </c>
      <c r="Z85" s="36" t="n">
        <v>1485.0</v>
      </c>
      <c r="AA85" s="36" t="n">
        <v>1485.0</v>
      </c>
      <c r="AB85" s="36" t="n">
        <v>1572.0</v>
      </c>
      <c r="AC85" s="36" t="n">
        <v>1732.0</v>
      </c>
      <c r="AD85" s="36" t="n">
        <v>1852.0</v>
      </c>
      <c r="AE85" s="36" t="n">
        <v>2108.0</v>
      </c>
      <c r="AF85" s="36" t="n">
        <v>2192.0</v>
      </c>
      <c r="AG85" s="36" t="n">
        <v>2219.0</v>
      </c>
      <c r="AH85" s="36" t="n">
        <v>2130.0</v>
      </c>
      <c r="AI85" s="36" t="n">
        <v>2259.0</v>
      </c>
      <c r="AJ85" s="36" t="n">
        <v>2385.0</v>
      </c>
      <c r="AK85" s="36" t="n">
        <v>2733.0</v>
      </c>
      <c r="AL85" s="36" t="n">
        <v>3526.0</v>
      </c>
      <c r="AM85" s="36" t="n">
        <v>3957.0</v>
      </c>
      <c r="AN85" s="36" t="n">
        <v>4470.0</v>
      </c>
      <c r="AO85" s="36" t="n">
        <v>5082.0</v>
      </c>
      <c r="AP85" s="36" t="n">
        <v>5596.0</v>
      </c>
      <c r="AQ85" s="36" t="n">
        <v>6020.0</v>
      </c>
      <c r="AR85" s="36" t="n">
        <v>6701.0</v>
      </c>
      <c r="AS85" s="14"/>
      <c r="AT85" s="14"/>
      <c r="AU85" s="14"/>
      <c r="AV85" s="14" t="n">
        <v>7096.0</v>
      </c>
      <c r="AW85" s="14" t="n">
        <v>7684.0</v>
      </c>
      <c r="AX85" s="14" t="n">
        <v>8823.0</v>
      </c>
      <c r="AY85" s="14" t="n">
        <v>9546.0</v>
      </c>
      <c r="AZ85" s="14"/>
      <c r="BA85" s="14"/>
      <c r="BB85" s="14"/>
      <c r="BC85" s="14"/>
      <c r="BD85" s="14"/>
      <c r="BE85" s="33"/>
      <c r="BF85" s="84" t="str">
        <f t="shared" si="84"/>
        <v>-</v>
      </c>
      <c r="BG85" s="84" t="str">
        <f t="shared" si="84"/>
        <v>-</v>
      </c>
      <c r="BH85" s="84" t="str">
        <f t="shared" si="84"/>
        <v>-</v>
      </c>
      <c r="BI85" s="84" t="str">
        <f t="shared" si="84"/>
        <v>-</v>
      </c>
      <c r="BJ85" s="84" t="str">
        <f t="shared" si="84"/>
        <v>-</v>
      </c>
      <c r="BK85" s="84" t="str">
        <f t="shared" si="84"/>
        <v>-</v>
      </c>
      <c r="BL85" s="84" t="str">
        <f t="shared" si="84"/>
        <v>-</v>
      </c>
      <c r="BM85" s="84" t="str">
        <f t="shared" si="84"/>
        <v>-</v>
      </c>
      <c r="BN85" s="84" t="str">
        <f t="shared" si="84"/>
        <v>-</v>
      </c>
      <c r="BO85" s="84" t="str">
        <f t="shared" si="84"/>
        <v>-</v>
      </c>
      <c r="BP85" s="84" t="str">
        <f t="shared" si="84"/>
        <v>-</v>
      </c>
      <c r="BQ85" s="84" t="str">
        <f t="shared" si="84"/>
        <v>-</v>
      </c>
    </row>
    <row r="86" spans="1:69" x14ac:dyDescent="0.25">
      <c r="A86" s="42" t="s">
        <v>33</v>
      </c>
    </row>
    <row r="87" spans="1:69" x14ac:dyDescent="0.25">
      <c r="A87" s="43" t="s">
        <v>32</v>
      </c>
      <c r="B87" s="23" t="s">
        <v>52</v>
      </c>
      <c r="C87" s="21" t="str">
        <f>$C$3</f>
        <v>YTD '15</v>
      </c>
      <c r="D87" s="21" t="str">
        <f>$D$3</f>
        <v>YTD '16</v>
      </c>
      <c r="E87" s="21" t="str">
        <f>$E$3</f>
        <v>YTD '17</v>
      </c>
      <c r="F87" s="21" t="str">
        <f>$F$3</f>
        <v>YoY</v>
      </c>
      <c r="G87" s="2" t="s">
        <v>33</v>
      </c>
      <c r="H87" s="27" t="str">
        <f>$H$3</f>
        <v>Q1 '15</v>
      </c>
      <c r="I87" s="27" t="str">
        <f>$I$3</f>
        <v>Q2 '15</v>
      </c>
      <c r="J87" s="27" t="str">
        <f>$J$3</f>
        <v>Q3 '15</v>
      </c>
      <c r="K87" s="27" t="str">
        <f>$K$3</f>
        <v>Q4 '15</v>
      </c>
      <c r="L87" s="30" t="str">
        <f>$L$3</f>
        <v>Q1 '16</v>
      </c>
      <c r="M87" s="30" t="str">
        <f>$M$3</f>
        <v>Q2 '16</v>
      </c>
      <c r="N87" s="30" t="str">
        <f>$N$3</f>
        <v>Q3 '16</v>
      </c>
      <c r="O87" s="30" t="str">
        <f>$O$3</f>
        <v>Q4 '16</v>
      </c>
      <c r="P87" s="27" t="str">
        <f>$P$3</f>
        <v>Q1 '17</v>
      </c>
      <c r="Q87" s="27" t="str">
        <f>$Q$3</f>
        <v>Q2 '17</v>
      </c>
      <c r="R87" s="27" t="str">
        <f>$R$3</f>
        <v>Q3 '17</v>
      </c>
      <c r="S87" s="27" t="str">
        <f>$S$3</f>
        <v>Q4 '17</v>
      </c>
      <c r="T87" s="17" t="s">
        <v>33</v>
      </c>
      <c r="U87" s="27" t="s">
        <v>1</v>
      </c>
      <c r="V87" s="27" t="s">
        <v>2</v>
      </c>
      <c r="W87" s="27" t="s">
        <v>3</v>
      </c>
      <c r="X87" s="27" t="s">
        <v>4</v>
      </c>
      <c r="Y87" s="27" t="s">
        <v>5</v>
      </c>
      <c r="Z87" s="27" t="s">
        <v>6</v>
      </c>
      <c r="AA87" s="27" t="s">
        <v>7</v>
      </c>
      <c r="AB87" s="27" t="s">
        <v>8</v>
      </c>
      <c r="AC87" s="27" t="s">
        <v>9</v>
      </c>
      <c r="AD87" s="27" t="s">
        <v>10</v>
      </c>
      <c r="AE87" s="27" t="s">
        <v>11</v>
      </c>
      <c r="AF87" s="27" t="s">
        <v>12</v>
      </c>
      <c r="AG87" s="29" t="s">
        <v>13</v>
      </c>
      <c r="AH87" s="29" t="s">
        <v>14</v>
      </c>
      <c r="AI87" s="29" t="s">
        <v>15</v>
      </c>
      <c r="AJ87" s="29" t="s">
        <v>16</v>
      </c>
      <c r="AK87" s="29" t="s">
        <v>17</v>
      </c>
      <c r="AL87" s="29" t="s">
        <v>18</v>
      </c>
      <c r="AM87" s="29" t="s">
        <v>19</v>
      </c>
      <c r="AN87" s="29" t="s">
        <v>20</v>
      </c>
      <c r="AO87" s="29" t="s">
        <v>21</v>
      </c>
      <c r="AP87" s="29" t="s">
        <v>22</v>
      </c>
      <c r="AQ87" s="29" t="s">
        <v>23</v>
      </c>
      <c r="AR87" s="29" t="s">
        <v>24</v>
      </c>
      <c r="AS87" s="25" t="s">
        <v>25</v>
      </c>
      <c r="AT87" s="25" t="s">
        <v>26</v>
      </c>
      <c r="AU87" s="25" t="s">
        <v>27</v>
      </c>
      <c r="AV87" s="25" t="s">
        <v>28</v>
      </c>
      <c r="AW87" s="25" t="s">
        <v>29</v>
      </c>
      <c r="AX87" s="25" t="s">
        <v>30</v>
      </c>
      <c r="AY87" s="31" t="s">
        <v>99</v>
      </c>
      <c r="AZ87" s="31" t="s">
        <v>100</v>
      </c>
      <c r="BA87" s="31" t="s">
        <v>101</v>
      </c>
      <c r="BB87" s="31" t="s">
        <v>102</v>
      </c>
      <c r="BC87" s="31" t="s">
        <v>103</v>
      </c>
      <c r="BD87" s="31" t="s">
        <v>104</v>
      </c>
      <c r="BF87" s="32">
        <v>42736</v>
      </c>
      <c r="BG87" s="32">
        <v>42767</v>
      </c>
      <c r="BH87" s="32">
        <v>42795</v>
      </c>
      <c r="BI87" s="32">
        <v>42826</v>
      </c>
      <c r="BJ87" s="32">
        <v>42856</v>
      </c>
      <c r="BK87" s="32">
        <v>42887</v>
      </c>
      <c r="BL87" s="32">
        <v>42917</v>
      </c>
      <c r="BM87" s="32">
        <v>42948</v>
      </c>
      <c r="BN87" s="32">
        <v>42979</v>
      </c>
      <c r="BO87" s="32">
        <v>43009</v>
      </c>
      <c r="BP87" s="32">
        <v>43040</v>
      </c>
      <c r="BQ87" s="32">
        <v>43070</v>
      </c>
    </row>
    <row r="88" spans="1:69" x14ac:dyDescent="0.25">
      <c r="A88" s="16" t="s">
        <v>143</v>
      </c>
      <c r="B88" s="16" t="s">
        <v>58</v>
      </c>
      <c r="C88" s="71">
        <f>SUM(U88                  : INDEX(U88:AF88,$B$2))</f>
        <v>0</v>
      </c>
      <c r="D88" s="71">
        <f>SUM(AG88                   : INDEX(AG88:AR88,$B$2))</f>
        <v>0</v>
      </c>
      <c r="E88" s="71">
        <f>SUM(AS88                    : INDEX(AS88:BD88,$B$2))</f>
        <v>0</v>
      </c>
      <c r="F88" s="65" t="str">
        <f t="shared" ref="F88:F95" si="103">IFERROR(E88/D88,"")</f>
        <v/>
      </c>
      <c r="G88" s="33"/>
      <c r="H88" s="4">
        <f>SUM(U88:W88)</f>
        <v>0</v>
      </c>
      <c r="I88" s="4">
        <f t="shared" ref="I88:I97" si="104">SUM(X88:Z88)</f>
        <v>0</v>
      </c>
      <c r="J88" s="4">
        <f>SUM(AA88:AC88)</f>
        <v>0</v>
      </c>
      <c r="K88" s="4">
        <f t="shared" ref="K88:K97" si="105">SUM(AD88:AF88)</f>
        <v>0</v>
      </c>
      <c r="L88" s="4">
        <f t="shared" ref="L88:L97" si="106">SUM(AG88:AI88)</f>
        <v>0</v>
      </c>
      <c r="M88" s="4">
        <f t="shared" ref="M88:M97" si="107">SUM(AJ88:AL88)</f>
        <v>0</v>
      </c>
      <c r="N88" s="4">
        <f t="shared" ref="N88:N97" si="108">SUM(AM88:AO88)</f>
        <v>0</v>
      </c>
      <c r="O88" s="4">
        <f t="shared" ref="O88:O97" si="109">SUM(AP88:AR88)</f>
        <v>0</v>
      </c>
      <c r="P88" s="4">
        <f t="shared" ref="P88:P97" si="110">SUM(AS88:AU88)</f>
        <v>0</v>
      </c>
      <c r="Q88" s="4">
        <f t="shared" ref="Q88:Q97" si="111">SUM(AV88:AX88)</f>
        <v>0</v>
      </c>
      <c r="R88" s="4">
        <f t="shared" ref="R88:R97" si="112">SUM(AY88:BA88)</f>
        <v>0</v>
      </c>
      <c r="S88" s="4">
        <f t="shared" ref="S88:S97" si="113">SUM(BB88:BD88)</f>
        <v>0</v>
      </c>
      <c r="U88" t="n">
        <v>11.0</v>
      </c>
      <c r="V88" t="n">
        <v>5.0</v>
      </c>
      <c r="W88" t="n">
        <v>11.0</v>
      </c>
      <c r="X88" t="n">
        <v>11.0</v>
      </c>
      <c r="Y88" t="n">
        <v>16.0</v>
      </c>
      <c r="Z88" t="n">
        <v>13.0</v>
      </c>
      <c r="AA88" t="n">
        <v>14.0</v>
      </c>
      <c r="AB88" t="n">
        <v>13.0</v>
      </c>
      <c r="AC88" t="n">
        <v>17.0</v>
      </c>
      <c r="AD88" t="n">
        <v>19.0</v>
      </c>
      <c r="AE88" t="n">
        <v>12.0</v>
      </c>
      <c r="AF88" t="n">
        <v>15.0</v>
      </c>
      <c r="AG88" t="n">
        <v>12.0</v>
      </c>
      <c r="AH88" t="n">
        <v>8.0</v>
      </c>
      <c r="AI88" t="n">
        <v>18.0</v>
      </c>
      <c r="AJ88" t="n">
        <v>13.0</v>
      </c>
      <c r="AK88" t="n">
        <v>13.0</v>
      </c>
      <c r="AL88" t="n">
        <v>15.0</v>
      </c>
      <c r="AM88" t="n">
        <v>15.0</v>
      </c>
      <c r="AN88" t="n">
        <v>12.0</v>
      </c>
      <c r="AO88" t="n">
        <v>13.0</v>
      </c>
      <c r="AP88" t="n">
        <v>11.0</v>
      </c>
      <c r="AQ88" t="n">
        <v>11.0</v>
      </c>
      <c r="AR88" s="4" t="n">
        <v>13.0</v>
      </c>
      <c r="AS88" s="4" t="n">
        <v>26.0</v>
      </c>
      <c r="AT88" s="4" t="n">
        <v>35.0</v>
      </c>
      <c r="AU88" s="4" t="n">
        <v>33.0</v>
      </c>
      <c r="AV88" s="4" t="n">
        <v>157.0</v>
      </c>
      <c r="AW88" s="4" t="n">
        <v>102.0</v>
      </c>
      <c r="AX88" s="4" t="n">
        <v>92.0</v>
      </c>
      <c r="AY88" s="4" t="n">
        <v>64.0</v>
      </c>
      <c r="AZ88" s="4"/>
      <c r="BA88" s="4"/>
      <c r="BB88" s="4"/>
      <c r="BC88" s="4"/>
      <c r="BD88" s="4"/>
      <c r="BF88" s="84" t="str">
        <f t="shared" ref="BF88:BQ97" si="114">IFERROR(AS88/AG88,"-")</f>
        <v>-</v>
      </c>
      <c r="BG88" s="84" t="str">
        <f t="shared" si="114"/>
        <v>-</v>
      </c>
      <c r="BH88" s="84" t="str">
        <f t="shared" si="114"/>
        <v>-</v>
      </c>
      <c r="BI88" s="84" t="str">
        <f t="shared" si="114"/>
        <v>-</v>
      </c>
      <c r="BJ88" s="84" t="str">
        <f t="shared" si="114"/>
        <v>-</v>
      </c>
      <c r="BK88" s="84" t="str">
        <f t="shared" si="114"/>
        <v>-</v>
      </c>
      <c r="BL88" s="84" t="str">
        <f t="shared" si="114"/>
        <v>-</v>
      </c>
      <c r="BM88" s="84" t="str">
        <f t="shared" si="114"/>
        <v>-</v>
      </c>
      <c r="BN88" s="84" t="str">
        <f t="shared" si="114"/>
        <v>-</v>
      </c>
      <c r="BO88" s="84" t="str">
        <f t="shared" si="114"/>
        <v>-</v>
      </c>
      <c r="BP88" s="84" t="str">
        <f t="shared" si="114"/>
        <v>-</v>
      </c>
      <c r="BQ88" s="84" t="str">
        <f t="shared" si="114"/>
        <v>-</v>
      </c>
    </row>
    <row r="89" spans="1:69" x14ac:dyDescent="0.25">
      <c r="A89" s="16" t="s">
        <v>144</v>
      </c>
      <c r="B89" s="16" t="s">
        <v>44</v>
      </c>
      <c r="C89" s="71">
        <f>SUM(U89                  : INDEX(U89:AF89,$B$2))</f>
        <v>0</v>
      </c>
      <c r="D89" s="71">
        <f>SUM(AG89                   : INDEX(AG89:AR89,$B$2))</f>
        <v>0</v>
      </c>
      <c r="E89" s="71">
        <f>SUM(AS89                    : INDEX(AS89:BD89,$B$2))</f>
        <v>0</v>
      </c>
      <c r="F89" s="65" t="str">
        <f t="shared" si="103"/>
        <v/>
      </c>
      <c r="G89" s="33"/>
      <c r="H89" s="4">
        <f t="shared" ref="H89:H97" si="115">SUM(U89:W89)</f>
        <v>0</v>
      </c>
      <c r="I89" s="4">
        <f t="shared" si="104"/>
        <v>0</v>
      </c>
      <c r="J89" s="4">
        <f t="shared" ref="J89:J97" si="116">SUM(AA89:AC89)</f>
        <v>0</v>
      </c>
      <c r="K89" s="4">
        <f t="shared" si="105"/>
        <v>0</v>
      </c>
      <c r="L89" s="4">
        <f t="shared" si="106"/>
        <v>0</v>
      </c>
      <c r="M89" s="4">
        <f t="shared" si="107"/>
        <v>0</v>
      </c>
      <c r="N89" s="4">
        <f t="shared" si="108"/>
        <v>0</v>
      </c>
      <c r="O89" s="4">
        <f t="shared" si="109"/>
        <v>0</v>
      </c>
      <c r="P89" s="4">
        <f t="shared" si="110"/>
        <v>0</v>
      </c>
      <c r="Q89" s="4">
        <f t="shared" si="111"/>
        <v>0</v>
      </c>
      <c r="R89" s="4">
        <f t="shared" si="112"/>
        <v>0</v>
      </c>
      <c r="S89" s="4">
        <f t="shared" si="113"/>
        <v>0</v>
      </c>
      <c r="U89" t="n">
        <v>77.0</v>
      </c>
      <c r="V89" t="n">
        <v>52.0</v>
      </c>
      <c r="W89" t="n">
        <v>79.0</v>
      </c>
      <c r="X89" t="n">
        <v>90.0</v>
      </c>
      <c r="Y89" t="n">
        <v>86.0</v>
      </c>
      <c r="Z89" t="n">
        <v>98.0</v>
      </c>
      <c r="AA89" t="n">
        <v>147.0</v>
      </c>
      <c r="AB89" t="n">
        <v>99.0</v>
      </c>
      <c r="AC89" t="n">
        <v>190.0</v>
      </c>
      <c r="AD89" t="n">
        <v>131.0</v>
      </c>
      <c r="AE89" t="n">
        <v>256.0</v>
      </c>
      <c r="AF89" t="n">
        <v>161.0</v>
      </c>
      <c r="AG89" t="n">
        <v>46.0</v>
      </c>
      <c r="AH89" t="n">
        <v>40.0</v>
      </c>
      <c r="AI89" t="n">
        <v>187.0</v>
      </c>
      <c r="AJ89" t="n">
        <v>175.0</v>
      </c>
      <c r="AK89" t="n">
        <v>225.0</v>
      </c>
      <c r="AL89" t="n">
        <v>460.0</v>
      </c>
      <c r="AM89" t="n">
        <v>280.0</v>
      </c>
      <c r="AN89" t="n">
        <v>334.0</v>
      </c>
      <c r="AO89" t="n">
        <v>427.0</v>
      </c>
      <c r="AP89" t="n">
        <v>345.0</v>
      </c>
      <c r="AQ89" t="n">
        <v>280.0</v>
      </c>
      <c r="AR89" s="4" t="n">
        <v>600.0</v>
      </c>
      <c r="AS89" s="4" t="n">
        <v>113.0</v>
      </c>
      <c r="AT89" s="4" t="n">
        <v>203.0</v>
      </c>
      <c r="AU89" s="4" t="n">
        <v>448.0</v>
      </c>
      <c r="AV89" s="4" t="n">
        <v>317.0</v>
      </c>
      <c r="AW89" s="4" t="n">
        <v>275.0</v>
      </c>
      <c r="AX89" s="4" t="n">
        <v>706.0</v>
      </c>
      <c r="AY89" s="4" t="n">
        <v>360.0</v>
      </c>
      <c r="AZ89" s="4"/>
      <c r="BA89" s="4"/>
      <c r="BB89" s="4"/>
      <c r="BC89" s="4"/>
      <c r="BD89" s="4"/>
      <c r="BF89" s="84" t="str">
        <f t="shared" si="114"/>
        <v>-</v>
      </c>
      <c r="BG89" s="84" t="str">
        <f t="shared" si="114"/>
        <v>-</v>
      </c>
      <c r="BH89" s="84" t="str">
        <f t="shared" si="114"/>
        <v>-</v>
      </c>
      <c r="BI89" s="84" t="str">
        <f t="shared" si="114"/>
        <v>-</v>
      </c>
      <c r="BJ89" s="84" t="str">
        <f t="shared" si="114"/>
        <v>-</v>
      </c>
      <c r="BK89" s="84" t="str">
        <f t="shared" si="114"/>
        <v>-</v>
      </c>
      <c r="BL89" s="84" t="str">
        <f t="shared" si="114"/>
        <v>-</v>
      </c>
      <c r="BM89" s="84" t="str">
        <f t="shared" si="114"/>
        <v>-</v>
      </c>
      <c r="BN89" s="84" t="str">
        <f t="shared" si="114"/>
        <v>-</v>
      </c>
      <c r="BO89" s="84" t="str">
        <f t="shared" si="114"/>
        <v>-</v>
      </c>
      <c r="BP89" s="84" t="str">
        <f t="shared" si="114"/>
        <v>-</v>
      </c>
      <c r="BQ89" s="84" t="str">
        <f t="shared" si="114"/>
        <v>-</v>
      </c>
    </row>
    <row r="90" spans="1:69" x14ac:dyDescent="0.25">
      <c r="A90" s="16" t="s">
        <v>145</v>
      </c>
      <c r="B90" s="16" t="s">
        <v>45</v>
      </c>
      <c r="C90" s="71">
        <f>SUM(U90                  : INDEX(U90:AF90,$B$2))</f>
        <v>0</v>
      </c>
      <c r="D90" s="71">
        <f>SUM(AG90                   : INDEX(AG90:AR90,$B$2))</f>
        <v>0</v>
      </c>
      <c r="E90" s="71">
        <f>SUM(AS90                    : INDEX(AS90:BD90,$B$2))</f>
        <v>0</v>
      </c>
      <c r="F90" s="65" t="str">
        <f t="shared" si="103"/>
        <v/>
      </c>
      <c r="G90" s="33"/>
      <c r="H90" s="4">
        <f t="shared" si="115"/>
        <v>0</v>
      </c>
      <c r="I90" s="4">
        <f t="shared" si="104"/>
        <v>0</v>
      </c>
      <c r="J90" s="4">
        <f t="shared" si="116"/>
        <v>0</v>
      </c>
      <c r="K90" s="4">
        <f t="shared" si="105"/>
        <v>0</v>
      </c>
      <c r="L90" s="4">
        <f t="shared" si="106"/>
        <v>0</v>
      </c>
      <c r="M90" s="4">
        <f t="shared" si="107"/>
        <v>0</v>
      </c>
      <c r="N90" s="4">
        <f t="shared" si="108"/>
        <v>0</v>
      </c>
      <c r="O90" s="4">
        <f t="shared" si="109"/>
        <v>0</v>
      </c>
      <c r="P90" s="4">
        <f t="shared" si="110"/>
        <v>0</v>
      </c>
      <c r="Q90" s="4">
        <f t="shared" si="111"/>
        <v>0</v>
      </c>
      <c r="R90" s="4">
        <f t="shared" si="112"/>
        <v>0</v>
      </c>
      <c r="S90" s="4">
        <f t="shared" si="113"/>
        <v>0</v>
      </c>
      <c r="U90" t="n">
        <v>46.0</v>
      </c>
      <c r="V90" t="n">
        <v>64.0</v>
      </c>
      <c r="W90" t="n">
        <v>50.0</v>
      </c>
      <c r="X90" t="n">
        <v>68.0</v>
      </c>
      <c r="Y90" t="n">
        <v>82.0</v>
      </c>
      <c r="Z90" t="n">
        <v>78.0</v>
      </c>
      <c r="AA90" t="n">
        <v>89.0</v>
      </c>
      <c r="AB90" t="n">
        <v>83.0</v>
      </c>
      <c r="AC90" t="n">
        <v>111.0</v>
      </c>
      <c r="AD90" t="n">
        <v>140.0</v>
      </c>
      <c r="AE90" t="n">
        <v>73.0</v>
      </c>
      <c r="AF90" t="n">
        <v>195.0</v>
      </c>
      <c r="AG90" t="n">
        <v>67.0</v>
      </c>
      <c r="AH90" t="n">
        <v>42.0</v>
      </c>
      <c r="AI90" t="n">
        <v>25.0</v>
      </c>
      <c r="AJ90" t="n">
        <v>82.0</v>
      </c>
      <c r="AK90" t="n">
        <v>103.0</v>
      </c>
      <c r="AL90" t="n">
        <v>164.0</v>
      </c>
      <c r="AM90" t="n">
        <v>215.0</v>
      </c>
      <c r="AN90" t="n">
        <v>158.0</v>
      </c>
      <c r="AO90" t="n">
        <v>239.0</v>
      </c>
      <c r="AP90" t="n">
        <v>202.0</v>
      </c>
      <c r="AQ90" t="n">
        <v>207.0</v>
      </c>
      <c r="AR90" s="4" t="n">
        <v>271.0</v>
      </c>
      <c r="AS90" s="4" t="n">
        <v>163.0</v>
      </c>
      <c r="AT90" s="4" t="n">
        <v>71.0</v>
      </c>
      <c r="AU90" s="4" t="n">
        <v>179.0</v>
      </c>
      <c r="AV90" s="4" t="n">
        <v>188.0</v>
      </c>
      <c r="AW90" s="4" t="n">
        <v>137.0</v>
      </c>
      <c r="AX90" s="4" t="n">
        <v>108.0</v>
      </c>
      <c r="AY90" s="4" t="n">
        <v>180.0</v>
      </c>
      <c r="AZ90" s="4"/>
      <c r="BA90" s="4"/>
      <c r="BB90" s="4"/>
      <c r="BC90" s="4"/>
      <c r="BD90" s="4"/>
      <c r="BF90" s="84" t="str">
        <f t="shared" si="114"/>
        <v>-</v>
      </c>
      <c r="BG90" s="84" t="str">
        <f t="shared" si="114"/>
        <v>-</v>
      </c>
      <c r="BH90" s="84" t="str">
        <f t="shared" si="114"/>
        <v>-</v>
      </c>
      <c r="BI90" s="84" t="str">
        <f t="shared" si="114"/>
        <v>-</v>
      </c>
      <c r="BJ90" s="84" t="str">
        <f t="shared" si="114"/>
        <v>-</v>
      </c>
      <c r="BK90" s="84" t="str">
        <f t="shared" si="114"/>
        <v>-</v>
      </c>
      <c r="BL90" s="84" t="str">
        <f t="shared" si="114"/>
        <v>-</v>
      </c>
      <c r="BM90" s="84" t="str">
        <f t="shared" si="114"/>
        <v>-</v>
      </c>
      <c r="BN90" s="84" t="str">
        <f t="shared" si="114"/>
        <v>-</v>
      </c>
      <c r="BO90" s="84" t="str">
        <f t="shared" si="114"/>
        <v>-</v>
      </c>
      <c r="BP90" s="84" t="str">
        <f t="shared" si="114"/>
        <v>-</v>
      </c>
      <c r="BQ90" s="84" t="str">
        <f t="shared" si="114"/>
        <v>-</v>
      </c>
    </row>
    <row r="91" spans="1:69" x14ac:dyDescent="0.25">
      <c r="A91" s="16" t="s">
        <v>146</v>
      </c>
      <c r="B91" s="16" t="s">
        <v>46</v>
      </c>
      <c r="C91" s="71">
        <f>SUM(U91                  : INDEX(U91:AF91,$B$2))</f>
        <v>0</v>
      </c>
      <c r="D91" s="71">
        <f>SUM(AG91                   : INDEX(AG91:AR91,$B$2))</f>
        <v>0</v>
      </c>
      <c r="E91" s="71">
        <f>SUM(AS91                    : INDEX(AS91:BD91,$B$2))</f>
        <v>0</v>
      </c>
      <c r="F91" s="65" t="str">
        <f t="shared" si="103"/>
        <v/>
      </c>
      <c r="G91" s="33"/>
      <c r="H91" s="4">
        <f t="shared" si="115"/>
        <v>0</v>
      </c>
      <c r="I91" s="4">
        <f t="shared" si="104"/>
        <v>0</v>
      </c>
      <c r="J91" s="4">
        <f t="shared" si="116"/>
        <v>0</v>
      </c>
      <c r="K91" s="4">
        <f t="shared" si="105"/>
        <v>0</v>
      </c>
      <c r="L91" s="4">
        <f t="shared" si="106"/>
        <v>0</v>
      </c>
      <c r="M91" s="4">
        <f t="shared" si="107"/>
        <v>0</v>
      </c>
      <c r="N91" s="4">
        <f t="shared" si="108"/>
        <v>0</v>
      </c>
      <c r="O91" s="4">
        <f t="shared" si="109"/>
        <v>0</v>
      </c>
      <c r="P91" s="4">
        <f t="shared" si="110"/>
        <v>0</v>
      </c>
      <c r="Q91" s="4">
        <f t="shared" si="111"/>
        <v>0</v>
      </c>
      <c r="R91" s="4">
        <f t="shared" si="112"/>
        <v>0</v>
      </c>
      <c r="S91" s="4">
        <f t="shared" si="113"/>
        <v>0</v>
      </c>
      <c r="U91" t="n">
        <v>64.0</v>
      </c>
      <c r="V91" t="n">
        <v>54.0</v>
      </c>
      <c r="W91" t="n">
        <v>84.0</v>
      </c>
      <c r="X91" t="n">
        <v>58.0</v>
      </c>
      <c r="Y91" t="n">
        <v>64.0</v>
      </c>
      <c r="Z91" t="n">
        <v>119.0</v>
      </c>
      <c r="AA91" t="n">
        <v>111.0</v>
      </c>
      <c r="AB91" t="n">
        <v>86.0</v>
      </c>
      <c r="AC91" t="n">
        <v>160.0</v>
      </c>
      <c r="AD91" t="n">
        <v>134.0</v>
      </c>
      <c r="AE91" t="n">
        <v>159.0</v>
      </c>
      <c r="AF91" t="n">
        <v>169.0</v>
      </c>
      <c r="AG91" t="n">
        <v>97.0</v>
      </c>
      <c r="AH91" t="n">
        <v>121.0</v>
      </c>
      <c r="AI91" t="n">
        <v>96.0</v>
      </c>
      <c r="AJ91" t="n">
        <v>37.0</v>
      </c>
      <c r="AK91" t="n">
        <v>70.0</v>
      </c>
      <c r="AL91" t="n">
        <v>151.0</v>
      </c>
      <c r="AM91" t="n">
        <v>130.0</v>
      </c>
      <c r="AN91" t="n">
        <v>231.0</v>
      </c>
      <c r="AO91" t="n">
        <v>271.0</v>
      </c>
      <c r="AP91" t="n">
        <v>179.0</v>
      </c>
      <c r="AQ91" t="n">
        <v>216.0</v>
      </c>
      <c r="AR91" s="4" t="n">
        <v>328.0</v>
      </c>
      <c r="AS91" s="4" t="n">
        <v>154.0</v>
      </c>
      <c r="AT91" s="4" t="n">
        <v>299.0</v>
      </c>
      <c r="AU91" s="4" t="n">
        <v>194.0</v>
      </c>
      <c r="AV91" s="4" t="n">
        <v>139.0</v>
      </c>
      <c r="AW91" s="4" t="n">
        <v>154.0</v>
      </c>
      <c r="AX91" s="4" t="n">
        <v>136.0</v>
      </c>
      <c r="AY91" s="4" t="n">
        <v>115.0</v>
      </c>
      <c r="AZ91" s="4"/>
      <c r="BA91" s="4"/>
      <c r="BB91" s="4"/>
      <c r="BC91" s="4"/>
      <c r="BD91" s="4"/>
      <c r="BF91" s="84" t="str">
        <f t="shared" si="114"/>
        <v>-</v>
      </c>
      <c r="BG91" s="84" t="str">
        <f t="shared" si="114"/>
        <v>-</v>
      </c>
      <c r="BH91" s="84" t="str">
        <f t="shared" si="114"/>
        <v>-</v>
      </c>
      <c r="BI91" s="84" t="str">
        <f t="shared" si="114"/>
        <v>-</v>
      </c>
      <c r="BJ91" s="84" t="str">
        <f t="shared" si="114"/>
        <v>-</v>
      </c>
      <c r="BK91" s="84" t="str">
        <f t="shared" si="114"/>
        <v>-</v>
      </c>
      <c r="BL91" s="84" t="str">
        <f t="shared" si="114"/>
        <v>-</v>
      </c>
      <c r="BM91" s="84" t="str">
        <f t="shared" si="114"/>
        <v>-</v>
      </c>
      <c r="BN91" s="84" t="str">
        <f t="shared" si="114"/>
        <v>-</v>
      </c>
      <c r="BO91" s="84" t="str">
        <f t="shared" si="114"/>
        <v>-</v>
      </c>
      <c r="BP91" s="84" t="str">
        <f t="shared" si="114"/>
        <v>-</v>
      </c>
      <c r="BQ91" s="84" t="str">
        <f t="shared" si="114"/>
        <v>-</v>
      </c>
    </row>
    <row r="92" spans="1:69" x14ac:dyDescent="0.25">
      <c r="A92" s="16" t="s">
        <v>147</v>
      </c>
      <c r="B92" s="16" t="s">
        <v>47</v>
      </c>
      <c r="C92" s="71">
        <f>SUM(U92                  : INDEX(U92:AF92,$B$2))</f>
        <v>0</v>
      </c>
      <c r="D92" s="71">
        <f>SUM(AG92                   : INDEX(AG92:AR92,$B$2))</f>
        <v>0</v>
      </c>
      <c r="E92" s="71">
        <f>SUM(AS92                    : INDEX(AS92:BD92,$B$2))</f>
        <v>0</v>
      </c>
      <c r="F92" s="65" t="str">
        <f t="shared" si="103"/>
        <v/>
      </c>
      <c r="G92" s="33"/>
      <c r="H92" s="4">
        <f t="shared" si="115"/>
        <v>0</v>
      </c>
      <c r="I92" s="4">
        <f t="shared" si="104"/>
        <v>0</v>
      </c>
      <c r="J92" s="4">
        <f t="shared" si="116"/>
        <v>0</v>
      </c>
      <c r="K92" s="4">
        <f t="shared" si="105"/>
        <v>0</v>
      </c>
      <c r="L92" s="4">
        <f t="shared" si="106"/>
        <v>0</v>
      </c>
      <c r="M92" s="4">
        <f t="shared" si="107"/>
        <v>0</v>
      </c>
      <c r="N92" s="4">
        <f t="shared" si="108"/>
        <v>0</v>
      </c>
      <c r="O92" s="4">
        <f t="shared" si="109"/>
        <v>0</v>
      </c>
      <c r="P92" s="4">
        <f t="shared" si="110"/>
        <v>0</v>
      </c>
      <c r="Q92" s="4">
        <f t="shared" si="111"/>
        <v>0</v>
      </c>
      <c r="R92" s="4">
        <f t="shared" si="112"/>
        <v>0</v>
      </c>
      <c r="S92" s="4">
        <f t="shared" si="113"/>
        <v>0</v>
      </c>
      <c r="U92" t="n">
        <v>30.0</v>
      </c>
      <c r="V92" t="n">
        <v>30.0</v>
      </c>
      <c r="W92" t="n">
        <v>66.0</v>
      </c>
      <c r="X92" t="n">
        <v>62.0</v>
      </c>
      <c r="Y92" t="n">
        <v>85.0</v>
      </c>
      <c r="Z92" t="n">
        <v>73.0</v>
      </c>
      <c r="AA92" t="n">
        <v>61.0</v>
      </c>
      <c r="AB92" t="n">
        <v>57.0</v>
      </c>
      <c r="AC92" t="n">
        <v>123.0</v>
      </c>
      <c r="AD92" t="n">
        <v>93.0</v>
      </c>
      <c r="AE92" t="n">
        <v>108.0</v>
      </c>
      <c r="AF92" t="n">
        <v>108.0</v>
      </c>
      <c r="AG92" t="n">
        <v>88.0</v>
      </c>
      <c r="AH92" t="n">
        <v>86.0</v>
      </c>
      <c r="AI92" t="n">
        <v>172.0</v>
      </c>
      <c r="AJ92" t="n">
        <v>108.0</v>
      </c>
      <c r="AK92" t="n">
        <v>83.0</v>
      </c>
      <c r="AL92" t="n">
        <v>64.0</v>
      </c>
      <c r="AM92" t="n">
        <v>52.0</v>
      </c>
      <c r="AN92" t="n">
        <v>75.0</v>
      </c>
      <c r="AO92" t="n">
        <v>98.0</v>
      </c>
      <c r="AP92" t="n">
        <v>115.0</v>
      </c>
      <c r="AQ92" t="n">
        <v>108.0</v>
      </c>
      <c r="AR92" s="4" t="n">
        <v>230.0</v>
      </c>
      <c r="AS92" s="4" t="n">
        <v>105.0</v>
      </c>
      <c r="AT92" s="4" t="n">
        <v>168.0</v>
      </c>
      <c r="AU92" s="4" t="n">
        <v>214.0</v>
      </c>
      <c r="AV92" s="4" t="n">
        <v>130.0</v>
      </c>
      <c r="AW92" s="4" t="n">
        <v>70.0</v>
      </c>
      <c r="AX92" s="4" t="n">
        <v>68.0</v>
      </c>
      <c r="AY92" s="4" t="n">
        <v>65.0</v>
      </c>
      <c r="AZ92" s="4"/>
      <c r="BA92" s="4"/>
      <c r="BB92" s="4"/>
      <c r="BC92" s="4"/>
      <c r="BD92" s="4"/>
      <c r="BF92" s="84" t="str">
        <f t="shared" si="114"/>
        <v>-</v>
      </c>
      <c r="BG92" s="84" t="str">
        <f t="shared" si="114"/>
        <v>-</v>
      </c>
      <c r="BH92" s="84" t="str">
        <f t="shared" si="114"/>
        <v>-</v>
      </c>
      <c r="BI92" s="84" t="str">
        <f t="shared" si="114"/>
        <v>-</v>
      </c>
      <c r="BJ92" s="84" t="str">
        <f t="shared" si="114"/>
        <v>-</v>
      </c>
      <c r="BK92" s="84" t="str">
        <f t="shared" si="114"/>
        <v>-</v>
      </c>
      <c r="BL92" s="84" t="str">
        <f t="shared" si="114"/>
        <v>-</v>
      </c>
      <c r="BM92" s="84" t="str">
        <f t="shared" si="114"/>
        <v>-</v>
      </c>
      <c r="BN92" s="84" t="str">
        <f t="shared" si="114"/>
        <v>-</v>
      </c>
      <c r="BO92" s="84" t="str">
        <f t="shared" si="114"/>
        <v>-</v>
      </c>
      <c r="BP92" s="84" t="str">
        <f t="shared" si="114"/>
        <v>-</v>
      </c>
      <c r="BQ92" s="84" t="str">
        <f t="shared" si="114"/>
        <v>-</v>
      </c>
    </row>
    <row r="93" spans="1:69" x14ac:dyDescent="0.25">
      <c r="A93" s="16" t="s">
        <v>148</v>
      </c>
      <c r="B93" s="16" t="s">
        <v>48</v>
      </c>
      <c r="C93" s="71">
        <f>SUM(U93                  : INDEX(U93:AF93,$B$2))</f>
        <v>0</v>
      </c>
      <c r="D93" s="71">
        <f>SUM(AG93                   : INDEX(AG93:AR93,$B$2))</f>
        <v>0</v>
      </c>
      <c r="E93" s="71">
        <f>SUM(AS93                    : INDEX(AS93:BD93,$B$2))</f>
        <v>0</v>
      </c>
      <c r="F93" s="65" t="str">
        <f t="shared" si="103"/>
        <v/>
      </c>
      <c r="G93" s="33"/>
      <c r="H93" s="4">
        <f t="shared" si="115"/>
        <v>0</v>
      </c>
      <c r="I93" s="4">
        <f t="shared" si="104"/>
        <v>0</v>
      </c>
      <c r="J93" s="4">
        <f t="shared" si="116"/>
        <v>0</v>
      </c>
      <c r="K93" s="4">
        <f t="shared" si="105"/>
        <v>0</v>
      </c>
      <c r="L93" s="4">
        <f t="shared" si="106"/>
        <v>0</v>
      </c>
      <c r="M93" s="4">
        <f t="shared" si="107"/>
        <v>0</v>
      </c>
      <c r="N93" s="4">
        <f t="shared" si="108"/>
        <v>0</v>
      </c>
      <c r="O93" s="4">
        <f t="shared" si="109"/>
        <v>0</v>
      </c>
      <c r="P93" s="4">
        <f t="shared" si="110"/>
        <v>0</v>
      </c>
      <c r="Q93" s="4">
        <f t="shared" si="111"/>
        <v>0</v>
      </c>
      <c r="R93" s="4">
        <f t="shared" si="112"/>
        <v>0</v>
      </c>
      <c r="S93" s="4">
        <f t="shared" si="113"/>
        <v>0</v>
      </c>
      <c r="U93" t="n">
        <v>32.0</v>
      </c>
      <c r="V93" t="n">
        <v>27.0</v>
      </c>
      <c r="W93" t="n">
        <v>42.0</v>
      </c>
      <c r="X93" t="n">
        <v>52.0</v>
      </c>
      <c r="Y93" t="n">
        <v>67.0</v>
      </c>
      <c r="Z93" t="n">
        <v>59.0</v>
      </c>
      <c r="AA93" t="n">
        <v>60.0</v>
      </c>
      <c r="AB93" t="n">
        <v>51.0</v>
      </c>
      <c r="AC93" t="n">
        <v>112.0</v>
      </c>
      <c r="AD93" t="n">
        <v>93.0</v>
      </c>
      <c r="AE93" t="n">
        <v>93.0</v>
      </c>
      <c r="AF93" t="n">
        <v>110.0</v>
      </c>
      <c r="AG93" t="n">
        <v>54.0</v>
      </c>
      <c r="AH93" t="n">
        <v>66.0</v>
      </c>
      <c r="AI93" t="n">
        <v>108.0</v>
      </c>
      <c r="AJ93" t="n">
        <v>107.0</v>
      </c>
      <c r="AK93" t="n">
        <v>117.0</v>
      </c>
      <c r="AL93" t="n">
        <v>142.0</v>
      </c>
      <c r="AM93" t="n">
        <v>86.0</v>
      </c>
      <c r="AN93" t="n">
        <v>63.0</v>
      </c>
      <c r="AO93" t="n">
        <v>77.0</v>
      </c>
      <c r="AP93" t="n">
        <v>47.0</v>
      </c>
      <c r="AQ93" t="n">
        <v>63.0</v>
      </c>
      <c r="AR93" s="4" t="n">
        <v>136.0</v>
      </c>
      <c r="AS93" s="4" t="n">
        <v>45.0</v>
      </c>
      <c r="AT93" s="4" t="n">
        <v>73.0</v>
      </c>
      <c r="AU93" s="4" t="n">
        <v>111.0</v>
      </c>
      <c r="AV93" s="4" t="n">
        <v>94.0</v>
      </c>
      <c r="AW93" s="4" t="n">
        <v>65.0</v>
      </c>
      <c r="AX93" s="4" t="n">
        <v>62.0</v>
      </c>
      <c r="AY93" s="4" t="n">
        <v>56.0</v>
      </c>
      <c r="AZ93" s="4"/>
      <c r="BA93" s="4"/>
      <c r="BB93" s="4"/>
      <c r="BC93" s="4"/>
      <c r="BD93" s="4"/>
      <c r="BF93" s="84" t="str">
        <f t="shared" si="114"/>
        <v>-</v>
      </c>
      <c r="BG93" s="84" t="str">
        <f t="shared" si="114"/>
        <v>-</v>
      </c>
      <c r="BH93" s="84" t="str">
        <f t="shared" si="114"/>
        <v>-</v>
      </c>
      <c r="BI93" s="84" t="str">
        <f t="shared" si="114"/>
        <v>-</v>
      </c>
      <c r="BJ93" s="84" t="str">
        <f t="shared" si="114"/>
        <v>-</v>
      </c>
      <c r="BK93" s="84" t="str">
        <f t="shared" si="114"/>
        <v>-</v>
      </c>
      <c r="BL93" s="84" t="str">
        <f t="shared" si="114"/>
        <v>-</v>
      </c>
      <c r="BM93" s="84" t="str">
        <f t="shared" si="114"/>
        <v>-</v>
      </c>
      <c r="BN93" s="84" t="str">
        <f t="shared" si="114"/>
        <v>-</v>
      </c>
      <c r="BO93" s="84" t="str">
        <f t="shared" si="114"/>
        <v>-</v>
      </c>
      <c r="BP93" s="84" t="str">
        <f t="shared" si="114"/>
        <v>-</v>
      </c>
      <c r="BQ93" s="84" t="str">
        <f t="shared" si="114"/>
        <v>-</v>
      </c>
    </row>
    <row r="94" spans="1:69" x14ac:dyDescent="0.25">
      <c r="A94" s="16" t="s">
        <v>149</v>
      </c>
      <c r="B94" s="16" t="s">
        <v>49</v>
      </c>
      <c r="C94" s="71">
        <f>SUM(U94                  : INDEX(U94:AF94,$B$2))</f>
        <v>0</v>
      </c>
      <c r="D94" s="71">
        <f>SUM(AG94                   : INDEX(AG94:AR94,$B$2))</f>
        <v>0</v>
      </c>
      <c r="E94" s="71">
        <f>SUM(AS94                    : INDEX(AS94:BD94,$B$2))</f>
        <v>0</v>
      </c>
      <c r="F94" s="65" t="str">
        <f t="shared" si="103"/>
        <v/>
      </c>
      <c r="G94" s="33"/>
      <c r="H94" s="4">
        <f t="shared" si="115"/>
        <v>0</v>
      </c>
      <c r="I94" s="4">
        <f t="shared" si="104"/>
        <v>0</v>
      </c>
      <c r="J94" s="4">
        <f t="shared" si="116"/>
        <v>0</v>
      </c>
      <c r="K94" s="4">
        <f t="shared" si="105"/>
        <v>0</v>
      </c>
      <c r="L94" s="4">
        <f t="shared" si="106"/>
        <v>0</v>
      </c>
      <c r="M94" s="4">
        <f t="shared" si="107"/>
        <v>0</v>
      </c>
      <c r="N94" s="4">
        <f t="shared" si="108"/>
        <v>0</v>
      </c>
      <c r="O94" s="4">
        <f t="shared" si="109"/>
        <v>0</v>
      </c>
      <c r="P94" s="4">
        <f t="shared" si="110"/>
        <v>0</v>
      </c>
      <c r="Q94" s="4">
        <f t="shared" si="111"/>
        <v>0</v>
      </c>
      <c r="R94" s="4">
        <f t="shared" si="112"/>
        <v>0</v>
      </c>
      <c r="S94" s="4">
        <f t="shared" si="113"/>
        <v>0</v>
      </c>
      <c r="U94" t="n">
        <v>2.0</v>
      </c>
      <c r="V94" t="n">
        <v>6.0</v>
      </c>
      <c r="W94" t="n">
        <v>4.0</v>
      </c>
      <c r="X94" t="n">
        <v>3.0</v>
      </c>
      <c r="Y94" t="n">
        <v>15.0</v>
      </c>
      <c r="Z94" t="n">
        <v>13.0</v>
      </c>
      <c r="AA94" t="n">
        <v>20.0</v>
      </c>
      <c r="AB94" t="n">
        <v>22.0</v>
      </c>
      <c r="AC94" t="n">
        <v>52.0</v>
      </c>
      <c r="AD94" t="n">
        <v>26.0</v>
      </c>
      <c r="AE94" t="n">
        <v>54.0</v>
      </c>
      <c r="AF94" t="n">
        <v>50.0</v>
      </c>
      <c r="AG94" t="n">
        <v>30.0</v>
      </c>
      <c r="AH94" t="n">
        <v>24.0</v>
      </c>
      <c r="AI94" t="n">
        <v>49.0</v>
      </c>
      <c r="AJ94" t="n">
        <v>31.0</v>
      </c>
      <c r="AK94" t="n">
        <v>52.0</v>
      </c>
      <c r="AL94" t="n">
        <v>69.0</v>
      </c>
      <c r="AM94" t="n">
        <v>53.0</v>
      </c>
      <c r="AN94" t="n">
        <v>83.0</v>
      </c>
      <c r="AO94" t="n">
        <v>78.0</v>
      </c>
      <c r="AP94" t="n">
        <v>91.0</v>
      </c>
      <c r="AQ94" t="n">
        <v>80.0</v>
      </c>
      <c r="AR94" s="4" t="n">
        <v>120.0</v>
      </c>
      <c r="AS94" s="4" t="n">
        <v>55.0</v>
      </c>
      <c r="AT94" s="4" t="n">
        <v>71.0</v>
      </c>
      <c r="AU94" s="4" t="n">
        <v>67.0</v>
      </c>
      <c r="AV94" s="4" t="n">
        <v>73.0</v>
      </c>
      <c r="AW94" s="4" t="n">
        <v>61.0</v>
      </c>
      <c r="AX94" s="4" t="n">
        <v>54.0</v>
      </c>
      <c r="AY94" s="4" t="n">
        <v>51.0</v>
      </c>
      <c r="AZ94" s="4"/>
      <c r="BA94" s="4"/>
      <c r="BB94" s="4"/>
      <c r="BC94" s="4"/>
      <c r="BD94" s="4"/>
      <c r="BF94" s="84" t="str">
        <f t="shared" si="114"/>
        <v>-</v>
      </c>
      <c r="BG94" s="84" t="str">
        <f t="shared" si="114"/>
        <v>-</v>
      </c>
      <c r="BH94" s="84" t="str">
        <f t="shared" si="114"/>
        <v>-</v>
      </c>
      <c r="BI94" s="84" t="str">
        <f t="shared" si="114"/>
        <v>-</v>
      </c>
      <c r="BJ94" s="84" t="str">
        <f t="shared" si="114"/>
        <v>-</v>
      </c>
      <c r="BK94" s="84" t="str">
        <f t="shared" si="114"/>
        <v>-</v>
      </c>
      <c r="BL94" s="84" t="str">
        <f t="shared" si="114"/>
        <v>-</v>
      </c>
      <c r="BM94" s="84" t="str">
        <f t="shared" si="114"/>
        <v>-</v>
      </c>
      <c r="BN94" s="84" t="str">
        <f t="shared" si="114"/>
        <v>-</v>
      </c>
      <c r="BO94" s="84" t="str">
        <f t="shared" si="114"/>
        <v>-</v>
      </c>
      <c r="BP94" s="84" t="str">
        <f t="shared" si="114"/>
        <v>-</v>
      </c>
      <c r="BQ94" s="84" t="str">
        <f t="shared" si="114"/>
        <v>-</v>
      </c>
    </row>
    <row r="95" spans="1:69" x14ac:dyDescent="0.25">
      <c r="A95" s="16" t="s">
        <v>150</v>
      </c>
      <c r="B95" s="16" t="s">
        <v>50</v>
      </c>
      <c r="C95" s="71">
        <f>SUM(U95                  : INDEX(U95:AF95,$B$2))</f>
        <v>0</v>
      </c>
      <c r="D95" s="71">
        <f>SUM(AG95                   : INDEX(AG95:AR95,$B$2))</f>
        <v>0</v>
      </c>
      <c r="E95" s="71">
        <f>SUM(AS95                    : INDEX(AS95:BD95,$B$2))</f>
        <v>0</v>
      </c>
      <c r="F95" s="65" t="str">
        <f t="shared" si="103"/>
        <v/>
      </c>
      <c r="G95" s="33"/>
      <c r="H95" s="4">
        <f t="shared" si="115"/>
        <v>0</v>
      </c>
      <c r="I95" s="4">
        <f t="shared" si="104"/>
        <v>0</v>
      </c>
      <c r="J95" s="4">
        <f t="shared" si="116"/>
        <v>0</v>
      </c>
      <c r="K95" s="4">
        <f t="shared" si="105"/>
        <v>0</v>
      </c>
      <c r="L95" s="4">
        <f t="shared" si="106"/>
        <v>0</v>
      </c>
      <c r="M95" s="4">
        <f t="shared" si="107"/>
        <v>0</v>
      </c>
      <c r="N95" s="4">
        <f t="shared" si="108"/>
        <v>0</v>
      </c>
      <c r="O95" s="4">
        <f t="shared" si="109"/>
        <v>0</v>
      </c>
      <c r="P95" s="4">
        <f t="shared" si="110"/>
        <v>0</v>
      </c>
      <c r="Q95" s="4">
        <f t="shared" si="111"/>
        <v>0</v>
      </c>
      <c r="R95" s="4">
        <f t="shared" si="112"/>
        <v>0</v>
      </c>
      <c r="S95" s="4">
        <f t="shared" si="113"/>
        <v>0</v>
      </c>
      <c r="T95" s="7"/>
      <c r="AR95" s="4"/>
      <c r="AS95" s="4"/>
      <c r="AT95" s="4" t="n">
        <v>67.0</v>
      </c>
      <c r="AU95" s="4" t="n">
        <v>45.0</v>
      </c>
      <c r="AV95" s="4" t="n">
        <v>115.0</v>
      </c>
      <c r="AW95" s="4" t="n">
        <v>44.0</v>
      </c>
      <c r="AX95" s="4" t="n">
        <v>42.0</v>
      </c>
      <c r="AY95" s="4" t="n">
        <v>32.0</v>
      </c>
      <c r="AZ95" s="4"/>
      <c r="BA95" s="4"/>
      <c r="BB95" s="4"/>
      <c r="BC95" s="4"/>
      <c r="BD95" s="4"/>
      <c r="BF95" s="84" t="str">
        <f t="shared" si="114"/>
        <v>-</v>
      </c>
      <c r="BG95" s="84" t="str">
        <f t="shared" si="114"/>
        <v>-</v>
      </c>
      <c r="BH95" s="84" t="str">
        <f t="shared" si="114"/>
        <v>-</v>
      </c>
      <c r="BI95" s="84" t="str">
        <f t="shared" si="114"/>
        <v>-</v>
      </c>
      <c r="BJ95" s="84" t="str">
        <f t="shared" si="114"/>
        <v>-</v>
      </c>
      <c r="BK95" s="84" t="str">
        <f t="shared" si="114"/>
        <v>-</v>
      </c>
      <c r="BL95" s="84" t="str">
        <f t="shared" si="114"/>
        <v>-</v>
      </c>
      <c r="BM95" s="84" t="str">
        <f t="shared" si="114"/>
        <v>-</v>
      </c>
      <c r="BN95" s="84" t="str">
        <f t="shared" si="114"/>
        <v>-</v>
      </c>
      <c r="BO95" s="84" t="str">
        <f t="shared" si="114"/>
        <v>-</v>
      </c>
      <c r="BP95" s="84" t="str">
        <f t="shared" si="114"/>
        <v>-</v>
      </c>
      <c r="BQ95" s="84" t="str">
        <f t="shared" si="114"/>
        <v>-</v>
      </c>
    </row>
    <row r="96" spans="1:69" x14ac:dyDescent="0.25">
      <c r="A96" s="16"/>
      <c r="B96" s="3" t="s">
        <v>153</v>
      </c>
      <c r="C96" s="72">
        <f>SUM(C88:C94)</f>
        <v>0</v>
      </c>
      <c r="D96" s="72">
        <f t="shared" ref="D96" si="117">SUM(D88:D94)</f>
        <v>0</v>
      </c>
      <c r="E96" s="72">
        <f>SUM(E88:E94)</f>
        <v>0</v>
      </c>
      <c r="F96" s="65" t="str">
        <f>IFERROR(E96/D96,"")</f>
        <v/>
      </c>
      <c r="G96" s="33"/>
      <c r="H96" s="4">
        <f t="shared" si="115"/>
        <v>0</v>
      </c>
      <c r="I96" s="4">
        <f t="shared" si="104"/>
        <v>0</v>
      </c>
      <c r="J96" s="4">
        <f t="shared" si="116"/>
        <v>0</v>
      </c>
      <c r="K96" s="4">
        <f t="shared" si="105"/>
        <v>0</v>
      </c>
      <c r="L96" s="4">
        <f t="shared" si="106"/>
        <v>0</v>
      </c>
      <c r="M96" s="4">
        <f t="shared" si="107"/>
        <v>0</v>
      </c>
      <c r="N96" s="4">
        <f t="shared" si="108"/>
        <v>0</v>
      </c>
      <c r="O96" s="4">
        <f t="shared" si="109"/>
        <v>0</v>
      </c>
      <c r="P96" s="4">
        <f t="shared" si="110"/>
        <v>0</v>
      </c>
      <c r="Q96" s="4">
        <f t="shared" si="111"/>
        <v>0</v>
      </c>
      <c r="R96" s="4">
        <f t="shared" si="112"/>
        <v>0</v>
      </c>
      <c r="S96" s="4">
        <f t="shared" si="113"/>
        <v>0</v>
      </c>
      <c r="T96" s="7"/>
      <c r="U96" s="61">
        <f>SUM(U88:U94)</f>
        <v>0</v>
      </c>
      <c r="V96" s="61">
        <f t="shared" ref="V96:BD96" si="118">SUM(V88:V94)</f>
        <v>0</v>
      </c>
      <c r="W96" s="61">
        <f t="shared" si="118"/>
        <v>0</v>
      </c>
      <c r="X96" s="61">
        <f t="shared" si="118"/>
        <v>0</v>
      </c>
      <c r="Y96" s="61">
        <f t="shared" si="118"/>
        <v>0</v>
      </c>
      <c r="Z96" s="61">
        <f t="shared" si="118"/>
        <v>0</v>
      </c>
      <c r="AA96" s="61">
        <f t="shared" si="118"/>
        <v>0</v>
      </c>
      <c r="AB96" s="61">
        <f t="shared" si="118"/>
        <v>0</v>
      </c>
      <c r="AC96" s="61">
        <f t="shared" si="118"/>
        <v>0</v>
      </c>
      <c r="AD96" s="61">
        <f t="shared" si="118"/>
        <v>0</v>
      </c>
      <c r="AE96" s="61">
        <f t="shared" si="118"/>
        <v>0</v>
      </c>
      <c r="AF96" s="61">
        <f t="shared" si="118"/>
        <v>0</v>
      </c>
      <c r="AG96" s="61">
        <f t="shared" si="118"/>
        <v>0</v>
      </c>
      <c r="AH96" s="61">
        <f t="shared" si="118"/>
        <v>0</v>
      </c>
      <c r="AI96" s="61">
        <f t="shared" si="118"/>
        <v>0</v>
      </c>
      <c r="AJ96" s="61">
        <f>SUM(AJ88:AJ94)</f>
        <v>0</v>
      </c>
      <c r="AK96" s="61">
        <f t="shared" si="118"/>
        <v>0</v>
      </c>
      <c r="AL96" s="61">
        <f t="shared" si="118"/>
        <v>0</v>
      </c>
      <c r="AM96" s="61">
        <f t="shared" si="118"/>
        <v>0</v>
      </c>
      <c r="AN96" s="61">
        <f t="shared" si="118"/>
        <v>0</v>
      </c>
      <c r="AO96" s="61">
        <f t="shared" si="118"/>
        <v>0</v>
      </c>
      <c r="AP96" s="61">
        <f t="shared" si="118"/>
        <v>0</v>
      </c>
      <c r="AQ96" s="61">
        <f t="shared" si="118"/>
        <v>0</v>
      </c>
      <c r="AR96" s="61">
        <f t="shared" si="118"/>
        <v>0</v>
      </c>
      <c r="AS96" s="61">
        <f t="shared" si="118"/>
        <v>0</v>
      </c>
      <c r="AT96" s="61">
        <f t="shared" si="118"/>
        <v>0</v>
      </c>
      <c r="AU96" s="61">
        <f t="shared" si="118"/>
        <v>0</v>
      </c>
      <c r="AV96" s="61">
        <f t="shared" si="118"/>
        <v>0</v>
      </c>
      <c r="AW96" s="61">
        <f t="shared" si="118"/>
        <v>0</v>
      </c>
      <c r="AX96" s="61">
        <f t="shared" si="118"/>
        <v>0</v>
      </c>
      <c r="AY96" s="61">
        <f t="shared" si="118"/>
        <v>0</v>
      </c>
      <c r="AZ96" s="61">
        <f t="shared" si="118"/>
        <v>0</v>
      </c>
      <c r="BA96" s="61">
        <f t="shared" si="118"/>
        <v>0</v>
      </c>
      <c r="BB96" s="61">
        <f t="shared" si="118"/>
        <v>0</v>
      </c>
      <c r="BC96" s="61">
        <f t="shared" si="118"/>
        <v>0</v>
      </c>
      <c r="BD96" s="61">
        <f t="shared" si="118"/>
        <v>0</v>
      </c>
      <c r="BF96" s="84" t="str">
        <f t="shared" si="114"/>
        <v>-</v>
      </c>
      <c r="BG96" s="84" t="str">
        <f t="shared" si="114"/>
        <v>-</v>
      </c>
      <c r="BH96" s="84" t="str">
        <f t="shared" si="114"/>
        <v>-</v>
      </c>
      <c r="BI96" s="84" t="str">
        <f t="shared" si="114"/>
        <v>-</v>
      </c>
      <c r="BJ96" s="84" t="str">
        <f t="shared" si="114"/>
        <v>-</v>
      </c>
      <c r="BK96" s="84" t="str">
        <f t="shared" si="114"/>
        <v>-</v>
      </c>
      <c r="BL96" s="84" t="str">
        <f t="shared" si="114"/>
        <v>-</v>
      </c>
      <c r="BM96" s="84" t="str">
        <f t="shared" si="114"/>
        <v>-</v>
      </c>
      <c r="BN96" s="84" t="str">
        <f t="shared" si="114"/>
        <v>-</v>
      </c>
      <c r="BO96" s="84" t="str">
        <f t="shared" si="114"/>
        <v>-</v>
      </c>
      <c r="BP96" s="84" t="str">
        <f t="shared" si="114"/>
        <v>-</v>
      </c>
      <c r="BQ96" s="84" t="str">
        <f t="shared" si="114"/>
        <v>-</v>
      </c>
    </row>
    <row r="97" spans="1:71" x14ac:dyDescent="0.25">
      <c r="A97" s="3" t="s">
        <v>152</v>
      </c>
      <c r="B97" s="3" t="s">
        <v>61</v>
      </c>
      <c r="C97" s="72">
        <f>SUM(C88:C95)</f>
        <v>0</v>
      </c>
      <c r="D97" s="72">
        <f t="shared" ref="D97:E97" si="119">SUM(D88:D95)</f>
        <v>0</v>
      </c>
      <c r="E97" s="72">
        <f t="shared" si="119"/>
        <v>0</v>
      </c>
      <c r="F97" s="65" t="str">
        <f>IFERROR(E97/D97,"")</f>
        <v/>
      </c>
      <c r="G97" s="33"/>
      <c r="H97" s="4">
        <f t="shared" si="115"/>
        <v>0</v>
      </c>
      <c r="I97" s="4">
        <f t="shared" si="104"/>
        <v>0</v>
      </c>
      <c r="J97" s="4">
        <f t="shared" si="116"/>
        <v>0</v>
      </c>
      <c r="K97" s="4">
        <f t="shared" si="105"/>
        <v>0</v>
      </c>
      <c r="L97" s="4">
        <f t="shared" si="106"/>
        <v>0</v>
      </c>
      <c r="M97" s="4">
        <f t="shared" si="107"/>
        <v>0</v>
      </c>
      <c r="N97" s="4">
        <f t="shared" si="108"/>
        <v>0</v>
      </c>
      <c r="O97" s="4">
        <f t="shared" si="109"/>
        <v>0</v>
      </c>
      <c r="P97" s="4">
        <f t="shared" si="110"/>
        <v>0</v>
      </c>
      <c r="Q97" s="4">
        <f t="shared" si="111"/>
        <v>0</v>
      </c>
      <c r="R97" s="4">
        <f t="shared" si="112"/>
        <v>0</v>
      </c>
      <c r="S97" s="4">
        <f t="shared" si="113"/>
        <v>0</v>
      </c>
      <c r="T97" s="19"/>
      <c r="U97" s="18" t="n">
        <v>262.0</v>
      </c>
      <c r="V97" s="18" t="n">
        <v>238.0</v>
      </c>
      <c r="W97" s="18" t="n">
        <v>336.0</v>
      </c>
      <c r="X97" s="18" t="n">
        <v>344.0</v>
      </c>
      <c r="Y97" s="18" t="n">
        <v>415.0</v>
      </c>
      <c r="Z97" s="18" t="n">
        <v>453.0</v>
      </c>
      <c r="AA97" s="18" t="n">
        <v>502.0</v>
      </c>
      <c r="AB97" s="18" t="n">
        <v>411.0</v>
      </c>
      <c r="AC97" s="18" t="n">
        <v>765.0</v>
      </c>
      <c r="AD97" s="18" t="n">
        <v>636.0</v>
      </c>
      <c r="AE97" s="18" t="n">
        <v>755.0</v>
      </c>
      <c r="AF97" s="18" t="n">
        <v>808.0</v>
      </c>
      <c r="AG97" s="18" t="n">
        <v>394.0</v>
      </c>
      <c r="AH97" s="18" t="n">
        <v>387.0</v>
      </c>
      <c r="AI97" s="18" t="n">
        <v>655.0</v>
      </c>
      <c r="AJ97" s="18" t="n">
        <v>553.0</v>
      </c>
      <c r="AK97" s="18" t="n">
        <v>663.0</v>
      </c>
      <c r="AL97" s="18" t="n">
        <v>1065.0</v>
      </c>
      <c r="AM97" s="18" t="n">
        <v>831.0</v>
      </c>
      <c r="AN97" s="18" t="n">
        <v>956.0</v>
      </c>
      <c r="AO97" s="18" t="n">
        <v>1203.0</v>
      </c>
      <c r="AP97" s="18" t="n">
        <v>990.0</v>
      </c>
      <c r="AQ97" s="18" t="n">
        <v>965.0</v>
      </c>
      <c r="AR97" s="18" t="n">
        <v>1698.0</v>
      </c>
      <c r="AS97" s="63" t="n">
        <v>661.0</v>
      </c>
      <c r="AT97" s="63" t="n">
        <v>987.0</v>
      </c>
      <c r="AU97" s="63" t="n">
        <v>1291.0</v>
      </c>
      <c r="AV97" s="63" t="n">
        <v>1213.0</v>
      </c>
      <c r="AW97" s="63" t="n">
        <v>908.0</v>
      </c>
      <c r="AX97" s="63" t="n">
        <v>1268.0</v>
      </c>
      <c r="AY97" s="63" t="n">
        <v>923.0</v>
      </c>
      <c r="AZ97" s="63"/>
      <c r="BA97" s="63"/>
      <c r="BB97" s="63"/>
      <c r="BC97" s="63"/>
      <c r="BD97" s="63"/>
      <c r="BE97" s="33"/>
      <c r="BF97" s="84" t="str">
        <f t="shared" si="114"/>
        <v>-</v>
      </c>
      <c r="BG97" s="84" t="str">
        <f t="shared" si="114"/>
        <v>-</v>
      </c>
      <c r="BH97" s="84" t="str">
        <f t="shared" si="114"/>
        <v>-</v>
      </c>
      <c r="BI97" s="84" t="str">
        <f t="shared" si="114"/>
        <v>-</v>
      </c>
      <c r="BJ97" s="84" t="str">
        <f t="shared" si="114"/>
        <v>-</v>
      </c>
      <c r="BK97" s="84" t="str">
        <f t="shared" si="114"/>
        <v>-</v>
      </c>
      <c r="BL97" s="84" t="str">
        <f t="shared" si="114"/>
        <v>-</v>
      </c>
      <c r="BM97" s="84" t="str">
        <f t="shared" si="114"/>
        <v>-</v>
      </c>
      <c r="BN97" s="84" t="str">
        <f t="shared" si="114"/>
        <v>-</v>
      </c>
      <c r="BO97" s="84" t="str">
        <f t="shared" si="114"/>
        <v>-</v>
      </c>
      <c r="BP97" s="84" t="str">
        <f t="shared" si="114"/>
        <v>-</v>
      </c>
      <c r="BQ97" s="84" t="str">
        <f t="shared" si="114"/>
        <v>-</v>
      </c>
    </row>
    <row r="98" spans="1:71" x14ac:dyDescent="0.25">
      <c r="A98" s="42" t="s">
        <v>33</v>
      </c>
    </row>
    <row r="99" spans="1:71" x14ac:dyDescent="0.25">
      <c r="A99" s="43" t="s">
        <v>31</v>
      </c>
      <c r="B99" s="23" t="s">
        <v>31</v>
      </c>
      <c r="C99" s="21" t="str">
        <f>$C$3</f>
        <v>YTD '15</v>
      </c>
      <c r="D99" s="21" t="str">
        <f>$D$3</f>
        <v>YTD '16</v>
      </c>
      <c r="E99" s="21" t="str">
        <f>$E$3</f>
        <v>YTD '17</v>
      </c>
      <c r="F99" s="21" t="str">
        <f>$F$3</f>
        <v>YoY</v>
      </c>
      <c r="G99" s="2" t="s">
        <v>33</v>
      </c>
      <c r="H99" s="27" t="str">
        <f>$H$3</f>
        <v>Q1 '15</v>
      </c>
      <c r="I99" s="27" t="str">
        <f>$I$3</f>
        <v>Q2 '15</v>
      </c>
      <c r="J99" s="27" t="str">
        <f>$J$3</f>
        <v>Q3 '15</v>
      </c>
      <c r="K99" s="27" t="str">
        <f>$K$3</f>
        <v>Q4 '15</v>
      </c>
      <c r="L99" s="30" t="str">
        <f>$L$3</f>
        <v>Q1 '16</v>
      </c>
      <c r="M99" s="30" t="str">
        <f>$M$3</f>
        <v>Q2 '16</v>
      </c>
      <c r="N99" s="30" t="str">
        <f>$N$3</f>
        <v>Q3 '16</v>
      </c>
      <c r="O99" s="30" t="str">
        <f>$O$3</f>
        <v>Q4 '16</v>
      </c>
      <c r="P99" s="27" t="str">
        <f>$P$3</f>
        <v>Q1 '17</v>
      </c>
      <c r="Q99" s="27" t="str">
        <f>$Q$3</f>
        <v>Q2 '17</v>
      </c>
      <c r="R99" s="27" t="str">
        <f>$R$3</f>
        <v>Q3 '17</v>
      </c>
      <c r="S99" s="27" t="str">
        <f>$S$3</f>
        <v>Q4 '17</v>
      </c>
      <c r="T99" s="17" t="s">
        <v>33</v>
      </c>
      <c r="U99" s="27" t="s">
        <v>1</v>
      </c>
      <c r="V99" s="27" t="s">
        <v>2</v>
      </c>
      <c r="W99" s="27" t="s">
        <v>3</v>
      </c>
      <c r="X99" s="27" t="s">
        <v>4</v>
      </c>
      <c r="Y99" s="27" t="s">
        <v>5</v>
      </c>
      <c r="Z99" s="27" t="s">
        <v>6</v>
      </c>
      <c r="AA99" s="27" t="s">
        <v>7</v>
      </c>
      <c r="AB99" s="27" t="s">
        <v>8</v>
      </c>
      <c r="AC99" s="27" t="s">
        <v>9</v>
      </c>
      <c r="AD99" s="27" t="s">
        <v>10</v>
      </c>
      <c r="AE99" s="27" t="s">
        <v>11</v>
      </c>
      <c r="AF99" s="27" t="s">
        <v>12</v>
      </c>
      <c r="AG99" s="29" t="s">
        <v>13</v>
      </c>
      <c r="AH99" s="29" t="s">
        <v>14</v>
      </c>
      <c r="AI99" s="29" t="s">
        <v>15</v>
      </c>
      <c r="AJ99" s="29" t="s">
        <v>16</v>
      </c>
      <c r="AK99" s="29" t="s">
        <v>17</v>
      </c>
      <c r="AL99" s="29" t="s">
        <v>18</v>
      </c>
      <c r="AM99" s="29" t="s">
        <v>19</v>
      </c>
      <c r="AN99" s="29" t="s">
        <v>20</v>
      </c>
      <c r="AO99" s="29" t="s">
        <v>21</v>
      </c>
      <c r="AP99" s="29" t="s">
        <v>22</v>
      </c>
      <c r="AQ99" s="29" t="s">
        <v>23</v>
      </c>
      <c r="AR99" s="29" t="s">
        <v>24</v>
      </c>
      <c r="AS99" s="25" t="s">
        <v>25</v>
      </c>
      <c r="AT99" s="25" t="s">
        <v>26</v>
      </c>
      <c r="AU99" s="25" t="s">
        <v>27</v>
      </c>
      <c r="AV99" s="25" t="s">
        <v>28</v>
      </c>
      <c r="AW99" s="25" t="s">
        <v>29</v>
      </c>
      <c r="AX99" s="25" t="s">
        <v>30</v>
      </c>
      <c r="AY99" s="31" t="s">
        <v>99</v>
      </c>
      <c r="AZ99" s="31" t="s">
        <v>100</v>
      </c>
      <c r="BA99" s="31" t="s">
        <v>101</v>
      </c>
      <c r="BB99" s="31" t="s">
        <v>102</v>
      </c>
      <c r="BC99" s="31" t="s">
        <v>103</v>
      </c>
      <c r="BD99" s="31" t="s">
        <v>104</v>
      </c>
      <c r="BF99" s="32">
        <v>42736</v>
      </c>
      <c r="BG99" s="32">
        <v>42767</v>
      </c>
      <c r="BH99" s="32">
        <v>42795</v>
      </c>
      <c r="BI99" s="32">
        <v>42826</v>
      </c>
      <c r="BJ99" s="32">
        <v>42856</v>
      </c>
      <c r="BK99" s="32">
        <v>42887</v>
      </c>
      <c r="BL99" s="32">
        <v>42917</v>
      </c>
      <c r="BM99" s="32">
        <v>42948</v>
      </c>
      <c r="BN99" s="32">
        <v>42979</v>
      </c>
      <c r="BO99" s="32">
        <v>43009</v>
      </c>
      <c r="BP99" s="32">
        <v>43040</v>
      </c>
      <c r="BQ99" s="32">
        <v>43070</v>
      </c>
    </row>
    <row r="100" spans="1:71" x14ac:dyDescent="0.25">
      <c r="A100" s="44" t="s">
        <v>154</v>
      </c>
      <c r="B100" s="16" t="s">
        <v>58</v>
      </c>
      <c r="C100" s="73" t="e">
        <f>2*SUM(U88:INDEX(U88:AF88,$B$2))/(SUM(U76:INDEX(U76:AF76,$B$2))*2+U76-INDEX(U76:AF76,$B$2))</f>
        <v>#DIV/0!</v>
      </c>
      <c r="D100" s="73" t="e">
        <f>2*SUM(AG88:INDEX(AG88:AR88,$B$2))/(SUM(AG76:INDEX(AG76:AR76,$B$2))*2+AF76-INDEX(AG76:AR76,$B$2))</f>
        <v>#DIV/0!</v>
      </c>
      <c r="E100" s="73" t="e">
        <f>2*SUM(AS88:INDEX(AS88:BD88,$B$2))/(SUM(AS76:INDEX(AS76:BD76,$B$2))*2+AR76-INDEX(AS76:BD76,$B$2))</f>
        <v>#DIV/0!</v>
      </c>
      <c r="F100" s="65" t="str">
        <f>IFERROR(E100/D100,"")</f>
        <v/>
      </c>
      <c r="G100" s="8"/>
      <c r="H100" s="8" t="str">
        <f>IFERROR(H88/(AVERAGE(U76,U76)+AVERAGE(U76,V76)+AVERAGE(V76,W76)),"")</f>
        <v/>
      </c>
      <c r="I100" s="8" t="str">
        <f>IFERROR(I88/(AVERAGE(W76,X76)+AVERAGE(X76,Y76)+AVERAGE(Y76,Z76)),"")</f>
        <v/>
      </c>
      <c r="J100" s="8" t="str">
        <f>IFERROR(J88/(AVERAGE(Z76,AA76)+AVERAGE(AA76,AB76)+AVERAGE(AB76,AC76)),"")</f>
        <v/>
      </c>
      <c r="K100" s="8" t="str">
        <f>IFERROR(K88/(AVERAGE(AC76,AD76)+AVERAGE(AD76,AE76)+AVERAGE(AE76,AF76)),"")</f>
        <v/>
      </c>
      <c r="L100" s="8" t="str">
        <f>IFERROR(L88/(AVERAGE(AF76,AG76)+AVERAGE(AG76,AH76)+AVERAGE(AH76,AI76)),"")</f>
        <v/>
      </c>
      <c r="M100" s="8" t="str">
        <f>IFERROR(M88/(AVERAGE(AI76,AJ76)+AVERAGE(AJ76,AK76)+AVERAGE(AK76,AL76)),"")</f>
        <v/>
      </c>
      <c r="N100" s="8" t="str">
        <f>IFERROR(N88/(AVERAGE(AL76,AM76)+AVERAGE(AM76,AN76)+AVERAGE(AN76,AO76)),"")</f>
        <v/>
      </c>
      <c r="O100" s="8" t="str">
        <f>IFERROR(O88/(AVERAGE(AO76,AP76)+AVERAGE(AP76,AQ76)+AVERAGE(AQ76,AR76)),"")</f>
        <v/>
      </c>
      <c r="P100" s="8" t="str">
        <f>IFERROR(P88/(AVERAGE(AR76,AS76)+AVERAGE(AS76,AT76)+AVERAGE(AT76,AU76)),"")</f>
        <v/>
      </c>
      <c r="Q100" s="8" t="str">
        <f>IFERROR(Q88/(AVERAGE(AU76,AV76)+AVERAGE(AV76,AW76)+AVERAGE(AW76,AX76)),"")</f>
        <v/>
      </c>
      <c r="R100" s="8" t="e">
        <f>2*SUM(AY88:INDEX(AY88:BA88,R$110))/(SUM(AY76:INDEX(AY76:BA76,R$110))*2+AX76-INDEX(AY76:BA76,R$110))</f>
        <v>#DIV/0!</v>
      </c>
      <c r="S100" s="8" t="str">
        <f>IFERROR(2*SUM(BB88:INDEX(BB88:BD88,S$110))/(SUM(BB76:INDEX(BB76:BD76,S$110))*2+BA76-INDEX(BB76:BD76,S$110)),"")</f>
        <v/>
      </c>
      <c r="T100" s="8"/>
      <c r="U100" s="8" t="n">
        <v>0.611111111111111</v>
      </c>
      <c r="V100" s="8" t="n">
        <v>0.277777777777778</v>
      </c>
      <c r="W100" s="8" t="n">
        <v>0.55</v>
      </c>
      <c r="X100" s="8" t="n">
        <v>0.55</v>
      </c>
      <c r="Y100" s="8" t="n">
        <v>0.842105263157895</v>
      </c>
      <c r="Z100" s="8" t="n">
        <v>0.722222222222222</v>
      </c>
      <c r="AA100" s="8" t="n">
        <v>0.608695652173913</v>
      </c>
      <c r="AB100" s="8" t="n">
        <v>0.565217391304348</v>
      </c>
      <c r="AC100" s="8" t="n">
        <v>0.708333333333333</v>
      </c>
      <c r="AD100" s="8" t="n">
        <v>0.791666666666667</v>
      </c>
      <c r="AE100" s="8" t="n">
        <v>0.521739130434783</v>
      </c>
      <c r="AF100" s="8" t="n">
        <v>0.6</v>
      </c>
      <c r="AG100" s="8" t="n">
        <v>0.387096774193548</v>
      </c>
      <c r="AH100" s="8" t="n">
        <v>0.219178082191781</v>
      </c>
      <c r="AI100" s="8" t="n">
        <v>0.493150684931507</v>
      </c>
      <c r="AJ100" s="8" t="n">
        <v>0.356164383561644</v>
      </c>
      <c r="AK100" s="8" t="n">
        <v>0.382352941176471</v>
      </c>
      <c r="AL100" s="8" t="n">
        <v>0.483870967741935</v>
      </c>
      <c r="AM100" s="8" t="n">
        <v>0.508474576271186</v>
      </c>
      <c r="AN100" s="8" t="n">
        <v>0.436363636363636</v>
      </c>
      <c r="AO100" s="8" t="n">
        <v>0.5</v>
      </c>
      <c r="AP100" s="8" t="n">
        <v>0.423076923076923</v>
      </c>
      <c r="AQ100" s="8" t="n">
        <v>0.431372549019608</v>
      </c>
      <c r="AR100" s="8" t="n">
        <v>0.553191489361702</v>
      </c>
      <c r="AS100" s="8" t="n">
        <v>0.7428571428571429</v>
      </c>
      <c r="AT100" s="8" t="n">
        <v>0.729166666666667</v>
      </c>
      <c r="AU100" s="8" t="n">
        <v>0.6875</v>
      </c>
      <c r="AV100" s="8" t="n">
        <v>0.8113695</v>
      </c>
      <c r="AW100" s="8" t="n">
        <f t="shared" ref="AW100:BD107" si="120">IF(ISBLANK(AW88)=FALSE,IFERROR(AW88/AVERAGE(AW76,AV76),""),"")</f>
        <v>0.3022222</v>
      </c>
      <c r="AX100" s="8" t="n">
        <f t="shared" si="120"/>
        <v>0.2822086</v>
      </c>
      <c r="AY100" s="8" t="n">
        <f t="shared" si="120"/>
        <v>0.2105263</v>
      </c>
      <c r="AZ100" s="8" t="str">
        <f t="shared" si="120"/>
        <v/>
      </c>
      <c r="BA100" s="8" t="str">
        <f t="shared" si="120"/>
        <v/>
      </c>
      <c r="BB100" s="8" t="str">
        <f t="shared" si="120"/>
        <v/>
      </c>
      <c r="BC100" s="8" t="str">
        <f t="shared" si="120"/>
        <v/>
      </c>
      <c r="BD100" s="8" t="str">
        <f t="shared" si="120"/>
        <v/>
      </c>
      <c r="BE100" s="8"/>
      <c r="BF100" s="84" t="str">
        <f t="shared" ref="BF100:BQ109" si="121">IFERROR(AS100/AG100,"-")</f>
        <v>-</v>
      </c>
      <c r="BG100" s="84" t="str">
        <f t="shared" si="121"/>
        <v>-</v>
      </c>
      <c r="BH100" s="84" t="str">
        <f t="shared" si="121"/>
        <v>-</v>
      </c>
      <c r="BI100" s="84" t="str">
        <f t="shared" si="121"/>
        <v>-</v>
      </c>
      <c r="BJ100" s="84" t="str">
        <f t="shared" si="121"/>
        <v>-</v>
      </c>
      <c r="BK100" s="84" t="str">
        <f t="shared" si="121"/>
        <v>-</v>
      </c>
      <c r="BL100" s="84" t="str">
        <f t="shared" si="121"/>
        <v>-</v>
      </c>
      <c r="BM100" s="84" t="str">
        <f t="shared" si="121"/>
        <v>-</v>
      </c>
      <c r="BN100" s="84" t="str">
        <f t="shared" si="121"/>
        <v>-</v>
      </c>
      <c r="BO100" s="84" t="str">
        <f t="shared" si="121"/>
        <v>-</v>
      </c>
      <c r="BP100" s="84" t="str">
        <f t="shared" si="121"/>
        <v>-</v>
      </c>
      <c r="BQ100" s="84" t="str">
        <f t="shared" si="121"/>
        <v>-</v>
      </c>
      <c r="BR100" s="8"/>
      <c r="BS100" s="8"/>
    </row>
    <row r="101" spans="1:71" x14ac:dyDescent="0.25">
      <c r="A101" s="44" t="s">
        <v>155</v>
      </c>
      <c r="B101" s="22" t="s">
        <v>44</v>
      </c>
      <c r="C101" s="73" t="e">
        <f>2*SUM(U89:INDEX(U89:AF89,$B$2))/(SUM(U77:INDEX(U77:AF77,$B$2))*2+U77-INDEX(U77:AF77,$B$2))</f>
        <v>#DIV/0!</v>
      </c>
      <c r="D101" s="73" t="e">
        <f>2*SUM(AG89:INDEX(AG89:AR89,$B$2))/(SUM(AG77:INDEX(AG77:AR77,$B$2))*2+AF77-INDEX(AG77:AR77,$B$2))</f>
        <v>#DIV/0!</v>
      </c>
      <c r="E101" s="73" t="e">
        <f>2*SUM(AS89:INDEX(AS89:BD89,$B$2))/(SUM(AS77:INDEX(AS77:BD77,$B$2))*2+AR77-INDEX(AS77:BD77,$B$2))</f>
        <v>#DIV/0!</v>
      </c>
      <c r="F101" s="65" t="str">
        <f t="shared" ref="F101:F109" si="122">IFERROR(E101/D101,"")</f>
        <v/>
      </c>
      <c r="G101" s="8"/>
      <c r="H101" s="8" t="str">
        <f t="shared" ref="H101:H109" si="123">IFERROR(H89/(AVERAGE(U77,U77)+AVERAGE(U77,V77)+AVERAGE(V77,W77)),"")</f>
        <v/>
      </c>
      <c r="I101" s="8" t="str">
        <f t="shared" ref="I101:I109" si="124">IFERROR(I89/(AVERAGE(W77,X77)+AVERAGE(X77,Y77)+AVERAGE(Y77,Z77)),"")</f>
        <v/>
      </c>
      <c r="J101" s="8" t="str">
        <f t="shared" ref="J101:J109" si="125">IFERROR(J89/(AVERAGE(Z77,AA77)+AVERAGE(AA77,AB77)+AVERAGE(AB77,AC77)),"")</f>
        <v/>
      </c>
      <c r="K101" s="8" t="str">
        <f t="shared" ref="K101:K109" si="126">IFERROR(K89/(AVERAGE(AC77,AD77)+AVERAGE(AD77,AE77)+AVERAGE(AE77,AF77)),"")</f>
        <v/>
      </c>
      <c r="L101" s="8" t="str">
        <f t="shared" ref="L101:L109" si="127">IFERROR(L89/(AVERAGE(AF77,AG77)+AVERAGE(AG77,AH77)+AVERAGE(AH77,AI77)),"")</f>
        <v/>
      </c>
      <c r="M101" s="8" t="str">
        <f t="shared" ref="M101:M109" si="128">IFERROR(M89/(AVERAGE(AI77,AJ77)+AVERAGE(AJ77,AK77)+AVERAGE(AK77,AL77)),"")</f>
        <v/>
      </c>
      <c r="N101" s="8" t="str">
        <f t="shared" ref="N101:N109" si="129">IFERROR(N89/(AVERAGE(AL77,AM77)+AVERAGE(AM77,AN77)+AVERAGE(AN77,AO77)),"")</f>
        <v/>
      </c>
      <c r="O101" s="8" t="str">
        <f t="shared" ref="O101:O109" si="130">IFERROR(O89/(AVERAGE(AO77,AP77)+AVERAGE(AP77,AQ77)+AVERAGE(AQ77,AR77)),"")</f>
        <v/>
      </c>
      <c r="P101" s="8" t="str">
        <f t="shared" ref="P101:P108" si="131">IFERROR(P89/(AVERAGE(AR77,AS77)+AVERAGE(AS77,AT77)+AVERAGE(AT77,AU77)),"")</f>
        <v/>
      </c>
      <c r="Q101" s="8" t="str">
        <f t="shared" ref="Q101:Q109" si="132">IFERROR(Q89/(AVERAGE(AU77,AV77)+AVERAGE(AV77,AW77)+AVERAGE(AW77,AX77)),"")</f>
        <v/>
      </c>
      <c r="R101" s="8" t="e">
        <f>2*SUM(AY89:INDEX(AY89:BA89,R$110))/(SUM(AY77:INDEX(AY77:BA77,R$110))*2+AX77-INDEX(AY77:BA77,R$110))</f>
        <v>#DIV/0!</v>
      </c>
      <c r="S101" s="8" t="str">
        <f>IFERROR(2*SUM(BB89:INDEX(BB89:BD89,S$110))/(SUM(BB77:INDEX(BB77:BD77,S$110))*2+BA77-INDEX(BB77:BD77,S$110)),"")</f>
        <v/>
      </c>
      <c r="T101" s="8"/>
      <c r="U101" s="8" t="n">
        <v>0.351598173515982</v>
      </c>
      <c r="V101" s="8" t="n">
        <v>0.363636363636364</v>
      </c>
      <c r="W101" s="8" t="n">
        <v>0.346491228070175</v>
      </c>
      <c r="X101" s="8" t="n">
        <v>0.32258064516129</v>
      </c>
      <c r="Y101" s="8" t="n">
        <v>0.345381526104418</v>
      </c>
      <c r="Z101" s="8" t="n">
        <v>0.398373983739837</v>
      </c>
      <c r="AA101" s="8" t="n">
        <v>0.546468401486989</v>
      </c>
      <c r="AB101" s="8" t="n">
        <v>0.379310344827586</v>
      </c>
      <c r="AC101" s="8" t="n">
        <v>0.542857142857143</v>
      </c>
      <c r="AD101" s="8" t="n">
        <v>0.469534050179211</v>
      </c>
      <c r="AE101" s="8" t="n">
        <v>0.518218623481781</v>
      </c>
      <c r="AF101" s="8" t="n">
        <v>0.468023255813953</v>
      </c>
      <c r="AG101" s="8" t="n">
        <v>0.192468619246862</v>
      </c>
      <c r="AH101" s="8" t="n">
        <v>0.3125</v>
      </c>
      <c r="AI101" s="8" t="n">
        <v>0.771134020618557</v>
      </c>
      <c r="AJ101" s="8" t="n">
        <v>0.498575498575499</v>
      </c>
      <c r="AK101" s="8" t="n">
        <v>0.51487414187643</v>
      </c>
      <c r="AL101" s="8" t="n">
        <v>0.605263157894737</v>
      </c>
      <c r="AM101" s="8" t="n">
        <v>0.336336336336336</v>
      </c>
      <c r="AN101" s="8" t="n">
        <v>0.447121820615797</v>
      </c>
      <c r="AO101" s="8" t="n">
        <v>0.487721302113078</v>
      </c>
      <c r="AP101" s="8" t="n">
        <v>0.37953795379538</v>
      </c>
      <c r="AQ101" s="8" t="n">
        <v>0.308370044052863</v>
      </c>
      <c r="AR101" s="8" t="n">
        <v>0.585080448561677</v>
      </c>
      <c r="AS101" s="8" t="n">
        <v>0.1573816155988858</v>
      </c>
      <c r="AT101" s="8" t="n">
        <v>0.411764705882353</v>
      </c>
      <c r="AU101" s="8" t="n">
        <v>0.589086127547666</v>
      </c>
      <c r="AV101" s="8" t="n">
        <v>0.4212625</v>
      </c>
      <c r="AW101" s="8" t="n">
        <f t="shared" si="120"/>
        <v>0.4446241</v>
      </c>
      <c r="AX101" s="8" t="n">
        <f t="shared" si="120"/>
        <v>0.7435492</v>
      </c>
      <c r="AY101" s="8" t="n">
        <v>0.3369209</v>
      </c>
      <c r="AZ101" s="8"/>
      <c r="BA101" s="8"/>
      <c r="BB101" s="8"/>
      <c r="BC101" s="8"/>
      <c r="BD101" s="8"/>
      <c r="BE101" s="8"/>
      <c r="BF101" s="84" t="str">
        <f t="shared" si="121"/>
        <v>-</v>
      </c>
      <c r="BG101" s="84" t="str">
        <f t="shared" si="121"/>
        <v>-</v>
      </c>
      <c r="BH101" s="84" t="str">
        <f t="shared" si="121"/>
        <v>-</v>
      </c>
      <c r="BI101" s="84" t="str">
        <f t="shared" si="121"/>
        <v>-</v>
      </c>
      <c r="BJ101" s="84" t="str">
        <f t="shared" si="121"/>
        <v>-</v>
      </c>
      <c r="BK101" s="84" t="str">
        <f t="shared" si="121"/>
        <v>-</v>
      </c>
      <c r="BL101" s="84" t="str">
        <f t="shared" si="121"/>
        <v>-</v>
      </c>
      <c r="BM101" s="84" t="str">
        <f t="shared" si="121"/>
        <v>-</v>
      </c>
      <c r="BN101" s="84" t="str">
        <f t="shared" si="121"/>
        <v>-</v>
      </c>
      <c r="BO101" s="84" t="str">
        <f t="shared" si="121"/>
        <v>-</v>
      </c>
      <c r="BP101" s="84" t="str">
        <f t="shared" si="121"/>
        <v>-</v>
      </c>
      <c r="BQ101" s="84" t="str">
        <f t="shared" si="121"/>
        <v>-</v>
      </c>
      <c r="BR101" s="8"/>
      <c r="BS101" s="8"/>
    </row>
    <row r="102" spans="1:71" x14ac:dyDescent="0.25">
      <c r="A102" s="44" t="s">
        <v>156</v>
      </c>
      <c r="B102" s="22" t="s">
        <v>45</v>
      </c>
      <c r="C102" s="73" t="e">
        <f>2*SUM(U90:INDEX(U90:AF90,$B$2))/(SUM(U78:INDEX(U78:AF78,$B$2))*2+U78-INDEX(U78:AF78,$B$2))</f>
        <v>#DIV/0!</v>
      </c>
      <c r="D102" s="73" t="e">
        <f>2*SUM(AG90:INDEX(AG90:AR90,$B$2))/(SUM(AG78:INDEX(AG78:AR78,$B$2))*2+AF78-INDEX(AG78:AR78,$B$2))</f>
        <v>#DIV/0!</v>
      </c>
      <c r="E102" s="73" t="e">
        <f>2*SUM(AS90:INDEX(AS90:BD90,$B$2))/(SUM(AS78:INDEX(AS78:BD78,$B$2))*2+AR78-INDEX(AS78:BD78,$B$2))</f>
        <v>#DIV/0!</v>
      </c>
      <c r="F102" s="65" t="str">
        <f t="shared" si="122"/>
        <v/>
      </c>
      <c r="G102" s="8"/>
      <c r="H102" s="8" t="str">
        <f t="shared" si="123"/>
        <v/>
      </c>
      <c r="I102" s="8" t="str">
        <f t="shared" si="124"/>
        <v/>
      </c>
      <c r="J102" s="8" t="str">
        <f t="shared" si="125"/>
        <v/>
      </c>
      <c r="K102" s="8" t="str">
        <f t="shared" si="126"/>
        <v/>
      </c>
      <c r="L102" s="8" t="str">
        <f t="shared" si="127"/>
        <v/>
      </c>
      <c r="M102" s="8" t="str">
        <f t="shared" si="128"/>
        <v/>
      </c>
      <c r="N102" s="8" t="str">
        <f t="shared" si="129"/>
        <v/>
      </c>
      <c r="O102" s="8" t="str">
        <f t="shared" si="130"/>
        <v/>
      </c>
      <c r="P102" s="8" t="str">
        <f t="shared" si="131"/>
        <v/>
      </c>
      <c r="Q102" s="8" t="str">
        <f t="shared" si="132"/>
        <v/>
      </c>
      <c r="R102" s="8" t="e">
        <f>2*SUM(AY90:INDEX(AY90:BA90,R$110))/(SUM(AY78:INDEX(AY78:BA78,R$110))*2+AX78-INDEX(AY78:BA78,R$110))</f>
        <v>#DIV/0!</v>
      </c>
      <c r="S102" s="8" t="str">
        <f>IFERROR(2*SUM(BB90:INDEX(BB90:BD90,S$110))/(SUM(BB78:INDEX(BB78:BD78,S$110))*2+BA78-INDEX(BB78:BD78,S$110)),"")</f>
        <v/>
      </c>
      <c r="T102" s="8"/>
      <c r="U102" s="8" t="n">
        <v>0.270588235294118</v>
      </c>
      <c r="V102" s="8" t="n">
        <v>0.293577981651376</v>
      </c>
      <c r="W102" s="8" t="n">
        <v>0.357142857142857</v>
      </c>
      <c r="X102" s="8" t="n">
        <v>0.300884955752212</v>
      </c>
      <c r="Y102" s="8" t="n">
        <v>0.308270676691729</v>
      </c>
      <c r="Z102" s="8" t="n">
        <v>0.343612334801762</v>
      </c>
      <c r="AA102" s="8" t="n">
        <v>0.38034188034188</v>
      </c>
      <c r="AB102" s="8" t="n">
        <v>0.316793893129771</v>
      </c>
      <c r="AC102" s="8" t="n">
        <v>0.431906614785992</v>
      </c>
      <c r="AD102" s="8" t="n">
        <v>0.405797101449275</v>
      </c>
      <c r="AE102" s="8" t="n">
        <v>0.269372693726937</v>
      </c>
      <c r="AF102" s="8" t="n">
        <v>0.416666666666667</v>
      </c>
      <c r="AG102" s="8" t="n">
        <v>0.165024630541872</v>
      </c>
      <c r="AH102" s="8" t="n">
        <v>0.175732217573222</v>
      </c>
      <c r="AI102" s="8" t="n">
        <v>0.196850393700787</v>
      </c>
      <c r="AJ102" s="8" t="n">
        <v>0.343815513626834</v>
      </c>
      <c r="AK102" s="8" t="n">
        <v>0.296402877697842</v>
      </c>
      <c r="AL102" s="8" t="n">
        <v>0.380510440835267</v>
      </c>
      <c r="AM102" s="8" t="n">
        <v>0.286666666666667</v>
      </c>
      <c r="AN102" s="8" t="n">
        <v>0.19209726443769</v>
      </c>
      <c r="AO102" s="8" t="n">
        <v>0.323628977657414</v>
      </c>
      <c r="AP102" s="8" t="n">
        <v>0.231917336394948</v>
      </c>
      <c r="AQ102" s="8" t="n">
        <v>0.229109020475927</v>
      </c>
      <c r="AR102" s="8" t="n">
        <v>0.303301622831561</v>
      </c>
      <c r="AS102" s="8" t="n">
        <v>0.1605911330049261</v>
      </c>
      <c r="AT102" s="8" t="n">
        <v>0.0989547038327526</v>
      </c>
      <c r="AU102" s="8" t="n">
        <v>0.36530612244898</v>
      </c>
      <c r="AV102" s="8" t="n">
        <v>0.2510013</v>
      </c>
      <c r="AW102" s="8" t="n">
        <f t="shared" si="120"/>
        <v>0.1842636</v>
      </c>
      <c r="AX102" s="8" t="n">
        <f t="shared" si="120"/>
        <v>0.1780709</v>
      </c>
      <c r="AY102" s="8" t="n">
        <v>0.1926164</v>
      </c>
      <c r="AZ102" s="8"/>
      <c r="BA102" s="8"/>
      <c r="BB102" s="8"/>
      <c r="BC102" s="8"/>
      <c r="BD102" s="8"/>
      <c r="BE102" s="8"/>
      <c r="BF102" s="84" t="str">
        <f t="shared" si="121"/>
        <v>-</v>
      </c>
      <c r="BG102" s="84" t="str">
        <f t="shared" si="121"/>
        <v>-</v>
      </c>
      <c r="BH102" s="84" t="str">
        <f t="shared" si="121"/>
        <v>-</v>
      </c>
      <c r="BI102" s="84" t="str">
        <f t="shared" si="121"/>
        <v>-</v>
      </c>
      <c r="BJ102" s="84" t="str">
        <f t="shared" si="121"/>
        <v>-</v>
      </c>
      <c r="BK102" s="84" t="str">
        <f t="shared" si="121"/>
        <v>-</v>
      </c>
      <c r="BL102" s="84" t="str">
        <f t="shared" si="121"/>
        <v>-</v>
      </c>
      <c r="BM102" s="84" t="str">
        <f t="shared" si="121"/>
        <v>-</v>
      </c>
      <c r="BN102" s="84" t="str">
        <f t="shared" si="121"/>
        <v>-</v>
      </c>
      <c r="BO102" s="84" t="str">
        <f t="shared" si="121"/>
        <v>-</v>
      </c>
      <c r="BP102" s="84" t="str">
        <f t="shared" si="121"/>
        <v>-</v>
      </c>
      <c r="BQ102" s="84" t="str">
        <f t="shared" si="121"/>
        <v>-</v>
      </c>
      <c r="BR102" s="8"/>
      <c r="BS102" s="8"/>
    </row>
    <row r="103" spans="1:71" x14ac:dyDescent="0.25">
      <c r="A103" s="44" t="s">
        <v>157</v>
      </c>
      <c r="B103" s="22" t="s">
        <v>46</v>
      </c>
      <c r="C103" s="73" t="e">
        <f>2*SUM(U91:INDEX(U91:AF91,$B$2))/(SUM(U79:INDEX(U79:AF79,$B$2))*2+U79-INDEX(U79:AF79,$B$2))</f>
        <v>#DIV/0!</v>
      </c>
      <c r="D103" s="73" t="e">
        <f>2*SUM(AG91:INDEX(AG91:AR91,$B$2))/(SUM(AG79:INDEX(AG79:AR79,$B$2))*2+AF79-INDEX(AG79:AR79,$B$2))</f>
        <v>#DIV/0!</v>
      </c>
      <c r="E103" s="73" t="e">
        <f>2*SUM(AS91:INDEX(AS91:BD91,$B$2))/(SUM(AS79:INDEX(AS79:BD79,$B$2))*2+AR79-INDEX(AS79:BD79,$B$2))</f>
        <v>#DIV/0!</v>
      </c>
      <c r="F103" s="65" t="str">
        <f t="shared" si="122"/>
        <v/>
      </c>
      <c r="G103" s="8"/>
      <c r="H103" s="8" t="str">
        <f t="shared" si="123"/>
        <v/>
      </c>
      <c r="I103" s="8" t="str">
        <f t="shared" si="124"/>
        <v/>
      </c>
      <c r="J103" s="8" t="str">
        <f t="shared" si="125"/>
        <v/>
      </c>
      <c r="K103" s="8" t="str">
        <f t="shared" si="126"/>
        <v/>
      </c>
      <c r="L103" s="8" t="str">
        <f t="shared" si="127"/>
        <v/>
      </c>
      <c r="M103" s="8" t="str">
        <f t="shared" si="128"/>
        <v/>
      </c>
      <c r="N103" s="8" t="str">
        <f t="shared" si="129"/>
        <v/>
      </c>
      <c r="O103" s="8" t="str">
        <f t="shared" si="130"/>
        <v/>
      </c>
      <c r="P103" s="8" t="str">
        <f t="shared" si="131"/>
        <v/>
      </c>
      <c r="Q103" s="8" t="str">
        <f t="shared" si="132"/>
        <v/>
      </c>
      <c r="R103" s="8" t="e">
        <f>2*SUM(AY91:INDEX(AY91:BA91,R$110))/(SUM(AY79:INDEX(AY79:BA79,R$110))*2+AX79-INDEX(AY79:BA79,R$110))</f>
        <v>#DIV/0!</v>
      </c>
      <c r="S103" s="8" t="str">
        <f>IFERROR(2*SUM(BB91:INDEX(BB91:BD91,S$110))/(SUM(BB79:INDEX(BB79:BD79,S$110))*2+BA79-INDEX(BB79:BD79,S$110)),"")</f>
        <v/>
      </c>
      <c r="T103" s="8"/>
      <c r="U103" s="8" t="n">
        <v>0.236162361623616</v>
      </c>
      <c r="V103" s="8" t="n">
        <v>0.158823529411765</v>
      </c>
      <c r="W103" s="8" t="n">
        <v>0.230769230769231</v>
      </c>
      <c r="X103" s="8" t="n">
        <v>0.169096209912536</v>
      </c>
      <c r="Y103" s="8" t="n">
        <v>0.231046931407942</v>
      </c>
      <c r="Z103" s="8" t="n">
        <v>0.31989247311828</v>
      </c>
      <c r="AA103" s="8" t="n">
        <v>0.2775</v>
      </c>
      <c r="AB103" s="8" t="n">
        <v>0.216624685138539</v>
      </c>
      <c r="AC103" s="8" t="n">
        <v>0.37914691943128</v>
      </c>
      <c r="AD103" s="8" t="n">
        <v>0.297117516629712</v>
      </c>
      <c r="AE103" s="8" t="n">
        <v>0.31237721021611</v>
      </c>
      <c r="AF103" s="8" t="n">
        <v>0.346311475409836</v>
      </c>
      <c r="AG103" s="8" t="n">
        <v>0.173991031390135</v>
      </c>
      <c r="AH103" s="8" t="n">
        <v>0.180866965620329</v>
      </c>
      <c r="AI103" s="8" t="n">
        <v>0.170515097690941</v>
      </c>
      <c r="AJ103" s="8" t="n">
        <v>0.114728682170543</v>
      </c>
      <c r="AK103" s="8" t="n">
        <v>0.212765957446809</v>
      </c>
      <c r="AL103" s="8" t="n">
        <v>0.284369114877589</v>
      </c>
      <c r="AM103" s="8" t="n">
        <v>0.178694158075601</v>
      </c>
      <c r="AN103" s="8" t="n">
        <v>0.20773381294964</v>
      </c>
      <c r="AO103" s="8" t="n">
        <v>0.186254295532646</v>
      </c>
      <c r="AP103" s="8" t="n">
        <v>0.123576113220573</v>
      </c>
      <c r="AQ103" s="8" t="n">
        <v>0.142574257425743</v>
      </c>
      <c r="AR103" s="8" t="n">
        <v>0.196996996996997</v>
      </c>
      <c r="AS103" s="8" t="n">
        <v>0.09013754755633596</v>
      </c>
      <c r="AT103" s="8" t="n">
        <v>0.160925726587729</v>
      </c>
      <c r="AU103" s="8" t="n">
        <v>0.115441832787861</v>
      </c>
      <c r="AV103" s="8" t="n">
        <v>0.1221978</v>
      </c>
      <c r="AW103" s="8" t="n">
        <f t="shared" si="120"/>
        <v>0.1300127</v>
      </c>
      <c r="AX103" s="8" t="n">
        <f t="shared" si="120"/>
        <v>0.09411765</v>
      </c>
      <c r="AY103" s="8" t="n">
        <v>0.08959875</v>
      </c>
      <c r="AZ103" s="8"/>
      <c r="BA103" s="8"/>
      <c r="BB103" s="8"/>
      <c r="BC103" s="8"/>
      <c r="BD103" s="8"/>
      <c r="BE103" s="8"/>
      <c r="BF103" s="84" t="str">
        <f t="shared" si="121"/>
        <v>-</v>
      </c>
      <c r="BG103" s="84" t="str">
        <f t="shared" si="121"/>
        <v>-</v>
      </c>
      <c r="BH103" s="84" t="str">
        <f t="shared" si="121"/>
        <v>-</v>
      </c>
      <c r="BI103" s="84" t="str">
        <f t="shared" si="121"/>
        <v>-</v>
      </c>
      <c r="BJ103" s="84" t="str">
        <f t="shared" si="121"/>
        <v>-</v>
      </c>
      <c r="BK103" s="84" t="str">
        <f t="shared" si="121"/>
        <v>-</v>
      </c>
      <c r="BL103" s="84" t="str">
        <f t="shared" si="121"/>
        <v>-</v>
      </c>
      <c r="BM103" s="84" t="str">
        <f t="shared" si="121"/>
        <v>-</v>
      </c>
      <c r="BN103" s="84" t="str">
        <f t="shared" si="121"/>
        <v>-</v>
      </c>
      <c r="BO103" s="84" t="str">
        <f t="shared" si="121"/>
        <v>-</v>
      </c>
      <c r="BP103" s="84" t="str">
        <f t="shared" si="121"/>
        <v>-</v>
      </c>
      <c r="BQ103" s="84" t="str">
        <f t="shared" si="121"/>
        <v>-</v>
      </c>
      <c r="BR103" s="8"/>
      <c r="BS103" s="8"/>
    </row>
    <row r="104" spans="1:71" x14ac:dyDescent="0.25">
      <c r="A104" s="44" t="s">
        <v>158</v>
      </c>
      <c r="B104" s="22" t="s">
        <v>47</v>
      </c>
      <c r="C104" s="73" t="e">
        <f>2*SUM(U92:INDEX(U92:AF92,$B$2))/(SUM(U80:INDEX(U80:AF80,$B$2))*2+U80-INDEX(U80:AF80,$B$2))</f>
        <v>#DIV/0!</v>
      </c>
      <c r="D104" s="73" t="e">
        <f>2*SUM(AG92:INDEX(AG92:AR92,$B$2))/(SUM(AG80:INDEX(AG80:AR80,$B$2))*2+AF80-INDEX(AG80:AR80,$B$2))</f>
        <v>#DIV/0!</v>
      </c>
      <c r="E104" s="73" t="e">
        <f>2*SUM(AS92:INDEX(AS92:BD92,$B$2))/(SUM(AS80:INDEX(AS80:BD80,$B$2))*2+AR80-INDEX(AS80:BD80,$B$2))</f>
        <v>#DIV/0!</v>
      </c>
      <c r="F104" s="65" t="str">
        <f t="shared" si="122"/>
        <v/>
      </c>
      <c r="G104" s="8"/>
      <c r="H104" s="8" t="str">
        <f t="shared" si="123"/>
        <v/>
      </c>
      <c r="I104" s="8" t="str">
        <f t="shared" si="124"/>
        <v/>
      </c>
      <c r="J104" s="8" t="str">
        <f t="shared" si="125"/>
        <v/>
      </c>
      <c r="K104" s="8" t="str">
        <f t="shared" si="126"/>
        <v/>
      </c>
      <c r="L104" s="8" t="str">
        <f t="shared" si="127"/>
        <v/>
      </c>
      <c r="M104" s="8" t="str">
        <f t="shared" si="128"/>
        <v/>
      </c>
      <c r="N104" s="8" t="str">
        <f t="shared" si="129"/>
        <v/>
      </c>
      <c r="O104" s="8" t="str">
        <f t="shared" si="130"/>
        <v/>
      </c>
      <c r="P104" s="8" t="str">
        <f t="shared" si="131"/>
        <v/>
      </c>
      <c r="Q104" s="8" t="str">
        <f t="shared" si="132"/>
        <v/>
      </c>
      <c r="R104" s="8" t="e">
        <f>2*SUM(AY92:INDEX(AY92:BA92,R$110))/(SUM(AY80:INDEX(AY80:BA80,R$110))*2+AX80-INDEX(AY80:BA80,R$110))</f>
        <v>#DIV/0!</v>
      </c>
      <c r="S104" s="8" t="str">
        <f>IFERROR(2*SUM(BB92:INDEX(BB92:BD92,S$110))/(SUM(BB80:INDEX(BB80:BD80,S$110))*2+BA80-INDEX(BB80:BD80,S$110)),"")</f>
        <v/>
      </c>
      <c r="T104" s="8"/>
      <c r="U104" s="8" t="n">
        <v>0.136986301369863</v>
      </c>
      <c r="V104" s="8" t="n">
        <v>0.135135135135135</v>
      </c>
      <c r="W104" s="8" t="n">
        <v>0.24</v>
      </c>
      <c r="X104" s="8" t="n">
        <v>0.205298013245033</v>
      </c>
      <c r="Y104" s="8" t="n">
        <v>0.265625</v>
      </c>
      <c r="Z104" s="8" t="n">
        <v>0.293172690763052</v>
      </c>
      <c r="AA104" s="8" t="n">
        <v>0.253112033195021</v>
      </c>
      <c r="AB104" s="8" t="n">
        <v>0.202127659574468</v>
      </c>
      <c r="AC104" s="8" t="n">
        <v>0.383177570093458</v>
      </c>
      <c r="AD104" s="8" t="n">
        <v>0.256198347107438</v>
      </c>
      <c r="AE104" s="8" t="n">
        <v>0.286472148541114</v>
      </c>
      <c r="AF104" s="8" t="n">
        <v>0.274111675126904</v>
      </c>
      <c r="AG104" s="8" t="n">
        <v>0.191930207197383</v>
      </c>
      <c r="AH104" s="8" t="n">
        <v>0.166183574879227</v>
      </c>
      <c r="AI104" s="8" t="n">
        <v>0.294772922022279</v>
      </c>
      <c r="AJ104" s="8" t="n">
        <v>0.171701112877583</v>
      </c>
      <c r="AK104" s="8" t="n">
        <v>0.14625550660793</v>
      </c>
      <c r="AL104" s="8" t="n">
        <v>0.148319814600232</v>
      </c>
      <c r="AM104" s="8" t="n">
        <v>0.147100424328147</v>
      </c>
      <c r="AN104" s="8" t="n">
        <v>0.169109357384442</v>
      </c>
      <c r="AO104" s="8" t="n">
        <v>0.152766952455183</v>
      </c>
      <c r="AP104" s="8" t="n">
        <v>0.113133300541072</v>
      </c>
      <c r="AQ104" s="8" t="n">
        <v>0.0822857142857143</v>
      </c>
      <c r="AR104" s="8" t="n">
        <v>0.156090939938921</v>
      </c>
      <c r="AS104" s="8" t="n">
        <v>0.06248140434394525</v>
      </c>
      <c r="AT104" s="8" t="n">
        <v>0.120085775553967</v>
      </c>
      <c r="AU104" s="8" t="n">
        <v>0.198331788693234</v>
      </c>
      <c r="AV104" s="8" t="n">
        <v>0.1301301</v>
      </c>
      <c r="AW104" s="8" t="n">
        <f t="shared" si="120"/>
        <v>0.09421265</v>
      </c>
      <c r="AX104" s="8" t="n">
        <f t="shared" si="120"/>
        <v>0.1138075</v>
      </c>
      <c r="AY104" s="8" t="n">
        <v>0.1191567</v>
      </c>
      <c r="AZ104" s="8"/>
      <c r="BA104" s="8"/>
      <c r="BB104" s="8"/>
      <c r="BC104" s="8"/>
      <c r="BD104" s="8"/>
      <c r="BE104" s="8"/>
      <c r="BF104" s="84" t="str">
        <f t="shared" si="121"/>
        <v>-</v>
      </c>
      <c r="BG104" s="84" t="str">
        <f t="shared" si="121"/>
        <v>-</v>
      </c>
      <c r="BH104" s="84" t="str">
        <f t="shared" si="121"/>
        <v>-</v>
      </c>
      <c r="BI104" s="84" t="str">
        <f t="shared" si="121"/>
        <v>-</v>
      </c>
      <c r="BJ104" s="84" t="str">
        <f t="shared" si="121"/>
        <v>-</v>
      </c>
      <c r="BK104" s="84" t="str">
        <f t="shared" si="121"/>
        <v>-</v>
      </c>
      <c r="BL104" s="84" t="str">
        <f t="shared" si="121"/>
        <v>-</v>
      </c>
      <c r="BM104" s="84" t="str">
        <f t="shared" si="121"/>
        <v>-</v>
      </c>
      <c r="BN104" s="84" t="str">
        <f t="shared" si="121"/>
        <v>-</v>
      </c>
      <c r="BO104" s="84" t="str">
        <f t="shared" si="121"/>
        <v>-</v>
      </c>
      <c r="BP104" s="84" t="str">
        <f t="shared" si="121"/>
        <v>-</v>
      </c>
      <c r="BQ104" s="84" t="str">
        <f t="shared" si="121"/>
        <v>-</v>
      </c>
      <c r="BR104" s="8"/>
      <c r="BS104" s="8"/>
    </row>
    <row r="105" spans="1:71" x14ac:dyDescent="0.25">
      <c r="A105" s="44" t="s">
        <v>159</v>
      </c>
      <c r="B105" s="22" t="s">
        <v>48</v>
      </c>
      <c r="C105" s="73" t="e">
        <f>2*SUM(U93:INDEX(U93:AF93,$B$2))/(SUM(U81:INDEX(U81:AF81,$B$2))*2+U81-INDEX(U81:AF81,$B$2))</f>
        <v>#DIV/0!</v>
      </c>
      <c r="D105" s="73" t="e">
        <f>2*SUM(AG93:INDEX(AG93:AR93,$B$2))/(SUM(AG81:INDEX(AG81:AR81,$B$2))*2+AF81-INDEX(AG81:AR81,$B$2))</f>
        <v>#DIV/0!</v>
      </c>
      <c r="E105" s="73" t="e">
        <f>2*SUM(AS93:INDEX(AS93:BD93,$B$2))/(SUM(AS81:INDEX(AS81:BD81,$B$2))*2+AR81-INDEX(AS81:BD81,$B$2))</f>
        <v>#DIV/0!</v>
      </c>
      <c r="F105" s="65" t="str">
        <f t="shared" si="122"/>
        <v/>
      </c>
      <c r="G105" s="8"/>
      <c r="H105" s="8" t="str">
        <f t="shared" si="123"/>
        <v/>
      </c>
      <c r="I105" s="8" t="str">
        <f t="shared" si="124"/>
        <v/>
      </c>
      <c r="J105" s="8" t="str">
        <f t="shared" si="125"/>
        <v/>
      </c>
      <c r="K105" s="8" t="str">
        <f t="shared" si="126"/>
        <v/>
      </c>
      <c r="L105" s="8" t="str">
        <f t="shared" si="127"/>
        <v/>
      </c>
      <c r="M105" s="8" t="str">
        <f t="shared" si="128"/>
        <v/>
      </c>
      <c r="N105" s="8" t="str">
        <f t="shared" si="129"/>
        <v/>
      </c>
      <c r="O105" s="8" t="str">
        <f t="shared" si="130"/>
        <v/>
      </c>
      <c r="P105" s="8" t="str">
        <f t="shared" si="131"/>
        <v/>
      </c>
      <c r="Q105" s="8" t="str">
        <f t="shared" si="132"/>
        <v/>
      </c>
      <c r="R105" s="8" t="e">
        <f>2*SUM(AY93:INDEX(AY93:BA93,R$110))/(SUM(AY81:INDEX(AY81:BA81,R$110))*2+AX81-INDEX(AY81:BA81,R$110))</f>
        <v>#DIV/0!</v>
      </c>
      <c r="S105" s="8" t="str">
        <f>IFERROR(2*SUM(BB93:INDEX(BB93:BD93,S$110))/(SUM(BB81:INDEX(BB81:BD81,S$110))*2+BA81-INDEX(BB81:BD81,S$110)),"")</f>
        <v/>
      </c>
      <c r="T105" s="8"/>
      <c r="U105" s="8" t="n">
        <v>0.189349112426035</v>
      </c>
      <c r="V105" s="8" t="n">
        <v>0.146739130434783</v>
      </c>
      <c r="W105" s="8" t="n">
        <v>0.186666666666667</v>
      </c>
      <c r="X105" s="8" t="n">
        <v>0.203921568627451</v>
      </c>
      <c r="Y105" s="8" t="n">
        <v>0.293859649122807</v>
      </c>
      <c r="Z105" s="8" t="n">
        <v>0.234126984126984</v>
      </c>
      <c r="AA105" s="8" t="n">
        <v>0.277777777777778</v>
      </c>
      <c r="AB105" s="8" t="n">
        <v>0.205645161290323</v>
      </c>
      <c r="AC105" s="8" t="n">
        <v>0.462809917355372</v>
      </c>
      <c r="AD105" s="8" t="n">
        <v>0.350943396226415</v>
      </c>
      <c r="AE105" s="8" t="n">
        <v>0.31</v>
      </c>
      <c r="AF105" s="8" t="n">
        <v>0.361842105263158</v>
      </c>
      <c r="AG105" s="8" t="n">
        <v>0.161434977578475</v>
      </c>
      <c r="AH105" s="8" t="n">
        <v>0.173913043478261</v>
      </c>
      <c r="AI105" s="8" t="n">
        <v>0.258992805755396</v>
      </c>
      <c r="AJ105" s="8" t="n">
        <v>0.212935323383085</v>
      </c>
      <c r="AK105" s="8" t="n">
        <v>0.207446808510638</v>
      </c>
      <c r="AL105" s="8" t="n">
        <v>0.226114649681529</v>
      </c>
      <c r="AM105" s="8" t="n">
        <v>0.12338593974175</v>
      </c>
      <c r="AN105" s="8" t="n">
        <v>0.0952380952380952</v>
      </c>
      <c r="AO105" s="8" t="n">
        <v>0.131399317406143</v>
      </c>
      <c r="AP105" s="8" t="n">
        <v>0.087037037037037</v>
      </c>
      <c r="AQ105" s="8" t="n">
        <v>0.113207547169811</v>
      </c>
      <c r="AR105" s="8" t="n">
        <v>0.216733067729084</v>
      </c>
      <c r="AS105" s="8" t="n">
        <v>0.05232558139534884</v>
      </c>
      <c r="AT105" s="8" t="n">
        <v>0.088111044055522</v>
      </c>
      <c r="AU105" s="8" t="n">
        <v>0.16530156366344</v>
      </c>
      <c r="AV105" s="8" t="n">
        <v>0.1294766</v>
      </c>
      <c r="AW105" s="8" t="n">
        <f t="shared" si="120"/>
        <v>0.08338679</v>
      </c>
      <c r="AX105" s="8" t="n">
        <f t="shared" si="120"/>
        <v>0.07259953</v>
      </c>
      <c r="AY105" s="8" t="n">
        <v>0.06650831</v>
      </c>
      <c r="AZ105" s="8"/>
      <c r="BA105" s="8"/>
      <c r="BB105" s="8"/>
      <c r="BC105" s="8"/>
      <c r="BD105" s="8"/>
      <c r="BE105" s="8"/>
      <c r="BF105" s="84" t="str">
        <f t="shared" si="121"/>
        <v>-</v>
      </c>
      <c r="BG105" s="84" t="str">
        <f t="shared" si="121"/>
        <v>-</v>
      </c>
      <c r="BH105" s="84" t="str">
        <f t="shared" si="121"/>
        <v>-</v>
      </c>
      <c r="BI105" s="84" t="str">
        <f t="shared" si="121"/>
        <v>-</v>
      </c>
      <c r="BJ105" s="84" t="str">
        <f t="shared" si="121"/>
        <v>-</v>
      </c>
      <c r="BK105" s="84" t="str">
        <f t="shared" si="121"/>
        <v>-</v>
      </c>
      <c r="BL105" s="84" t="str">
        <f t="shared" si="121"/>
        <v>-</v>
      </c>
      <c r="BM105" s="84" t="str">
        <f t="shared" si="121"/>
        <v>-</v>
      </c>
      <c r="BN105" s="84" t="str">
        <f t="shared" si="121"/>
        <v>-</v>
      </c>
      <c r="BO105" s="84" t="str">
        <f t="shared" si="121"/>
        <v>-</v>
      </c>
      <c r="BP105" s="84" t="str">
        <f t="shared" si="121"/>
        <v>-</v>
      </c>
      <c r="BQ105" s="84" t="str">
        <f t="shared" si="121"/>
        <v>-</v>
      </c>
      <c r="BR105" s="8"/>
      <c r="BS105" s="8"/>
    </row>
    <row r="106" spans="1:71" x14ac:dyDescent="0.25">
      <c r="A106" s="44" t="s">
        <v>160</v>
      </c>
      <c r="B106" s="22" t="s">
        <v>49</v>
      </c>
      <c r="C106" s="73" t="e">
        <f>2*SUM(U94:INDEX(U94:AF94,$B$2))/(SUM(U82:INDEX(U82:AF82,$B$2))*2+U82-INDEX(U82:AF82,$B$2))</f>
        <v>#DIV/0!</v>
      </c>
      <c r="D106" s="73" t="e">
        <f>2*SUM(AG94:INDEX(AG94:AR94,$B$2))/(SUM(AG82:INDEX(AG82:AR82,$B$2))*2+AF82-INDEX(AG82:AR82,$B$2))</f>
        <v>#DIV/0!</v>
      </c>
      <c r="E106" s="73" t="e">
        <f>2*SUM(AS94:INDEX(AS94:BD94,$B$2))/(SUM(AS82:INDEX(AS82:BD82,$B$2))*2+AR82-INDEX(AS82:BD82,$B$2))</f>
        <v>#DIV/0!</v>
      </c>
      <c r="F106" s="65" t="str">
        <f t="shared" si="122"/>
        <v/>
      </c>
      <c r="G106" s="8"/>
      <c r="H106" s="8" t="str">
        <f t="shared" si="123"/>
        <v/>
      </c>
      <c r="I106" s="8" t="str">
        <f t="shared" si="124"/>
        <v/>
      </c>
      <c r="J106" s="8" t="str">
        <f t="shared" si="125"/>
        <v/>
      </c>
      <c r="K106" s="8" t="str">
        <f t="shared" si="126"/>
        <v/>
      </c>
      <c r="L106" s="8" t="str">
        <f t="shared" si="127"/>
        <v/>
      </c>
      <c r="M106" s="8" t="str">
        <f t="shared" si="128"/>
        <v/>
      </c>
      <c r="N106" s="8" t="str">
        <f t="shared" si="129"/>
        <v/>
      </c>
      <c r="O106" s="8" t="str">
        <f t="shared" si="130"/>
        <v/>
      </c>
      <c r="P106" s="8" t="str">
        <f t="shared" si="131"/>
        <v/>
      </c>
      <c r="Q106" s="8" t="str">
        <f t="shared" si="132"/>
        <v/>
      </c>
      <c r="R106" s="8" t="e">
        <f>2*SUM(AY94:INDEX(AY94:BA94,R$110))/(SUM(AY82:INDEX(AY82:BA82,R$110))*2+AX82-INDEX(AY82:BA82,R$110))</f>
        <v>#DIV/0!</v>
      </c>
      <c r="S106" s="8" t="str">
        <f>IFERROR(2*SUM(BB94:INDEX(BB94:BD94,S$110))/(SUM(BB82:INDEX(BB82:BD82,S$110))*2+BA82-INDEX(BB82:BD82,S$110)),"")</f>
        <v/>
      </c>
      <c r="T106" s="8"/>
      <c r="U106" s="8" t="n">
        <v>0.0263157894736842</v>
      </c>
      <c r="V106" s="8" t="n">
        <v>0.0769230769230769</v>
      </c>
      <c r="W106" s="8" t="n">
        <v>0.0506329113924051</v>
      </c>
      <c r="X106" s="8" t="n">
        <v>0.0384615384615385</v>
      </c>
      <c r="Y106" s="8" t="n">
        <v>0.15</v>
      </c>
      <c r="Z106" s="8" t="n">
        <v>0.107438016528926</v>
      </c>
      <c r="AA106" s="8" t="n">
        <v>0.196078431372549</v>
      </c>
      <c r="AB106" s="8" t="n">
        <v>0.222222222222222</v>
      </c>
      <c r="AC106" s="8" t="n">
        <v>0.448275862068966</v>
      </c>
      <c r="AD106" s="8" t="n">
        <v>0.208</v>
      </c>
      <c r="AE106" s="8" t="n">
        <v>0.402985074626866</v>
      </c>
      <c r="AF106" s="8" t="n">
        <v>0.29585798816568</v>
      </c>
      <c r="AG106" s="8" t="n">
        <v>0.167597765363128</v>
      </c>
      <c r="AH106" s="8" t="n">
        <v>0.117073170731707</v>
      </c>
      <c r="AI106" s="8" t="n">
        <v>0.217777777777778</v>
      </c>
      <c r="AJ106" s="8" t="n">
        <v>0.128099173553719</v>
      </c>
      <c r="AK106" s="8" t="n">
        <v>0.185714285714286</v>
      </c>
      <c r="AL106" s="8" t="n">
        <v>0.217665615141956</v>
      </c>
      <c r="AM106" s="8" t="n">
        <v>0.150782361308677</v>
      </c>
      <c r="AN106" s="8" t="n">
        <v>0.207759699624531</v>
      </c>
      <c r="AO106" s="8" t="n">
        <v>0.17199558985667</v>
      </c>
      <c r="AP106" s="8" t="n">
        <v>0.172348484848485</v>
      </c>
      <c r="AQ106" s="8" t="n">
        <v>0.136286201022147</v>
      </c>
      <c r="AR106" s="8" t="n">
        <v>0.184049079754601</v>
      </c>
      <c r="AS106" s="8" t="n">
        <v>0.07447528774542993</v>
      </c>
      <c r="AT106" s="8" t="n">
        <v>0.115072933549433</v>
      </c>
      <c r="AU106" s="8" t="n">
        <v>0.149553571428571</v>
      </c>
      <c r="AV106" s="8" t="n">
        <v>0.1701632</v>
      </c>
      <c r="AW106" s="8" t="n">
        <f t="shared" si="120"/>
        <v>0.1416957</v>
      </c>
      <c r="AX106" s="8" t="n">
        <f t="shared" si="120"/>
        <v>0.118551</v>
      </c>
      <c r="AY106" s="8" t="n">
        <v>0.09990206</v>
      </c>
      <c r="AZ106" s="8"/>
      <c r="BA106" s="8"/>
      <c r="BB106" s="8"/>
      <c r="BC106" s="8"/>
      <c r="BD106" s="8"/>
      <c r="BE106" s="8"/>
      <c r="BF106" s="84" t="str">
        <f t="shared" si="121"/>
        <v>-</v>
      </c>
      <c r="BG106" s="84" t="str">
        <f t="shared" si="121"/>
        <v>-</v>
      </c>
      <c r="BH106" s="84" t="str">
        <f t="shared" si="121"/>
        <v>-</v>
      </c>
      <c r="BI106" s="84" t="str">
        <f t="shared" si="121"/>
        <v>-</v>
      </c>
      <c r="BJ106" s="84" t="str">
        <f t="shared" si="121"/>
        <v>-</v>
      </c>
      <c r="BK106" s="84" t="str">
        <f t="shared" si="121"/>
        <v>-</v>
      </c>
      <c r="BL106" s="84" t="str">
        <f t="shared" si="121"/>
        <v>-</v>
      </c>
      <c r="BM106" s="84" t="str">
        <f t="shared" si="121"/>
        <v>-</v>
      </c>
      <c r="BN106" s="84" t="str">
        <f t="shared" si="121"/>
        <v>-</v>
      </c>
      <c r="BO106" s="84" t="str">
        <f t="shared" si="121"/>
        <v>-</v>
      </c>
      <c r="BP106" s="84" t="str">
        <f t="shared" si="121"/>
        <v>-</v>
      </c>
      <c r="BQ106" s="84" t="str">
        <f t="shared" si="121"/>
        <v>-</v>
      </c>
      <c r="BR106" s="8"/>
      <c r="BS106" s="8"/>
    </row>
    <row r="107" spans="1:71" x14ac:dyDescent="0.25">
      <c r="A107" s="44" t="s">
        <v>161</v>
      </c>
      <c r="B107" s="22" t="s">
        <v>50</v>
      </c>
      <c r="C107" s="73" t="str">
        <f>IFERROR(2*SUM(U95:INDEX(U95:AF95,$B$2))/(SUM(U83:INDEX(U83:AF83,$B$2))*2+U83-INDEX(U83:AF83,$B$2)),"")</f>
        <v/>
      </c>
      <c r="D107" s="102" t="str">
        <f>IFERROR(2*SUM(AG95:INDEX(AG95:AR95,$B$2))/(SUM(AG83:INDEX(AG83:AR83,$B$2))*2+AF83-INDEX(AG83:AR83,$B$2)),"")</f>
        <v/>
      </c>
      <c r="E107" s="73" t="e">
        <f>2*SUM(AS95:INDEX(AS95:BD95,$B$2))/(SUM(AS83:INDEX(AS83:BD83,$B$2))*2+AR83-INDEX(AS83:BD83,$B$2))</f>
        <v>#DIV/0!</v>
      </c>
      <c r="F107" s="65" t="str">
        <f t="shared" si="122"/>
        <v/>
      </c>
      <c r="G107" s="8"/>
      <c r="H107" s="8" t="str">
        <f t="shared" si="123"/>
        <v/>
      </c>
      <c r="I107" s="8" t="str">
        <f t="shared" si="124"/>
        <v/>
      </c>
      <c r="J107" s="8" t="str">
        <f t="shared" si="125"/>
        <v/>
      </c>
      <c r="K107" s="8" t="str">
        <f t="shared" si="126"/>
        <v/>
      </c>
      <c r="L107" s="8" t="str">
        <f t="shared" si="127"/>
        <v/>
      </c>
      <c r="M107" s="8" t="str">
        <f t="shared" si="128"/>
        <v/>
      </c>
      <c r="N107" s="8" t="str">
        <f t="shared" si="129"/>
        <v/>
      </c>
      <c r="O107" s="8" t="str">
        <f t="shared" si="130"/>
        <v/>
      </c>
      <c r="P107" s="8" t="str">
        <f>IFERROR(P95/(AVERAGE(AR83,AS83)+AVERAGE(AS83,AT83)+AVERAGE(AT83,AU83)),"")</f>
        <v/>
      </c>
      <c r="Q107" s="8" t="str">
        <f t="shared" si="132"/>
        <v/>
      </c>
      <c r="R107" s="8" t="e">
        <f>2*SUM(AY95:INDEX(AY95:BA95,R$110))/(SUM(AY83:INDEX(AY83:BA83,R$110))*2+AX83-INDEX(AY83:BA83,R$110))</f>
        <v>#DIV/0!</v>
      </c>
      <c r="S107" s="8" t="str">
        <f>IFERROR(2*SUM(BB95:INDEX(BB95:BD95,S$110))/(SUM(BB83:INDEX(BB83:BD83,S$110))*2+BA83-INDEX(BB83:BD83,S$110)),"")</f>
        <v/>
      </c>
      <c r="T107" s="50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8"/>
      <c r="AQ107" s="8"/>
      <c r="AR107" s="8"/>
      <c r="AS107" s="8"/>
      <c r="AT107" s="8" t="n">
        <v>0.0861736334405145</v>
      </c>
      <c r="AU107" s="8" t="n">
        <v>0.0275735294117647</v>
      </c>
      <c r="AV107" s="8" t="n">
        <v>0.05644172</v>
      </c>
      <c r="AW107" s="8" t="n">
        <f t="shared" si="120"/>
        <v>0.01723463</v>
      </c>
      <c r="AX107" s="8" t="n">
        <f t="shared" si="120"/>
        <v>0.01390959</v>
      </c>
      <c r="AY107" s="8" t="n">
        <v>0.008658009</v>
      </c>
      <c r="AZ107" s="8"/>
      <c r="BA107" s="8"/>
      <c r="BB107" s="8"/>
      <c r="BC107" s="8"/>
      <c r="BD107" s="8"/>
      <c r="BE107" s="8"/>
      <c r="BF107" s="84" t="str">
        <f t="shared" si="121"/>
        <v>-</v>
      </c>
      <c r="BG107" s="84" t="str">
        <f t="shared" si="121"/>
        <v>-</v>
      </c>
      <c r="BH107" s="84" t="str">
        <f t="shared" si="121"/>
        <v>-</v>
      </c>
      <c r="BI107" s="84" t="str">
        <f t="shared" si="121"/>
        <v>-</v>
      </c>
      <c r="BJ107" s="84" t="str">
        <f t="shared" si="121"/>
        <v>-</v>
      </c>
      <c r="BK107" s="84" t="str">
        <f t="shared" si="121"/>
        <v>-</v>
      </c>
      <c r="BL107" s="84" t="str">
        <f t="shared" si="121"/>
        <v>-</v>
      </c>
      <c r="BM107" s="84" t="str">
        <f t="shared" si="121"/>
        <v>-</v>
      </c>
      <c r="BN107" s="84" t="str">
        <f t="shared" si="121"/>
        <v>-</v>
      </c>
      <c r="BO107" s="84" t="str">
        <f t="shared" si="121"/>
        <v>-</v>
      </c>
      <c r="BP107" s="84" t="str">
        <f t="shared" si="121"/>
        <v>-</v>
      </c>
      <c r="BQ107" s="84" t="str">
        <f t="shared" si="121"/>
        <v>-</v>
      </c>
      <c r="BR107" s="8"/>
      <c r="BS107" s="8"/>
    </row>
    <row r="108" spans="1:71" x14ac:dyDescent="0.25">
      <c r="A108" s="44"/>
      <c r="B108" s="3" t="s">
        <v>153</v>
      </c>
      <c r="C108" s="73" t="e">
        <f>2*SUM(U96:INDEX(U96:AF96,$B$2))/(SUM(U84:INDEX(U84:AF84,$B$2))*2+U84-INDEX(U84:AF84,$B$2))</f>
        <v>#DIV/0!</v>
      </c>
      <c r="D108" s="73" t="e">
        <f>2*SUM(AG96:INDEX(AG96:AR96,$B$2))/(SUM(AG84:INDEX(AG84:AR84,$B$2))*2+AF84-INDEX(AG84:AR84,$B$2))</f>
        <v>#DIV/0!</v>
      </c>
      <c r="E108" s="73" t="e">
        <f>2*SUM(AS96:INDEX(AS96:BD96,$B$2))/(SUM(AS84:INDEX(AS84:BD84,$B$2))*2+AR84-INDEX(AS84:BD84,$B$2))</f>
        <v>#DIV/0!</v>
      </c>
      <c r="F108" s="65" t="str">
        <f t="shared" si="122"/>
        <v/>
      </c>
      <c r="G108" s="8"/>
      <c r="H108" s="8" t="str">
        <f t="shared" si="123"/>
        <v/>
      </c>
      <c r="I108" s="8" t="str">
        <f t="shared" si="124"/>
        <v/>
      </c>
      <c r="J108" s="8" t="str">
        <f t="shared" si="125"/>
        <v/>
      </c>
      <c r="K108" s="8" t="str">
        <f t="shared" si="126"/>
        <v/>
      </c>
      <c r="L108" s="8" t="str">
        <f t="shared" si="127"/>
        <v/>
      </c>
      <c r="M108" s="8" t="str">
        <f t="shared" si="128"/>
        <v/>
      </c>
      <c r="N108" s="8" t="str">
        <f t="shared" si="129"/>
        <v/>
      </c>
      <c r="O108" s="8" t="str">
        <f t="shared" si="130"/>
        <v/>
      </c>
      <c r="P108" s="8" t="str">
        <f t="shared" si="131"/>
        <v/>
      </c>
      <c r="Q108" s="8" t="str">
        <f t="shared" si="132"/>
        <v/>
      </c>
      <c r="R108" s="8" t="e">
        <f>2*SUM(AY96:INDEX(AY96:BA96,R$110))/(SUM(AY84:INDEX(AY84:BA84,R$110))*2+AX84-INDEX(AY84:BA84,R$110))</f>
        <v>#DIV/0!</v>
      </c>
      <c r="S108" s="8" t="str">
        <f>IFERROR(2*SUM(BB96:INDEX(BB96:BD96,S$110))/(SUM(BB84:INDEX(BB84:BD84,S$110))*2+BA84-INDEX(BB84:BD84,S$110)),"")</f>
        <v/>
      </c>
      <c r="T108" s="50"/>
      <c r="U108" s="61"/>
      <c r="V108" s="61"/>
      <c r="W108" s="61"/>
      <c r="X108" s="61"/>
      <c r="Y108" s="61"/>
      <c r="Z108" s="61"/>
      <c r="AA108" s="61"/>
      <c r="AB108" s="61"/>
      <c r="AC108" s="61"/>
      <c r="AD108" s="61"/>
      <c r="AE108" s="61"/>
      <c r="AF108" s="61"/>
      <c r="AG108" s="61"/>
      <c r="AH108" s="61"/>
      <c r="AI108" s="61"/>
      <c r="AJ108" s="61"/>
      <c r="AK108" s="61"/>
      <c r="AL108" s="61"/>
      <c r="AM108" s="61"/>
      <c r="AN108" s="61"/>
      <c r="AO108" s="61"/>
      <c r="AP108" s="61"/>
      <c r="AQ108" s="61"/>
      <c r="AR108" s="61"/>
      <c r="AS108" s="61"/>
      <c r="AT108" s="61"/>
      <c r="AU108" s="61"/>
      <c r="AV108" s="61"/>
      <c r="AW108" s="61"/>
      <c r="AX108" s="61"/>
      <c r="AY108" s="61"/>
      <c r="AZ108" s="61"/>
      <c r="BA108" s="61"/>
      <c r="BB108" s="61"/>
      <c r="BC108" s="61"/>
      <c r="BD108" s="61"/>
      <c r="BE108" s="8"/>
      <c r="BF108" s="84" t="str">
        <f t="shared" si="121"/>
        <v>-</v>
      </c>
      <c r="BG108" s="84" t="str">
        <f t="shared" si="121"/>
        <v>-</v>
      </c>
      <c r="BH108" s="84" t="str">
        <f t="shared" si="121"/>
        <v>-</v>
      </c>
      <c r="BI108" s="84" t="str">
        <f t="shared" si="121"/>
        <v>-</v>
      </c>
      <c r="BJ108" s="84" t="str">
        <f t="shared" si="121"/>
        <v>-</v>
      </c>
      <c r="BK108" s="84" t="str">
        <f t="shared" si="121"/>
        <v>-</v>
      </c>
      <c r="BL108" s="84" t="str">
        <f t="shared" si="121"/>
        <v>-</v>
      </c>
      <c r="BM108" s="84" t="str">
        <f t="shared" si="121"/>
        <v>-</v>
      </c>
      <c r="BN108" s="84" t="str">
        <f t="shared" si="121"/>
        <v>-</v>
      </c>
      <c r="BO108" s="84" t="str">
        <f t="shared" si="121"/>
        <v>-</v>
      </c>
      <c r="BP108" s="84" t="str">
        <f t="shared" si="121"/>
        <v>-</v>
      </c>
      <c r="BQ108" s="84" t="str">
        <f t="shared" si="121"/>
        <v>-</v>
      </c>
      <c r="BR108" s="8"/>
      <c r="BS108" s="8"/>
    </row>
    <row r="109" spans="1:71" x14ac:dyDescent="0.25">
      <c r="A109" s="45" t="s">
        <v>206</v>
      </c>
      <c r="B109" s="3" t="s">
        <v>61</v>
      </c>
      <c r="C109" s="73" t="e">
        <f>2*SUM(U97:INDEX(U97:AF97,$B$2))/(SUM(U85:INDEX(U85:AF85,$B$2))*2+U85-INDEX(U85:AF85,$B$2))</f>
        <v>#DIV/0!</v>
      </c>
      <c r="D109" s="73" t="e">
        <f>2*SUM(AG97:INDEX(AG97:AR97,$B$2))/(SUM(AG85:INDEX(AG85:AR85,$B$2))*2+AF85-INDEX(AG85:AR85,$B$2))</f>
        <v>#DIV/0!</v>
      </c>
      <c r="E109" s="73" t="e">
        <f>2*SUM(AS97:INDEX(AS97:BD97,$B$2))/(SUM(AS85:INDEX(AS85:BD85,$B$2))*2+AR85-INDEX(AS85:BD85,$B$2))</f>
        <v>#DIV/0!</v>
      </c>
      <c r="F109" s="65" t="str">
        <f t="shared" si="122"/>
        <v/>
      </c>
      <c r="G109" s="8"/>
      <c r="H109" s="8" t="str">
        <f t="shared" si="123"/>
        <v/>
      </c>
      <c r="I109" s="8" t="str">
        <f t="shared" si="124"/>
        <v/>
      </c>
      <c r="J109" s="8" t="str">
        <f t="shared" si="125"/>
        <v/>
      </c>
      <c r="K109" s="8" t="str">
        <f t="shared" si="126"/>
        <v/>
      </c>
      <c r="L109" s="8" t="str">
        <f t="shared" si="127"/>
        <v/>
      </c>
      <c r="M109" s="8" t="str">
        <f t="shared" si="128"/>
        <v/>
      </c>
      <c r="N109" s="8" t="str">
        <f t="shared" si="129"/>
        <v/>
      </c>
      <c r="O109" s="8" t="str">
        <f t="shared" si="130"/>
        <v/>
      </c>
      <c r="P109" s="8" t="str">
        <f>IFERROR(P97/(AVERAGE(AR85,AS85)+AVERAGE(AS85,AT85)+AVERAGE(AT85,AU85)),"")</f>
        <v/>
      </c>
      <c r="Q109" s="8" t="str">
        <f t="shared" si="132"/>
        <v/>
      </c>
      <c r="R109" s="8" t="e">
        <f>2*SUM(AY97:INDEX(AY97:BA97,R$110))/(SUM(AY85:INDEX(AY85:BA85,R$110))*2+AX85-INDEX(AY85:BA85,R$110))</f>
        <v>#DIV/0!</v>
      </c>
      <c r="S109" s="8" t="str">
        <f>IFERROR(2*SUM(BB97:INDEX(BB97:BD97,S$110))/(SUM(BB85:INDEX(BB85:BD85,S$110))*2+BA85-INDEX(BB85:BD85,S$110)),"")</f>
        <v/>
      </c>
      <c r="T109" s="9"/>
      <c r="U109" s="9" t="n">
        <v>0.229422066549912</v>
      </c>
      <c r="V109" s="9" t="n">
        <v>0.197838736492103</v>
      </c>
      <c r="W109" s="9" t="n">
        <v>0.25244177310293</v>
      </c>
      <c r="X109" s="9" t="n">
        <v>0.228875582168995</v>
      </c>
      <c r="Y109" s="9" t="n">
        <v>0.284441398217957</v>
      </c>
      <c r="Z109" s="9" t="n">
        <v>0.305050505050505</v>
      </c>
      <c r="AA109" s="9" t="n">
        <v>0.338047138047138</v>
      </c>
      <c r="AB109" s="9" t="n">
        <v>0.261450381679389</v>
      </c>
      <c r="AC109" s="9" t="n">
        <v>0.441685912240185</v>
      </c>
      <c r="AD109" s="9" t="n">
        <v>0.34341252699784</v>
      </c>
      <c r="AE109" s="9" t="n">
        <v>0.358159392789374</v>
      </c>
      <c r="AF109" s="9" t="n">
        <v>0.368613138686131</v>
      </c>
      <c r="AG109" s="9" t="n">
        <v>0.178644298345046</v>
      </c>
      <c r="AH109" s="9" t="n">
        <v>0.177971947574155</v>
      </c>
      <c r="AI109" s="9" t="n">
        <v>0.298473456368193</v>
      </c>
      <c r="AJ109" s="9" t="n">
        <v>0.238156761412575</v>
      </c>
      <c r="AK109" s="9" t="n">
        <v>0.259085580304807</v>
      </c>
      <c r="AL109" s="9" t="n">
        <v>0.34030995366672</v>
      </c>
      <c r="AM109" s="9" t="n">
        <v>0.222103434451423</v>
      </c>
      <c r="AN109" s="9" t="n">
        <v>0.22688975910763</v>
      </c>
      <c r="AO109" s="9" t="n">
        <v>0.251884422110553</v>
      </c>
      <c r="AP109" s="9" t="n">
        <v>0.185427982768309</v>
      </c>
      <c r="AQ109" s="9" t="n">
        <v>0.166150137741047</v>
      </c>
      <c r="AR109" s="9" t="n">
        <v>0.266960144642717</v>
      </c>
      <c r="AS109" s="8" t="n">
        <v>0.09784619939308711</v>
      </c>
      <c r="AT109" s="8" t="n">
        <v>0.136528901090747</v>
      </c>
      <c r="AU109" s="8" t="n">
        <v>0.209235936188077</v>
      </c>
      <c r="AV109" s="8" t="n">
        <v>0.2201945</v>
      </c>
      <c r="AW109" s="8" t="n">
        <f>IF(ISBLANK(#REF!)=FALSE,IFERROR(#REF!/AVERAGE(AW85,AV85),""),"")</f>
        <v>0.1786231</v>
      </c>
      <c r="AX109" s="8" t="n">
        <f>IF(ISBLANK(#REF!)=FALSE,IFERROR(#REF!/AVERAGE(AX85,AW85),""),"")</f>
        <v>0.2342377</v>
      </c>
      <c r="AY109" s="8" t="n">
        <v>0.1623394</v>
      </c>
      <c r="AZ109" s="8"/>
      <c r="BA109" s="8"/>
      <c r="BB109" s="8"/>
      <c r="BC109" s="8"/>
      <c r="BD109" s="8"/>
      <c r="BE109" s="8"/>
      <c r="BF109" s="84" t="str">
        <f t="shared" si="121"/>
        <v>-</v>
      </c>
      <c r="BG109" s="84" t="str">
        <f t="shared" si="121"/>
        <v>-</v>
      </c>
      <c r="BH109" s="84" t="str">
        <f t="shared" si="121"/>
        <v>-</v>
      </c>
      <c r="BI109" s="84" t="str">
        <f t="shared" si="121"/>
        <v>-</v>
      </c>
      <c r="BJ109" s="84" t="str">
        <f t="shared" si="121"/>
        <v>-</v>
      </c>
      <c r="BK109" s="84" t="str">
        <f t="shared" si="121"/>
        <v>-</v>
      </c>
      <c r="BL109" s="84" t="str">
        <f t="shared" si="121"/>
        <v>-</v>
      </c>
      <c r="BM109" s="84" t="str">
        <f t="shared" si="121"/>
        <v>-</v>
      </c>
      <c r="BN109" s="84" t="str">
        <f t="shared" si="121"/>
        <v>-</v>
      </c>
      <c r="BO109" s="84" t="str">
        <f t="shared" si="121"/>
        <v>-</v>
      </c>
      <c r="BP109" s="84" t="str">
        <f t="shared" si="121"/>
        <v>-</v>
      </c>
      <c r="BQ109" s="84" t="str">
        <f t="shared" si="121"/>
        <v>-</v>
      </c>
      <c r="BR109" s="8"/>
      <c r="BS109" s="8"/>
    </row>
    <row r="110" spans="1:71" x14ac:dyDescent="0.25">
      <c r="A110" s="44" t="s">
        <v>33</v>
      </c>
      <c r="B110" s="22"/>
      <c r="C110" s="73"/>
      <c r="D110" s="73"/>
      <c r="E110" s="73"/>
      <c r="F110" s="65"/>
      <c r="G110" s="8"/>
      <c r="H110" s="103">
        <f>IF($B$2&lt;4,$B$2,3)</f>
        <v>3</v>
      </c>
      <c r="I110" s="103">
        <f>IF($B$2&lt;4,1,IF($B$2&lt;7,$B$2-3,3))</f>
        <v>3</v>
      </c>
      <c r="J110" s="103">
        <f>IF($B$2&lt;4,1,IF($B$2&lt;7,1,IF($B$2&lt;10,$B$2-6,3)))</f>
        <v>1</v>
      </c>
      <c r="K110" s="103">
        <f>IF($B$2&lt;4,1,IF($B$2&lt;7,1,IF($B$2&lt;10,1,$B$2-9)))</f>
        <v>1</v>
      </c>
      <c r="L110" s="103">
        <f>IF($B$2&lt;4,$B$2,3)</f>
        <v>3</v>
      </c>
      <c r="M110" s="103">
        <f>IF($B$2&lt;4,1,IF($B$2&lt;7,$B$2-3,3))</f>
        <v>3</v>
      </c>
      <c r="N110" s="103">
        <f>IF($B$2&lt;4,1,IF($B$2&lt;7,1,IF($B$2&lt;10,$B$2-6,3)))</f>
        <v>1</v>
      </c>
      <c r="O110" s="103">
        <f>IF($B$2&lt;4,1,IF($B$2&lt;7,1,IF($B$2&lt;10,1,$B$2-9)))</f>
        <v>1</v>
      </c>
      <c r="P110" s="103">
        <f>IF($B$2&lt;4,$B$2,3)</f>
        <v>3</v>
      </c>
      <c r="Q110" s="103">
        <f>IF($B$2&lt;4,1,IF($B$2&lt;7,$B$2-3,3))</f>
        <v>3</v>
      </c>
      <c r="R110" s="103">
        <f>IF($B$2&lt;4,1,IF($B$2&lt;7,1,IF($B$2&lt;10,$B$2-6,3)))</f>
        <v>1</v>
      </c>
      <c r="S110" s="103">
        <f>IF($B$2&lt;4,1,IF($B$2&lt;7,1,IF($B$2&lt;10,1,$B$2-9)))</f>
        <v>1</v>
      </c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8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8"/>
      <c r="BB110" s="8"/>
      <c r="BC110" s="8"/>
      <c r="BD110" s="8"/>
      <c r="BE110" s="8"/>
      <c r="BF110" s="8"/>
      <c r="BG110" s="8"/>
      <c r="BH110" s="8"/>
      <c r="BI110" s="8"/>
      <c r="BJ110" s="8"/>
      <c r="BK110" s="8"/>
      <c r="BL110" s="8"/>
      <c r="BM110" s="8"/>
      <c r="BN110" s="8"/>
      <c r="BO110" s="8"/>
      <c r="BP110" s="8"/>
      <c r="BQ110" s="8"/>
      <c r="BR110" s="8"/>
      <c r="BS110" s="8"/>
    </row>
    <row r="111" spans="1:71" x14ac:dyDescent="0.25">
      <c r="A111" s="43" t="s">
        <v>53</v>
      </c>
      <c r="B111" s="23" t="s">
        <v>53</v>
      </c>
      <c r="C111" s="21" t="str">
        <f>$C$3</f>
        <v>YTD '15</v>
      </c>
      <c r="D111" s="21" t="str">
        <f>$D$3</f>
        <v>YTD '16</v>
      </c>
      <c r="E111" s="21" t="str">
        <f>$E$3</f>
        <v>YTD '17</v>
      </c>
      <c r="F111" s="21" t="str">
        <f>$F$3</f>
        <v>YoY</v>
      </c>
      <c r="G111" s="2" t="s">
        <v>33</v>
      </c>
      <c r="H111" s="27" t="str">
        <f>$H$3</f>
        <v>Q1 '15</v>
      </c>
      <c r="I111" s="27" t="str">
        <f>$I$3</f>
        <v>Q2 '15</v>
      </c>
      <c r="J111" s="27" t="str">
        <f>$J$3</f>
        <v>Q3 '15</v>
      </c>
      <c r="K111" s="27" t="str">
        <f>$K$3</f>
        <v>Q4 '15</v>
      </c>
      <c r="L111" s="30" t="str">
        <f>$L$3</f>
        <v>Q1 '16</v>
      </c>
      <c r="M111" s="30" t="str">
        <f>$M$3</f>
        <v>Q2 '16</v>
      </c>
      <c r="N111" s="30" t="str">
        <f>$N$3</f>
        <v>Q3 '16</v>
      </c>
      <c r="O111" s="30" t="str">
        <f>$O$3</f>
        <v>Q4 '16</v>
      </c>
      <c r="P111" s="27" t="str">
        <f>$P$3</f>
        <v>Q1 '17</v>
      </c>
      <c r="Q111" s="27" t="str">
        <f>$Q$3</f>
        <v>Q2 '17</v>
      </c>
      <c r="R111" s="27" t="str">
        <f>$R$3</f>
        <v>Q3 '17</v>
      </c>
      <c r="S111" s="27" t="str">
        <f>$S$3</f>
        <v>Q4 '17</v>
      </c>
      <c r="T111" s="17" t="s">
        <v>33</v>
      </c>
      <c r="U111" s="27" t="s">
        <v>1</v>
      </c>
      <c r="V111" s="27" t="s">
        <v>2</v>
      </c>
      <c r="W111" s="27" t="s">
        <v>3</v>
      </c>
      <c r="X111" s="27" t="s">
        <v>4</v>
      </c>
      <c r="Y111" s="27" t="s">
        <v>5</v>
      </c>
      <c r="Z111" s="27" t="s">
        <v>6</v>
      </c>
      <c r="AA111" s="27" t="s">
        <v>7</v>
      </c>
      <c r="AB111" s="27" t="s">
        <v>8</v>
      </c>
      <c r="AC111" s="27" t="s">
        <v>9</v>
      </c>
      <c r="AD111" s="27" t="s">
        <v>10</v>
      </c>
      <c r="AE111" s="27" t="s">
        <v>11</v>
      </c>
      <c r="AF111" s="27" t="s">
        <v>12</v>
      </c>
      <c r="AG111" s="29" t="s">
        <v>13</v>
      </c>
      <c r="AH111" s="29" t="s">
        <v>14</v>
      </c>
      <c r="AI111" s="29" t="s">
        <v>15</v>
      </c>
      <c r="AJ111" s="29" t="s">
        <v>16</v>
      </c>
      <c r="AK111" s="29" t="s">
        <v>17</v>
      </c>
      <c r="AL111" s="29" t="s">
        <v>18</v>
      </c>
      <c r="AM111" s="29" t="s">
        <v>19</v>
      </c>
      <c r="AN111" s="29" t="s">
        <v>20</v>
      </c>
      <c r="AO111" s="29" t="s">
        <v>21</v>
      </c>
      <c r="AP111" s="29" t="s">
        <v>22</v>
      </c>
      <c r="AQ111" s="29" t="s">
        <v>23</v>
      </c>
      <c r="AR111" s="29" t="s">
        <v>24</v>
      </c>
      <c r="AS111" s="25" t="s">
        <v>25</v>
      </c>
      <c r="AT111" s="25" t="s">
        <v>26</v>
      </c>
      <c r="AU111" s="25" t="s">
        <v>27</v>
      </c>
      <c r="AV111" s="25" t="s">
        <v>28</v>
      </c>
      <c r="AW111" s="25" t="s">
        <v>29</v>
      </c>
      <c r="AX111" s="25" t="s">
        <v>30</v>
      </c>
      <c r="AY111" s="31" t="s">
        <v>99</v>
      </c>
      <c r="AZ111" s="31" t="s">
        <v>100</v>
      </c>
      <c r="BA111" s="31" t="s">
        <v>101</v>
      </c>
      <c r="BB111" s="31" t="s">
        <v>102</v>
      </c>
      <c r="BC111" s="31" t="s">
        <v>103</v>
      </c>
      <c r="BD111" s="31" t="s">
        <v>104</v>
      </c>
      <c r="BF111" s="32">
        <v>42736</v>
      </c>
      <c r="BG111" s="32">
        <v>42767</v>
      </c>
      <c r="BH111" s="32">
        <v>42795</v>
      </c>
      <c r="BI111" s="32">
        <v>42826</v>
      </c>
      <c r="BJ111" s="32">
        <v>42856</v>
      </c>
      <c r="BK111" s="32">
        <v>42887</v>
      </c>
      <c r="BL111" s="32">
        <v>42917</v>
      </c>
      <c r="BM111" s="32">
        <v>42948</v>
      </c>
      <c r="BN111" s="32">
        <v>42979</v>
      </c>
      <c r="BO111" s="32">
        <v>43009</v>
      </c>
      <c r="BP111" s="32">
        <v>43040</v>
      </c>
      <c r="BQ111" s="32">
        <v>43070</v>
      </c>
    </row>
    <row r="112" spans="1:71" x14ac:dyDescent="0.25">
      <c r="A112" s="44" t="s">
        <v>162</v>
      </c>
      <c r="B112" s="16" t="s">
        <v>58</v>
      </c>
      <c r="C112" s="71">
        <f>SUM(U112                   : INDEX(U112:AF112,$B$2))</f>
        <v>0</v>
      </c>
      <c r="D112" s="71">
        <f>SUM(AG112                    : INDEX(AG112:AR112,$B$2))</f>
        <v>0</v>
      </c>
      <c r="E112" s="71">
        <f>SUM(AS112                    : INDEX(AS112:BD112,$B$2))</f>
        <v>0</v>
      </c>
      <c r="F112" s="65" t="str">
        <f>IFERROR(E112/D112,"")</f>
        <v/>
      </c>
      <c r="H112" s="4">
        <f>SUM(U112:W112)</f>
        <v>0</v>
      </c>
      <c r="I112" s="4">
        <f t="shared" ref="I112:I121" si="133">SUM(X112:Z112)</f>
        <v>0</v>
      </c>
      <c r="J112" s="4">
        <f>SUM(AA112:AC112)</f>
        <v>0</v>
      </c>
      <c r="K112" s="4">
        <f t="shared" ref="K112:K121" si="134">SUM(AD112:AF112)</f>
        <v>0</v>
      </c>
      <c r="L112" s="4">
        <f t="shared" ref="L112:L121" si="135">SUM(AG112:AI112)</f>
        <v>0</v>
      </c>
      <c r="M112" s="4">
        <f t="shared" ref="M112:M121" si="136">SUM(AJ112:AL112)</f>
        <v>0</v>
      </c>
      <c r="N112" s="4">
        <f t="shared" ref="N112:N121" si="137">SUM(AM112:AO112)</f>
        <v>0</v>
      </c>
      <c r="O112" s="4">
        <f t="shared" ref="O112:O121" si="138">SUM(AP112:AR112)</f>
        <v>0</v>
      </c>
      <c r="P112" s="4">
        <f t="shared" ref="P112:P121" si="139">SUM(AS112:AU112)</f>
        <v>0</v>
      </c>
      <c r="Q112" s="4">
        <f t="shared" ref="Q112:Q121" si="140">SUM(AV112:AX112)</f>
        <v>0</v>
      </c>
      <c r="R112" s="4">
        <f t="shared" ref="R112:R121" si="141">SUM(AY112:BA112)</f>
        <v>0</v>
      </c>
      <c r="S112" s="4">
        <f t="shared" ref="S112:S121" si="142">SUM(BB112:BD112)</f>
        <v>0</v>
      </c>
      <c r="U112" t="n">
        <v>22.0</v>
      </c>
      <c r="V112" t="n">
        <v>8.0</v>
      </c>
      <c r="W112" t="n">
        <v>41.0</v>
      </c>
      <c r="X112" t="n">
        <v>19.0</v>
      </c>
      <c r="Y112" t="n">
        <v>19.0</v>
      </c>
      <c r="Z112" t="n">
        <v>26.0</v>
      </c>
      <c r="AA112" t="n">
        <v>46.0</v>
      </c>
      <c r="AB112" t="n">
        <v>23.0</v>
      </c>
      <c r="AC112" t="n">
        <v>52.0</v>
      </c>
      <c r="AD112" t="n">
        <v>34.0</v>
      </c>
      <c r="AE112" t="n">
        <v>54.0</v>
      </c>
      <c r="AF112" t="n">
        <v>100.0</v>
      </c>
      <c r="AG112" t="n">
        <v>17.0</v>
      </c>
      <c r="AH112" t="n">
        <v>12.0</v>
      </c>
      <c r="AI112" t="n">
        <v>44.0</v>
      </c>
      <c r="AJ112" t="n">
        <v>25.0</v>
      </c>
      <c r="AK112" t="n">
        <v>24.0</v>
      </c>
      <c r="AL112" t="n">
        <v>34.0</v>
      </c>
      <c r="AM112" t="n">
        <v>34.0</v>
      </c>
      <c r="AN112" t="n">
        <v>30.0</v>
      </c>
      <c r="AO112" t="n">
        <v>40.5</v>
      </c>
      <c r="AP112" t="n">
        <v>25.0</v>
      </c>
      <c r="AQ112" t="n">
        <v>20.0</v>
      </c>
      <c r="AR112" s="4" t="n">
        <v>50.5</v>
      </c>
      <c r="AS112" t="n">
        <v>51.5</v>
      </c>
      <c r="AT112" t="n">
        <v>92.5</v>
      </c>
      <c r="AU112" t="n">
        <v>102.5</v>
      </c>
      <c r="AV112" t="n">
        <v>332.0</v>
      </c>
      <c r="AW112" t="n">
        <v>241.0</v>
      </c>
      <c r="AX112" t="n">
        <v>156.5</v>
      </c>
      <c r="AY112" t="n">
        <v>181.0</v>
      </c>
      <c r="BF112" s="84" t="str">
        <f t="shared" ref="BF112:BQ121" si="143">IFERROR(AS112/AG112,"-")</f>
        <v>-</v>
      </c>
      <c r="BG112" s="84" t="str">
        <f t="shared" si="143"/>
        <v>-</v>
      </c>
      <c r="BH112" s="84" t="str">
        <f t="shared" si="143"/>
        <v>-</v>
      </c>
      <c r="BI112" s="84" t="str">
        <f t="shared" si="143"/>
        <v>-</v>
      </c>
      <c r="BJ112" s="84" t="str">
        <f t="shared" si="143"/>
        <v>-</v>
      </c>
      <c r="BK112" s="84" t="str">
        <f t="shared" si="143"/>
        <v>-</v>
      </c>
      <c r="BL112" s="84" t="str">
        <f t="shared" si="143"/>
        <v>-</v>
      </c>
      <c r="BM112" s="84" t="str">
        <f t="shared" si="143"/>
        <v>-</v>
      </c>
      <c r="BN112" s="84" t="str">
        <f t="shared" si="143"/>
        <v>-</v>
      </c>
      <c r="BO112" s="84" t="str">
        <f t="shared" si="143"/>
        <v>-</v>
      </c>
      <c r="BP112" s="84" t="str">
        <f t="shared" si="143"/>
        <v>-</v>
      </c>
      <c r="BQ112" s="84" t="str">
        <f t="shared" si="143"/>
        <v>-</v>
      </c>
    </row>
    <row r="113" spans="1:69" x14ac:dyDescent="0.25">
      <c r="A113" s="44" t="s">
        <v>163</v>
      </c>
      <c r="B113" s="22" t="s">
        <v>44</v>
      </c>
      <c r="C113" s="71">
        <f>SUM(U113                   : INDEX(U113:AF113,$B$2))</f>
        <v>0</v>
      </c>
      <c r="D113" s="71">
        <f>SUM(AG113                    : INDEX(AG113:AR113,$B$2))</f>
        <v>0</v>
      </c>
      <c r="E113" s="71">
        <f>SUM(AS113                    : INDEX(AS113:BD113,$B$2))</f>
        <v>0</v>
      </c>
      <c r="F113" s="65" t="str">
        <f t="shared" ref="F113:F120" si="144">IFERROR(E113/D113,"")</f>
        <v/>
      </c>
      <c r="H113" s="4">
        <f t="shared" ref="H113:H121" si="145">SUM(U113:W113)</f>
        <v>0</v>
      </c>
      <c r="I113" s="4">
        <f t="shared" si="133"/>
        <v>0</v>
      </c>
      <c r="J113" s="4">
        <f t="shared" ref="J113:J121" si="146">SUM(AA113:AC113)</f>
        <v>0</v>
      </c>
      <c r="K113" s="4">
        <f t="shared" si="134"/>
        <v>0</v>
      </c>
      <c r="L113" s="4">
        <f t="shared" si="135"/>
        <v>0</v>
      </c>
      <c r="M113" s="4">
        <f t="shared" si="136"/>
        <v>0</v>
      </c>
      <c r="N113" s="4">
        <f t="shared" si="137"/>
        <v>0</v>
      </c>
      <c r="O113" s="4">
        <f t="shared" si="138"/>
        <v>0</v>
      </c>
      <c r="P113" s="4">
        <f t="shared" si="139"/>
        <v>0</v>
      </c>
      <c r="Q113" s="4">
        <f t="shared" si="140"/>
        <v>0</v>
      </c>
      <c r="R113" s="4">
        <f t="shared" si="141"/>
        <v>0</v>
      </c>
      <c r="S113" s="4">
        <f t="shared" si="142"/>
        <v>0</v>
      </c>
      <c r="U113" t="n">
        <v>101.0</v>
      </c>
      <c r="V113" t="n">
        <v>61.0</v>
      </c>
      <c r="W113" t="n">
        <v>102.0</v>
      </c>
      <c r="X113" t="n">
        <v>132.0</v>
      </c>
      <c r="Y113" t="n">
        <v>106.5</v>
      </c>
      <c r="Z113" t="n">
        <v>133.0</v>
      </c>
      <c r="AA113" t="n">
        <v>214.0</v>
      </c>
      <c r="AB113" t="n">
        <v>125.0</v>
      </c>
      <c r="AC113" t="n">
        <v>285.0</v>
      </c>
      <c r="AD113" t="n">
        <v>173.0</v>
      </c>
      <c r="AE113" t="n">
        <v>431.0</v>
      </c>
      <c r="AF113" t="n">
        <v>247.0</v>
      </c>
      <c r="AG113" t="n">
        <v>63.0</v>
      </c>
      <c r="AH113" t="n">
        <v>47.0</v>
      </c>
      <c r="AI113" t="n">
        <v>307.0</v>
      </c>
      <c r="AJ113" t="n">
        <v>235.0</v>
      </c>
      <c r="AK113" t="n">
        <v>304.0</v>
      </c>
      <c r="AL113" t="n">
        <v>755.0</v>
      </c>
      <c r="AM113" t="n">
        <v>383.0</v>
      </c>
      <c r="AN113" t="n">
        <v>440.0</v>
      </c>
      <c r="AO113" t="n">
        <v>691.5</v>
      </c>
      <c r="AP113" t="n">
        <v>497.5</v>
      </c>
      <c r="AQ113" t="n">
        <v>533.0</v>
      </c>
      <c r="AR113" s="4" t="n">
        <v>1110.0</v>
      </c>
      <c r="AS113" t="n">
        <v>195.0</v>
      </c>
      <c r="AT113" t="n">
        <v>268.0</v>
      </c>
      <c r="AU113" t="n">
        <v>726.0</v>
      </c>
      <c r="AV113" t="n">
        <v>470.0</v>
      </c>
      <c r="AW113" t="n">
        <v>458.0</v>
      </c>
      <c r="AX113" t="n">
        <v>1053.0</v>
      </c>
      <c r="AY113" t="n">
        <v>568.0</v>
      </c>
      <c r="BF113" s="84" t="str">
        <f t="shared" si="143"/>
        <v>-</v>
      </c>
      <c r="BG113" s="84" t="str">
        <f t="shared" si="143"/>
        <v>-</v>
      </c>
      <c r="BH113" s="84" t="str">
        <f t="shared" si="143"/>
        <v>-</v>
      </c>
      <c r="BI113" s="84" t="str">
        <f t="shared" si="143"/>
        <v>-</v>
      </c>
      <c r="BJ113" s="84" t="str">
        <f t="shared" si="143"/>
        <v>-</v>
      </c>
      <c r="BK113" s="84" t="str">
        <f t="shared" si="143"/>
        <v>-</v>
      </c>
      <c r="BL113" s="84" t="str">
        <f t="shared" si="143"/>
        <v>-</v>
      </c>
      <c r="BM113" s="84" t="str">
        <f t="shared" si="143"/>
        <v>-</v>
      </c>
      <c r="BN113" s="84" t="str">
        <f t="shared" si="143"/>
        <v>-</v>
      </c>
      <c r="BO113" s="84" t="str">
        <f t="shared" si="143"/>
        <v>-</v>
      </c>
      <c r="BP113" s="84" t="str">
        <f t="shared" si="143"/>
        <v>-</v>
      </c>
      <c r="BQ113" s="84" t="str">
        <f t="shared" si="143"/>
        <v>-</v>
      </c>
    </row>
    <row r="114" spans="1:69" x14ac:dyDescent="0.25">
      <c r="A114" s="44" t="s">
        <v>164</v>
      </c>
      <c r="B114" s="22" t="s">
        <v>45</v>
      </c>
      <c r="C114" s="71">
        <f>SUM(U114                   : INDEX(U114:AF114,$B$2))</f>
        <v>0</v>
      </c>
      <c r="D114" s="71">
        <f>SUM(AG114                    : INDEX(AG114:AR114,$B$2))</f>
        <v>0</v>
      </c>
      <c r="E114" s="71">
        <f>SUM(AS114                    : INDEX(AS114:BD114,$B$2))</f>
        <v>0</v>
      </c>
      <c r="F114" s="65" t="str">
        <f t="shared" si="144"/>
        <v/>
      </c>
      <c r="H114" s="4">
        <f t="shared" si="145"/>
        <v>0</v>
      </c>
      <c r="I114" s="4">
        <f t="shared" si="133"/>
        <v>0</v>
      </c>
      <c r="J114" s="4">
        <f t="shared" si="146"/>
        <v>0</v>
      </c>
      <c r="K114" s="4">
        <f t="shared" si="134"/>
        <v>0</v>
      </c>
      <c r="L114" s="4">
        <f t="shared" si="135"/>
        <v>0</v>
      </c>
      <c r="M114" s="4">
        <f t="shared" si="136"/>
        <v>0</v>
      </c>
      <c r="N114" s="4">
        <f t="shared" si="137"/>
        <v>0</v>
      </c>
      <c r="O114" s="4">
        <f t="shared" si="138"/>
        <v>0</v>
      </c>
      <c r="P114" s="4">
        <f t="shared" si="139"/>
        <v>0</v>
      </c>
      <c r="Q114" s="4">
        <f t="shared" si="140"/>
        <v>0</v>
      </c>
      <c r="R114" s="4">
        <f t="shared" si="141"/>
        <v>0</v>
      </c>
      <c r="S114" s="4">
        <f t="shared" si="142"/>
        <v>0</v>
      </c>
      <c r="U114" t="n">
        <v>67.0</v>
      </c>
      <c r="V114" t="n">
        <v>76.0</v>
      </c>
      <c r="W114" t="n">
        <v>80.0</v>
      </c>
      <c r="X114" t="n">
        <v>83.0</v>
      </c>
      <c r="Y114" t="n">
        <v>117.5</v>
      </c>
      <c r="Z114" t="n">
        <v>101.0</v>
      </c>
      <c r="AA114" t="n">
        <v>132.0</v>
      </c>
      <c r="AB114" t="n">
        <v>102.0</v>
      </c>
      <c r="AC114" t="n">
        <v>188.0</v>
      </c>
      <c r="AD114" t="n">
        <v>193.0</v>
      </c>
      <c r="AE114" t="n">
        <v>132.0</v>
      </c>
      <c r="AF114" t="n">
        <v>358.0</v>
      </c>
      <c r="AG114" t="n">
        <v>73.0</v>
      </c>
      <c r="AH114" t="n">
        <v>61.0</v>
      </c>
      <c r="AI114" t="n">
        <v>39.0</v>
      </c>
      <c r="AJ114" t="n">
        <v>100.0</v>
      </c>
      <c r="AK114" t="n">
        <v>156.0</v>
      </c>
      <c r="AL114" t="n">
        <v>301.0</v>
      </c>
      <c r="AM114" t="n">
        <v>266.0</v>
      </c>
      <c r="AN114" t="n">
        <v>242.0</v>
      </c>
      <c r="AO114" t="n">
        <v>408.0</v>
      </c>
      <c r="AP114" t="n">
        <v>269.5</v>
      </c>
      <c r="AQ114" t="n">
        <v>305.5</v>
      </c>
      <c r="AR114" s="4" t="n">
        <v>488.5</v>
      </c>
      <c r="AS114" t="n">
        <v>189.0</v>
      </c>
      <c r="AT114" t="n">
        <v>116.0</v>
      </c>
      <c r="AU114" t="n">
        <v>281.0</v>
      </c>
      <c r="AV114" t="n">
        <v>292.0</v>
      </c>
      <c r="AW114" t="n">
        <v>199.0</v>
      </c>
      <c r="AX114" t="n">
        <v>154.5</v>
      </c>
      <c r="AY114" t="n">
        <v>228.0</v>
      </c>
      <c r="BF114" s="84" t="str">
        <f t="shared" si="143"/>
        <v>-</v>
      </c>
      <c r="BG114" s="84" t="str">
        <f t="shared" si="143"/>
        <v>-</v>
      </c>
      <c r="BH114" s="84" t="str">
        <f t="shared" si="143"/>
        <v>-</v>
      </c>
      <c r="BI114" s="84" t="str">
        <f t="shared" si="143"/>
        <v>-</v>
      </c>
      <c r="BJ114" s="84" t="str">
        <f t="shared" si="143"/>
        <v>-</v>
      </c>
      <c r="BK114" s="84" t="str">
        <f t="shared" si="143"/>
        <v>-</v>
      </c>
      <c r="BL114" s="84" t="str">
        <f t="shared" si="143"/>
        <v>-</v>
      </c>
      <c r="BM114" s="84" t="str">
        <f t="shared" si="143"/>
        <v>-</v>
      </c>
      <c r="BN114" s="84" t="str">
        <f t="shared" si="143"/>
        <v>-</v>
      </c>
      <c r="BO114" s="84" t="str">
        <f t="shared" si="143"/>
        <v>-</v>
      </c>
      <c r="BP114" s="84" t="str">
        <f t="shared" si="143"/>
        <v>-</v>
      </c>
      <c r="BQ114" s="84" t="str">
        <f t="shared" si="143"/>
        <v>-</v>
      </c>
    </row>
    <row r="115" spans="1:69" x14ac:dyDescent="0.25">
      <c r="A115" s="44" t="s">
        <v>165</v>
      </c>
      <c r="B115" s="22" t="s">
        <v>46</v>
      </c>
      <c r="C115" s="71">
        <f>SUM(U115                   : INDEX(U115:AF115,$B$2))</f>
        <v>0</v>
      </c>
      <c r="D115" s="71">
        <f>SUM(AG115                    : INDEX(AG115:AR115,$B$2))</f>
        <v>0</v>
      </c>
      <c r="E115" s="71">
        <f>SUM(AS115                    : INDEX(AS115:BD115,$B$2))</f>
        <v>0</v>
      </c>
      <c r="F115" s="65" t="str">
        <f t="shared" si="144"/>
        <v/>
      </c>
      <c r="H115" s="4">
        <f t="shared" si="145"/>
        <v>0</v>
      </c>
      <c r="I115" s="4">
        <f t="shared" si="133"/>
        <v>0</v>
      </c>
      <c r="J115" s="4">
        <f t="shared" si="146"/>
        <v>0</v>
      </c>
      <c r="K115" s="4">
        <f t="shared" si="134"/>
        <v>0</v>
      </c>
      <c r="L115" s="4">
        <f t="shared" si="135"/>
        <v>0</v>
      </c>
      <c r="M115" s="4">
        <f t="shared" si="136"/>
        <v>0</v>
      </c>
      <c r="N115" s="4">
        <f t="shared" si="137"/>
        <v>0</v>
      </c>
      <c r="O115" s="4">
        <f t="shared" si="138"/>
        <v>0</v>
      </c>
      <c r="P115" s="4">
        <f t="shared" si="139"/>
        <v>0</v>
      </c>
      <c r="Q115" s="4">
        <f t="shared" si="140"/>
        <v>0</v>
      </c>
      <c r="R115" s="4">
        <f t="shared" si="141"/>
        <v>0</v>
      </c>
      <c r="S115" s="4">
        <f t="shared" si="142"/>
        <v>0</v>
      </c>
      <c r="U115" t="n">
        <v>80.0</v>
      </c>
      <c r="V115" t="n">
        <v>65.0</v>
      </c>
      <c r="W115" t="n">
        <v>116.0</v>
      </c>
      <c r="X115" t="n">
        <v>75.0</v>
      </c>
      <c r="Y115" t="n">
        <v>79.0</v>
      </c>
      <c r="Z115" t="n">
        <v>157.0</v>
      </c>
      <c r="AA115" t="n">
        <v>162.0</v>
      </c>
      <c r="AB115" t="n">
        <v>94.0</v>
      </c>
      <c r="AC115" t="n">
        <v>245.0</v>
      </c>
      <c r="AD115" t="n">
        <v>177.0</v>
      </c>
      <c r="AE115" t="n">
        <v>311.0</v>
      </c>
      <c r="AF115" t="n">
        <v>250.5</v>
      </c>
      <c r="AG115" t="n">
        <v>110.0</v>
      </c>
      <c r="AH115" t="n">
        <v>150.0</v>
      </c>
      <c r="AI115" t="n">
        <v>174.0</v>
      </c>
      <c r="AJ115" t="n">
        <v>78.0</v>
      </c>
      <c r="AK115" t="n">
        <v>129.0</v>
      </c>
      <c r="AL115" t="n">
        <v>229.0</v>
      </c>
      <c r="AM115" t="n">
        <v>177.0</v>
      </c>
      <c r="AN115" t="n">
        <v>325.0</v>
      </c>
      <c r="AO115" t="n">
        <v>477.0</v>
      </c>
      <c r="AP115" t="n">
        <v>268.0</v>
      </c>
      <c r="AQ115" t="n">
        <v>294.0</v>
      </c>
      <c r="AR115" s="4" t="n">
        <v>554.5</v>
      </c>
      <c r="AS115" t="n">
        <v>239.5</v>
      </c>
      <c r="AT115" t="n">
        <v>417.0</v>
      </c>
      <c r="AU115" t="n">
        <v>326.0</v>
      </c>
      <c r="AV115" t="n">
        <v>205.0</v>
      </c>
      <c r="AW115" t="n">
        <v>226.0</v>
      </c>
      <c r="AX115" t="n">
        <v>203.5</v>
      </c>
      <c r="AY115" t="n">
        <v>203.5</v>
      </c>
      <c r="BF115" s="84" t="str">
        <f t="shared" si="143"/>
        <v>-</v>
      </c>
      <c r="BG115" s="84" t="str">
        <f t="shared" si="143"/>
        <v>-</v>
      </c>
      <c r="BH115" s="84" t="str">
        <f t="shared" si="143"/>
        <v>-</v>
      </c>
      <c r="BI115" s="84" t="str">
        <f t="shared" si="143"/>
        <v>-</v>
      </c>
      <c r="BJ115" s="84" t="str">
        <f t="shared" si="143"/>
        <v>-</v>
      </c>
      <c r="BK115" s="84" t="str">
        <f t="shared" si="143"/>
        <v>-</v>
      </c>
      <c r="BL115" s="84" t="str">
        <f t="shared" si="143"/>
        <v>-</v>
      </c>
      <c r="BM115" s="84" t="str">
        <f t="shared" si="143"/>
        <v>-</v>
      </c>
      <c r="BN115" s="84" t="str">
        <f t="shared" si="143"/>
        <v>-</v>
      </c>
      <c r="BO115" s="84" t="str">
        <f t="shared" si="143"/>
        <v>-</v>
      </c>
      <c r="BP115" s="84" t="str">
        <f t="shared" si="143"/>
        <v>-</v>
      </c>
      <c r="BQ115" s="84" t="str">
        <f t="shared" si="143"/>
        <v>-</v>
      </c>
    </row>
    <row r="116" spans="1:69" x14ac:dyDescent="0.25">
      <c r="A116" s="44" t="s">
        <v>166</v>
      </c>
      <c r="B116" s="22" t="s">
        <v>47</v>
      </c>
      <c r="C116" s="71">
        <f>SUM(U116                   : INDEX(U116:AF116,$B$2))</f>
        <v>0</v>
      </c>
      <c r="D116" s="71">
        <f>SUM(AG116                    : INDEX(AG116:AR116,$B$2))</f>
        <v>0</v>
      </c>
      <c r="E116" s="71">
        <f>SUM(AS116                    : INDEX(AS116:BD116,$B$2))</f>
        <v>0</v>
      </c>
      <c r="F116" s="65" t="str">
        <f t="shared" si="144"/>
        <v/>
      </c>
      <c r="H116" s="4">
        <f t="shared" si="145"/>
        <v>0</v>
      </c>
      <c r="I116" s="4">
        <f t="shared" si="133"/>
        <v>0</v>
      </c>
      <c r="J116" s="4">
        <f t="shared" si="146"/>
        <v>0</v>
      </c>
      <c r="K116" s="4">
        <f t="shared" si="134"/>
        <v>0</v>
      </c>
      <c r="L116" s="4">
        <f t="shared" si="135"/>
        <v>0</v>
      </c>
      <c r="M116" s="4">
        <f t="shared" si="136"/>
        <v>0</v>
      </c>
      <c r="N116" s="4">
        <f t="shared" si="137"/>
        <v>0</v>
      </c>
      <c r="O116" s="4">
        <f t="shared" si="138"/>
        <v>0</v>
      </c>
      <c r="P116" s="4">
        <f t="shared" si="139"/>
        <v>0</v>
      </c>
      <c r="Q116" s="4">
        <f t="shared" si="140"/>
        <v>0</v>
      </c>
      <c r="R116" s="4">
        <f t="shared" si="141"/>
        <v>0</v>
      </c>
      <c r="S116" s="4">
        <f t="shared" si="142"/>
        <v>0</v>
      </c>
      <c r="U116" t="n">
        <v>37.0</v>
      </c>
      <c r="V116" t="n">
        <v>34.0</v>
      </c>
      <c r="W116" t="n">
        <v>77.0</v>
      </c>
      <c r="X116" t="n">
        <v>103.0</v>
      </c>
      <c r="Y116" t="n">
        <v>112.0</v>
      </c>
      <c r="Z116" t="n">
        <v>85.0</v>
      </c>
      <c r="AA116" t="n">
        <v>80.0</v>
      </c>
      <c r="AB116" t="n">
        <v>62.0</v>
      </c>
      <c r="AC116" t="n">
        <v>144.0</v>
      </c>
      <c r="AD116" t="n">
        <v>106.5</v>
      </c>
      <c r="AE116" t="n">
        <v>206.0</v>
      </c>
      <c r="AF116" t="n">
        <v>213.0</v>
      </c>
      <c r="AG116" t="n">
        <v>101.0</v>
      </c>
      <c r="AH116" t="n">
        <v>98.0</v>
      </c>
      <c r="AI116" t="n">
        <v>249.0</v>
      </c>
      <c r="AJ116" t="n">
        <v>105.0</v>
      </c>
      <c r="AK116" t="n">
        <v>105.0</v>
      </c>
      <c r="AL116" t="n">
        <v>89.0</v>
      </c>
      <c r="AM116" t="n">
        <v>70.0</v>
      </c>
      <c r="AN116" t="n">
        <v>98.0</v>
      </c>
      <c r="AO116" t="n">
        <v>151.5</v>
      </c>
      <c r="AP116" t="n">
        <v>177.0</v>
      </c>
      <c r="AQ116" t="n">
        <v>200.0</v>
      </c>
      <c r="AR116" s="4" t="n">
        <v>414.0</v>
      </c>
      <c r="AS116" t="n">
        <v>124.5</v>
      </c>
      <c r="AT116" t="n">
        <v>238.0</v>
      </c>
      <c r="AU116" t="n">
        <v>352.5</v>
      </c>
      <c r="AV116" t="n">
        <v>145.0</v>
      </c>
      <c r="AW116" t="n">
        <v>100.0</v>
      </c>
      <c r="AX116" t="n">
        <v>99.0</v>
      </c>
      <c r="AY116" t="n">
        <v>118.0</v>
      </c>
      <c r="BF116" s="84" t="str">
        <f t="shared" si="143"/>
        <v>-</v>
      </c>
      <c r="BG116" s="84" t="str">
        <f t="shared" si="143"/>
        <v>-</v>
      </c>
      <c r="BH116" s="84" t="str">
        <f t="shared" si="143"/>
        <v>-</v>
      </c>
      <c r="BI116" s="84" t="str">
        <f t="shared" si="143"/>
        <v>-</v>
      </c>
      <c r="BJ116" s="84" t="str">
        <f t="shared" si="143"/>
        <v>-</v>
      </c>
      <c r="BK116" s="84" t="str">
        <f t="shared" si="143"/>
        <v>-</v>
      </c>
      <c r="BL116" s="84" t="str">
        <f t="shared" si="143"/>
        <v>-</v>
      </c>
      <c r="BM116" s="84" t="str">
        <f t="shared" si="143"/>
        <v>-</v>
      </c>
      <c r="BN116" s="84" t="str">
        <f t="shared" si="143"/>
        <v>-</v>
      </c>
      <c r="BO116" s="84" t="str">
        <f t="shared" si="143"/>
        <v>-</v>
      </c>
      <c r="BP116" s="84" t="str">
        <f t="shared" si="143"/>
        <v>-</v>
      </c>
      <c r="BQ116" s="84" t="str">
        <f t="shared" si="143"/>
        <v>-</v>
      </c>
    </row>
    <row r="117" spans="1:69" x14ac:dyDescent="0.25">
      <c r="A117" s="44" t="s">
        <v>167</v>
      </c>
      <c r="B117" s="22" t="s">
        <v>48</v>
      </c>
      <c r="C117" s="71">
        <f>SUM(U117                   : INDEX(U117:AF117,$B$2))</f>
        <v>0</v>
      </c>
      <c r="D117" s="71">
        <f>SUM(AG117                    : INDEX(AG117:AR117,$B$2))</f>
        <v>0</v>
      </c>
      <c r="E117" s="71">
        <f>SUM(AS117                    : INDEX(AS117:BD117,$B$2))</f>
        <v>0</v>
      </c>
      <c r="F117" s="65" t="str">
        <f t="shared" si="144"/>
        <v/>
      </c>
      <c r="H117" s="4">
        <f t="shared" si="145"/>
        <v>0</v>
      </c>
      <c r="I117" s="4">
        <f t="shared" si="133"/>
        <v>0</v>
      </c>
      <c r="J117" s="4">
        <f t="shared" si="146"/>
        <v>0</v>
      </c>
      <c r="K117" s="4">
        <f t="shared" si="134"/>
        <v>0</v>
      </c>
      <c r="L117" s="4">
        <f t="shared" si="135"/>
        <v>0</v>
      </c>
      <c r="M117" s="4">
        <f t="shared" si="136"/>
        <v>0</v>
      </c>
      <c r="N117" s="4">
        <f t="shared" si="137"/>
        <v>0</v>
      </c>
      <c r="O117" s="4">
        <f t="shared" si="138"/>
        <v>0</v>
      </c>
      <c r="P117" s="4">
        <f t="shared" si="139"/>
        <v>0</v>
      </c>
      <c r="Q117" s="4">
        <f t="shared" si="140"/>
        <v>0</v>
      </c>
      <c r="R117" s="4">
        <f t="shared" si="141"/>
        <v>0</v>
      </c>
      <c r="S117" s="4">
        <f t="shared" si="142"/>
        <v>0</v>
      </c>
      <c r="U117" t="n">
        <v>33.0</v>
      </c>
      <c r="V117" t="n">
        <v>31.0</v>
      </c>
      <c r="W117" t="n">
        <v>66.0</v>
      </c>
      <c r="X117" t="n">
        <v>77.0</v>
      </c>
      <c r="Y117" t="n">
        <v>70.0</v>
      </c>
      <c r="Z117" t="n">
        <v>61.0</v>
      </c>
      <c r="AA117" t="n">
        <v>76.0</v>
      </c>
      <c r="AB117" t="n">
        <v>58.0</v>
      </c>
      <c r="AC117" t="n">
        <v>132.0</v>
      </c>
      <c r="AD117" t="n">
        <v>111.0</v>
      </c>
      <c r="AE117" t="n">
        <v>177.0</v>
      </c>
      <c r="AF117" t="n">
        <v>169.0</v>
      </c>
      <c r="AG117" t="n">
        <v>56.0</v>
      </c>
      <c r="AH117" t="n">
        <v>83.0</v>
      </c>
      <c r="AI117" t="n">
        <v>175.0</v>
      </c>
      <c r="AJ117" t="n">
        <v>110.0</v>
      </c>
      <c r="AK117" t="n">
        <v>171.0</v>
      </c>
      <c r="AL117" t="n">
        <v>235.0</v>
      </c>
      <c r="AM117" t="n">
        <v>98.0</v>
      </c>
      <c r="AN117" t="n">
        <v>75.0</v>
      </c>
      <c r="AO117" t="n">
        <v>120.0</v>
      </c>
      <c r="AP117" t="n">
        <v>68.0</v>
      </c>
      <c r="AQ117" t="n">
        <v>114.0</v>
      </c>
      <c r="AR117" s="4" t="n">
        <v>276.0</v>
      </c>
      <c r="AS117" t="n">
        <v>41.0</v>
      </c>
      <c r="AT117" t="n">
        <v>88.0</v>
      </c>
      <c r="AU117" t="n">
        <v>148.5</v>
      </c>
      <c r="AV117" t="n">
        <v>132.0</v>
      </c>
      <c r="AW117" t="n">
        <v>97.0</v>
      </c>
      <c r="AX117" t="n">
        <v>76.5</v>
      </c>
      <c r="AY117" t="n">
        <v>69.0</v>
      </c>
      <c r="BF117" s="84" t="str">
        <f t="shared" si="143"/>
        <v>-</v>
      </c>
      <c r="BG117" s="84" t="str">
        <f t="shared" si="143"/>
        <v>-</v>
      </c>
      <c r="BH117" s="84" t="str">
        <f t="shared" si="143"/>
        <v>-</v>
      </c>
      <c r="BI117" s="84" t="str">
        <f t="shared" si="143"/>
        <v>-</v>
      </c>
      <c r="BJ117" s="84" t="str">
        <f t="shared" si="143"/>
        <v>-</v>
      </c>
      <c r="BK117" s="84" t="str">
        <f t="shared" si="143"/>
        <v>-</v>
      </c>
      <c r="BL117" s="84" t="str">
        <f t="shared" si="143"/>
        <v>-</v>
      </c>
      <c r="BM117" s="84" t="str">
        <f t="shared" si="143"/>
        <v>-</v>
      </c>
      <c r="BN117" s="84" t="str">
        <f t="shared" si="143"/>
        <v>-</v>
      </c>
      <c r="BO117" s="84" t="str">
        <f t="shared" si="143"/>
        <v>-</v>
      </c>
      <c r="BP117" s="84" t="str">
        <f t="shared" si="143"/>
        <v>-</v>
      </c>
      <c r="BQ117" s="84" t="str">
        <f t="shared" si="143"/>
        <v>-</v>
      </c>
    </row>
    <row r="118" spans="1:69" x14ac:dyDescent="0.25">
      <c r="A118" s="44" t="s">
        <v>168</v>
      </c>
      <c r="B118" s="22" t="s">
        <v>49</v>
      </c>
      <c r="C118" s="71">
        <f>SUM(U118                   : INDEX(U118:AF118,$B$2))</f>
        <v>0</v>
      </c>
      <c r="D118" s="71">
        <f>SUM(AG118                    : INDEX(AG118:AR118,$B$2))</f>
        <v>0</v>
      </c>
      <c r="E118" s="71">
        <f>SUM(AS118                    : INDEX(AS118:BD118,$B$2))</f>
        <v>0</v>
      </c>
      <c r="F118" s="65" t="str">
        <f t="shared" si="144"/>
        <v/>
      </c>
      <c r="H118" s="4">
        <f t="shared" si="145"/>
        <v>0</v>
      </c>
      <c r="I118" s="4">
        <f t="shared" si="133"/>
        <v>0</v>
      </c>
      <c r="J118" s="4">
        <f t="shared" si="146"/>
        <v>0</v>
      </c>
      <c r="K118" s="4">
        <f t="shared" si="134"/>
        <v>0</v>
      </c>
      <c r="L118" s="4">
        <f t="shared" si="135"/>
        <v>0</v>
      </c>
      <c r="M118" s="4">
        <f t="shared" si="136"/>
        <v>0</v>
      </c>
      <c r="N118" s="4">
        <f t="shared" si="137"/>
        <v>0</v>
      </c>
      <c r="O118" s="4">
        <f t="shared" si="138"/>
        <v>0</v>
      </c>
      <c r="P118" s="4">
        <f t="shared" si="139"/>
        <v>0</v>
      </c>
      <c r="Q118" s="4">
        <f t="shared" si="140"/>
        <v>0</v>
      </c>
      <c r="R118" s="4">
        <f t="shared" si="141"/>
        <v>0</v>
      </c>
      <c r="S118" s="4">
        <f t="shared" si="142"/>
        <v>0</v>
      </c>
      <c r="U118" t="n">
        <v>2.0</v>
      </c>
      <c r="V118" t="n">
        <v>7.0</v>
      </c>
      <c r="W118" t="n">
        <v>4.0</v>
      </c>
      <c r="X118" t="n">
        <v>3.0</v>
      </c>
      <c r="Y118" t="n">
        <v>15.0</v>
      </c>
      <c r="Z118" t="n">
        <v>15.0</v>
      </c>
      <c r="AA118" t="n">
        <v>20.0</v>
      </c>
      <c r="AB118" t="n">
        <v>19.0</v>
      </c>
      <c r="AC118" t="n">
        <v>60.0</v>
      </c>
      <c r="AD118" t="n">
        <v>22.5</v>
      </c>
      <c r="AE118" t="n">
        <v>124.0</v>
      </c>
      <c r="AF118" t="n">
        <v>91.5</v>
      </c>
      <c r="AG118" t="n">
        <v>48.0</v>
      </c>
      <c r="AH118" t="n">
        <v>32.0</v>
      </c>
      <c r="AI118" t="n">
        <v>91.0</v>
      </c>
      <c r="AJ118" t="n">
        <v>43.0</v>
      </c>
      <c r="AK118" t="n">
        <v>68.0</v>
      </c>
      <c r="AL118" t="n">
        <v>117.0</v>
      </c>
      <c r="AM118" t="n">
        <v>58.0</v>
      </c>
      <c r="AN118" t="n">
        <v>111.0</v>
      </c>
      <c r="AO118" t="n">
        <v>143.5</v>
      </c>
      <c r="AP118" t="n">
        <v>149.0</v>
      </c>
      <c r="AQ118" t="n">
        <v>169.5</v>
      </c>
      <c r="AR118" s="4" t="n">
        <v>315.5</v>
      </c>
      <c r="AS118" t="n">
        <v>71.5</v>
      </c>
      <c r="AT118" t="n">
        <v>104.5</v>
      </c>
      <c r="AU118" t="n">
        <v>94.5</v>
      </c>
      <c r="AV118" t="n">
        <v>140.0</v>
      </c>
      <c r="AW118" t="n">
        <v>115.0</v>
      </c>
      <c r="AX118" t="n">
        <v>109.0</v>
      </c>
      <c r="AY118" t="n">
        <v>80.5</v>
      </c>
      <c r="BF118" s="84" t="str">
        <f t="shared" si="143"/>
        <v>-</v>
      </c>
      <c r="BG118" s="84" t="str">
        <f t="shared" si="143"/>
        <v>-</v>
      </c>
      <c r="BH118" s="84" t="str">
        <f t="shared" si="143"/>
        <v>-</v>
      </c>
      <c r="BI118" s="84" t="str">
        <f t="shared" si="143"/>
        <v>-</v>
      </c>
      <c r="BJ118" s="84" t="str">
        <f t="shared" si="143"/>
        <v>-</v>
      </c>
      <c r="BK118" s="84" t="str">
        <f t="shared" si="143"/>
        <v>-</v>
      </c>
      <c r="BL118" s="84" t="str">
        <f t="shared" si="143"/>
        <v>-</v>
      </c>
      <c r="BM118" s="84" t="str">
        <f t="shared" si="143"/>
        <v>-</v>
      </c>
      <c r="BN118" s="84" t="str">
        <f t="shared" si="143"/>
        <v>-</v>
      </c>
      <c r="BO118" s="84" t="str">
        <f t="shared" si="143"/>
        <v>-</v>
      </c>
      <c r="BP118" s="84" t="str">
        <f t="shared" si="143"/>
        <v>-</v>
      </c>
      <c r="BQ118" s="84" t="str">
        <f t="shared" si="143"/>
        <v>-</v>
      </c>
    </row>
    <row r="119" spans="1:69" x14ac:dyDescent="0.25">
      <c r="A119" s="44" t="s">
        <v>169</v>
      </c>
      <c r="B119" s="22" t="s">
        <v>50</v>
      </c>
      <c r="C119" s="71">
        <f>SUM(U119                   : INDEX(U119:AF119,$B$2))</f>
        <v>0</v>
      </c>
      <c r="D119" s="71">
        <f>SUM(AG119                    : INDEX(AG119:AR119,$B$2))</f>
        <v>0</v>
      </c>
      <c r="E119" s="71">
        <f>SUM(AS119                    : INDEX(AS119:BD119,$B$2))</f>
        <v>0</v>
      </c>
      <c r="F119" s="65" t="str">
        <f t="shared" si="144"/>
        <v/>
      </c>
      <c r="H119" s="4">
        <f t="shared" si="145"/>
        <v>0</v>
      </c>
      <c r="I119" s="4">
        <f t="shared" si="133"/>
        <v>0</v>
      </c>
      <c r="J119" s="4">
        <f t="shared" si="146"/>
        <v>0</v>
      </c>
      <c r="K119" s="4">
        <f t="shared" si="134"/>
        <v>0</v>
      </c>
      <c r="L119" s="4">
        <f t="shared" si="135"/>
        <v>0</v>
      </c>
      <c r="M119" s="4">
        <f t="shared" si="136"/>
        <v>0</v>
      </c>
      <c r="N119" s="4">
        <f t="shared" si="137"/>
        <v>0</v>
      </c>
      <c r="O119" s="4">
        <f t="shared" si="138"/>
        <v>0</v>
      </c>
      <c r="P119" s="4">
        <f t="shared" si="139"/>
        <v>0</v>
      </c>
      <c r="Q119" s="4">
        <f t="shared" si="140"/>
        <v>0</v>
      </c>
      <c r="R119" s="4">
        <f t="shared" si="141"/>
        <v>0</v>
      </c>
      <c r="S119" s="4">
        <f t="shared" si="142"/>
        <v>0</v>
      </c>
      <c r="T119" s="7"/>
      <c r="AR119" s="4"/>
      <c r="AT119" t="n">
        <v>81.0</v>
      </c>
      <c r="AU119" t="n">
        <v>64.0</v>
      </c>
      <c r="AV119" t="n">
        <v>159.0</v>
      </c>
      <c r="AW119" t="n">
        <v>57.0</v>
      </c>
      <c r="AX119" t="n">
        <v>47.0</v>
      </c>
      <c r="AY119" t="n">
        <v>49.0</v>
      </c>
      <c r="BF119" s="84" t="str">
        <f t="shared" si="143"/>
        <v>-</v>
      </c>
      <c r="BG119" s="84" t="str">
        <f t="shared" si="143"/>
        <v>-</v>
      </c>
      <c r="BH119" s="84" t="str">
        <f t="shared" si="143"/>
        <v>-</v>
      </c>
      <c r="BI119" s="84" t="str">
        <f t="shared" si="143"/>
        <v>-</v>
      </c>
      <c r="BJ119" s="84" t="str">
        <f t="shared" si="143"/>
        <v>-</v>
      </c>
      <c r="BK119" s="84" t="str">
        <f t="shared" si="143"/>
        <v>-</v>
      </c>
      <c r="BL119" s="84" t="str">
        <f t="shared" si="143"/>
        <v>-</v>
      </c>
      <c r="BM119" s="84" t="str">
        <f t="shared" si="143"/>
        <v>-</v>
      </c>
      <c r="BN119" s="84" t="str">
        <f t="shared" si="143"/>
        <v>-</v>
      </c>
      <c r="BO119" s="84" t="str">
        <f t="shared" si="143"/>
        <v>-</v>
      </c>
      <c r="BP119" s="84" t="str">
        <f t="shared" si="143"/>
        <v>-</v>
      </c>
      <c r="BQ119" s="84" t="str">
        <f t="shared" si="143"/>
        <v>-</v>
      </c>
    </row>
    <row r="120" spans="1:69" x14ac:dyDescent="0.25">
      <c r="A120" s="44"/>
      <c r="B120" s="3" t="s">
        <v>153</v>
      </c>
      <c r="C120" s="69">
        <f>SUM(C112:C118)</f>
        <v>0</v>
      </c>
      <c r="D120" s="69">
        <f t="shared" ref="D120:E120" si="147">SUM(D112:D118)</f>
        <v>0</v>
      </c>
      <c r="E120" s="69">
        <f t="shared" si="147"/>
        <v>0</v>
      </c>
      <c r="F120" s="65" t="str">
        <f t="shared" si="144"/>
        <v/>
      </c>
      <c r="H120" s="4">
        <f t="shared" si="145"/>
        <v>0</v>
      </c>
      <c r="I120" s="4">
        <f t="shared" si="133"/>
        <v>0</v>
      </c>
      <c r="J120" s="4">
        <f t="shared" si="146"/>
        <v>0</v>
      </c>
      <c r="K120" s="4">
        <f t="shared" si="134"/>
        <v>0</v>
      </c>
      <c r="L120" s="4">
        <f t="shared" si="135"/>
        <v>0</v>
      </c>
      <c r="M120" s="4">
        <f t="shared" si="136"/>
        <v>0</v>
      </c>
      <c r="N120" s="4">
        <f t="shared" si="137"/>
        <v>0</v>
      </c>
      <c r="O120" s="4">
        <f t="shared" si="138"/>
        <v>0</v>
      </c>
      <c r="P120" s="4">
        <f t="shared" si="139"/>
        <v>0</v>
      </c>
      <c r="Q120" s="4">
        <f t="shared" si="140"/>
        <v>0</v>
      </c>
      <c r="R120" s="4">
        <f t="shared" si="141"/>
        <v>0</v>
      </c>
      <c r="S120" s="4">
        <f t="shared" si="142"/>
        <v>0</v>
      </c>
      <c r="T120" s="7"/>
      <c r="U120" s="61">
        <f>SUM(U112:U118)</f>
        <v>0</v>
      </c>
      <c r="V120" s="61">
        <f>SUM(V112:V118)</f>
        <v>0</v>
      </c>
      <c r="W120" s="61">
        <f>SUM(W112:W118)</f>
        <v>0</v>
      </c>
      <c r="X120" s="61">
        <f>SUM(X112:X118)</f>
        <v>0</v>
      </c>
      <c r="Y120" s="61">
        <f t="shared" ref="Y120:BD120" si="148">SUM(Y112:Y118)</f>
        <v>0</v>
      </c>
      <c r="Z120" s="61">
        <f t="shared" si="148"/>
        <v>0</v>
      </c>
      <c r="AA120" s="61">
        <f t="shared" si="148"/>
        <v>0</v>
      </c>
      <c r="AB120" s="61">
        <f t="shared" si="148"/>
        <v>0</v>
      </c>
      <c r="AC120" s="61">
        <f t="shared" si="148"/>
        <v>0</v>
      </c>
      <c r="AD120" s="61">
        <f t="shared" si="148"/>
        <v>0</v>
      </c>
      <c r="AE120" s="61">
        <f t="shared" si="148"/>
        <v>0</v>
      </c>
      <c r="AF120" s="61">
        <f t="shared" si="148"/>
        <v>0</v>
      </c>
      <c r="AG120" s="61">
        <f t="shared" si="148"/>
        <v>0</v>
      </c>
      <c r="AH120" s="61">
        <f t="shared" si="148"/>
        <v>0</v>
      </c>
      <c r="AI120" s="61">
        <f t="shared" si="148"/>
        <v>0</v>
      </c>
      <c r="AJ120" s="61">
        <f>SUM(AJ112:AJ118)</f>
        <v>0</v>
      </c>
      <c r="AK120" s="61">
        <f t="shared" si="148"/>
        <v>0</v>
      </c>
      <c r="AL120" s="61">
        <f t="shared" si="148"/>
        <v>0</v>
      </c>
      <c r="AM120" s="61">
        <f t="shared" si="148"/>
        <v>0</v>
      </c>
      <c r="AN120" s="61">
        <f t="shared" si="148"/>
        <v>0</v>
      </c>
      <c r="AO120" s="61">
        <f t="shared" si="148"/>
        <v>0</v>
      </c>
      <c r="AP120" s="61">
        <f t="shared" si="148"/>
        <v>0</v>
      </c>
      <c r="AQ120" s="61">
        <f t="shared" si="148"/>
        <v>0</v>
      </c>
      <c r="AR120" s="61">
        <f t="shared" si="148"/>
        <v>0</v>
      </c>
      <c r="AS120" s="61">
        <f t="shared" si="148"/>
        <v>0</v>
      </c>
      <c r="AT120" s="61">
        <f t="shared" si="148"/>
        <v>0</v>
      </c>
      <c r="AU120" s="61">
        <f t="shared" si="148"/>
        <v>0</v>
      </c>
      <c r="AV120" s="61">
        <f t="shared" si="148"/>
        <v>0</v>
      </c>
      <c r="AW120" s="61">
        <f t="shared" si="148"/>
        <v>0</v>
      </c>
      <c r="AX120" s="61">
        <f t="shared" si="148"/>
        <v>0</v>
      </c>
      <c r="AY120" s="61">
        <f t="shared" si="148"/>
        <v>0</v>
      </c>
      <c r="AZ120" s="61">
        <f t="shared" si="148"/>
        <v>0</v>
      </c>
      <c r="BA120" s="61">
        <f t="shared" si="148"/>
        <v>0</v>
      </c>
      <c r="BB120" s="61">
        <f t="shared" si="148"/>
        <v>0</v>
      </c>
      <c r="BC120" s="61">
        <f t="shared" si="148"/>
        <v>0</v>
      </c>
      <c r="BD120" s="61">
        <f t="shared" si="148"/>
        <v>0</v>
      </c>
      <c r="BF120" s="84" t="str">
        <f t="shared" si="143"/>
        <v>-</v>
      </c>
      <c r="BG120" s="84" t="str">
        <f t="shared" si="143"/>
        <v>-</v>
      </c>
      <c r="BH120" s="84" t="str">
        <f t="shared" si="143"/>
        <v>-</v>
      </c>
      <c r="BI120" s="84" t="str">
        <f t="shared" si="143"/>
        <v>-</v>
      </c>
      <c r="BJ120" s="84" t="str">
        <f t="shared" si="143"/>
        <v>-</v>
      </c>
      <c r="BK120" s="84" t="str">
        <f t="shared" si="143"/>
        <v>-</v>
      </c>
      <c r="BL120" s="84" t="str">
        <f t="shared" si="143"/>
        <v>-</v>
      </c>
      <c r="BM120" s="84" t="str">
        <f t="shared" si="143"/>
        <v>-</v>
      </c>
      <c r="BN120" s="84" t="str">
        <f t="shared" si="143"/>
        <v>-</v>
      </c>
      <c r="BO120" s="84" t="str">
        <f t="shared" si="143"/>
        <v>-</v>
      </c>
      <c r="BP120" s="84" t="str">
        <f t="shared" si="143"/>
        <v>-</v>
      </c>
      <c r="BQ120" s="84" t="str">
        <f t="shared" si="143"/>
        <v>-</v>
      </c>
    </row>
    <row r="121" spans="1:69" x14ac:dyDescent="0.25">
      <c r="A121" s="45" t="s">
        <v>208</v>
      </c>
      <c r="B121" s="3" t="s">
        <v>61</v>
      </c>
      <c r="C121" s="69">
        <f>SUM(C112:C119)</f>
        <v>0</v>
      </c>
      <c r="D121" s="69">
        <f t="shared" ref="D121:E121" si="149">SUM(D112:D119)</f>
        <v>0</v>
      </c>
      <c r="E121" s="69">
        <f t="shared" si="149"/>
        <v>0</v>
      </c>
      <c r="F121" s="65" t="str">
        <f>IFERROR(E121/D121,"")</f>
        <v/>
      </c>
      <c r="H121" s="4">
        <f t="shared" si="145"/>
        <v>0</v>
      </c>
      <c r="I121" s="4">
        <f t="shared" si="133"/>
        <v>0</v>
      </c>
      <c r="J121" s="4">
        <f t="shared" si="146"/>
        <v>0</v>
      </c>
      <c r="K121" s="4">
        <f t="shared" si="134"/>
        <v>0</v>
      </c>
      <c r="L121" s="4">
        <f t="shared" si="135"/>
        <v>0</v>
      </c>
      <c r="M121" s="4">
        <f t="shared" si="136"/>
        <v>0</v>
      </c>
      <c r="N121" s="4">
        <f t="shared" si="137"/>
        <v>0</v>
      </c>
      <c r="O121" s="4">
        <f t="shared" si="138"/>
        <v>0</v>
      </c>
      <c r="P121" s="4">
        <f t="shared" si="139"/>
        <v>0</v>
      </c>
      <c r="Q121" s="4">
        <f t="shared" si="140"/>
        <v>0</v>
      </c>
      <c r="R121" s="4">
        <f t="shared" si="141"/>
        <v>0</v>
      </c>
      <c r="S121" s="4">
        <f t="shared" si="142"/>
        <v>0</v>
      </c>
      <c r="T121" s="5"/>
      <c r="U121" s="6" t="n">
        <v>342.0</v>
      </c>
      <c r="V121" s="6" t="n">
        <v>282.0</v>
      </c>
      <c r="W121" s="6" t="n">
        <v>486.0</v>
      </c>
      <c r="X121" s="6" t="n">
        <v>492.0</v>
      </c>
      <c r="Y121" s="6" t="n">
        <v>519.0</v>
      </c>
      <c r="Z121" s="6" t="n">
        <v>578.0</v>
      </c>
      <c r="AA121" s="6" t="n">
        <v>730.0</v>
      </c>
      <c r="AB121" s="6" t="n">
        <v>483.0</v>
      </c>
      <c r="AC121" s="6" t="n">
        <v>1106.0</v>
      </c>
      <c r="AD121" s="6" t="n">
        <v>817.0</v>
      </c>
      <c r="AE121" s="6" t="n">
        <v>1435.0</v>
      </c>
      <c r="AF121" s="6" t="n">
        <v>1429.0</v>
      </c>
      <c r="AG121" s="6" t="n">
        <v>468.0</v>
      </c>
      <c r="AH121" s="6" t="n">
        <v>483.0</v>
      </c>
      <c r="AI121" s="6" t="n">
        <v>1079.0</v>
      </c>
      <c r="AJ121" s="6" t="n">
        <v>696.0</v>
      </c>
      <c r="AK121" s="6" t="n">
        <v>957.0</v>
      </c>
      <c r="AL121" s="6" t="n">
        <v>1760.0</v>
      </c>
      <c r="AM121" s="6" t="n">
        <v>1086.0</v>
      </c>
      <c r="AN121" s="6" t="n">
        <v>1321.0</v>
      </c>
      <c r="AO121" s="6" t="n">
        <v>2032.0</v>
      </c>
      <c r="AP121" s="6" t="n">
        <v>1454.0</v>
      </c>
      <c r="AQ121" s="6" t="n">
        <v>1636.0</v>
      </c>
      <c r="AR121" s="6" t="n">
        <v>3209.0</v>
      </c>
      <c r="AS121" t="n">
        <v>912.0</v>
      </c>
      <c r="AT121" t="n">
        <v>1405.0</v>
      </c>
      <c r="AU121" t="n">
        <v>2095.0</v>
      </c>
      <c r="AV121" t="n">
        <v>1875.0</v>
      </c>
      <c r="AW121" t="n">
        <v>1493.0</v>
      </c>
      <c r="AX121" t="n">
        <v>1899.0</v>
      </c>
      <c r="AY121" t="n">
        <v>1497.0</v>
      </c>
      <c r="BF121" s="84" t="str">
        <f t="shared" si="143"/>
        <v>-</v>
      </c>
      <c r="BG121" s="84" t="str">
        <f t="shared" si="143"/>
        <v>-</v>
      </c>
      <c r="BH121" s="84" t="str">
        <f t="shared" si="143"/>
        <v>-</v>
      </c>
      <c r="BI121" s="84" t="str">
        <f t="shared" si="143"/>
        <v>-</v>
      </c>
      <c r="BJ121" s="84" t="str">
        <f t="shared" si="143"/>
        <v>-</v>
      </c>
      <c r="BK121" s="84" t="str">
        <f t="shared" si="143"/>
        <v>-</v>
      </c>
      <c r="BL121" s="84" t="str">
        <f t="shared" si="143"/>
        <v>-</v>
      </c>
      <c r="BM121" s="84" t="str">
        <f t="shared" si="143"/>
        <v>-</v>
      </c>
      <c r="BN121" s="84" t="str">
        <f t="shared" si="143"/>
        <v>-</v>
      </c>
      <c r="BO121" s="84" t="str">
        <f t="shared" si="143"/>
        <v>-</v>
      </c>
      <c r="BP121" s="84" t="str">
        <f t="shared" si="143"/>
        <v>-</v>
      </c>
      <c r="BQ121" s="84" t="str">
        <f t="shared" si="143"/>
        <v>-</v>
      </c>
    </row>
    <row r="122" spans="1:69" x14ac:dyDescent="0.25">
      <c r="A122" s="44" t="s">
        <v>33</v>
      </c>
      <c r="B122" s="22"/>
    </row>
    <row r="123" spans="1:69" x14ac:dyDescent="0.25">
      <c r="A123" s="43" t="s">
        <v>54</v>
      </c>
      <c r="B123" s="23" t="s">
        <v>54</v>
      </c>
      <c r="C123" s="21" t="str">
        <f>$C$3</f>
        <v>YTD '15</v>
      </c>
      <c r="D123" s="21" t="str">
        <f>$D$3</f>
        <v>YTD '16</v>
      </c>
      <c r="E123" s="21" t="str">
        <f>$E$3</f>
        <v>YTD '17</v>
      </c>
      <c r="F123" s="21" t="str">
        <f>$F$3</f>
        <v>YoY</v>
      </c>
      <c r="G123" s="2" t="s">
        <v>33</v>
      </c>
      <c r="H123" s="27" t="str">
        <f>$H$3</f>
        <v>Q1 '15</v>
      </c>
      <c r="I123" s="27" t="str">
        <f>$I$3</f>
        <v>Q2 '15</v>
      </c>
      <c r="J123" s="27" t="str">
        <f>$J$3</f>
        <v>Q3 '15</v>
      </c>
      <c r="K123" s="27" t="str">
        <f>$K$3</f>
        <v>Q4 '15</v>
      </c>
      <c r="L123" s="30" t="str">
        <f>$L$3</f>
        <v>Q1 '16</v>
      </c>
      <c r="M123" s="30" t="str">
        <f>$M$3</f>
        <v>Q2 '16</v>
      </c>
      <c r="N123" s="30" t="str">
        <f>$N$3</f>
        <v>Q3 '16</v>
      </c>
      <c r="O123" s="30" t="str">
        <f>$O$3</f>
        <v>Q4 '16</v>
      </c>
      <c r="P123" s="27" t="str">
        <f>$P$3</f>
        <v>Q1 '17</v>
      </c>
      <c r="Q123" s="27" t="str">
        <f>$Q$3</f>
        <v>Q2 '17</v>
      </c>
      <c r="R123" s="27" t="str">
        <f>$R$3</f>
        <v>Q3 '17</v>
      </c>
      <c r="S123" s="27" t="str">
        <f>$S$3</f>
        <v>Q4 '17</v>
      </c>
      <c r="T123" s="17" t="s">
        <v>33</v>
      </c>
      <c r="U123" s="27" t="s">
        <v>1</v>
      </c>
      <c r="V123" s="27" t="s">
        <v>2</v>
      </c>
      <c r="W123" s="27" t="s">
        <v>3</v>
      </c>
      <c r="X123" s="27" t="s">
        <v>4</v>
      </c>
      <c r="Y123" s="27" t="s">
        <v>5</v>
      </c>
      <c r="Z123" s="27" t="s">
        <v>6</v>
      </c>
      <c r="AA123" s="27" t="s">
        <v>7</v>
      </c>
      <c r="AB123" s="27" t="s">
        <v>8</v>
      </c>
      <c r="AC123" s="27" t="s">
        <v>9</v>
      </c>
      <c r="AD123" s="27" t="s">
        <v>10</v>
      </c>
      <c r="AE123" s="27" t="s">
        <v>11</v>
      </c>
      <c r="AF123" s="27" t="s">
        <v>12</v>
      </c>
      <c r="AG123" s="29" t="s">
        <v>13</v>
      </c>
      <c r="AH123" s="29" t="s">
        <v>14</v>
      </c>
      <c r="AI123" s="29" t="s">
        <v>15</v>
      </c>
      <c r="AJ123" s="29" t="s">
        <v>16</v>
      </c>
      <c r="AK123" s="29" t="s">
        <v>17</v>
      </c>
      <c r="AL123" s="29" t="s">
        <v>18</v>
      </c>
      <c r="AM123" s="29" t="s">
        <v>19</v>
      </c>
      <c r="AN123" s="29" t="s">
        <v>20</v>
      </c>
      <c r="AO123" s="29" t="s">
        <v>21</v>
      </c>
      <c r="AP123" s="29" t="s">
        <v>22</v>
      </c>
      <c r="AQ123" s="29" t="s">
        <v>23</v>
      </c>
      <c r="AR123" s="29" t="s">
        <v>24</v>
      </c>
      <c r="AS123" s="25" t="s">
        <v>25</v>
      </c>
      <c r="AT123" s="25" t="s">
        <v>26</v>
      </c>
      <c r="AU123" s="25" t="s">
        <v>27</v>
      </c>
      <c r="AV123" s="25" t="s">
        <v>28</v>
      </c>
      <c r="AW123" s="25" t="s">
        <v>29</v>
      </c>
      <c r="AX123" s="25" t="s">
        <v>30</v>
      </c>
      <c r="AY123" s="31" t="s">
        <v>99</v>
      </c>
      <c r="AZ123" s="31" t="s">
        <v>100</v>
      </c>
      <c r="BA123" s="31" t="s">
        <v>101</v>
      </c>
      <c r="BB123" s="31" t="s">
        <v>102</v>
      </c>
      <c r="BC123" s="31" t="s">
        <v>103</v>
      </c>
      <c r="BD123" s="31" t="s">
        <v>104</v>
      </c>
      <c r="BF123" s="32">
        <v>42736</v>
      </c>
      <c r="BG123" s="32">
        <v>42767</v>
      </c>
      <c r="BH123" s="32">
        <v>42795</v>
      </c>
      <c r="BI123" s="32">
        <v>42826</v>
      </c>
      <c r="BJ123" s="32">
        <v>42856</v>
      </c>
      <c r="BK123" s="32">
        <v>42887</v>
      </c>
      <c r="BL123" s="32">
        <v>42917</v>
      </c>
      <c r="BM123" s="32">
        <v>42948</v>
      </c>
      <c r="BN123" s="32">
        <v>42979</v>
      </c>
      <c r="BO123" s="32">
        <v>43009</v>
      </c>
      <c r="BP123" s="32">
        <v>43040</v>
      </c>
      <c r="BQ123" s="32">
        <v>43070</v>
      </c>
    </row>
    <row r="124" spans="1:69" x14ac:dyDescent="0.25">
      <c r="A124" s="44" t="s">
        <v>178</v>
      </c>
      <c r="B124" s="16" t="s">
        <v>58</v>
      </c>
      <c r="C124" s="66" t="str">
        <f t="shared" ref="C124:E131" si="150">IFERROR(C49/C112,"-")</f>
        <v>-</v>
      </c>
      <c r="D124" s="66" t="str">
        <f t="shared" si="150"/>
        <v>-</v>
      </c>
      <c r="E124" s="66" t="str">
        <f t="shared" si="150"/>
        <v>-</v>
      </c>
      <c r="F124" s="65" t="str">
        <f t="shared" ref="F124:F132" si="151">IFERROR(E124/D124,"")</f>
        <v/>
      </c>
      <c r="H124" s="66" t="str">
        <f t="shared" ref="H124:S131" si="152">IFERROR(H49/H112,"-")</f>
        <v>-</v>
      </c>
      <c r="I124" s="66" t="str">
        <f t="shared" si="152"/>
        <v>-</v>
      </c>
      <c r="J124" s="66" t="str">
        <f t="shared" si="152"/>
        <v>-</v>
      </c>
      <c r="K124" s="66" t="str">
        <f t="shared" si="152"/>
        <v>-</v>
      </c>
      <c r="L124" s="66" t="str">
        <f t="shared" si="152"/>
        <v>-</v>
      </c>
      <c r="M124" s="66" t="str">
        <f t="shared" si="152"/>
        <v>-</v>
      </c>
      <c r="N124" s="66" t="str">
        <f t="shared" si="152"/>
        <v>-</v>
      </c>
      <c r="O124" s="66" t="str">
        <f t="shared" si="152"/>
        <v>-</v>
      </c>
      <c r="P124" s="66" t="str">
        <f t="shared" si="152"/>
        <v>-</v>
      </c>
      <c r="Q124" s="66" t="str">
        <f t="shared" si="152"/>
        <v>-</v>
      </c>
      <c r="R124" s="66" t="str">
        <f t="shared" si="152"/>
        <v>-</v>
      </c>
      <c r="S124" s="66" t="str">
        <f t="shared" si="152"/>
        <v>-</v>
      </c>
      <c r="U124" s="1" t="n">
        <v>26.3071363636364</v>
      </c>
      <c r="V124" s="1" t="n">
        <v>28.190875</v>
      </c>
      <c r="W124" s="1" t="n">
        <v>47.2498292682927</v>
      </c>
      <c r="X124" s="1" t="n">
        <v>44.2964210526316</v>
      </c>
      <c r="Y124" s="1" t="n">
        <v>31.1035263157895</v>
      </c>
      <c r="Z124" s="1" t="n">
        <v>19.6828846153846</v>
      </c>
      <c r="AA124" s="1" t="n">
        <v>58.362652173913</v>
      </c>
      <c r="AB124" s="1" t="n">
        <v>22.0925652173913</v>
      </c>
      <c r="AC124" s="1" t="n">
        <v>25.3664615384615</v>
      </c>
      <c r="AD124" s="1" t="n">
        <v>21.2786470588235</v>
      </c>
      <c r="AE124" s="1" t="n">
        <v>24.3535740740741</v>
      </c>
      <c r="AF124" s="1" t="n">
        <v>31.791135</v>
      </c>
      <c r="AG124" s="1" t="n">
        <v>39.5487058823529</v>
      </c>
      <c r="AH124" s="1" t="n">
        <v>36.5991666666667</v>
      </c>
      <c r="AI124" s="1" t="n">
        <v>17.2880681818182</v>
      </c>
      <c r="AJ124" s="1" t="n">
        <v>45.6118</v>
      </c>
      <c r="AK124" s="1" t="n">
        <v>45.1907083333333</v>
      </c>
      <c r="AL124" s="1" t="n">
        <v>39.5440588235294</v>
      </c>
      <c r="AM124" s="1" t="n">
        <v>30.7504411764706</v>
      </c>
      <c r="AN124" s="1" t="n">
        <v>22.6208333333333</v>
      </c>
      <c r="AO124" s="1" t="n">
        <v>27.8671111111111</v>
      </c>
      <c r="AP124" s="1" t="n">
        <v>20.94328</v>
      </c>
      <c r="AQ124" s="1" t="n">
        <v>32.65075</v>
      </c>
      <c r="AR124" s="1" t="n">
        <v>37.7083663366337</v>
      </c>
      <c r="AS124" s="48" t="n">
        <v>21.312368932038833</v>
      </c>
      <c r="AT124" s="48" t="n">
        <v>22.8813783783784</v>
      </c>
      <c r="AU124" s="48" t="n">
        <v>20.6361951219512</v>
      </c>
      <c r="AV124" s="48" t="n">
        <v>15.04473</v>
      </c>
      <c r="AW124" s="48" t="n">
        <v>15.86801</v>
      </c>
      <c r="AX124" s="48" t="n">
        <v>19.97802</v>
      </c>
      <c r="AY124" s="48" t="n">
        <v>16.254144</v>
      </c>
      <c r="AZ124" s="48"/>
      <c r="BA124" s="48"/>
      <c r="BB124" s="48"/>
      <c r="BC124" s="48"/>
      <c r="BD124" s="48"/>
      <c r="BF124" s="84" t="str">
        <f t="shared" ref="BF124:BQ133" si="153">IFERROR(AS124/AG124,"-")</f>
        <v>-</v>
      </c>
      <c r="BG124" s="84" t="str">
        <f t="shared" si="153"/>
        <v>-</v>
      </c>
      <c r="BH124" s="84" t="str">
        <f t="shared" si="153"/>
        <v>-</v>
      </c>
      <c r="BI124" s="84" t="str">
        <f t="shared" si="153"/>
        <v>-</v>
      </c>
      <c r="BJ124" s="84" t="str">
        <f t="shared" si="153"/>
        <v>-</v>
      </c>
      <c r="BK124" s="84" t="str">
        <f t="shared" si="153"/>
        <v>-</v>
      </c>
      <c r="BL124" s="84" t="str">
        <f t="shared" si="153"/>
        <v>-</v>
      </c>
      <c r="BM124" s="84" t="str">
        <f t="shared" si="153"/>
        <v>-</v>
      </c>
      <c r="BN124" s="84" t="str">
        <f t="shared" si="153"/>
        <v>-</v>
      </c>
      <c r="BO124" s="84" t="str">
        <f t="shared" si="153"/>
        <v>-</v>
      </c>
      <c r="BP124" s="84" t="str">
        <f t="shared" si="153"/>
        <v>-</v>
      </c>
      <c r="BQ124" s="84" t="str">
        <f t="shared" si="153"/>
        <v>-</v>
      </c>
    </row>
    <row r="125" spans="1:69" x14ac:dyDescent="0.25">
      <c r="A125" s="44" t="s">
        <v>179</v>
      </c>
      <c r="B125" s="22" t="s">
        <v>44</v>
      </c>
      <c r="C125" s="66" t="str">
        <f t="shared" si="150"/>
        <v>-</v>
      </c>
      <c r="D125" s="66" t="str">
        <f t="shared" si="150"/>
        <v>-</v>
      </c>
      <c r="E125" s="66" t="str">
        <f t="shared" si="150"/>
        <v>-</v>
      </c>
      <c r="F125" s="65" t="str">
        <f t="shared" si="151"/>
        <v/>
      </c>
      <c r="H125" s="66" t="str">
        <f t="shared" si="152"/>
        <v>-</v>
      </c>
      <c r="I125" s="66" t="str">
        <f t="shared" si="152"/>
        <v>-</v>
      </c>
      <c r="J125" s="66" t="str">
        <f t="shared" si="152"/>
        <v>-</v>
      </c>
      <c r="K125" s="66" t="str">
        <f t="shared" si="152"/>
        <v>-</v>
      </c>
      <c r="L125" s="66" t="str">
        <f t="shared" si="152"/>
        <v>-</v>
      </c>
      <c r="M125" s="66" t="str">
        <f t="shared" si="152"/>
        <v>-</v>
      </c>
      <c r="N125" s="66" t="str">
        <f t="shared" si="152"/>
        <v>-</v>
      </c>
      <c r="O125" s="66" t="str">
        <f t="shared" si="152"/>
        <v>-</v>
      </c>
      <c r="P125" s="66" t="str">
        <f t="shared" si="152"/>
        <v>-</v>
      </c>
      <c r="Q125" s="66" t="str">
        <f t="shared" si="152"/>
        <v>-</v>
      </c>
      <c r="R125" s="66" t="str">
        <f t="shared" si="152"/>
        <v>-</v>
      </c>
      <c r="S125" s="66" t="str">
        <f t="shared" si="152"/>
        <v>-</v>
      </c>
      <c r="U125" s="1" t="n">
        <v>14.291</v>
      </c>
      <c r="V125" s="1" t="n">
        <v>12.2646393442623</v>
      </c>
      <c r="W125" s="1" t="n">
        <v>13.7210196078431</v>
      </c>
      <c r="X125" s="1" t="n">
        <v>18.9903106060606</v>
      </c>
      <c r="Y125" s="1" t="n">
        <v>16.552014084507</v>
      </c>
      <c r="Z125" s="1" t="n">
        <v>13.4115037593985</v>
      </c>
      <c r="AA125" s="1" t="n">
        <v>12.2733878504673</v>
      </c>
      <c r="AB125" s="1" t="n">
        <v>12.617048</v>
      </c>
      <c r="AC125" s="1" t="n">
        <v>15.1882842105263</v>
      </c>
      <c r="AD125" s="1" t="n">
        <v>13.2831502890173</v>
      </c>
      <c r="AE125" s="1" t="n">
        <v>13.9989211136892</v>
      </c>
      <c r="AF125" s="1" t="n">
        <v>12.9061093117409</v>
      </c>
      <c r="AG125" s="1" t="n">
        <v>16.7737777777778</v>
      </c>
      <c r="AH125" s="1" t="n">
        <v>12.8626382978723</v>
      </c>
      <c r="AI125" s="1" t="n">
        <v>14.5143127035831</v>
      </c>
      <c r="AJ125" s="1" t="n">
        <v>22.1277957446809</v>
      </c>
      <c r="AK125" s="1" t="n">
        <v>14.6178388157895</v>
      </c>
      <c r="AL125" s="1" t="n">
        <v>12.9157350993378</v>
      </c>
      <c r="AM125" s="1" t="n">
        <v>12.4306475195823</v>
      </c>
      <c r="AN125" s="1" t="n">
        <v>12.8955613636364</v>
      </c>
      <c r="AO125" s="1" t="n">
        <v>13.7266717281273</v>
      </c>
      <c r="AP125" s="1" t="n">
        <v>13.1045788944724</v>
      </c>
      <c r="AQ125" s="1" t="n">
        <v>14.3001988742965</v>
      </c>
      <c r="AR125" s="1" t="n">
        <v>13.6267635135136</v>
      </c>
      <c r="AS125" s="48" t="n">
        <v>14.136574358974359</v>
      </c>
      <c r="AT125" s="48" t="n">
        <v>13.9295671641791</v>
      </c>
      <c r="AU125" s="48" t="n">
        <v>13.825523415978</v>
      </c>
      <c r="AV125" s="48" t="n">
        <v>14.33109</v>
      </c>
      <c r="AW125" s="48" t="n">
        <v>14.00349</v>
      </c>
      <c r="AX125" s="48" t="n">
        <v>13.4488</v>
      </c>
      <c r="AY125" s="48" t="n">
        <v>13.594349</v>
      </c>
      <c r="AZ125" s="48"/>
      <c r="BA125" s="48"/>
      <c r="BB125" s="48"/>
      <c r="BC125" s="48"/>
      <c r="BD125" s="48"/>
      <c r="BF125" s="84" t="str">
        <f t="shared" si="153"/>
        <v>-</v>
      </c>
      <c r="BG125" s="84" t="str">
        <f t="shared" si="153"/>
        <v>-</v>
      </c>
      <c r="BH125" s="84" t="str">
        <f t="shared" si="153"/>
        <v>-</v>
      </c>
      <c r="BI125" s="84" t="str">
        <f t="shared" si="153"/>
        <v>-</v>
      </c>
      <c r="BJ125" s="84" t="str">
        <f t="shared" si="153"/>
        <v>-</v>
      </c>
      <c r="BK125" s="84" t="str">
        <f t="shared" si="153"/>
        <v>-</v>
      </c>
      <c r="BL125" s="84" t="str">
        <f t="shared" si="153"/>
        <v>-</v>
      </c>
      <c r="BM125" s="84" t="str">
        <f t="shared" si="153"/>
        <v>-</v>
      </c>
      <c r="BN125" s="84" t="str">
        <f t="shared" si="153"/>
        <v>-</v>
      </c>
      <c r="BO125" s="84" t="str">
        <f t="shared" si="153"/>
        <v>-</v>
      </c>
      <c r="BP125" s="84" t="str">
        <f t="shared" si="153"/>
        <v>-</v>
      </c>
      <c r="BQ125" s="84" t="str">
        <f t="shared" si="153"/>
        <v>-</v>
      </c>
    </row>
    <row r="126" spans="1:69" x14ac:dyDescent="0.25">
      <c r="A126" s="44" t="s">
        <v>180</v>
      </c>
      <c r="B126" s="22" t="s">
        <v>45</v>
      </c>
      <c r="C126" s="66" t="str">
        <f t="shared" si="150"/>
        <v>-</v>
      </c>
      <c r="D126" s="66" t="str">
        <f t="shared" si="150"/>
        <v>-</v>
      </c>
      <c r="E126" s="66" t="str">
        <f t="shared" si="150"/>
        <v>-</v>
      </c>
      <c r="F126" s="65" t="str">
        <f t="shared" si="151"/>
        <v/>
      </c>
      <c r="H126" s="66" t="str">
        <f t="shared" si="152"/>
        <v>-</v>
      </c>
      <c r="I126" s="66" t="str">
        <f t="shared" si="152"/>
        <v>-</v>
      </c>
      <c r="J126" s="66" t="str">
        <f t="shared" si="152"/>
        <v>-</v>
      </c>
      <c r="K126" s="66" t="str">
        <f t="shared" si="152"/>
        <v>-</v>
      </c>
      <c r="L126" s="66" t="str">
        <f t="shared" si="152"/>
        <v>-</v>
      </c>
      <c r="M126" s="66" t="str">
        <f t="shared" si="152"/>
        <v>-</v>
      </c>
      <c r="N126" s="66" t="str">
        <f t="shared" si="152"/>
        <v>-</v>
      </c>
      <c r="O126" s="66" t="str">
        <f t="shared" si="152"/>
        <v>-</v>
      </c>
      <c r="P126" s="66" t="str">
        <f t="shared" si="152"/>
        <v>-</v>
      </c>
      <c r="Q126" s="66" t="str">
        <f t="shared" si="152"/>
        <v>-</v>
      </c>
      <c r="R126" s="66" t="str">
        <f t="shared" si="152"/>
        <v>-</v>
      </c>
      <c r="S126" s="66" t="str">
        <f t="shared" si="152"/>
        <v>-</v>
      </c>
      <c r="U126" s="1" t="n">
        <v>13.4432388059701</v>
      </c>
      <c r="V126" s="1" t="n">
        <v>12.978</v>
      </c>
      <c r="W126" s="1" t="n">
        <v>14.0869875</v>
      </c>
      <c r="X126" s="1" t="n">
        <v>13.3713734939759</v>
      </c>
      <c r="Y126" s="1" t="n">
        <v>13.5070510638298</v>
      </c>
      <c r="Z126" s="1" t="n">
        <v>15.4680891089109</v>
      </c>
      <c r="AA126" s="1" t="n">
        <v>14.5624090909091</v>
      </c>
      <c r="AB126" s="1" t="n">
        <v>13.3408431372549</v>
      </c>
      <c r="AC126" s="1" t="n">
        <v>13.4463404255319</v>
      </c>
      <c r="AD126" s="1" t="n">
        <v>14.598518134715</v>
      </c>
      <c r="AE126" s="1" t="n">
        <v>12.3322954545455</v>
      </c>
      <c r="AF126" s="1" t="n">
        <v>14.4050279329609</v>
      </c>
      <c r="AG126" s="1" t="n">
        <v>12.6821780821918</v>
      </c>
      <c r="AH126" s="1" t="n">
        <v>12.4004426229508</v>
      </c>
      <c r="AI126" s="1" t="n">
        <v>12.8842820512821</v>
      </c>
      <c r="AJ126" s="1" t="n">
        <v>14.84295</v>
      </c>
      <c r="AK126" s="1" t="n">
        <v>11.0071730769231</v>
      </c>
      <c r="AL126" s="1" t="n">
        <v>14.1370199335548</v>
      </c>
      <c r="AM126" s="1" t="n">
        <v>12.9473308270677</v>
      </c>
      <c r="AN126" s="1" t="n">
        <v>11.4765247933884</v>
      </c>
      <c r="AO126" s="1" t="n">
        <v>13.7220539215687</v>
      </c>
      <c r="AP126" s="1" t="n">
        <v>14.185758812616</v>
      </c>
      <c r="AQ126" s="1" t="n">
        <v>13.0548510638298</v>
      </c>
      <c r="AR126" s="1" t="n">
        <v>14.0679508700103</v>
      </c>
      <c r="AS126" s="48" t="n">
        <v>12.063328042328042</v>
      </c>
      <c r="AT126" s="48" t="n">
        <v>13.648775862069</v>
      </c>
      <c r="AU126" s="48" t="n">
        <v>13.3702491103203</v>
      </c>
      <c r="AV126" s="48" t="n">
        <v>13.0849</v>
      </c>
      <c r="AW126" s="48" t="n">
        <v>13.04302</v>
      </c>
      <c r="AX126" s="48" t="n">
        <v>13.7235</v>
      </c>
      <c r="AY126" s="48" t="n">
        <v>14.160219</v>
      </c>
      <c r="AZ126" s="48"/>
      <c r="BA126" s="48"/>
      <c r="BB126" s="48"/>
      <c r="BC126" s="48"/>
      <c r="BD126" s="48"/>
      <c r="BF126" s="84" t="str">
        <f t="shared" si="153"/>
        <v>-</v>
      </c>
      <c r="BG126" s="84" t="str">
        <f t="shared" si="153"/>
        <v>-</v>
      </c>
      <c r="BH126" s="84" t="str">
        <f t="shared" si="153"/>
        <v>-</v>
      </c>
      <c r="BI126" s="84" t="str">
        <f t="shared" si="153"/>
        <v>-</v>
      </c>
      <c r="BJ126" s="84" t="str">
        <f t="shared" si="153"/>
        <v>-</v>
      </c>
      <c r="BK126" s="84" t="str">
        <f t="shared" si="153"/>
        <v>-</v>
      </c>
      <c r="BL126" s="84" t="str">
        <f t="shared" si="153"/>
        <v>-</v>
      </c>
      <c r="BM126" s="84" t="str">
        <f t="shared" si="153"/>
        <v>-</v>
      </c>
      <c r="BN126" s="84" t="str">
        <f t="shared" si="153"/>
        <v>-</v>
      </c>
      <c r="BO126" s="84" t="str">
        <f t="shared" si="153"/>
        <v>-</v>
      </c>
      <c r="BP126" s="84" t="str">
        <f t="shared" si="153"/>
        <v>-</v>
      </c>
      <c r="BQ126" s="84" t="str">
        <f t="shared" si="153"/>
        <v>-</v>
      </c>
    </row>
    <row r="127" spans="1:69" x14ac:dyDescent="0.25">
      <c r="A127" s="44" t="s">
        <v>181</v>
      </c>
      <c r="B127" s="22" t="s">
        <v>46</v>
      </c>
      <c r="C127" s="66" t="str">
        <f t="shared" si="150"/>
        <v>-</v>
      </c>
      <c r="D127" s="66" t="str">
        <f t="shared" si="150"/>
        <v>-</v>
      </c>
      <c r="E127" s="66" t="str">
        <f t="shared" si="150"/>
        <v>-</v>
      </c>
      <c r="F127" s="65" t="str">
        <f t="shared" si="151"/>
        <v/>
      </c>
      <c r="H127" s="66" t="str">
        <f t="shared" si="152"/>
        <v>-</v>
      </c>
      <c r="I127" s="66" t="str">
        <f t="shared" si="152"/>
        <v>-</v>
      </c>
      <c r="J127" s="66" t="str">
        <f t="shared" si="152"/>
        <v>-</v>
      </c>
      <c r="K127" s="66" t="str">
        <f t="shared" si="152"/>
        <v>-</v>
      </c>
      <c r="L127" s="66" t="str">
        <f t="shared" si="152"/>
        <v>-</v>
      </c>
      <c r="M127" s="66" t="str">
        <f t="shared" si="152"/>
        <v>-</v>
      </c>
      <c r="N127" s="66" t="str">
        <f t="shared" si="152"/>
        <v>-</v>
      </c>
      <c r="O127" s="66" t="str">
        <f t="shared" si="152"/>
        <v>-</v>
      </c>
      <c r="P127" s="66" t="str">
        <f t="shared" si="152"/>
        <v>-</v>
      </c>
      <c r="Q127" s="66" t="str">
        <f t="shared" si="152"/>
        <v>-</v>
      </c>
      <c r="R127" s="66" t="str">
        <f t="shared" si="152"/>
        <v>-</v>
      </c>
      <c r="S127" s="66" t="str">
        <f t="shared" si="152"/>
        <v>-</v>
      </c>
      <c r="U127" s="1" t="n">
        <v>14.0415375</v>
      </c>
      <c r="V127" s="1" t="n">
        <v>13.9194923076923</v>
      </c>
      <c r="W127" s="1" t="n">
        <v>13.9286120689655</v>
      </c>
      <c r="X127" s="1" t="n">
        <v>13.3569066666667</v>
      </c>
      <c r="Y127" s="1" t="n">
        <v>12.3246202531646</v>
      </c>
      <c r="Z127" s="1" t="n">
        <v>13.9833121019108</v>
      </c>
      <c r="AA127" s="1" t="n">
        <v>13.4931358024691</v>
      </c>
      <c r="AB127" s="1" t="n">
        <v>12.7887234042553</v>
      </c>
      <c r="AC127" s="1" t="n">
        <v>13.8023428571429</v>
      </c>
      <c r="AD127" s="1" t="n">
        <v>14.3278531073446</v>
      </c>
      <c r="AE127" s="1" t="n">
        <v>13.9604533762058</v>
      </c>
      <c r="AF127" s="1" t="n">
        <v>15.7156167664671</v>
      </c>
      <c r="AG127" s="1" t="n">
        <v>11.6094545454545</v>
      </c>
      <c r="AH127" s="1" t="n">
        <v>12.4605133333333</v>
      </c>
      <c r="AI127" s="1" t="n">
        <v>15.9324712643678</v>
      </c>
      <c r="AJ127" s="1" t="n">
        <v>16.2157051282051</v>
      </c>
      <c r="AK127" s="1" t="n">
        <v>13.5933255813953</v>
      </c>
      <c r="AL127" s="1" t="n">
        <v>13.730288209607</v>
      </c>
      <c r="AM127" s="1" t="n">
        <v>15.1011412429379</v>
      </c>
      <c r="AN127" s="1" t="n">
        <v>11.5962153846154</v>
      </c>
      <c r="AO127" s="1" t="n">
        <v>13.4550199161426</v>
      </c>
      <c r="AP127" s="1" t="n">
        <v>13.6999067164179</v>
      </c>
      <c r="AQ127" s="1" t="n">
        <v>13.496574829932</v>
      </c>
      <c r="AR127" s="1" t="n">
        <v>13.665561767358</v>
      </c>
      <c r="AS127" s="48" t="n">
        <v>13.190883089770354</v>
      </c>
      <c r="AT127" s="48" t="n">
        <v>13.0089376498801</v>
      </c>
      <c r="AU127" s="48" t="n">
        <v>13.2171472392638</v>
      </c>
      <c r="AV127" s="48" t="n">
        <v>13.53395</v>
      </c>
      <c r="AW127" s="48" t="n">
        <v>13.6423</v>
      </c>
      <c r="AX127" s="48" t="n">
        <v>13.52658</v>
      </c>
      <c r="AY127" s="48" t="n">
        <v>15.391106</v>
      </c>
      <c r="AZ127" s="48"/>
      <c r="BA127" s="48"/>
      <c r="BB127" s="48"/>
      <c r="BC127" s="48"/>
      <c r="BD127" s="48"/>
      <c r="BF127" s="84" t="str">
        <f t="shared" si="153"/>
        <v>-</v>
      </c>
      <c r="BG127" s="84" t="str">
        <f t="shared" si="153"/>
        <v>-</v>
      </c>
      <c r="BH127" s="84" t="str">
        <f t="shared" si="153"/>
        <v>-</v>
      </c>
      <c r="BI127" s="84" t="str">
        <f t="shared" si="153"/>
        <v>-</v>
      </c>
      <c r="BJ127" s="84" t="str">
        <f t="shared" si="153"/>
        <v>-</v>
      </c>
      <c r="BK127" s="84" t="str">
        <f t="shared" si="153"/>
        <v>-</v>
      </c>
      <c r="BL127" s="84" t="str">
        <f t="shared" si="153"/>
        <v>-</v>
      </c>
      <c r="BM127" s="84" t="str">
        <f t="shared" si="153"/>
        <v>-</v>
      </c>
      <c r="BN127" s="84" t="str">
        <f t="shared" si="153"/>
        <v>-</v>
      </c>
      <c r="BO127" s="84" t="str">
        <f t="shared" si="153"/>
        <v>-</v>
      </c>
      <c r="BP127" s="84" t="str">
        <f t="shared" si="153"/>
        <v>-</v>
      </c>
      <c r="BQ127" s="84" t="str">
        <f t="shared" si="153"/>
        <v>-</v>
      </c>
    </row>
    <row r="128" spans="1:69" x14ac:dyDescent="0.25">
      <c r="A128" s="44" t="s">
        <v>182</v>
      </c>
      <c r="B128" s="22" t="s">
        <v>47</v>
      </c>
      <c r="C128" s="66" t="str">
        <f t="shared" si="150"/>
        <v>-</v>
      </c>
      <c r="D128" s="66" t="str">
        <f t="shared" si="150"/>
        <v>-</v>
      </c>
      <c r="E128" s="66" t="str">
        <f t="shared" si="150"/>
        <v>-</v>
      </c>
      <c r="F128" s="65" t="str">
        <f t="shared" si="151"/>
        <v/>
      </c>
      <c r="H128" s="66" t="str">
        <f t="shared" si="152"/>
        <v>-</v>
      </c>
      <c r="I128" s="66" t="str">
        <f t="shared" si="152"/>
        <v>-</v>
      </c>
      <c r="J128" s="66" t="str">
        <f t="shared" si="152"/>
        <v>-</v>
      </c>
      <c r="K128" s="66" t="str">
        <f t="shared" si="152"/>
        <v>-</v>
      </c>
      <c r="L128" s="66" t="str">
        <f t="shared" si="152"/>
        <v>-</v>
      </c>
      <c r="M128" s="66" t="str">
        <f t="shared" si="152"/>
        <v>-</v>
      </c>
      <c r="N128" s="66" t="str">
        <f t="shared" si="152"/>
        <v>-</v>
      </c>
      <c r="O128" s="66" t="str">
        <f t="shared" si="152"/>
        <v>-</v>
      </c>
      <c r="P128" s="66" t="str">
        <f t="shared" si="152"/>
        <v>-</v>
      </c>
      <c r="Q128" s="66" t="str">
        <f t="shared" si="152"/>
        <v>-</v>
      </c>
      <c r="R128" s="66" t="str">
        <f t="shared" si="152"/>
        <v>-</v>
      </c>
      <c r="S128" s="66" t="str">
        <f t="shared" si="152"/>
        <v>-</v>
      </c>
      <c r="U128" s="1" t="n">
        <v>14.3265945945946</v>
      </c>
      <c r="V128" s="1" t="n">
        <v>13.2779117647059</v>
      </c>
      <c r="W128" s="1" t="n">
        <v>12.615961038961</v>
      </c>
      <c r="X128" s="1" t="n">
        <v>23.0013640776699</v>
      </c>
      <c r="Y128" s="1" t="n">
        <v>12.3603660714286</v>
      </c>
      <c r="Z128" s="1" t="n">
        <v>13.5838705882353</v>
      </c>
      <c r="AA128" s="1" t="n">
        <v>17.7504125</v>
      </c>
      <c r="AB128" s="1" t="n">
        <v>13.8632903225806</v>
      </c>
      <c r="AC128" s="1" t="n">
        <v>14.4948854166667</v>
      </c>
      <c r="AD128" s="1" t="n">
        <v>13.4299014084507</v>
      </c>
      <c r="AE128" s="1" t="n">
        <v>14.5898203883495</v>
      </c>
      <c r="AF128" s="1" t="n">
        <v>16.0794366197183</v>
      </c>
      <c r="AG128" s="1" t="n">
        <v>13.1766633663366</v>
      </c>
      <c r="AH128" s="1" t="n">
        <v>12.2363571428571</v>
      </c>
      <c r="AI128" s="1" t="n">
        <v>13.1677228915663</v>
      </c>
      <c r="AJ128" s="1" t="n">
        <v>11.8163428571429</v>
      </c>
      <c r="AK128" s="1" t="n">
        <v>13.4329714285714</v>
      </c>
      <c r="AL128" s="1" t="n">
        <v>13.4030112359551</v>
      </c>
      <c r="AM128" s="1" t="n">
        <v>15.6501571428571</v>
      </c>
      <c r="AN128" s="1" t="n">
        <v>14.4387346938776</v>
      </c>
      <c r="AO128" s="1" t="n">
        <v>14.3956204620462</v>
      </c>
      <c r="AP128" s="1" t="n">
        <v>16.8639661016949</v>
      </c>
      <c r="AQ128" s="1" t="n">
        <v>13.090885</v>
      </c>
      <c r="AR128" s="1" t="n">
        <v>16.220231884058</v>
      </c>
      <c r="AS128" s="48" t="n">
        <v>13.818108433734938</v>
      </c>
      <c r="AT128" s="48" t="n">
        <v>12.7752647058824</v>
      </c>
      <c r="AU128" s="48" t="n">
        <v>13.8036879432624</v>
      </c>
      <c r="AV128" s="48" t="n">
        <v>14.128</v>
      </c>
      <c r="AW128" s="48" t="n">
        <v>16.579</v>
      </c>
      <c r="AX128" s="48" t="n">
        <v>14.87869</v>
      </c>
      <c r="AY128" s="48" t="n">
        <v>14.430593</v>
      </c>
      <c r="AZ128" s="48"/>
      <c r="BA128" s="48"/>
      <c r="BB128" s="48"/>
      <c r="BC128" s="48"/>
      <c r="BD128" s="48"/>
      <c r="BF128" s="84" t="str">
        <f t="shared" si="153"/>
        <v>-</v>
      </c>
      <c r="BG128" s="84" t="str">
        <f t="shared" si="153"/>
        <v>-</v>
      </c>
      <c r="BH128" s="84" t="str">
        <f t="shared" si="153"/>
        <v>-</v>
      </c>
      <c r="BI128" s="84" t="str">
        <f t="shared" si="153"/>
        <v>-</v>
      </c>
      <c r="BJ128" s="84" t="str">
        <f t="shared" si="153"/>
        <v>-</v>
      </c>
      <c r="BK128" s="84" t="str">
        <f t="shared" si="153"/>
        <v>-</v>
      </c>
      <c r="BL128" s="84" t="str">
        <f t="shared" si="153"/>
        <v>-</v>
      </c>
      <c r="BM128" s="84" t="str">
        <f t="shared" si="153"/>
        <v>-</v>
      </c>
      <c r="BN128" s="84" t="str">
        <f t="shared" si="153"/>
        <v>-</v>
      </c>
      <c r="BO128" s="84" t="str">
        <f t="shared" si="153"/>
        <v>-</v>
      </c>
      <c r="BP128" s="84" t="str">
        <f t="shared" si="153"/>
        <v>-</v>
      </c>
      <c r="BQ128" s="84" t="str">
        <f t="shared" si="153"/>
        <v>-</v>
      </c>
    </row>
    <row r="129" spans="1:69" x14ac:dyDescent="0.25">
      <c r="A129" s="44" t="s">
        <v>183</v>
      </c>
      <c r="B129" s="22" t="s">
        <v>48</v>
      </c>
      <c r="C129" s="66" t="str">
        <f t="shared" si="150"/>
        <v>-</v>
      </c>
      <c r="D129" s="66" t="str">
        <f t="shared" si="150"/>
        <v>-</v>
      </c>
      <c r="E129" s="66" t="str">
        <f t="shared" si="150"/>
        <v>-</v>
      </c>
      <c r="F129" s="65" t="str">
        <f t="shared" si="151"/>
        <v/>
      </c>
      <c r="H129" s="66" t="str">
        <f t="shared" si="152"/>
        <v>-</v>
      </c>
      <c r="I129" s="66" t="str">
        <f t="shared" si="152"/>
        <v>-</v>
      </c>
      <c r="J129" s="66" t="str">
        <f t="shared" si="152"/>
        <v>-</v>
      </c>
      <c r="K129" s="66" t="str">
        <f t="shared" si="152"/>
        <v>-</v>
      </c>
      <c r="L129" s="66" t="str">
        <f t="shared" si="152"/>
        <v>-</v>
      </c>
      <c r="M129" s="66" t="str">
        <f t="shared" si="152"/>
        <v>-</v>
      </c>
      <c r="N129" s="66" t="str">
        <f t="shared" si="152"/>
        <v>-</v>
      </c>
      <c r="O129" s="66" t="str">
        <f t="shared" si="152"/>
        <v>-</v>
      </c>
      <c r="P129" s="66" t="str">
        <f t="shared" si="152"/>
        <v>-</v>
      </c>
      <c r="Q129" s="66" t="str">
        <f t="shared" si="152"/>
        <v>-</v>
      </c>
      <c r="R129" s="66" t="str">
        <f t="shared" si="152"/>
        <v>-</v>
      </c>
      <c r="S129" s="66" t="str">
        <f t="shared" si="152"/>
        <v>-</v>
      </c>
      <c r="U129" s="1" t="n">
        <v>17.4502121212121</v>
      </c>
      <c r="V129" s="1" t="n">
        <v>21.4933225806452</v>
      </c>
      <c r="W129" s="1" t="n">
        <v>14.9168636363636</v>
      </c>
      <c r="X129" s="1" t="n">
        <v>25.2593311688312</v>
      </c>
      <c r="Y129" s="1" t="n">
        <v>13.7831428571429</v>
      </c>
      <c r="Z129" s="1" t="n">
        <v>14.7819016393443</v>
      </c>
      <c r="AA129" s="1" t="n">
        <v>18.2253289473684</v>
      </c>
      <c r="AB129" s="1" t="n">
        <v>14.6623448275862</v>
      </c>
      <c r="AC129" s="1" t="n">
        <v>13.7457992424242</v>
      </c>
      <c r="AD129" s="1" t="n">
        <v>15.2122972972973</v>
      </c>
      <c r="AE129" s="1" t="n">
        <v>15.1200056497175</v>
      </c>
      <c r="AF129" s="1" t="n">
        <v>17.6800946745562</v>
      </c>
      <c r="AG129" s="1" t="n">
        <v>12.8526785714286</v>
      </c>
      <c r="AH129" s="1" t="n">
        <v>15.0465903614458</v>
      </c>
      <c r="AI129" s="1" t="n">
        <v>16.1889428571429</v>
      </c>
      <c r="AJ129" s="1" t="n">
        <v>16.4160636363636</v>
      </c>
      <c r="AK129" s="1" t="n">
        <v>16.6524736842105</v>
      </c>
      <c r="AL129" s="1" t="n">
        <v>13.8626936170213</v>
      </c>
      <c r="AM129" s="1" t="n">
        <v>20.4703469387755</v>
      </c>
      <c r="AN129" s="1" t="n">
        <v>16.6449866666667</v>
      </c>
      <c r="AO129" s="1" t="n">
        <v>14.62595</v>
      </c>
      <c r="AP129" s="1" t="n">
        <v>15.4765</v>
      </c>
      <c r="AQ129" s="1" t="n">
        <v>19.316</v>
      </c>
      <c r="AR129" s="1" t="n">
        <v>24.1601123188406</v>
      </c>
      <c r="AS129" s="48" t="n">
        <v>12.350317073170732</v>
      </c>
      <c r="AT129" s="48" t="n">
        <v>13.2271477272727</v>
      </c>
      <c r="AU129" s="48" t="n">
        <v>14.2864646464646</v>
      </c>
      <c r="AV129" s="48" t="n">
        <v>14.33871</v>
      </c>
      <c r="AW129" s="48" t="n">
        <v>14.64227</v>
      </c>
      <c r="AX129" s="48" t="n">
        <v>13.33163</v>
      </c>
      <c r="AY129" s="48" t="n">
        <v>14.265942</v>
      </c>
      <c r="AZ129" s="48"/>
      <c r="BA129" s="48"/>
      <c r="BB129" s="48"/>
      <c r="BC129" s="48"/>
      <c r="BD129" s="48"/>
      <c r="BF129" s="84" t="str">
        <f t="shared" si="153"/>
        <v>-</v>
      </c>
      <c r="BG129" s="84" t="str">
        <f t="shared" si="153"/>
        <v>-</v>
      </c>
      <c r="BH129" s="84" t="str">
        <f t="shared" si="153"/>
        <v>-</v>
      </c>
      <c r="BI129" s="84" t="str">
        <f t="shared" si="153"/>
        <v>-</v>
      </c>
      <c r="BJ129" s="84" t="str">
        <f t="shared" si="153"/>
        <v>-</v>
      </c>
      <c r="BK129" s="84" t="str">
        <f t="shared" si="153"/>
        <v>-</v>
      </c>
      <c r="BL129" s="84" t="str">
        <f t="shared" si="153"/>
        <v>-</v>
      </c>
      <c r="BM129" s="84" t="str">
        <f t="shared" si="153"/>
        <v>-</v>
      </c>
      <c r="BN129" s="84" t="str">
        <f t="shared" si="153"/>
        <v>-</v>
      </c>
      <c r="BO129" s="84" t="str">
        <f t="shared" si="153"/>
        <v>-</v>
      </c>
      <c r="BP129" s="84" t="str">
        <f t="shared" si="153"/>
        <v>-</v>
      </c>
      <c r="BQ129" s="84" t="str">
        <f t="shared" si="153"/>
        <v>-</v>
      </c>
    </row>
    <row r="130" spans="1:69" x14ac:dyDescent="0.25">
      <c r="A130" s="44" t="s">
        <v>184</v>
      </c>
      <c r="B130" s="22" t="s">
        <v>49</v>
      </c>
      <c r="C130" s="66" t="str">
        <f t="shared" si="150"/>
        <v>-</v>
      </c>
      <c r="D130" s="66" t="str">
        <f t="shared" si="150"/>
        <v>-</v>
      </c>
      <c r="E130" s="66" t="str">
        <f t="shared" si="150"/>
        <v>-</v>
      </c>
      <c r="F130" s="65" t="str">
        <f t="shared" si="151"/>
        <v/>
      </c>
      <c r="H130" s="66" t="str">
        <f t="shared" si="152"/>
        <v>-</v>
      </c>
      <c r="I130" s="66" t="str">
        <f t="shared" si="152"/>
        <v>-</v>
      </c>
      <c r="J130" s="66" t="str">
        <f t="shared" si="152"/>
        <v>-</v>
      </c>
      <c r="K130" s="66" t="str">
        <f t="shared" si="152"/>
        <v>-</v>
      </c>
      <c r="L130" s="66" t="str">
        <f t="shared" si="152"/>
        <v>-</v>
      </c>
      <c r="M130" s="66" t="str">
        <f t="shared" si="152"/>
        <v>-</v>
      </c>
      <c r="N130" s="66" t="str">
        <f t="shared" si="152"/>
        <v>-</v>
      </c>
      <c r="O130" s="66" t="str">
        <f t="shared" si="152"/>
        <v>-</v>
      </c>
      <c r="P130" s="66" t="str">
        <f t="shared" si="152"/>
        <v>-</v>
      </c>
      <c r="Q130" s="66" t="str">
        <f t="shared" si="152"/>
        <v>-</v>
      </c>
      <c r="R130" s="66" t="str">
        <f t="shared" si="152"/>
        <v>-</v>
      </c>
      <c r="S130" s="66" t="str">
        <f t="shared" si="152"/>
        <v>-</v>
      </c>
      <c r="U130" s="1" t="n">
        <v>18.035</v>
      </c>
      <c r="V130" s="1" t="n">
        <v>16.1531428571429</v>
      </c>
      <c r="W130" s="1" t="n">
        <v>25.13375</v>
      </c>
      <c r="X130" s="1" t="n">
        <v>15.7466666666667</v>
      </c>
      <c r="Y130" s="1" t="n">
        <v>-2.33213333333333</v>
      </c>
      <c r="Z130" s="1" t="n">
        <v>22.9249333333333</v>
      </c>
      <c r="AA130" s="1" t="n">
        <v>19.644</v>
      </c>
      <c r="AB130" s="1" t="n">
        <v>20.5195263157895</v>
      </c>
      <c r="AC130" s="1" t="n">
        <v>24.32725</v>
      </c>
      <c r="AD130" s="1" t="n">
        <v>19.1090444444444</v>
      </c>
      <c r="AE130" s="1" t="n">
        <v>17.1603064516129</v>
      </c>
      <c r="AF130" s="1" t="n">
        <v>23.8620163934426</v>
      </c>
      <c r="AG130" s="1" t="n">
        <v>16.526125</v>
      </c>
      <c r="AH130" s="1" t="n">
        <v>26.7690625</v>
      </c>
      <c r="AI130" s="1" t="n">
        <v>19.275043956044</v>
      </c>
      <c r="AJ130" s="1" t="n">
        <v>9.75874418604651</v>
      </c>
      <c r="AK130" s="1" t="n">
        <v>17.9810294117647</v>
      </c>
      <c r="AL130" s="1" t="n">
        <v>14.9709572649573</v>
      </c>
      <c r="AM130" s="1" t="n">
        <v>14.0956896551724</v>
      </c>
      <c r="AN130" s="1" t="n">
        <v>20.1928378378378</v>
      </c>
      <c r="AO130" s="1" t="n">
        <v>15.7462543554007</v>
      </c>
      <c r="AP130" s="1" t="n">
        <v>21.3565503355705</v>
      </c>
      <c r="AQ130" s="1" t="n">
        <v>13.8158761061947</v>
      </c>
      <c r="AR130" s="1" t="n">
        <v>20.3987543581617</v>
      </c>
      <c r="AS130" s="48" t="n">
        <v>18.74718881118881</v>
      </c>
      <c r="AT130" s="48" t="n">
        <v>17.770990430622</v>
      </c>
      <c r="AU130" s="48" t="n">
        <v>18.8056084656085</v>
      </c>
      <c r="AV130" s="48" t="n">
        <v>16.3995</v>
      </c>
      <c r="AW130" s="48" t="n">
        <v>17.95748</v>
      </c>
      <c r="AX130" s="48" t="n">
        <v>18.82908</v>
      </c>
      <c r="AY130" s="48" t="n">
        <v>22.202484</v>
      </c>
      <c r="AZ130" s="48"/>
      <c r="BA130" s="48"/>
      <c r="BB130" s="48"/>
      <c r="BC130" s="48"/>
      <c r="BD130" s="48"/>
      <c r="BF130" s="84" t="str">
        <f t="shared" si="153"/>
        <v>-</v>
      </c>
      <c r="BG130" s="84" t="str">
        <f t="shared" si="153"/>
        <v>-</v>
      </c>
      <c r="BH130" s="84" t="str">
        <f t="shared" si="153"/>
        <v>-</v>
      </c>
      <c r="BI130" s="84" t="str">
        <f t="shared" si="153"/>
        <v>-</v>
      </c>
      <c r="BJ130" s="84" t="str">
        <f t="shared" si="153"/>
        <v>-</v>
      </c>
      <c r="BK130" s="84" t="str">
        <f t="shared" si="153"/>
        <v>-</v>
      </c>
      <c r="BL130" s="84" t="str">
        <f t="shared" si="153"/>
        <v>-</v>
      </c>
      <c r="BM130" s="84" t="str">
        <f t="shared" si="153"/>
        <v>-</v>
      </c>
      <c r="BN130" s="84" t="str">
        <f t="shared" si="153"/>
        <v>-</v>
      </c>
      <c r="BO130" s="84" t="str">
        <f t="shared" si="153"/>
        <v>-</v>
      </c>
      <c r="BP130" s="84" t="str">
        <f t="shared" si="153"/>
        <v>-</v>
      </c>
      <c r="BQ130" s="84" t="str">
        <f t="shared" si="153"/>
        <v>-</v>
      </c>
    </row>
    <row r="131" spans="1:69" x14ac:dyDescent="0.25">
      <c r="A131" s="44" t="s">
        <v>185</v>
      </c>
      <c r="B131" s="22" t="s">
        <v>50</v>
      </c>
      <c r="C131" s="66" t="str">
        <f t="shared" si="150"/>
        <v>-</v>
      </c>
      <c r="D131" s="66" t="str">
        <f t="shared" si="150"/>
        <v>-</v>
      </c>
      <c r="E131" s="66" t="str">
        <f t="shared" si="150"/>
        <v>-</v>
      </c>
      <c r="F131" s="65" t="str">
        <f t="shared" si="151"/>
        <v/>
      </c>
      <c r="H131" s="66" t="str">
        <f t="shared" si="152"/>
        <v>-</v>
      </c>
      <c r="I131" s="66" t="str">
        <f t="shared" si="152"/>
        <v>-</v>
      </c>
      <c r="J131" s="66" t="str">
        <f t="shared" si="152"/>
        <v>-</v>
      </c>
      <c r="K131" s="66" t="str">
        <f t="shared" si="152"/>
        <v>-</v>
      </c>
      <c r="L131" s="66" t="str">
        <f t="shared" si="152"/>
        <v>-</v>
      </c>
      <c r="M131" s="66" t="str">
        <f t="shared" si="152"/>
        <v>-</v>
      </c>
      <c r="N131" s="66" t="str">
        <f t="shared" si="152"/>
        <v>-</v>
      </c>
      <c r="O131" s="66" t="str">
        <f t="shared" si="152"/>
        <v>-</v>
      </c>
      <c r="P131" s="66" t="str">
        <f t="shared" si="152"/>
        <v>-</v>
      </c>
      <c r="Q131" s="66" t="str">
        <f t="shared" si="152"/>
        <v>-</v>
      </c>
      <c r="R131" s="66" t="str">
        <f t="shared" si="152"/>
        <v>-</v>
      </c>
      <c r="S131" s="66" t="str">
        <f t="shared" si="152"/>
        <v>-</v>
      </c>
      <c r="T131" s="7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48"/>
      <c r="AT131" s="48" t="n">
        <v>13.2664567901235</v>
      </c>
      <c r="AU131" s="48" t="n">
        <v>12.5153125</v>
      </c>
      <c r="AV131" s="48" t="n">
        <v>13.70874</v>
      </c>
      <c r="AW131" s="48" t="n">
        <v>15.69526</v>
      </c>
      <c r="AX131" s="48" t="n">
        <v>13.93191</v>
      </c>
      <c r="AY131" s="48" t="n">
        <v>15.357755</v>
      </c>
      <c r="AZ131" s="48"/>
      <c r="BA131" s="48"/>
      <c r="BB131" s="48"/>
      <c r="BC131" s="48"/>
      <c r="BD131" s="48"/>
      <c r="BF131" s="84" t="str">
        <f t="shared" si="153"/>
        <v>-</v>
      </c>
      <c r="BG131" s="84" t="str">
        <f t="shared" si="153"/>
        <v>-</v>
      </c>
      <c r="BH131" s="84" t="str">
        <f t="shared" si="153"/>
        <v>-</v>
      </c>
      <c r="BI131" s="84" t="str">
        <f t="shared" si="153"/>
        <v>-</v>
      </c>
      <c r="BJ131" s="84" t="str">
        <f t="shared" si="153"/>
        <v>-</v>
      </c>
      <c r="BK131" s="84" t="str">
        <f t="shared" si="153"/>
        <v>-</v>
      </c>
      <c r="BL131" s="84" t="str">
        <f t="shared" si="153"/>
        <v>-</v>
      </c>
      <c r="BM131" s="84" t="str">
        <f t="shared" si="153"/>
        <v>-</v>
      </c>
      <c r="BN131" s="84" t="str">
        <f t="shared" si="153"/>
        <v>-</v>
      </c>
      <c r="BO131" s="84" t="str">
        <f t="shared" si="153"/>
        <v>-</v>
      </c>
      <c r="BP131" s="84" t="str">
        <f t="shared" si="153"/>
        <v>-</v>
      </c>
      <c r="BQ131" s="84" t="str">
        <f t="shared" si="153"/>
        <v>-</v>
      </c>
    </row>
    <row r="132" spans="1:69" x14ac:dyDescent="0.25">
      <c r="A132" s="44"/>
      <c r="B132" s="3" t="s">
        <v>153</v>
      </c>
      <c r="C132" s="66" t="str">
        <f t="shared" ref="C132:E133" si="154">IFERROR(C58/C120,"-")</f>
        <v>-</v>
      </c>
      <c r="D132" s="66" t="str">
        <f t="shared" si="154"/>
        <v>-</v>
      </c>
      <c r="E132" s="66" t="str">
        <f t="shared" si="154"/>
        <v>-</v>
      </c>
      <c r="F132" s="65" t="str">
        <f t="shared" si="151"/>
        <v/>
      </c>
      <c r="H132" s="66"/>
      <c r="I132" s="66"/>
      <c r="J132" s="66"/>
      <c r="K132" s="66"/>
      <c r="L132" s="66"/>
      <c r="M132" s="66"/>
      <c r="N132" s="66"/>
      <c r="O132" s="66"/>
      <c r="P132" s="66"/>
      <c r="Q132" s="66"/>
      <c r="R132" s="66"/>
      <c r="S132" s="66"/>
      <c r="T132" s="7"/>
      <c r="U132" s="71" t="str">
        <f>IFERROR(U58/U120,"-")</f>
        <v>-</v>
      </c>
      <c r="V132" s="71" t="str">
        <f t="shared" ref="V132:BD132" si="155">IFERROR(V58/V120,"-")</f>
        <v>-</v>
      </c>
      <c r="W132" s="71" t="str">
        <f t="shared" si="155"/>
        <v>-</v>
      </c>
      <c r="X132" s="71" t="str">
        <f t="shared" si="155"/>
        <v>-</v>
      </c>
      <c r="Y132" s="71" t="str">
        <f t="shared" si="155"/>
        <v>-</v>
      </c>
      <c r="Z132" s="71" t="str">
        <f t="shared" si="155"/>
        <v>-</v>
      </c>
      <c r="AA132" s="71" t="str">
        <f t="shared" si="155"/>
        <v>-</v>
      </c>
      <c r="AB132" s="71" t="str">
        <f t="shared" si="155"/>
        <v>-</v>
      </c>
      <c r="AC132" s="71" t="str">
        <f t="shared" si="155"/>
        <v>-</v>
      </c>
      <c r="AD132" s="71" t="str">
        <f t="shared" si="155"/>
        <v>-</v>
      </c>
      <c r="AE132" s="71" t="str">
        <f t="shared" si="155"/>
        <v>-</v>
      </c>
      <c r="AF132" s="71" t="str">
        <f t="shared" si="155"/>
        <v>-</v>
      </c>
      <c r="AG132" s="71" t="str">
        <f t="shared" si="155"/>
        <v>-</v>
      </c>
      <c r="AH132" s="71" t="str">
        <f t="shared" si="155"/>
        <v>-</v>
      </c>
      <c r="AI132" s="71" t="str">
        <f t="shared" si="155"/>
        <v>-</v>
      </c>
      <c r="AJ132" s="71" t="str">
        <f t="shared" si="155"/>
        <v>-</v>
      </c>
      <c r="AK132" s="71" t="str">
        <f t="shared" si="155"/>
        <v>-</v>
      </c>
      <c r="AL132" s="71" t="str">
        <f t="shared" si="155"/>
        <v>-</v>
      </c>
      <c r="AM132" s="71" t="str">
        <f t="shared" si="155"/>
        <v>-</v>
      </c>
      <c r="AN132" s="71" t="str">
        <f t="shared" si="155"/>
        <v>-</v>
      </c>
      <c r="AO132" s="71" t="str">
        <f t="shared" si="155"/>
        <v>-</v>
      </c>
      <c r="AP132" s="71" t="str">
        <f t="shared" si="155"/>
        <v>-</v>
      </c>
      <c r="AQ132" s="71" t="str">
        <f t="shared" si="155"/>
        <v>-</v>
      </c>
      <c r="AR132" s="71" t="str">
        <f t="shared" si="155"/>
        <v>-</v>
      </c>
      <c r="AS132" s="71" t="str">
        <f t="shared" si="155"/>
        <v>-</v>
      </c>
      <c r="AT132" s="71" t="str">
        <f t="shared" si="155"/>
        <v>-</v>
      </c>
      <c r="AU132" s="71" t="str">
        <f t="shared" si="155"/>
        <v>-</v>
      </c>
      <c r="AV132" s="71" t="str">
        <f t="shared" si="155"/>
        <v>-</v>
      </c>
      <c r="AW132" s="71" t="str">
        <f t="shared" si="155"/>
        <v>-</v>
      </c>
      <c r="AX132" s="71" t="str">
        <f t="shared" si="155"/>
        <v>-</v>
      </c>
      <c r="AY132" s="71" t="str">
        <f t="shared" si="155"/>
        <v>-</v>
      </c>
      <c r="AZ132" s="71" t="str">
        <f t="shared" si="155"/>
        <v>-</v>
      </c>
      <c r="BA132" s="71" t="str">
        <f t="shared" si="155"/>
        <v>-</v>
      </c>
      <c r="BB132" s="71" t="str">
        <f t="shared" si="155"/>
        <v>-</v>
      </c>
      <c r="BC132" s="71" t="str">
        <f t="shared" si="155"/>
        <v>-</v>
      </c>
      <c r="BD132" s="71" t="str">
        <f t="shared" si="155"/>
        <v>-</v>
      </c>
      <c r="BF132" s="84" t="str">
        <f t="shared" si="153"/>
        <v>-</v>
      </c>
      <c r="BG132" s="84" t="str">
        <f t="shared" si="153"/>
        <v>-</v>
      </c>
      <c r="BH132" s="84" t="str">
        <f t="shared" si="153"/>
        <v>-</v>
      </c>
      <c r="BI132" s="84" t="str">
        <f t="shared" si="153"/>
        <v>-</v>
      </c>
      <c r="BJ132" s="84" t="str">
        <f t="shared" si="153"/>
        <v>-</v>
      </c>
      <c r="BK132" s="84" t="str">
        <f t="shared" si="153"/>
        <v>-</v>
      </c>
      <c r="BL132" s="84" t="str">
        <f t="shared" si="153"/>
        <v>-</v>
      </c>
      <c r="BM132" s="84" t="str">
        <f t="shared" si="153"/>
        <v>-</v>
      </c>
      <c r="BN132" s="84" t="str">
        <f t="shared" si="153"/>
        <v>-</v>
      </c>
      <c r="BO132" s="84" t="str">
        <f t="shared" si="153"/>
        <v>-</v>
      </c>
      <c r="BP132" s="84" t="str">
        <f t="shared" si="153"/>
        <v>-</v>
      </c>
      <c r="BQ132" s="84" t="str">
        <f t="shared" si="153"/>
        <v>-</v>
      </c>
    </row>
    <row r="133" spans="1:69" x14ac:dyDescent="0.25">
      <c r="A133" s="45" t="s">
        <v>209</v>
      </c>
      <c r="B133" s="3" t="s">
        <v>61</v>
      </c>
      <c r="C133" s="66" t="str">
        <f>IFERROR(C59/C121,"-")</f>
        <v>-</v>
      </c>
      <c r="D133" s="66" t="str">
        <f t="shared" si="154"/>
        <v>-</v>
      </c>
      <c r="E133" s="66" t="str">
        <f t="shared" si="154"/>
        <v>-</v>
      </c>
      <c r="F133" s="65" t="str">
        <f>IFERROR(E133/D133,"")</f>
        <v/>
      </c>
      <c r="H133" s="66" t="str">
        <f t="shared" ref="H133:S133" si="156">IFERROR(H59/H121,"-")</f>
        <v>-</v>
      </c>
      <c r="I133" s="66" t="str">
        <f t="shared" si="156"/>
        <v>-</v>
      </c>
      <c r="J133" s="66" t="str">
        <f t="shared" si="156"/>
        <v>-</v>
      </c>
      <c r="K133" s="66" t="str">
        <f t="shared" si="156"/>
        <v>-</v>
      </c>
      <c r="L133" s="66" t="str">
        <f t="shared" si="156"/>
        <v>-</v>
      </c>
      <c r="M133" s="66" t="str">
        <f t="shared" si="156"/>
        <v>-</v>
      </c>
      <c r="N133" s="66" t="str">
        <f t="shared" si="156"/>
        <v>-</v>
      </c>
      <c r="O133" s="66" t="str">
        <f t="shared" si="156"/>
        <v>-</v>
      </c>
      <c r="P133" s="66" t="str">
        <f t="shared" si="156"/>
        <v>-</v>
      </c>
      <c r="Q133" s="66" t="str">
        <f t="shared" si="156"/>
        <v>-</v>
      </c>
      <c r="R133" s="66" t="str">
        <f t="shared" si="156"/>
        <v>-</v>
      </c>
      <c r="S133" s="66" t="str">
        <f t="shared" si="156"/>
        <v>-</v>
      </c>
      <c r="T133" s="5"/>
      <c r="U133" s="10" t="n">
        <v>15.1701140350877</v>
      </c>
      <c r="V133" s="10" t="n">
        <v>14.523329787234</v>
      </c>
      <c r="W133" s="10" t="n">
        <v>16.740621399177</v>
      </c>
      <c r="X133" s="10" t="n">
        <v>19.9619796747967</v>
      </c>
      <c r="Y133" s="10" t="n">
        <v>13.9280905587669</v>
      </c>
      <c r="Z133" s="10" t="n">
        <v>14.6251574394464</v>
      </c>
      <c r="AA133" s="10" t="n">
        <v>17.2840424657534</v>
      </c>
      <c r="AB133" s="10" t="n">
        <v>13.970966873706</v>
      </c>
      <c r="AC133" s="10" t="n">
        <v>15.2970587703436</v>
      </c>
      <c r="AD133" s="10" t="n">
        <v>14.5946217870257</v>
      </c>
      <c r="AE133" s="10" t="n">
        <v>14.7232153310105</v>
      </c>
      <c r="AF133" s="10" t="n">
        <v>16.8347900629811</v>
      </c>
      <c r="AG133" s="10" t="n">
        <v>14.4781239316239</v>
      </c>
      <c r="AH133" s="10" t="n">
        <v>14.4386708074534</v>
      </c>
      <c r="AI133" s="10" t="n">
        <v>15.1595579240037</v>
      </c>
      <c r="AJ133" s="10" t="n">
        <v>18.039591954023</v>
      </c>
      <c r="AK133" s="10" t="n">
        <v>15.1304106583072</v>
      </c>
      <c r="AL133" s="10" t="n">
        <v>14.0327045454546</v>
      </c>
      <c r="AM133" s="10" t="n">
        <v>14.5879373848987</v>
      </c>
      <c r="AN133" s="10" t="n">
        <v>13.4773171839516</v>
      </c>
      <c r="AO133" s="10" t="n">
        <v>14.1894153543307</v>
      </c>
      <c r="AP133" s="10" t="n">
        <v>14.9636843191197</v>
      </c>
      <c r="AQ133" s="10" t="n">
        <v>14.2990605134475</v>
      </c>
      <c r="AR133" s="10" t="n">
        <v>15.985946400748</v>
      </c>
      <c r="AS133" s="48" t="n">
        <v>14.10147587719298</v>
      </c>
      <c r="AT133" s="48" t="n">
        <v>14.2304555160142</v>
      </c>
      <c r="AU133" s="48" t="n">
        <v>14.2166205250597</v>
      </c>
      <c r="AV133" s="48" t="n">
        <v>14.26272</v>
      </c>
      <c r="AW133" s="48" t="n">
        <v>14.70492</v>
      </c>
      <c r="AX133" s="48" t="n">
        <v>14.40817</v>
      </c>
      <c r="AY133" s="48" t="n">
        <v>14.863861</v>
      </c>
      <c r="AZ133" s="48"/>
      <c r="BA133" s="48"/>
      <c r="BB133" s="48"/>
      <c r="BC133" s="48"/>
      <c r="BD133" s="48"/>
      <c r="BF133" s="84" t="str">
        <f t="shared" si="153"/>
        <v>-</v>
      </c>
      <c r="BG133" s="84" t="str">
        <f t="shared" si="153"/>
        <v>-</v>
      </c>
      <c r="BH133" s="84" t="str">
        <f t="shared" si="153"/>
        <v>-</v>
      </c>
      <c r="BI133" s="84" t="str">
        <f t="shared" si="153"/>
        <v>-</v>
      </c>
      <c r="BJ133" s="84" t="str">
        <f t="shared" si="153"/>
        <v>-</v>
      </c>
      <c r="BK133" s="84" t="str">
        <f t="shared" si="153"/>
        <v>-</v>
      </c>
      <c r="BL133" s="84" t="str">
        <f t="shared" si="153"/>
        <v>-</v>
      </c>
      <c r="BM133" s="84" t="str">
        <f t="shared" si="153"/>
        <v>-</v>
      </c>
      <c r="BN133" s="84" t="str">
        <f t="shared" si="153"/>
        <v>-</v>
      </c>
      <c r="BO133" s="84" t="str">
        <f t="shared" si="153"/>
        <v>-</v>
      </c>
      <c r="BP133" s="84" t="str">
        <f t="shared" si="153"/>
        <v>-</v>
      </c>
      <c r="BQ133" s="84" t="str">
        <f t="shared" si="153"/>
        <v>-</v>
      </c>
    </row>
    <row r="134" spans="1:69" x14ac:dyDescent="0.25">
      <c r="A134" s="44" t="s">
        <v>33</v>
      </c>
      <c r="B134" s="22"/>
    </row>
    <row r="135" spans="1:69" x14ac:dyDescent="0.25">
      <c r="A135" s="43" t="s">
        <v>84</v>
      </c>
      <c r="B135" s="23" t="s">
        <v>84</v>
      </c>
      <c r="C135" s="21" t="str">
        <f>$C$3</f>
        <v>YTD '15</v>
      </c>
      <c r="D135" s="21" t="str">
        <f>$D$3</f>
        <v>YTD '16</v>
      </c>
      <c r="E135" s="21" t="str">
        <f>$E$3</f>
        <v>YTD '17</v>
      </c>
      <c r="F135" s="21" t="str">
        <f>$F$3</f>
        <v>YoY</v>
      </c>
      <c r="G135" s="2" t="s">
        <v>33</v>
      </c>
      <c r="H135" s="27" t="str">
        <f>$H$3</f>
        <v>Q1 '15</v>
      </c>
      <c r="I135" s="27" t="str">
        <f>$I$3</f>
        <v>Q2 '15</v>
      </c>
      <c r="J135" s="27" t="str">
        <f>$J$3</f>
        <v>Q3 '15</v>
      </c>
      <c r="K135" s="27" t="str">
        <f>$K$3</f>
        <v>Q4 '15</v>
      </c>
      <c r="L135" s="30" t="str">
        <f>$L$3</f>
        <v>Q1 '16</v>
      </c>
      <c r="M135" s="30" t="str">
        <f>$M$3</f>
        <v>Q2 '16</v>
      </c>
      <c r="N135" s="30" t="str">
        <f>$N$3</f>
        <v>Q3 '16</v>
      </c>
      <c r="O135" s="30" t="str">
        <f>$O$3</f>
        <v>Q4 '16</v>
      </c>
      <c r="P135" s="27" t="str">
        <f>$P$3</f>
        <v>Q1 '17</v>
      </c>
      <c r="Q135" s="27" t="str">
        <f>$Q$3</f>
        <v>Q2 '17</v>
      </c>
      <c r="R135" s="27" t="str">
        <f>$R$3</f>
        <v>Q3 '17</v>
      </c>
      <c r="S135" s="27" t="str">
        <f>$S$3</f>
        <v>Q4 '17</v>
      </c>
      <c r="T135" s="17" t="s">
        <v>33</v>
      </c>
      <c r="U135" s="27" t="s">
        <v>1</v>
      </c>
      <c r="V135" s="27" t="s">
        <v>2</v>
      </c>
      <c r="W135" s="27" t="s">
        <v>3</v>
      </c>
      <c r="X135" s="27" t="s">
        <v>4</v>
      </c>
      <c r="Y135" s="27" t="s">
        <v>5</v>
      </c>
      <c r="Z135" s="27" t="s">
        <v>6</v>
      </c>
      <c r="AA135" s="27" t="s">
        <v>7</v>
      </c>
      <c r="AB135" s="27" t="s">
        <v>8</v>
      </c>
      <c r="AC135" s="27" t="s">
        <v>9</v>
      </c>
      <c r="AD135" s="27" t="s">
        <v>10</v>
      </c>
      <c r="AE135" s="27" t="s">
        <v>11</v>
      </c>
      <c r="AF135" s="27" t="s">
        <v>12</v>
      </c>
      <c r="AG135" s="29" t="s">
        <v>13</v>
      </c>
      <c r="AH135" s="29" t="s">
        <v>14</v>
      </c>
      <c r="AI135" s="29" t="s">
        <v>15</v>
      </c>
      <c r="AJ135" s="29" t="s">
        <v>16</v>
      </c>
      <c r="AK135" s="29" t="s">
        <v>17</v>
      </c>
      <c r="AL135" s="29" t="s">
        <v>18</v>
      </c>
      <c r="AM135" s="29" t="s">
        <v>19</v>
      </c>
      <c r="AN135" s="29" t="s">
        <v>20</v>
      </c>
      <c r="AO135" s="29" t="s">
        <v>21</v>
      </c>
      <c r="AP135" s="29" t="s">
        <v>22</v>
      </c>
      <c r="AQ135" s="29" t="s">
        <v>23</v>
      </c>
      <c r="AR135" s="29" t="s">
        <v>24</v>
      </c>
      <c r="AS135" s="25" t="s">
        <v>25</v>
      </c>
      <c r="AT135" s="25" t="s">
        <v>26</v>
      </c>
      <c r="AU135" s="25" t="s">
        <v>27</v>
      </c>
      <c r="AV135" s="25" t="s">
        <v>28</v>
      </c>
      <c r="AW135" s="25" t="s">
        <v>29</v>
      </c>
      <c r="AX135" s="25" t="s">
        <v>30</v>
      </c>
      <c r="AY135" s="31" t="s">
        <v>99</v>
      </c>
      <c r="AZ135" s="31" t="s">
        <v>100</v>
      </c>
      <c r="BA135" s="31" t="s">
        <v>101</v>
      </c>
      <c r="BB135" s="31" t="s">
        <v>102</v>
      </c>
      <c r="BC135" s="31" t="s">
        <v>103</v>
      </c>
      <c r="BD135" s="31" t="s">
        <v>104</v>
      </c>
      <c r="BF135" s="32">
        <v>42736</v>
      </c>
      <c r="BG135" s="32">
        <v>42767</v>
      </c>
      <c r="BH135" s="32">
        <v>42795</v>
      </c>
      <c r="BI135" s="32">
        <v>42826</v>
      </c>
      <c r="BJ135" s="32">
        <v>42856</v>
      </c>
      <c r="BK135" s="32">
        <v>42887</v>
      </c>
      <c r="BL135" s="32">
        <v>42917</v>
      </c>
      <c r="BM135" s="32">
        <v>42948</v>
      </c>
      <c r="BN135" s="32">
        <v>42979</v>
      </c>
      <c r="BO135" s="32">
        <v>43009</v>
      </c>
      <c r="BP135" s="32">
        <v>43040</v>
      </c>
      <c r="BQ135" s="32">
        <v>43070</v>
      </c>
    </row>
    <row r="136" spans="1:69" x14ac:dyDescent="0.25">
      <c r="A136" s="44" t="s">
        <v>170</v>
      </c>
      <c r="B136" s="16" t="s">
        <v>58</v>
      </c>
      <c r="C136" s="66" t="str">
        <f t="shared" ref="C136:E145" si="157">IFERROR(C112/C88,"-")</f>
        <v>-</v>
      </c>
      <c r="D136" s="66" t="str">
        <f t="shared" si="157"/>
        <v>-</v>
      </c>
      <c r="E136" s="66" t="str">
        <f t="shared" si="157"/>
        <v>-</v>
      </c>
      <c r="F136" s="65" t="str">
        <f t="shared" ref="F136:F144" si="158">IFERROR(E136/D136,"")</f>
        <v/>
      </c>
      <c r="H136" s="66" t="str">
        <f t="shared" ref="H136:S145" si="159">IFERROR(H112/H88,"-")</f>
        <v>-</v>
      </c>
      <c r="I136" s="66" t="str">
        <f t="shared" si="159"/>
        <v>-</v>
      </c>
      <c r="J136" s="66" t="str">
        <f t="shared" si="159"/>
        <v>-</v>
      </c>
      <c r="K136" s="66" t="str">
        <f t="shared" si="159"/>
        <v>-</v>
      </c>
      <c r="L136" s="66" t="str">
        <f t="shared" si="159"/>
        <v>-</v>
      </c>
      <c r="M136" s="66" t="str">
        <f t="shared" si="159"/>
        <v>-</v>
      </c>
      <c r="N136" s="66" t="str">
        <f t="shared" si="159"/>
        <v>-</v>
      </c>
      <c r="O136" s="66" t="str">
        <f t="shared" si="159"/>
        <v>-</v>
      </c>
      <c r="P136" s="66" t="str">
        <f t="shared" si="159"/>
        <v>-</v>
      </c>
      <c r="Q136" s="66" t="str">
        <f t="shared" si="159"/>
        <v>-</v>
      </c>
      <c r="R136" s="66" t="str">
        <f t="shared" si="159"/>
        <v>-</v>
      </c>
      <c r="S136" s="66" t="str">
        <f t="shared" si="159"/>
        <v>-</v>
      </c>
      <c r="U136" s="12" t="n">
        <v>2.0</v>
      </c>
      <c r="V136" s="12" t="n">
        <v>1.6</v>
      </c>
      <c r="W136" s="12" t="n">
        <v>3.72727272727273</v>
      </c>
      <c r="X136" s="12" t="n">
        <v>1.72727272727273</v>
      </c>
      <c r="Y136" s="12" t="n">
        <v>1.1875</v>
      </c>
      <c r="Z136" s="12" t="n">
        <v>2.0</v>
      </c>
      <c r="AA136" s="12" t="n">
        <v>3.28571428571429</v>
      </c>
      <c r="AB136" s="12" t="n">
        <v>1.76923076923077</v>
      </c>
      <c r="AC136" s="12" t="n">
        <v>3.05882352941176</v>
      </c>
      <c r="AD136" s="12" t="n">
        <v>1.78947368421053</v>
      </c>
      <c r="AE136" s="12" t="n">
        <v>4.5</v>
      </c>
      <c r="AF136" s="12" t="n">
        <v>6.66666666666667</v>
      </c>
      <c r="AG136" s="12" t="n">
        <v>1.41666666666667</v>
      </c>
      <c r="AH136" s="12" t="n">
        <v>1.5</v>
      </c>
      <c r="AI136" s="12" t="n">
        <v>2.44444444444444</v>
      </c>
      <c r="AJ136" s="12" t="n">
        <v>1.92307692307692</v>
      </c>
      <c r="AK136" s="12" t="n">
        <v>1.84615384615385</v>
      </c>
      <c r="AL136" s="12" t="n">
        <v>2.26666666666667</v>
      </c>
      <c r="AM136" s="12" t="n">
        <v>2.26666666666667</v>
      </c>
      <c r="AN136" s="12" t="n">
        <v>2.5</v>
      </c>
      <c r="AO136" s="12" t="n">
        <v>3.11538461538462</v>
      </c>
      <c r="AP136" s="12" t="n">
        <v>2.27272727272727</v>
      </c>
      <c r="AQ136" s="12" t="n">
        <v>1.81818181818182</v>
      </c>
      <c r="AR136" s="12" t="n">
        <v>3.88461538461538</v>
      </c>
      <c r="AS136" s="48" t="n">
        <v>1.9807692307692308</v>
      </c>
      <c r="AT136" s="48" t="n">
        <v>2.64285714285714</v>
      </c>
      <c r="AU136" s="48" t="n">
        <v>3.10606060606061</v>
      </c>
      <c r="AV136" s="48" t="n">
        <v>2.11465</v>
      </c>
      <c r="AW136" s="48" t="n">
        <v>2.362745</v>
      </c>
      <c r="AX136" s="48" t="n">
        <v>1.701087</v>
      </c>
      <c r="AY136" s="48" t="n">
        <v>2.828125</v>
      </c>
      <c r="AZ136" s="48"/>
      <c r="BA136" s="48"/>
      <c r="BB136" s="48"/>
      <c r="BC136" s="48"/>
      <c r="BD136" s="48"/>
      <c r="BF136" s="84" t="str">
        <f t="shared" ref="BF136:BQ145" si="160">IFERROR(AS136/AG136,"-")</f>
        <v>-</v>
      </c>
      <c r="BG136" s="84" t="str">
        <f t="shared" si="160"/>
        <v>-</v>
      </c>
      <c r="BH136" s="84" t="str">
        <f t="shared" si="160"/>
        <v>-</v>
      </c>
      <c r="BI136" s="84" t="str">
        <f t="shared" si="160"/>
        <v>-</v>
      </c>
      <c r="BJ136" s="84" t="str">
        <f t="shared" si="160"/>
        <v>-</v>
      </c>
      <c r="BK136" s="84" t="str">
        <f t="shared" si="160"/>
        <v>-</v>
      </c>
      <c r="BL136" s="84" t="str">
        <f t="shared" si="160"/>
        <v>-</v>
      </c>
      <c r="BM136" s="84" t="str">
        <f t="shared" si="160"/>
        <v>-</v>
      </c>
      <c r="BN136" s="84" t="str">
        <f t="shared" si="160"/>
        <v>-</v>
      </c>
      <c r="BO136" s="84" t="str">
        <f t="shared" si="160"/>
        <v>-</v>
      </c>
      <c r="BP136" s="84" t="str">
        <f t="shared" si="160"/>
        <v>-</v>
      </c>
      <c r="BQ136" s="84" t="str">
        <f t="shared" si="160"/>
        <v>-</v>
      </c>
    </row>
    <row r="137" spans="1:69" x14ac:dyDescent="0.25">
      <c r="A137" s="44" t="s">
        <v>171</v>
      </c>
      <c r="B137" s="22" t="s">
        <v>44</v>
      </c>
      <c r="C137" s="66" t="str">
        <f t="shared" si="157"/>
        <v>-</v>
      </c>
      <c r="D137" s="66" t="str">
        <f t="shared" si="157"/>
        <v>-</v>
      </c>
      <c r="E137" s="66" t="str">
        <f t="shared" si="157"/>
        <v>-</v>
      </c>
      <c r="F137" s="65" t="str">
        <f>IFERROR(E137/D137,"")</f>
        <v/>
      </c>
      <c r="H137" s="66" t="str">
        <f t="shared" si="159"/>
        <v>-</v>
      </c>
      <c r="I137" s="66" t="str">
        <f t="shared" si="159"/>
        <v>-</v>
      </c>
      <c r="J137" s="66" t="str">
        <f t="shared" si="159"/>
        <v>-</v>
      </c>
      <c r="K137" s="66" t="str">
        <f t="shared" si="159"/>
        <v>-</v>
      </c>
      <c r="L137" s="66" t="str">
        <f t="shared" si="159"/>
        <v>-</v>
      </c>
      <c r="M137" s="66" t="str">
        <f t="shared" si="159"/>
        <v>-</v>
      </c>
      <c r="N137" s="66" t="str">
        <f t="shared" si="159"/>
        <v>-</v>
      </c>
      <c r="O137" s="66" t="str">
        <f t="shared" si="159"/>
        <v>-</v>
      </c>
      <c r="P137" s="66" t="str">
        <f t="shared" si="159"/>
        <v>-</v>
      </c>
      <c r="Q137" s="66" t="str">
        <f t="shared" si="159"/>
        <v>-</v>
      </c>
      <c r="R137" s="66" t="str">
        <f t="shared" si="159"/>
        <v>-</v>
      </c>
      <c r="S137" s="66" t="str">
        <f t="shared" si="159"/>
        <v>-</v>
      </c>
      <c r="U137" s="12" t="n">
        <v>1.31168831168831</v>
      </c>
      <c r="V137" s="12" t="n">
        <v>1.17307692307692</v>
      </c>
      <c r="W137" s="12" t="n">
        <v>1.29113924050633</v>
      </c>
      <c r="X137" s="12" t="n">
        <v>1.46666666666667</v>
      </c>
      <c r="Y137" s="12" t="n">
        <v>1.23837209302326</v>
      </c>
      <c r="Z137" s="12" t="n">
        <v>1.35714285714286</v>
      </c>
      <c r="AA137" s="12" t="n">
        <v>1.45578231292517</v>
      </c>
      <c r="AB137" s="12" t="n">
        <v>1.26262626262626</v>
      </c>
      <c r="AC137" s="12" t="n">
        <v>1.5</v>
      </c>
      <c r="AD137" s="12" t="n">
        <v>1.3206106870229</v>
      </c>
      <c r="AE137" s="12" t="n">
        <v>1.68359375</v>
      </c>
      <c r="AF137" s="12" t="n">
        <v>1.53416149068323</v>
      </c>
      <c r="AG137" s="12" t="n">
        <v>1.3695652173913</v>
      </c>
      <c r="AH137" s="12" t="n">
        <v>1.175</v>
      </c>
      <c r="AI137" s="12" t="n">
        <v>1.64171122994652</v>
      </c>
      <c r="AJ137" s="12" t="n">
        <v>1.34285714285714</v>
      </c>
      <c r="AK137" s="12" t="n">
        <v>1.35111111111111</v>
      </c>
      <c r="AL137" s="12" t="n">
        <v>1.64130434782609</v>
      </c>
      <c r="AM137" s="12" t="n">
        <v>1.36785714285714</v>
      </c>
      <c r="AN137" s="12" t="n">
        <v>1.31736526946108</v>
      </c>
      <c r="AO137" s="12" t="n">
        <v>1.61943793911007</v>
      </c>
      <c r="AP137" s="12" t="n">
        <v>1.44202898550725</v>
      </c>
      <c r="AQ137" s="12" t="n">
        <v>1.90357142857143</v>
      </c>
      <c r="AR137" s="12" t="n">
        <v>1.85</v>
      </c>
      <c r="AS137" s="48" t="n">
        <v>1.7256637168141593</v>
      </c>
      <c r="AT137" s="48" t="n">
        <v>1.32019704433498</v>
      </c>
      <c r="AU137" s="48" t="n">
        <v>1.62053571428571</v>
      </c>
      <c r="AV137" s="48" t="n">
        <v>1.48265</v>
      </c>
      <c r="AW137" s="48" t="n">
        <v>1.665455</v>
      </c>
      <c r="AX137" s="48" t="n">
        <v>1.491501</v>
      </c>
      <c r="AY137" s="48" t="n">
        <v>1.577778</v>
      </c>
      <c r="AZ137" s="48"/>
      <c r="BA137" s="48"/>
      <c r="BB137" s="48"/>
      <c r="BC137" s="48"/>
      <c r="BD137" s="48"/>
      <c r="BF137" s="84" t="str">
        <f t="shared" si="160"/>
        <v>-</v>
      </c>
      <c r="BG137" s="84" t="str">
        <f t="shared" si="160"/>
        <v>-</v>
      </c>
      <c r="BH137" s="84" t="str">
        <f t="shared" si="160"/>
        <v>-</v>
      </c>
      <c r="BI137" s="84" t="str">
        <f t="shared" si="160"/>
        <v>-</v>
      </c>
      <c r="BJ137" s="84" t="str">
        <f t="shared" si="160"/>
        <v>-</v>
      </c>
      <c r="BK137" s="84" t="str">
        <f t="shared" si="160"/>
        <v>-</v>
      </c>
      <c r="BL137" s="84" t="str">
        <f t="shared" si="160"/>
        <v>-</v>
      </c>
      <c r="BM137" s="84" t="str">
        <f t="shared" si="160"/>
        <v>-</v>
      </c>
      <c r="BN137" s="84" t="str">
        <f t="shared" si="160"/>
        <v>-</v>
      </c>
      <c r="BO137" s="84" t="str">
        <f t="shared" si="160"/>
        <v>-</v>
      </c>
      <c r="BP137" s="84" t="str">
        <f t="shared" si="160"/>
        <v>-</v>
      </c>
      <c r="BQ137" s="84" t="str">
        <f t="shared" si="160"/>
        <v>-</v>
      </c>
    </row>
    <row r="138" spans="1:69" x14ac:dyDescent="0.25">
      <c r="A138" s="44" t="s">
        <v>172</v>
      </c>
      <c r="B138" s="22" t="s">
        <v>45</v>
      </c>
      <c r="C138" s="66" t="str">
        <f t="shared" si="157"/>
        <v>-</v>
      </c>
      <c r="D138" s="66" t="str">
        <f t="shared" si="157"/>
        <v>-</v>
      </c>
      <c r="E138" s="66" t="str">
        <f t="shared" si="157"/>
        <v>-</v>
      </c>
      <c r="F138" s="65" t="str">
        <f t="shared" si="158"/>
        <v/>
      </c>
      <c r="H138" s="66" t="str">
        <f t="shared" si="159"/>
        <v>-</v>
      </c>
      <c r="I138" s="66" t="str">
        <f t="shared" si="159"/>
        <v>-</v>
      </c>
      <c r="J138" s="66" t="str">
        <f t="shared" si="159"/>
        <v>-</v>
      </c>
      <c r="K138" s="66" t="str">
        <f t="shared" si="159"/>
        <v>-</v>
      </c>
      <c r="L138" s="66" t="str">
        <f t="shared" si="159"/>
        <v>-</v>
      </c>
      <c r="M138" s="66" t="str">
        <f t="shared" si="159"/>
        <v>-</v>
      </c>
      <c r="N138" s="66" t="str">
        <f t="shared" si="159"/>
        <v>-</v>
      </c>
      <c r="O138" s="66" t="str">
        <f t="shared" si="159"/>
        <v>-</v>
      </c>
      <c r="P138" s="66" t="str">
        <f t="shared" si="159"/>
        <v>-</v>
      </c>
      <c r="Q138" s="66" t="str">
        <f t="shared" si="159"/>
        <v>-</v>
      </c>
      <c r="R138" s="66" t="str">
        <f t="shared" si="159"/>
        <v>-</v>
      </c>
      <c r="S138" s="66" t="str">
        <f t="shared" si="159"/>
        <v>-</v>
      </c>
      <c r="U138" s="12" t="n">
        <v>1.45652173913043</v>
      </c>
      <c r="V138" s="12" t="n">
        <v>1.1875</v>
      </c>
      <c r="W138" s="12" t="n">
        <v>1.6</v>
      </c>
      <c r="X138" s="12" t="n">
        <v>1.22058823529412</v>
      </c>
      <c r="Y138" s="12" t="n">
        <v>1.43292682926829</v>
      </c>
      <c r="Z138" s="12" t="n">
        <v>1.29487179487179</v>
      </c>
      <c r="AA138" s="12" t="n">
        <v>1.48314606741573</v>
      </c>
      <c r="AB138" s="12" t="n">
        <v>1.2289156626506</v>
      </c>
      <c r="AC138" s="12" t="n">
        <v>1.69369369369369</v>
      </c>
      <c r="AD138" s="12" t="n">
        <v>1.37857142857143</v>
      </c>
      <c r="AE138" s="12" t="n">
        <v>1.80821917808219</v>
      </c>
      <c r="AF138" s="12" t="n">
        <v>1.83589743589744</v>
      </c>
      <c r="AG138" s="12" t="n">
        <v>1.08955223880597</v>
      </c>
      <c r="AH138" s="12" t="n">
        <v>1.45238095238095</v>
      </c>
      <c r="AI138" s="12" t="n">
        <v>1.56</v>
      </c>
      <c r="AJ138" s="12" t="n">
        <v>1.21951219512195</v>
      </c>
      <c r="AK138" s="12" t="n">
        <v>1.51456310679612</v>
      </c>
      <c r="AL138" s="12" t="n">
        <v>1.83536585365854</v>
      </c>
      <c r="AM138" s="12" t="n">
        <v>1.23720930232558</v>
      </c>
      <c r="AN138" s="12" t="n">
        <v>1.53164556962025</v>
      </c>
      <c r="AO138" s="12" t="n">
        <v>1.7071129707113</v>
      </c>
      <c r="AP138" s="12" t="n">
        <v>1.33415841584158</v>
      </c>
      <c r="AQ138" s="12" t="n">
        <v>1.47584541062802</v>
      </c>
      <c r="AR138" s="12" t="n">
        <v>1.80258302583026</v>
      </c>
      <c r="AS138" s="48" t="n">
        <v>1.1595092024539877</v>
      </c>
      <c r="AT138" s="48" t="n">
        <v>1.63380281690141</v>
      </c>
      <c r="AU138" s="48" t="n">
        <v>1.56983240223464</v>
      </c>
      <c r="AV138" s="48" t="n">
        <v>1.553191</v>
      </c>
      <c r="AW138" s="48" t="n">
        <v>1.452555</v>
      </c>
      <c r="AX138" s="48" t="n">
        <v>1.430556</v>
      </c>
      <c r="AY138" s="48" t="n">
        <v>1.266667</v>
      </c>
      <c r="AZ138" s="48"/>
      <c r="BA138" s="48"/>
      <c r="BB138" s="48"/>
      <c r="BC138" s="48"/>
      <c r="BD138" s="48"/>
      <c r="BF138" s="84" t="str">
        <f t="shared" si="160"/>
        <v>-</v>
      </c>
      <c r="BG138" s="84" t="str">
        <f t="shared" si="160"/>
        <v>-</v>
      </c>
      <c r="BH138" s="84" t="str">
        <f t="shared" si="160"/>
        <v>-</v>
      </c>
      <c r="BI138" s="84" t="str">
        <f t="shared" si="160"/>
        <v>-</v>
      </c>
      <c r="BJ138" s="84" t="str">
        <f t="shared" si="160"/>
        <v>-</v>
      </c>
      <c r="BK138" s="84" t="str">
        <f t="shared" si="160"/>
        <v>-</v>
      </c>
      <c r="BL138" s="84" t="str">
        <f t="shared" si="160"/>
        <v>-</v>
      </c>
      <c r="BM138" s="84" t="str">
        <f t="shared" si="160"/>
        <v>-</v>
      </c>
      <c r="BN138" s="84" t="str">
        <f t="shared" si="160"/>
        <v>-</v>
      </c>
      <c r="BO138" s="84" t="str">
        <f t="shared" si="160"/>
        <v>-</v>
      </c>
      <c r="BP138" s="84" t="str">
        <f t="shared" si="160"/>
        <v>-</v>
      </c>
      <c r="BQ138" s="84" t="str">
        <f t="shared" si="160"/>
        <v>-</v>
      </c>
    </row>
    <row r="139" spans="1:69" x14ac:dyDescent="0.25">
      <c r="A139" s="44" t="s">
        <v>173</v>
      </c>
      <c r="B139" s="22" t="s">
        <v>46</v>
      </c>
      <c r="C139" s="66" t="str">
        <f t="shared" si="157"/>
        <v>-</v>
      </c>
      <c r="D139" s="66" t="str">
        <f t="shared" si="157"/>
        <v>-</v>
      </c>
      <c r="E139" s="66" t="str">
        <f t="shared" si="157"/>
        <v>-</v>
      </c>
      <c r="F139" s="65" t="str">
        <f t="shared" si="158"/>
        <v/>
      </c>
      <c r="H139" s="66" t="str">
        <f t="shared" si="159"/>
        <v>-</v>
      </c>
      <c r="I139" s="66" t="str">
        <f t="shared" si="159"/>
        <v>-</v>
      </c>
      <c r="J139" s="66" t="str">
        <f t="shared" si="159"/>
        <v>-</v>
      </c>
      <c r="K139" s="66" t="str">
        <f t="shared" si="159"/>
        <v>-</v>
      </c>
      <c r="L139" s="66" t="str">
        <f t="shared" si="159"/>
        <v>-</v>
      </c>
      <c r="M139" s="66" t="str">
        <f t="shared" si="159"/>
        <v>-</v>
      </c>
      <c r="N139" s="66" t="str">
        <f t="shared" si="159"/>
        <v>-</v>
      </c>
      <c r="O139" s="66" t="str">
        <f t="shared" si="159"/>
        <v>-</v>
      </c>
      <c r="P139" s="66" t="str">
        <f t="shared" si="159"/>
        <v>-</v>
      </c>
      <c r="Q139" s="66" t="str">
        <f t="shared" si="159"/>
        <v>-</v>
      </c>
      <c r="R139" s="66" t="str">
        <f t="shared" si="159"/>
        <v>-</v>
      </c>
      <c r="S139" s="66" t="str">
        <f t="shared" si="159"/>
        <v>-</v>
      </c>
      <c r="U139" s="12" t="n">
        <v>1.25</v>
      </c>
      <c r="V139" s="12" t="n">
        <v>1.2037037037037</v>
      </c>
      <c r="W139" s="12" t="n">
        <v>1.38095238095238</v>
      </c>
      <c r="X139" s="12" t="n">
        <v>1.29310344827586</v>
      </c>
      <c r="Y139" s="12" t="n">
        <v>1.234375</v>
      </c>
      <c r="Z139" s="12" t="n">
        <v>1.31932773109244</v>
      </c>
      <c r="AA139" s="12" t="n">
        <v>1.45945945945946</v>
      </c>
      <c r="AB139" s="12" t="n">
        <v>1.09302325581395</v>
      </c>
      <c r="AC139" s="12" t="n">
        <v>1.53125</v>
      </c>
      <c r="AD139" s="12" t="n">
        <v>1.32089552238806</v>
      </c>
      <c r="AE139" s="12" t="n">
        <v>1.9559748427673</v>
      </c>
      <c r="AF139" s="12" t="n">
        <v>1.48224852071006</v>
      </c>
      <c r="AG139" s="12" t="n">
        <v>1.1340206185567</v>
      </c>
      <c r="AH139" s="12" t="n">
        <v>1.2396694214876</v>
      </c>
      <c r="AI139" s="12" t="n">
        <v>1.8125</v>
      </c>
      <c r="AJ139" s="12" t="n">
        <v>2.10810810810811</v>
      </c>
      <c r="AK139" s="12" t="n">
        <v>1.84285714285714</v>
      </c>
      <c r="AL139" s="12" t="n">
        <v>1.51655629139073</v>
      </c>
      <c r="AM139" s="12" t="n">
        <v>1.36153846153846</v>
      </c>
      <c r="AN139" s="12" t="n">
        <v>1.40692640692641</v>
      </c>
      <c r="AO139" s="12" t="n">
        <v>1.76014760147601</v>
      </c>
      <c r="AP139" s="12" t="n">
        <v>1.49720670391061</v>
      </c>
      <c r="AQ139" s="12" t="n">
        <v>1.36111111111111</v>
      </c>
      <c r="AR139" s="12" t="n">
        <v>1.6905487804878</v>
      </c>
      <c r="AS139" s="48" t="n">
        <v>1.5551948051948052</v>
      </c>
      <c r="AT139" s="48" t="n">
        <v>1.39464882943144</v>
      </c>
      <c r="AU139" s="48" t="n">
        <v>1.68041237113402</v>
      </c>
      <c r="AV139" s="48" t="n">
        <v>1.47482</v>
      </c>
      <c r="AW139" s="48" t="n">
        <v>1.467532</v>
      </c>
      <c r="AX139" s="48" t="n">
        <v>1.496324</v>
      </c>
      <c r="AY139" s="48" t="n">
        <v>1.769565</v>
      </c>
      <c r="AZ139" s="48"/>
      <c r="BA139" s="48"/>
      <c r="BB139" s="48"/>
      <c r="BC139" s="48"/>
      <c r="BD139" s="48"/>
      <c r="BF139" s="84" t="str">
        <f t="shared" si="160"/>
        <v>-</v>
      </c>
      <c r="BG139" s="84" t="str">
        <f t="shared" si="160"/>
        <v>-</v>
      </c>
      <c r="BH139" s="84" t="str">
        <f t="shared" si="160"/>
        <v>-</v>
      </c>
      <c r="BI139" s="84" t="str">
        <f t="shared" si="160"/>
        <v>-</v>
      </c>
      <c r="BJ139" s="84" t="str">
        <f t="shared" si="160"/>
        <v>-</v>
      </c>
      <c r="BK139" s="84" t="str">
        <f t="shared" si="160"/>
        <v>-</v>
      </c>
      <c r="BL139" s="84" t="str">
        <f t="shared" si="160"/>
        <v>-</v>
      </c>
      <c r="BM139" s="84" t="str">
        <f t="shared" si="160"/>
        <v>-</v>
      </c>
      <c r="BN139" s="84" t="str">
        <f t="shared" si="160"/>
        <v>-</v>
      </c>
      <c r="BO139" s="84" t="str">
        <f t="shared" si="160"/>
        <v>-</v>
      </c>
      <c r="BP139" s="84" t="str">
        <f t="shared" si="160"/>
        <v>-</v>
      </c>
      <c r="BQ139" s="84" t="str">
        <f t="shared" si="160"/>
        <v>-</v>
      </c>
    </row>
    <row r="140" spans="1:69" x14ac:dyDescent="0.25">
      <c r="A140" s="44" t="s">
        <v>174</v>
      </c>
      <c r="B140" s="22" t="s">
        <v>47</v>
      </c>
      <c r="C140" s="66" t="str">
        <f t="shared" si="157"/>
        <v>-</v>
      </c>
      <c r="D140" s="66" t="str">
        <f t="shared" si="157"/>
        <v>-</v>
      </c>
      <c r="E140" s="66" t="str">
        <f t="shared" si="157"/>
        <v>-</v>
      </c>
      <c r="F140" s="65" t="str">
        <f t="shared" si="158"/>
        <v/>
      </c>
      <c r="H140" s="66" t="str">
        <f t="shared" si="159"/>
        <v>-</v>
      </c>
      <c r="I140" s="66" t="str">
        <f t="shared" si="159"/>
        <v>-</v>
      </c>
      <c r="J140" s="66" t="str">
        <f t="shared" si="159"/>
        <v>-</v>
      </c>
      <c r="K140" s="66" t="str">
        <f t="shared" si="159"/>
        <v>-</v>
      </c>
      <c r="L140" s="66" t="str">
        <f t="shared" si="159"/>
        <v>-</v>
      </c>
      <c r="M140" s="66" t="str">
        <f t="shared" si="159"/>
        <v>-</v>
      </c>
      <c r="N140" s="66" t="str">
        <f t="shared" si="159"/>
        <v>-</v>
      </c>
      <c r="O140" s="66" t="str">
        <f t="shared" si="159"/>
        <v>-</v>
      </c>
      <c r="P140" s="66" t="str">
        <f t="shared" si="159"/>
        <v>-</v>
      </c>
      <c r="Q140" s="66" t="str">
        <f t="shared" si="159"/>
        <v>-</v>
      </c>
      <c r="R140" s="66" t="str">
        <f t="shared" si="159"/>
        <v>-</v>
      </c>
      <c r="S140" s="66" t="str">
        <f t="shared" si="159"/>
        <v>-</v>
      </c>
      <c r="U140" s="12" t="n">
        <v>1.23333333333333</v>
      </c>
      <c r="V140" s="12" t="n">
        <v>1.13333333333333</v>
      </c>
      <c r="W140" s="12" t="n">
        <v>1.16666666666667</v>
      </c>
      <c r="X140" s="12" t="n">
        <v>1.66129032258065</v>
      </c>
      <c r="Y140" s="12" t="n">
        <v>1.31764705882353</v>
      </c>
      <c r="Z140" s="12" t="n">
        <v>1.16438356164384</v>
      </c>
      <c r="AA140" s="12" t="n">
        <v>1.31147540983607</v>
      </c>
      <c r="AB140" s="12" t="n">
        <v>1.08771929824561</v>
      </c>
      <c r="AC140" s="12" t="n">
        <v>1.17073170731707</v>
      </c>
      <c r="AD140" s="12" t="n">
        <v>1.14516129032258</v>
      </c>
      <c r="AE140" s="12" t="n">
        <v>1.90740740740741</v>
      </c>
      <c r="AF140" s="12" t="n">
        <v>1.97222222222222</v>
      </c>
      <c r="AG140" s="12" t="n">
        <v>1.14772727272727</v>
      </c>
      <c r="AH140" s="12" t="n">
        <v>1.13953488372093</v>
      </c>
      <c r="AI140" s="12" t="n">
        <v>1.44767441860465</v>
      </c>
      <c r="AJ140" s="12" t="n">
        <v>0.972222222222222</v>
      </c>
      <c r="AK140" s="12" t="n">
        <v>1.26506024096386</v>
      </c>
      <c r="AL140" s="12" t="n">
        <v>1.390625</v>
      </c>
      <c r="AM140" s="12" t="n">
        <v>1.34615384615385</v>
      </c>
      <c r="AN140" s="12" t="n">
        <v>1.30666666666667</v>
      </c>
      <c r="AO140" s="12" t="n">
        <v>1.54591836734694</v>
      </c>
      <c r="AP140" s="12" t="n">
        <v>1.53913043478261</v>
      </c>
      <c r="AQ140" s="12" t="n">
        <v>1.85185185185185</v>
      </c>
      <c r="AR140" s="12" t="n">
        <v>1.8</v>
      </c>
      <c r="AS140" s="48" t="n">
        <v>1.1857142857142857</v>
      </c>
      <c r="AT140" s="48" t="n">
        <v>1.41666666666667</v>
      </c>
      <c r="AU140" s="48" t="n">
        <v>1.64719626168224</v>
      </c>
      <c r="AV140" s="48" t="n">
        <v>1.115385</v>
      </c>
      <c r="AW140" s="48" t="n">
        <v>1.428571</v>
      </c>
      <c r="AX140" s="48" t="n">
        <v>1.455882</v>
      </c>
      <c r="AY140" s="48" t="n">
        <v>1.815385</v>
      </c>
      <c r="AZ140" s="48"/>
      <c r="BA140" s="48"/>
      <c r="BB140" s="48"/>
      <c r="BC140" s="48"/>
      <c r="BD140" s="48"/>
      <c r="BF140" s="84" t="str">
        <f t="shared" si="160"/>
        <v>-</v>
      </c>
      <c r="BG140" s="84" t="str">
        <f t="shared" si="160"/>
        <v>-</v>
      </c>
      <c r="BH140" s="84" t="str">
        <f t="shared" si="160"/>
        <v>-</v>
      </c>
      <c r="BI140" s="84" t="str">
        <f t="shared" si="160"/>
        <v>-</v>
      </c>
      <c r="BJ140" s="84" t="str">
        <f t="shared" si="160"/>
        <v>-</v>
      </c>
      <c r="BK140" s="84" t="str">
        <f t="shared" si="160"/>
        <v>-</v>
      </c>
      <c r="BL140" s="84" t="str">
        <f t="shared" si="160"/>
        <v>-</v>
      </c>
      <c r="BM140" s="84" t="str">
        <f t="shared" si="160"/>
        <v>-</v>
      </c>
      <c r="BN140" s="84" t="str">
        <f t="shared" si="160"/>
        <v>-</v>
      </c>
      <c r="BO140" s="84" t="str">
        <f t="shared" si="160"/>
        <v>-</v>
      </c>
      <c r="BP140" s="84" t="str">
        <f t="shared" si="160"/>
        <v>-</v>
      </c>
      <c r="BQ140" s="84" t="str">
        <f t="shared" si="160"/>
        <v>-</v>
      </c>
    </row>
    <row r="141" spans="1:69" x14ac:dyDescent="0.25">
      <c r="A141" s="44" t="s">
        <v>175</v>
      </c>
      <c r="B141" s="22" t="s">
        <v>48</v>
      </c>
      <c r="C141" s="66" t="str">
        <f t="shared" si="157"/>
        <v>-</v>
      </c>
      <c r="D141" s="66" t="str">
        <f t="shared" si="157"/>
        <v>-</v>
      </c>
      <c r="E141" s="66" t="str">
        <f t="shared" si="157"/>
        <v>-</v>
      </c>
      <c r="F141" s="65" t="str">
        <f t="shared" si="158"/>
        <v/>
      </c>
      <c r="H141" s="66" t="str">
        <f t="shared" si="159"/>
        <v>-</v>
      </c>
      <c r="I141" s="66" t="str">
        <f t="shared" si="159"/>
        <v>-</v>
      </c>
      <c r="J141" s="66" t="str">
        <f t="shared" si="159"/>
        <v>-</v>
      </c>
      <c r="K141" s="66" t="str">
        <f t="shared" si="159"/>
        <v>-</v>
      </c>
      <c r="L141" s="66" t="str">
        <f t="shared" si="159"/>
        <v>-</v>
      </c>
      <c r="M141" s="66" t="str">
        <f t="shared" si="159"/>
        <v>-</v>
      </c>
      <c r="N141" s="66" t="str">
        <f t="shared" si="159"/>
        <v>-</v>
      </c>
      <c r="O141" s="66" t="str">
        <f t="shared" si="159"/>
        <v>-</v>
      </c>
      <c r="P141" s="66" t="str">
        <f t="shared" si="159"/>
        <v>-</v>
      </c>
      <c r="Q141" s="66" t="str">
        <f t="shared" si="159"/>
        <v>-</v>
      </c>
      <c r="R141" s="66" t="str">
        <f t="shared" si="159"/>
        <v>-</v>
      </c>
      <c r="S141" s="66" t="str">
        <f t="shared" si="159"/>
        <v>-</v>
      </c>
      <c r="U141" s="12" t="n">
        <v>1.03125</v>
      </c>
      <c r="V141" s="12" t="n">
        <v>1.14814814814815</v>
      </c>
      <c r="W141" s="12" t="n">
        <v>1.57142857142857</v>
      </c>
      <c r="X141" s="12" t="n">
        <v>1.48076923076923</v>
      </c>
      <c r="Y141" s="12" t="n">
        <v>1.04477611940298</v>
      </c>
      <c r="Z141" s="12" t="n">
        <v>1.03389830508475</v>
      </c>
      <c r="AA141" s="12" t="n">
        <v>1.26666666666667</v>
      </c>
      <c r="AB141" s="12" t="n">
        <v>1.13725490196078</v>
      </c>
      <c r="AC141" s="12" t="n">
        <v>1.17857142857143</v>
      </c>
      <c r="AD141" s="12" t="n">
        <v>1.19354838709677</v>
      </c>
      <c r="AE141" s="12" t="n">
        <v>1.90322580645161</v>
      </c>
      <c r="AF141" s="12" t="n">
        <v>1.53636363636364</v>
      </c>
      <c r="AG141" s="12" t="n">
        <v>1.03703703703704</v>
      </c>
      <c r="AH141" s="12" t="n">
        <v>1.25757575757576</v>
      </c>
      <c r="AI141" s="12" t="n">
        <v>1.62037037037037</v>
      </c>
      <c r="AJ141" s="12" t="n">
        <v>1.02803738317757</v>
      </c>
      <c r="AK141" s="12" t="n">
        <v>1.46153846153846</v>
      </c>
      <c r="AL141" s="12" t="n">
        <v>1.65492957746479</v>
      </c>
      <c r="AM141" s="12" t="n">
        <v>1.13953488372093</v>
      </c>
      <c r="AN141" s="12" t="n">
        <v>1.19047619047619</v>
      </c>
      <c r="AO141" s="12" t="n">
        <v>1.55844155844156</v>
      </c>
      <c r="AP141" s="12" t="n">
        <v>1.4468085106383</v>
      </c>
      <c r="AQ141" s="12" t="n">
        <v>1.80952380952381</v>
      </c>
      <c r="AR141" s="12" t="n">
        <v>2.02941176470588</v>
      </c>
      <c r="AS141" s="48" t="n">
        <v>0.9111111111111111</v>
      </c>
      <c r="AT141" s="48" t="n">
        <v>1.20547945205479</v>
      </c>
      <c r="AU141" s="48" t="n">
        <v>1.33783783783784</v>
      </c>
      <c r="AV141" s="48" t="n">
        <v>1.404255</v>
      </c>
      <c r="AW141" s="48" t="n">
        <v>1.492308</v>
      </c>
      <c r="AX141" s="48" t="n">
        <v>1.233871</v>
      </c>
      <c r="AY141" s="48" t="n">
        <v>1.232143</v>
      </c>
      <c r="AZ141" s="48"/>
      <c r="BA141" s="48"/>
      <c r="BB141" s="48"/>
      <c r="BC141" s="48"/>
      <c r="BD141" s="48"/>
      <c r="BF141" s="84" t="str">
        <f t="shared" si="160"/>
        <v>-</v>
      </c>
      <c r="BG141" s="84" t="str">
        <f t="shared" si="160"/>
        <v>-</v>
      </c>
      <c r="BH141" s="84" t="str">
        <f t="shared" si="160"/>
        <v>-</v>
      </c>
      <c r="BI141" s="84" t="str">
        <f t="shared" si="160"/>
        <v>-</v>
      </c>
      <c r="BJ141" s="84" t="str">
        <f t="shared" si="160"/>
        <v>-</v>
      </c>
      <c r="BK141" s="84" t="str">
        <f t="shared" si="160"/>
        <v>-</v>
      </c>
      <c r="BL141" s="84" t="str">
        <f t="shared" si="160"/>
        <v>-</v>
      </c>
      <c r="BM141" s="84" t="str">
        <f t="shared" si="160"/>
        <v>-</v>
      </c>
      <c r="BN141" s="84" t="str">
        <f t="shared" si="160"/>
        <v>-</v>
      </c>
      <c r="BO141" s="84" t="str">
        <f t="shared" si="160"/>
        <v>-</v>
      </c>
      <c r="BP141" s="84" t="str">
        <f t="shared" si="160"/>
        <v>-</v>
      </c>
      <c r="BQ141" s="84" t="str">
        <f t="shared" si="160"/>
        <v>-</v>
      </c>
    </row>
    <row r="142" spans="1:69" x14ac:dyDescent="0.25">
      <c r="A142" s="44" t="s">
        <v>176</v>
      </c>
      <c r="B142" s="22" t="s">
        <v>49</v>
      </c>
      <c r="C142" s="66" t="str">
        <f t="shared" si="157"/>
        <v>-</v>
      </c>
      <c r="D142" s="66" t="str">
        <f t="shared" si="157"/>
        <v>-</v>
      </c>
      <c r="E142" s="66" t="str">
        <f t="shared" si="157"/>
        <v>-</v>
      </c>
      <c r="F142" s="65" t="str">
        <f t="shared" si="158"/>
        <v/>
      </c>
      <c r="H142" s="66" t="str">
        <f t="shared" si="159"/>
        <v>-</v>
      </c>
      <c r="I142" s="66" t="str">
        <f t="shared" si="159"/>
        <v>-</v>
      </c>
      <c r="J142" s="66" t="str">
        <f t="shared" si="159"/>
        <v>-</v>
      </c>
      <c r="K142" s="66" t="str">
        <f t="shared" si="159"/>
        <v>-</v>
      </c>
      <c r="L142" s="66" t="str">
        <f t="shared" si="159"/>
        <v>-</v>
      </c>
      <c r="M142" s="66" t="str">
        <f t="shared" si="159"/>
        <v>-</v>
      </c>
      <c r="N142" s="66" t="str">
        <f t="shared" si="159"/>
        <v>-</v>
      </c>
      <c r="O142" s="66" t="str">
        <f t="shared" si="159"/>
        <v>-</v>
      </c>
      <c r="P142" s="66" t="str">
        <f t="shared" si="159"/>
        <v>-</v>
      </c>
      <c r="Q142" s="66" t="str">
        <f t="shared" si="159"/>
        <v>-</v>
      </c>
      <c r="R142" s="66" t="str">
        <f t="shared" si="159"/>
        <v>-</v>
      </c>
      <c r="S142" s="66" t="str">
        <f t="shared" si="159"/>
        <v>-</v>
      </c>
      <c r="U142" s="12" t="n">
        <v>1.0</v>
      </c>
      <c r="V142" s="12" t="n">
        <v>1.16666666666667</v>
      </c>
      <c r="W142" s="12" t="n">
        <v>1.0</v>
      </c>
      <c r="X142" s="12" t="n">
        <v>1.0</v>
      </c>
      <c r="Y142" s="12" t="n">
        <v>1.0</v>
      </c>
      <c r="Z142" s="12" t="n">
        <v>1.15384615384615</v>
      </c>
      <c r="AA142" s="12" t="n">
        <v>1.0</v>
      </c>
      <c r="AB142" s="12" t="n">
        <v>0.863636363636364</v>
      </c>
      <c r="AC142" s="12" t="n">
        <v>1.15384615384615</v>
      </c>
      <c r="AD142" s="12" t="n">
        <v>0.865384615384615</v>
      </c>
      <c r="AE142" s="12" t="n">
        <v>2.2962962962963</v>
      </c>
      <c r="AF142" s="12" t="n">
        <v>1.83</v>
      </c>
      <c r="AG142" s="12" t="n">
        <v>1.6</v>
      </c>
      <c r="AH142" s="12" t="n">
        <v>1.33333333333333</v>
      </c>
      <c r="AI142" s="12" t="n">
        <v>1.85714285714286</v>
      </c>
      <c r="AJ142" s="12" t="n">
        <v>1.38709677419355</v>
      </c>
      <c r="AK142" s="12" t="n">
        <v>1.30769230769231</v>
      </c>
      <c r="AL142" s="12" t="n">
        <v>1.69565217391304</v>
      </c>
      <c r="AM142" s="12" t="n">
        <v>1.09433962264151</v>
      </c>
      <c r="AN142" s="12" t="n">
        <v>1.33734939759036</v>
      </c>
      <c r="AO142" s="12" t="n">
        <v>1.83974358974359</v>
      </c>
      <c r="AP142" s="12" t="n">
        <v>1.63736263736264</v>
      </c>
      <c r="AQ142" s="12" t="n">
        <v>2.11875</v>
      </c>
      <c r="AR142" s="12" t="n">
        <v>2.62916666666667</v>
      </c>
      <c r="AS142" s="48" t="n">
        <v>1.3</v>
      </c>
      <c r="AT142" s="48" t="n">
        <v>1.47183098591549</v>
      </c>
      <c r="AU142" s="48" t="n">
        <v>1.41044776119403</v>
      </c>
      <c r="AV142" s="48" t="n">
        <v>1.917808</v>
      </c>
      <c r="AW142" s="48" t="n">
        <v>1.885246</v>
      </c>
      <c r="AX142" s="48" t="n">
        <v>2.018519</v>
      </c>
      <c r="AY142" s="48" t="n">
        <v>1.578431</v>
      </c>
      <c r="AZ142" s="48"/>
      <c r="BA142" s="48"/>
      <c r="BB142" s="48"/>
      <c r="BC142" s="48"/>
      <c r="BD142" s="48"/>
      <c r="BF142" s="84" t="str">
        <f t="shared" si="160"/>
        <v>-</v>
      </c>
      <c r="BG142" s="84" t="str">
        <f t="shared" si="160"/>
        <v>-</v>
      </c>
      <c r="BH142" s="84" t="str">
        <f t="shared" si="160"/>
        <v>-</v>
      </c>
      <c r="BI142" s="84" t="str">
        <f t="shared" si="160"/>
        <v>-</v>
      </c>
      <c r="BJ142" s="84" t="str">
        <f t="shared" si="160"/>
        <v>-</v>
      </c>
      <c r="BK142" s="84" t="str">
        <f t="shared" si="160"/>
        <v>-</v>
      </c>
      <c r="BL142" s="84" t="str">
        <f t="shared" si="160"/>
        <v>-</v>
      </c>
      <c r="BM142" s="84" t="str">
        <f t="shared" si="160"/>
        <v>-</v>
      </c>
      <c r="BN142" s="84" t="str">
        <f t="shared" si="160"/>
        <v>-</v>
      </c>
      <c r="BO142" s="84" t="str">
        <f t="shared" si="160"/>
        <v>-</v>
      </c>
      <c r="BP142" s="84" t="str">
        <f t="shared" si="160"/>
        <v>-</v>
      </c>
      <c r="BQ142" s="84" t="str">
        <f t="shared" si="160"/>
        <v>-</v>
      </c>
    </row>
    <row r="143" spans="1:69" x14ac:dyDescent="0.25">
      <c r="A143" s="44" t="s">
        <v>177</v>
      </c>
      <c r="B143" s="22" t="s">
        <v>50</v>
      </c>
      <c r="C143" s="66" t="str">
        <f t="shared" si="157"/>
        <v>-</v>
      </c>
      <c r="D143" s="66" t="str">
        <f t="shared" si="157"/>
        <v>-</v>
      </c>
      <c r="E143" s="66" t="str">
        <f t="shared" si="157"/>
        <v>-</v>
      </c>
      <c r="F143" s="65" t="str">
        <f t="shared" si="158"/>
        <v/>
      </c>
      <c r="H143" s="66" t="str">
        <f t="shared" si="159"/>
        <v>-</v>
      </c>
      <c r="I143" s="66" t="str">
        <f t="shared" si="159"/>
        <v>-</v>
      </c>
      <c r="J143" s="66" t="str">
        <f t="shared" si="159"/>
        <v>-</v>
      </c>
      <c r="K143" s="66" t="str">
        <f t="shared" si="159"/>
        <v>-</v>
      </c>
      <c r="L143" s="66" t="str">
        <f t="shared" si="159"/>
        <v>-</v>
      </c>
      <c r="M143" s="66" t="str">
        <f t="shared" si="159"/>
        <v>-</v>
      </c>
      <c r="N143" s="66" t="str">
        <f t="shared" si="159"/>
        <v>-</v>
      </c>
      <c r="O143" s="66" t="str">
        <f t="shared" si="159"/>
        <v>-</v>
      </c>
      <c r="P143" s="66" t="str">
        <f t="shared" si="159"/>
        <v>-</v>
      </c>
      <c r="Q143" s="66" t="str">
        <f t="shared" si="159"/>
        <v>-</v>
      </c>
      <c r="R143" s="66" t="str">
        <f t="shared" si="159"/>
        <v>-</v>
      </c>
      <c r="S143" s="66" t="str">
        <f t="shared" si="159"/>
        <v>-</v>
      </c>
      <c r="T143" s="7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  <c r="AO143" s="12"/>
      <c r="AP143" s="12"/>
      <c r="AQ143" s="12"/>
      <c r="AR143" s="12"/>
      <c r="AS143" s="48"/>
      <c r="AT143" s="48" t="n">
        <v>1.2089552238806</v>
      </c>
      <c r="AU143" s="48" t="n">
        <v>1.42222222222222</v>
      </c>
      <c r="AV143" s="48" t="n">
        <v>1.382609</v>
      </c>
      <c r="AW143" s="48" t="n">
        <v>1.295455</v>
      </c>
      <c r="AX143" s="48" t="n">
        <v>1.119048</v>
      </c>
      <c r="AY143" s="48" t="n">
        <v>1.53125</v>
      </c>
      <c r="AZ143" s="48"/>
      <c r="BA143" s="48"/>
      <c r="BB143" s="48"/>
      <c r="BC143" s="48"/>
      <c r="BD143" s="48"/>
      <c r="BF143" s="84" t="str">
        <f t="shared" si="160"/>
        <v>-</v>
      </c>
      <c r="BG143" s="84" t="str">
        <f t="shared" si="160"/>
        <v>-</v>
      </c>
      <c r="BH143" s="84" t="str">
        <f t="shared" si="160"/>
        <v>-</v>
      </c>
      <c r="BI143" s="84" t="str">
        <f t="shared" si="160"/>
        <v>-</v>
      </c>
      <c r="BJ143" s="84" t="str">
        <f t="shared" si="160"/>
        <v>-</v>
      </c>
      <c r="BK143" s="84" t="str">
        <f t="shared" si="160"/>
        <v>-</v>
      </c>
      <c r="BL143" s="84" t="str">
        <f t="shared" si="160"/>
        <v>-</v>
      </c>
      <c r="BM143" s="84" t="str">
        <f t="shared" si="160"/>
        <v>-</v>
      </c>
      <c r="BN143" s="84" t="str">
        <f t="shared" si="160"/>
        <v>-</v>
      </c>
      <c r="BO143" s="84" t="str">
        <f t="shared" si="160"/>
        <v>-</v>
      </c>
      <c r="BP143" s="84" t="str">
        <f t="shared" si="160"/>
        <v>-</v>
      </c>
      <c r="BQ143" s="84" t="str">
        <f t="shared" si="160"/>
        <v>-</v>
      </c>
    </row>
    <row r="144" spans="1:69" x14ac:dyDescent="0.25">
      <c r="A144" s="44"/>
      <c r="B144" s="3" t="s">
        <v>153</v>
      </c>
      <c r="C144" s="66" t="str">
        <f t="shared" si="157"/>
        <v>-</v>
      </c>
      <c r="D144" s="66" t="str">
        <f t="shared" si="157"/>
        <v>-</v>
      </c>
      <c r="E144" s="66" t="str">
        <f t="shared" si="157"/>
        <v>-</v>
      </c>
      <c r="F144" s="65" t="str">
        <f t="shared" si="158"/>
        <v/>
      </c>
      <c r="H144" s="66" t="str">
        <f t="shared" si="159"/>
        <v>-</v>
      </c>
      <c r="I144" s="66" t="str">
        <f>IFERROR(I120/I96,"-")</f>
        <v>-</v>
      </c>
      <c r="J144" s="66" t="str">
        <f t="shared" si="159"/>
        <v>-</v>
      </c>
      <c r="K144" s="66" t="str">
        <f t="shared" si="159"/>
        <v>-</v>
      </c>
      <c r="L144" s="66" t="str">
        <f t="shared" si="159"/>
        <v>-</v>
      </c>
      <c r="M144" s="66" t="str">
        <f t="shared" si="159"/>
        <v>-</v>
      </c>
      <c r="N144" s="66" t="str">
        <f t="shared" si="159"/>
        <v>-</v>
      </c>
      <c r="O144" s="66" t="str">
        <f t="shared" si="159"/>
        <v>-</v>
      </c>
      <c r="P144" s="66" t="str">
        <f t="shared" si="159"/>
        <v>-</v>
      </c>
      <c r="Q144" s="66" t="str">
        <f t="shared" si="159"/>
        <v>-</v>
      </c>
      <c r="R144" s="66" t="str">
        <f t="shared" si="159"/>
        <v>-</v>
      </c>
      <c r="S144" s="66" t="str">
        <f t="shared" si="159"/>
        <v>-</v>
      </c>
      <c r="T144" s="7"/>
      <c r="U144" s="71" t="str">
        <f>IFERROR(U120/U96,"-")</f>
        <v>-</v>
      </c>
      <c r="V144" s="71" t="str">
        <f t="shared" ref="V144:BD144" si="161">IFERROR(V120/V96,"-")</f>
        <v>-</v>
      </c>
      <c r="W144" s="71" t="str">
        <f t="shared" si="161"/>
        <v>-</v>
      </c>
      <c r="X144" s="71" t="str">
        <f t="shared" si="161"/>
        <v>-</v>
      </c>
      <c r="Y144" s="71" t="str">
        <f t="shared" si="161"/>
        <v>-</v>
      </c>
      <c r="Z144" s="71" t="str">
        <f t="shared" si="161"/>
        <v>-</v>
      </c>
      <c r="AA144" s="71" t="str">
        <f t="shared" si="161"/>
        <v>-</v>
      </c>
      <c r="AB144" s="71" t="str">
        <f t="shared" si="161"/>
        <v>-</v>
      </c>
      <c r="AC144" s="71" t="str">
        <f t="shared" si="161"/>
        <v>-</v>
      </c>
      <c r="AD144" s="71" t="str">
        <f t="shared" si="161"/>
        <v>-</v>
      </c>
      <c r="AE144" s="71" t="str">
        <f t="shared" si="161"/>
        <v>-</v>
      </c>
      <c r="AF144" s="71" t="str">
        <f t="shared" si="161"/>
        <v>-</v>
      </c>
      <c r="AG144" s="71" t="str">
        <f t="shared" si="161"/>
        <v>-</v>
      </c>
      <c r="AH144" s="71" t="str">
        <f t="shared" si="161"/>
        <v>-</v>
      </c>
      <c r="AI144" s="71" t="str">
        <f t="shared" si="161"/>
        <v>-</v>
      </c>
      <c r="AJ144" s="71" t="str">
        <f t="shared" si="161"/>
        <v>-</v>
      </c>
      <c r="AK144" s="71" t="str">
        <f t="shared" si="161"/>
        <v>-</v>
      </c>
      <c r="AL144" s="71" t="str">
        <f t="shared" si="161"/>
        <v>-</v>
      </c>
      <c r="AM144" s="71" t="str">
        <f t="shared" si="161"/>
        <v>-</v>
      </c>
      <c r="AN144" s="71" t="str">
        <f t="shared" si="161"/>
        <v>-</v>
      </c>
      <c r="AO144" s="71" t="str">
        <f t="shared" si="161"/>
        <v>-</v>
      </c>
      <c r="AP144" s="71" t="str">
        <f t="shared" si="161"/>
        <v>-</v>
      </c>
      <c r="AQ144" s="71" t="str">
        <f t="shared" si="161"/>
        <v>-</v>
      </c>
      <c r="AR144" s="71" t="str">
        <f t="shared" si="161"/>
        <v>-</v>
      </c>
      <c r="AS144" s="71" t="str">
        <f t="shared" si="161"/>
        <v>-</v>
      </c>
      <c r="AT144" s="71" t="str">
        <f t="shared" si="161"/>
        <v>-</v>
      </c>
      <c r="AU144" s="71" t="str">
        <f t="shared" si="161"/>
        <v>-</v>
      </c>
      <c r="AV144" s="71" t="str">
        <f t="shared" si="161"/>
        <v>-</v>
      </c>
      <c r="AW144" s="71" t="str">
        <f t="shared" si="161"/>
        <v>-</v>
      </c>
      <c r="AX144" s="71" t="str">
        <f t="shared" si="161"/>
        <v>-</v>
      </c>
      <c r="AY144" s="71" t="str">
        <f t="shared" si="161"/>
        <v>-</v>
      </c>
      <c r="AZ144" s="71" t="str">
        <f t="shared" si="161"/>
        <v>-</v>
      </c>
      <c r="BA144" s="71" t="str">
        <f t="shared" si="161"/>
        <v>-</v>
      </c>
      <c r="BB144" s="71" t="str">
        <f t="shared" si="161"/>
        <v>-</v>
      </c>
      <c r="BC144" s="71" t="str">
        <f t="shared" si="161"/>
        <v>-</v>
      </c>
      <c r="BD144" s="71" t="str">
        <f t="shared" si="161"/>
        <v>-</v>
      </c>
      <c r="BF144" s="84" t="str">
        <f t="shared" si="160"/>
        <v>-</v>
      </c>
      <c r="BG144" s="84" t="str">
        <f t="shared" si="160"/>
        <v>-</v>
      </c>
      <c r="BH144" s="84" t="str">
        <f t="shared" si="160"/>
        <v>-</v>
      </c>
      <c r="BI144" s="84" t="str">
        <f t="shared" si="160"/>
        <v>-</v>
      </c>
      <c r="BJ144" s="84" t="str">
        <f t="shared" si="160"/>
        <v>-</v>
      </c>
      <c r="BK144" s="84" t="str">
        <f t="shared" si="160"/>
        <v>-</v>
      </c>
      <c r="BL144" s="84" t="str">
        <f t="shared" si="160"/>
        <v>-</v>
      </c>
      <c r="BM144" s="84" t="str">
        <f t="shared" si="160"/>
        <v>-</v>
      </c>
      <c r="BN144" s="84" t="str">
        <f t="shared" si="160"/>
        <v>-</v>
      </c>
      <c r="BO144" s="84" t="str">
        <f t="shared" si="160"/>
        <v>-</v>
      </c>
      <c r="BP144" s="84" t="str">
        <f t="shared" si="160"/>
        <v>-</v>
      </c>
      <c r="BQ144" s="84" t="str">
        <f t="shared" si="160"/>
        <v>-</v>
      </c>
    </row>
    <row r="145" spans="1:69" x14ac:dyDescent="0.25">
      <c r="A145" s="45" t="s">
        <v>207</v>
      </c>
      <c r="B145" s="3" t="s">
        <v>61</v>
      </c>
      <c r="C145" s="66" t="str">
        <f t="shared" si="157"/>
        <v>-</v>
      </c>
      <c r="D145" s="66" t="str">
        <f t="shared" si="157"/>
        <v>-</v>
      </c>
      <c r="E145" s="66" t="str">
        <f t="shared" si="157"/>
        <v>-</v>
      </c>
      <c r="F145" s="65" t="str">
        <f>IFERROR(E145/D145,"")</f>
        <v/>
      </c>
      <c r="H145" s="66" t="str">
        <f t="shared" si="159"/>
        <v>-</v>
      </c>
      <c r="I145" s="66" t="str">
        <f>IFERROR(I121/I97,"-")</f>
        <v>-</v>
      </c>
      <c r="J145" s="66" t="str">
        <f t="shared" si="159"/>
        <v>-</v>
      </c>
      <c r="K145" s="66" t="str">
        <f t="shared" si="159"/>
        <v>-</v>
      </c>
      <c r="L145" s="66" t="str">
        <f t="shared" si="159"/>
        <v>-</v>
      </c>
      <c r="M145" s="66" t="str">
        <f t="shared" si="159"/>
        <v>-</v>
      </c>
      <c r="N145" s="66" t="str">
        <f t="shared" si="159"/>
        <v>-</v>
      </c>
      <c r="O145" s="66" t="str">
        <f t="shared" si="159"/>
        <v>-</v>
      </c>
      <c r="P145" s="66" t="str">
        <f t="shared" si="159"/>
        <v>-</v>
      </c>
      <c r="Q145" s="66" t="str">
        <f t="shared" si="159"/>
        <v>-</v>
      </c>
      <c r="R145" s="66" t="str">
        <f t="shared" si="159"/>
        <v>-</v>
      </c>
      <c r="S145" s="66" t="str">
        <f t="shared" si="159"/>
        <v>-</v>
      </c>
      <c r="T145" s="5"/>
      <c r="U145" s="13" t="n">
        <v>1.30534351145038</v>
      </c>
      <c r="V145" s="13" t="n">
        <v>1.18487394957983</v>
      </c>
      <c r="W145" s="13" t="n">
        <v>1.44642857142857</v>
      </c>
      <c r="X145" s="13" t="n">
        <v>1.43023255813953</v>
      </c>
      <c r="Y145" s="13" t="n">
        <v>1.25060240963855</v>
      </c>
      <c r="Z145" s="13" t="n">
        <v>1.27593818984547</v>
      </c>
      <c r="AA145" s="13" t="n">
        <v>1.45418326693227</v>
      </c>
      <c r="AB145" s="13" t="n">
        <v>1.17518248175182</v>
      </c>
      <c r="AC145" s="13" t="n">
        <v>1.44575163398693</v>
      </c>
      <c r="AD145" s="13" t="n">
        <v>1.28459119496855</v>
      </c>
      <c r="AE145" s="13" t="n">
        <v>1.90066225165563</v>
      </c>
      <c r="AF145" s="13" t="n">
        <v>1.76856435643564</v>
      </c>
      <c r="AG145" s="13" t="n">
        <v>1.18781725888325</v>
      </c>
      <c r="AH145" s="13" t="n">
        <v>1.24806201550388</v>
      </c>
      <c r="AI145" s="13" t="n">
        <v>1.64732824427481</v>
      </c>
      <c r="AJ145" s="13" t="n">
        <v>1.25858951175407</v>
      </c>
      <c r="AK145" s="13" t="n">
        <v>1.44343891402715</v>
      </c>
      <c r="AL145" s="13" t="n">
        <v>1.65258215962441</v>
      </c>
      <c r="AM145" s="13" t="n">
        <v>1.30685920577617</v>
      </c>
      <c r="AN145" s="13" t="n">
        <v>1.38179916317992</v>
      </c>
      <c r="AO145" s="13" t="n">
        <v>1.68911055694098</v>
      </c>
      <c r="AP145" s="13" t="n">
        <v>1.46868686868687</v>
      </c>
      <c r="AQ145" s="13" t="n">
        <v>1.69533678756477</v>
      </c>
      <c r="AR145" s="13" t="n">
        <v>1.88987043580683</v>
      </c>
      <c r="AS145" s="48" t="n">
        <v>1.3797276853252647</v>
      </c>
      <c r="AT145" s="48" t="n">
        <v>1.52717391304348</v>
      </c>
      <c r="AU145" s="48" t="n">
        <v>1.68138041733547</v>
      </c>
      <c r="AV145" s="48" t="n">
        <v>1.70765</v>
      </c>
      <c r="AW145" s="48" t="n">
        <v>1.728009</v>
      </c>
      <c r="AX145" s="48" t="n">
        <v>1.54894</v>
      </c>
      <c r="AY145" s="48" t="n">
        <v>1.680135</v>
      </c>
      <c r="AZ145" s="48"/>
      <c r="BA145" s="48"/>
      <c r="BB145" s="48"/>
      <c r="BC145" s="48"/>
      <c r="BD145" s="48"/>
      <c r="BF145" s="84" t="str">
        <f t="shared" si="160"/>
        <v>-</v>
      </c>
      <c r="BG145" s="84" t="str">
        <f t="shared" si="160"/>
        <v>-</v>
      </c>
      <c r="BH145" s="84" t="str">
        <f t="shared" si="160"/>
        <v>-</v>
      </c>
      <c r="BI145" s="84" t="str">
        <f t="shared" si="160"/>
        <v>-</v>
      </c>
      <c r="BJ145" s="84" t="str">
        <f t="shared" si="160"/>
        <v>-</v>
      </c>
      <c r="BK145" s="84" t="str">
        <f t="shared" si="160"/>
        <v>-</v>
      </c>
      <c r="BL145" s="84" t="str">
        <f t="shared" si="160"/>
        <v>-</v>
      </c>
      <c r="BM145" s="84" t="str">
        <f t="shared" si="160"/>
        <v>-</v>
      </c>
      <c r="BN145" s="84" t="str">
        <f t="shared" si="160"/>
        <v>-</v>
      </c>
      <c r="BO145" s="84" t="str">
        <f t="shared" si="160"/>
        <v>-</v>
      </c>
      <c r="BP145" s="84" t="str">
        <f t="shared" si="160"/>
        <v>-</v>
      </c>
      <c r="BQ145" s="84" t="str">
        <f t="shared" si="160"/>
        <v>-</v>
      </c>
    </row>
    <row r="146" spans="1:69" x14ac:dyDescent="0.25">
      <c r="A146" s="44" t="s">
        <v>33</v>
      </c>
      <c r="B146" s="22"/>
    </row>
    <row r="147" spans="1:69" x14ac:dyDescent="0.25">
      <c r="A147" s="43" t="s">
        <v>83</v>
      </c>
      <c r="B147" s="23" t="s">
        <v>83</v>
      </c>
      <c r="C147" s="21" t="str">
        <f>$C$3</f>
        <v>YTD '15</v>
      </c>
      <c r="D147" s="21" t="str">
        <f>$D$3</f>
        <v>YTD '16</v>
      </c>
      <c r="E147" s="21" t="str">
        <f>$E$3</f>
        <v>YTD '17</v>
      </c>
      <c r="F147" s="21" t="str">
        <f>$F$3</f>
        <v>YoY</v>
      </c>
      <c r="G147" s="2" t="s">
        <v>33</v>
      </c>
      <c r="H147" s="27" t="str">
        <f>$H$3</f>
        <v>Q1 '15</v>
      </c>
      <c r="I147" s="27" t="str">
        <f>$I$3</f>
        <v>Q2 '15</v>
      </c>
      <c r="J147" s="27" t="str">
        <f>$J$3</f>
        <v>Q3 '15</v>
      </c>
      <c r="K147" s="27" t="str">
        <f>$K$3</f>
        <v>Q4 '15</v>
      </c>
      <c r="L147" s="30" t="str">
        <f>$L$3</f>
        <v>Q1 '16</v>
      </c>
      <c r="M147" s="30" t="str">
        <f>$M$3</f>
        <v>Q2 '16</v>
      </c>
      <c r="N147" s="30" t="str">
        <f>$N$3</f>
        <v>Q3 '16</v>
      </c>
      <c r="O147" s="30" t="str">
        <f>$O$3</f>
        <v>Q4 '16</v>
      </c>
      <c r="P147" s="27" t="str">
        <f>$P$3</f>
        <v>Q1 '17</v>
      </c>
      <c r="Q147" s="27" t="str">
        <f>$Q$3</f>
        <v>Q2 '17</v>
      </c>
      <c r="R147" s="27" t="str">
        <f>$R$3</f>
        <v>Q3 '17</v>
      </c>
      <c r="S147" s="27" t="str">
        <f>$S$3</f>
        <v>Q4 '17</v>
      </c>
      <c r="T147" s="17" t="s">
        <v>33</v>
      </c>
      <c r="U147" s="27" t="s">
        <v>1</v>
      </c>
      <c r="V147" s="27" t="s">
        <v>2</v>
      </c>
      <c r="W147" s="27" t="s">
        <v>3</v>
      </c>
      <c r="X147" s="27" t="s">
        <v>4</v>
      </c>
      <c r="Y147" s="27" t="s">
        <v>5</v>
      </c>
      <c r="Z147" s="27" t="s">
        <v>6</v>
      </c>
      <c r="AA147" s="27" t="s">
        <v>7</v>
      </c>
      <c r="AB147" s="27" t="s">
        <v>8</v>
      </c>
      <c r="AC147" s="27" t="s">
        <v>9</v>
      </c>
      <c r="AD147" s="27" t="s">
        <v>10</v>
      </c>
      <c r="AE147" s="27" t="s">
        <v>11</v>
      </c>
      <c r="AF147" s="27" t="s">
        <v>12</v>
      </c>
      <c r="AG147" s="29" t="s">
        <v>13</v>
      </c>
      <c r="AH147" s="29" t="s">
        <v>14</v>
      </c>
      <c r="AI147" s="29" t="s">
        <v>15</v>
      </c>
      <c r="AJ147" s="29" t="s">
        <v>16</v>
      </c>
      <c r="AK147" s="29" t="s">
        <v>17</v>
      </c>
      <c r="AL147" s="29" t="s">
        <v>18</v>
      </c>
      <c r="AM147" s="29" t="s">
        <v>19</v>
      </c>
      <c r="AN147" s="29" t="s">
        <v>20</v>
      </c>
      <c r="AO147" s="29" t="s">
        <v>21</v>
      </c>
      <c r="AP147" s="29" t="s">
        <v>22</v>
      </c>
      <c r="AQ147" s="29" t="s">
        <v>23</v>
      </c>
      <c r="AR147" s="29" t="s">
        <v>24</v>
      </c>
      <c r="AS147" s="25" t="s">
        <v>25</v>
      </c>
      <c r="AT147" s="25" t="s">
        <v>26</v>
      </c>
      <c r="AU147" s="25" t="s">
        <v>27</v>
      </c>
      <c r="AV147" s="25" t="s">
        <v>28</v>
      </c>
      <c r="AW147" s="25" t="s">
        <v>29</v>
      </c>
      <c r="AX147" s="25" t="s">
        <v>30</v>
      </c>
      <c r="AY147" s="31" t="s">
        <v>99</v>
      </c>
      <c r="AZ147" s="31" t="s">
        <v>100</v>
      </c>
      <c r="BA147" s="31" t="s">
        <v>101</v>
      </c>
      <c r="BB147" s="31" t="s">
        <v>102</v>
      </c>
      <c r="BC147" s="31" t="s">
        <v>103</v>
      </c>
      <c r="BD147" s="31" t="s">
        <v>104</v>
      </c>
      <c r="BF147" s="32">
        <v>42736</v>
      </c>
      <c r="BG147" s="32">
        <v>42767</v>
      </c>
      <c r="BH147" s="32">
        <v>42795</v>
      </c>
      <c r="BI147" s="32">
        <v>42826</v>
      </c>
      <c r="BJ147" s="32">
        <v>42856</v>
      </c>
      <c r="BK147" s="32">
        <v>42887</v>
      </c>
      <c r="BL147" s="32">
        <v>42917</v>
      </c>
      <c r="BM147" s="32">
        <v>42948</v>
      </c>
      <c r="BN147" s="32">
        <v>42979</v>
      </c>
      <c r="BO147" s="32">
        <v>43009</v>
      </c>
      <c r="BP147" s="32">
        <v>43040</v>
      </c>
      <c r="BQ147" s="32">
        <v>43070</v>
      </c>
    </row>
    <row r="148" spans="1:69" x14ac:dyDescent="0.25">
      <c r="A148" s="44"/>
      <c r="B148" s="16" t="s">
        <v>58</v>
      </c>
      <c r="C148" s="66" t="str">
        <f t="shared" ref="C148:E155" si="162">IFERROR(C49/C76,"-")</f>
        <v>-</v>
      </c>
      <c r="D148" s="66" t="str">
        <f t="shared" si="162"/>
        <v>-</v>
      </c>
      <c r="E148" s="66" t="str">
        <f t="shared" si="162"/>
        <v>-</v>
      </c>
      <c r="F148" s="65" t="str">
        <f t="shared" ref="F148:F157" si="163">IFERROR(E148/D148,"")</f>
        <v/>
      </c>
      <c r="H148" s="1" t="str">
        <f t="shared" ref="H148:S155" si="164">IFERROR(H49/H76,"")</f>
        <v/>
      </c>
      <c r="I148" s="1" t="str">
        <f t="shared" si="164"/>
        <v/>
      </c>
      <c r="J148" s="1" t="str">
        <f t="shared" si="164"/>
        <v/>
      </c>
      <c r="K148" s="1" t="str">
        <f t="shared" si="164"/>
        <v/>
      </c>
      <c r="L148" s="1" t="str">
        <f t="shared" si="164"/>
        <v/>
      </c>
      <c r="M148" s="1" t="str">
        <f t="shared" si="164"/>
        <v/>
      </c>
      <c r="N148" s="1" t="str">
        <f t="shared" si="164"/>
        <v/>
      </c>
      <c r="O148" s="1" t="str">
        <f t="shared" si="164"/>
        <v/>
      </c>
      <c r="P148" s="1" t="str">
        <f t="shared" si="164"/>
        <v/>
      </c>
      <c r="Q148" s="1" t="str">
        <f t="shared" si="164"/>
        <v/>
      </c>
      <c r="R148" s="11" t="str">
        <f t="shared" si="164"/>
        <v/>
      </c>
      <c r="S148" s="11" t="str">
        <f t="shared" si="164"/>
        <v/>
      </c>
      <c r="U148" s="1" t="str">
        <f t="shared" ref="U148:BD155" si="165">IFERROR(U49/U76,"")</f>
        <v/>
      </c>
      <c r="V148" s="1" t="str">
        <f t="shared" si="165"/>
        <v/>
      </c>
      <c r="W148" s="1" t="str">
        <f t="shared" si="165"/>
        <v/>
      </c>
      <c r="X148" s="1" t="str">
        <f t="shared" si="165"/>
        <v/>
      </c>
      <c r="Y148" s="1" t="str">
        <f t="shared" si="165"/>
        <v/>
      </c>
      <c r="Z148" s="1" t="str">
        <f t="shared" si="165"/>
        <v/>
      </c>
      <c r="AA148" s="1" t="str">
        <f t="shared" si="165"/>
        <v/>
      </c>
      <c r="AB148" s="1" t="str">
        <f t="shared" si="165"/>
        <v/>
      </c>
      <c r="AC148" s="1" t="str">
        <f t="shared" si="165"/>
        <v/>
      </c>
      <c r="AD148" s="1" t="str">
        <f t="shared" si="165"/>
        <v/>
      </c>
      <c r="AE148" s="1" t="str">
        <f t="shared" si="165"/>
        <v/>
      </c>
      <c r="AF148" s="1" t="str">
        <f t="shared" si="165"/>
        <v/>
      </c>
      <c r="AG148" s="1" t="str">
        <f t="shared" si="165"/>
        <v/>
      </c>
      <c r="AH148" s="1" t="str">
        <f t="shared" si="165"/>
        <v/>
      </c>
      <c r="AI148" s="1" t="str">
        <f t="shared" si="165"/>
        <v/>
      </c>
      <c r="AJ148" s="1" t="str">
        <f t="shared" si="165"/>
        <v/>
      </c>
      <c r="AK148" s="1" t="str">
        <f t="shared" si="165"/>
        <v/>
      </c>
      <c r="AL148" s="1" t="str">
        <f t="shared" si="165"/>
        <v/>
      </c>
      <c r="AM148" s="1" t="str">
        <f t="shared" si="165"/>
        <v/>
      </c>
      <c r="AN148" s="1" t="str">
        <f t="shared" si="165"/>
        <v/>
      </c>
      <c r="AO148" s="1" t="str">
        <f t="shared" si="165"/>
        <v/>
      </c>
      <c r="AP148" s="1" t="str">
        <f t="shared" si="165"/>
        <v/>
      </c>
      <c r="AQ148" s="1" t="str">
        <f t="shared" si="165"/>
        <v/>
      </c>
      <c r="AR148" s="1" t="str">
        <f t="shared" si="165"/>
        <v/>
      </c>
      <c r="AS148" s="1" t="str">
        <f t="shared" si="165"/>
        <v/>
      </c>
      <c r="AT148" s="1" t="str">
        <f t="shared" si="165"/>
        <v/>
      </c>
      <c r="AU148" s="1" t="str">
        <f t="shared" si="165"/>
        <v/>
      </c>
      <c r="AV148" s="1" t="str">
        <f t="shared" si="165"/>
        <v/>
      </c>
      <c r="AW148" s="1" t="str">
        <f t="shared" si="165"/>
        <v/>
      </c>
      <c r="AX148" s="1" t="str">
        <f t="shared" si="165"/>
        <v/>
      </c>
      <c r="AY148" s="1" t="str">
        <f t="shared" si="165"/>
        <v/>
      </c>
      <c r="AZ148" s="1" t="str">
        <f t="shared" si="165"/>
        <v/>
      </c>
      <c r="BA148" s="1" t="str">
        <f t="shared" si="165"/>
        <v/>
      </c>
      <c r="BB148" s="1" t="str">
        <f t="shared" si="165"/>
        <v/>
      </c>
      <c r="BC148" s="1" t="str">
        <f t="shared" si="165"/>
        <v/>
      </c>
      <c r="BD148" s="1" t="str">
        <f t="shared" si="165"/>
        <v/>
      </c>
      <c r="BF148" s="84" t="str">
        <f t="shared" ref="BF148:BQ157" si="166">IFERROR(AS148/AG148,"-")</f>
        <v>-</v>
      </c>
      <c r="BG148" s="84" t="str">
        <f t="shared" si="166"/>
        <v>-</v>
      </c>
      <c r="BH148" s="84" t="str">
        <f t="shared" si="166"/>
        <v>-</v>
      </c>
      <c r="BI148" s="84" t="str">
        <f t="shared" si="166"/>
        <v>-</v>
      </c>
      <c r="BJ148" s="84" t="str">
        <f t="shared" si="166"/>
        <v>-</v>
      </c>
      <c r="BK148" s="84" t="str">
        <f t="shared" si="166"/>
        <v>-</v>
      </c>
      <c r="BL148" s="84" t="str">
        <f t="shared" si="166"/>
        <v>-</v>
      </c>
      <c r="BM148" s="84" t="str">
        <f t="shared" si="166"/>
        <v>-</v>
      </c>
      <c r="BN148" s="84" t="str">
        <f t="shared" si="166"/>
        <v>-</v>
      </c>
      <c r="BO148" s="84" t="str">
        <f t="shared" si="166"/>
        <v>-</v>
      </c>
      <c r="BP148" s="84" t="str">
        <f t="shared" si="166"/>
        <v>-</v>
      </c>
      <c r="BQ148" s="84" t="str">
        <f t="shared" si="166"/>
        <v>-</v>
      </c>
    </row>
    <row r="149" spans="1:69" x14ac:dyDescent="0.25">
      <c r="A149" s="44"/>
      <c r="B149" s="22" t="s">
        <v>44</v>
      </c>
      <c r="C149" s="66" t="str">
        <f t="shared" si="162"/>
        <v>-</v>
      </c>
      <c r="D149" s="66" t="str">
        <f t="shared" si="162"/>
        <v>-</v>
      </c>
      <c r="E149" s="66" t="str">
        <f t="shared" si="162"/>
        <v>-</v>
      </c>
      <c r="F149" s="65" t="str">
        <f t="shared" si="163"/>
        <v/>
      </c>
      <c r="H149" s="1" t="str">
        <f t="shared" si="164"/>
        <v/>
      </c>
      <c r="I149" s="1" t="str">
        <f t="shared" si="164"/>
        <v/>
      </c>
      <c r="J149" s="1" t="str">
        <f t="shared" si="164"/>
        <v/>
      </c>
      <c r="K149" s="1" t="str">
        <f t="shared" si="164"/>
        <v/>
      </c>
      <c r="L149" s="1" t="str">
        <f t="shared" si="164"/>
        <v/>
      </c>
      <c r="M149" s="1" t="str">
        <f t="shared" si="164"/>
        <v/>
      </c>
      <c r="N149" s="1" t="str">
        <f t="shared" si="164"/>
        <v/>
      </c>
      <c r="O149" s="1" t="str">
        <f t="shared" si="164"/>
        <v/>
      </c>
      <c r="P149" s="1" t="str">
        <f t="shared" si="164"/>
        <v/>
      </c>
      <c r="Q149" s="1" t="str">
        <f t="shared" si="164"/>
        <v/>
      </c>
      <c r="R149" s="11" t="str">
        <f t="shared" si="164"/>
        <v/>
      </c>
      <c r="S149" s="11" t="str">
        <f t="shared" si="164"/>
        <v/>
      </c>
      <c r="U149" s="1" t="str">
        <f t="shared" si="165"/>
        <v/>
      </c>
      <c r="V149" s="1" t="str">
        <f t="shared" si="165"/>
        <v/>
      </c>
      <c r="W149" s="1" t="str">
        <f t="shared" si="165"/>
        <v/>
      </c>
      <c r="X149" s="1" t="str">
        <f t="shared" si="165"/>
        <v/>
      </c>
      <c r="Y149" s="1" t="str">
        <f t="shared" si="165"/>
        <v/>
      </c>
      <c r="Z149" s="1" t="str">
        <f t="shared" si="165"/>
        <v/>
      </c>
      <c r="AA149" s="1" t="str">
        <f t="shared" si="165"/>
        <v/>
      </c>
      <c r="AB149" s="1" t="str">
        <f t="shared" si="165"/>
        <v/>
      </c>
      <c r="AC149" s="1" t="str">
        <f t="shared" si="165"/>
        <v/>
      </c>
      <c r="AD149" s="1" t="str">
        <f t="shared" si="165"/>
        <v/>
      </c>
      <c r="AE149" s="1" t="str">
        <f t="shared" si="165"/>
        <v/>
      </c>
      <c r="AF149" s="1" t="str">
        <f t="shared" si="165"/>
        <v/>
      </c>
      <c r="AG149" s="1" t="str">
        <f t="shared" si="165"/>
        <v/>
      </c>
      <c r="AH149" s="1" t="str">
        <f t="shared" si="165"/>
        <v/>
      </c>
      <c r="AI149" s="1" t="str">
        <f t="shared" si="165"/>
        <v/>
      </c>
      <c r="AJ149" s="1" t="str">
        <f t="shared" si="165"/>
        <v/>
      </c>
      <c r="AK149" s="1" t="str">
        <f t="shared" si="165"/>
        <v/>
      </c>
      <c r="AL149" s="1" t="str">
        <f t="shared" si="165"/>
        <v/>
      </c>
      <c r="AM149" s="1" t="str">
        <f t="shared" si="165"/>
        <v/>
      </c>
      <c r="AN149" s="1" t="str">
        <f t="shared" si="165"/>
        <v/>
      </c>
      <c r="AO149" s="1" t="str">
        <f t="shared" si="165"/>
        <v/>
      </c>
      <c r="AP149" s="1" t="str">
        <f t="shared" si="165"/>
        <v/>
      </c>
      <c r="AQ149" s="1" t="str">
        <f t="shared" si="165"/>
        <v/>
      </c>
      <c r="AR149" s="1" t="str">
        <f t="shared" si="165"/>
        <v/>
      </c>
      <c r="AS149" s="1" t="str">
        <f t="shared" si="165"/>
        <v/>
      </c>
      <c r="AT149" s="1" t="str">
        <f t="shared" si="165"/>
        <v/>
      </c>
      <c r="AU149" s="1" t="str">
        <f t="shared" si="165"/>
        <v/>
      </c>
      <c r="AV149" s="1" t="str">
        <f t="shared" si="165"/>
        <v/>
      </c>
      <c r="AW149" s="1" t="str">
        <f t="shared" si="165"/>
        <v/>
      </c>
      <c r="AX149" s="1" t="str">
        <f t="shared" si="165"/>
        <v/>
      </c>
      <c r="AY149" s="1" t="str">
        <f t="shared" si="165"/>
        <v/>
      </c>
      <c r="AZ149" s="1" t="str">
        <f t="shared" si="165"/>
        <v/>
      </c>
      <c r="BA149" s="1" t="str">
        <f t="shared" si="165"/>
        <v/>
      </c>
      <c r="BB149" s="1" t="str">
        <f t="shared" si="165"/>
        <v/>
      </c>
      <c r="BC149" s="1" t="str">
        <f t="shared" si="165"/>
        <v/>
      </c>
      <c r="BD149" s="1" t="str">
        <f t="shared" si="165"/>
        <v/>
      </c>
      <c r="BF149" s="84" t="str">
        <f t="shared" si="166"/>
        <v>-</v>
      </c>
      <c r="BG149" s="84" t="str">
        <f t="shared" si="166"/>
        <v>-</v>
      </c>
      <c r="BH149" s="84" t="str">
        <f t="shared" si="166"/>
        <v>-</v>
      </c>
      <c r="BI149" s="84" t="str">
        <f t="shared" si="166"/>
        <v>-</v>
      </c>
      <c r="BJ149" s="84" t="str">
        <f t="shared" si="166"/>
        <v>-</v>
      </c>
      <c r="BK149" s="84" t="str">
        <f t="shared" si="166"/>
        <v>-</v>
      </c>
      <c r="BL149" s="84" t="str">
        <f t="shared" si="166"/>
        <v>-</v>
      </c>
      <c r="BM149" s="84" t="str">
        <f t="shared" si="166"/>
        <v>-</v>
      </c>
      <c r="BN149" s="84" t="str">
        <f t="shared" si="166"/>
        <v>-</v>
      </c>
      <c r="BO149" s="84" t="str">
        <f t="shared" si="166"/>
        <v>-</v>
      </c>
      <c r="BP149" s="84" t="str">
        <f t="shared" si="166"/>
        <v>-</v>
      </c>
      <c r="BQ149" s="84" t="str">
        <f t="shared" si="166"/>
        <v>-</v>
      </c>
    </row>
    <row r="150" spans="1:69" x14ac:dyDescent="0.25">
      <c r="A150" s="44"/>
      <c r="B150" s="22" t="s">
        <v>45</v>
      </c>
      <c r="C150" s="66" t="str">
        <f t="shared" si="162"/>
        <v>-</v>
      </c>
      <c r="D150" s="66" t="str">
        <f t="shared" si="162"/>
        <v>-</v>
      </c>
      <c r="E150" s="66" t="str">
        <f t="shared" si="162"/>
        <v>-</v>
      </c>
      <c r="F150" s="65" t="str">
        <f t="shared" si="163"/>
        <v/>
      </c>
      <c r="H150" s="1" t="str">
        <f t="shared" si="164"/>
        <v/>
      </c>
      <c r="I150" s="1" t="str">
        <f t="shared" si="164"/>
        <v/>
      </c>
      <c r="J150" s="1" t="str">
        <f t="shared" si="164"/>
        <v/>
      </c>
      <c r="K150" s="1" t="str">
        <f t="shared" si="164"/>
        <v/>
      </c>
      <c r="L150" s="1" t="str">
        <f t="shared" si="164"/>
        <v/>
      </c>
      <c r="M150" s="1" t="str">
        <f t="shared" si="164"/>
        <v/>
      </c>
      <c r="N150" s="1" t="str">
        <f t="shared" si="164"/>
        <v/>
      </c>
      <c r="O150" s="1" t="str">
        <f t="shared" si="164"/>
        <v/>
      </c>
      <c r="P150" s="1" t="str">
        <f t="shared" si="164"/>
        <v/>
      </c>
      <c r="Q150" s="1" t="str">
        <f t="shared" si="164"/>
        <v/>
      </c>
      <c r="R150" s="11" t="str">
        <f t="shared" si="164"/>
        <v/>
      </c>
      <c r="S150" s="11" t="str">
        <f t="shared" si="164"/>
        <v/>
      </c>
      <c r="U150" s="1" t="str">
        <f t="shared" si="165"/>
        <v/>
      </c>
      <c r="V150" s="1" t="str">
        <f t="shared" si="165"/>
        <v/>
      </c>
      <c r="W150" s="1" t="str">
        <f t="shared" si="165"/>
        <v/>
      </c>
      <c r="X150" s="1" t="str">
        <f t="shared" si="165"/>
        <v/>
      </c>
      <c r="Y150" s="1" t="str">
        <f t="shared" si="165"/>
        <v/>
      </c>
      <c r="Z150" s="1" t="str">
        <f t="shared" si="165"/>
        <v/>
      </c>
      <c r="AA150" s="1" t="str">
        <f t="shared" si="165"/>
        <v/>
      </c>
      <c r="AB150" s="1" t="str">
        <f t="shared" si="165"/>
        <v/>
      </c>
      <c r="AC150" s="1" t="str">
        <f t="shared" si="165"/>
        <v/>
      </c>
      <c r="AD150" s="1" t="str">
        <f t="shared" si="165"/>
        <v/>
      </c>
      <c r="AE150" s="1" t="str">
        <f t="shared" si="165"/>
        <v/>
      </c>
      <c r="AF150" s="1" t="str">
        <f t="shared" si="165"/>
        <v/>
      </c>
      <c r="AG150" s="1" t="str">
        <f t="shared" si="165"/>
        <v/>
      </c>
      <c r="AH150" s="1" t="str">
        <f t="shared" si="165"/>
        <v/>
      </c>
      <c r="AI150" s="1" t="str">
        <f t="shared" si="165"/>
        <v/>
      </c>
      <c r="AJ150" s="1" t="str">
        <f t="shared" si="165"/>
        <v/>
      </c>
      <c r="AK150" s="1" t="str">
        <f t="shared" si="165"/>
        <v/>
      </c>
      <c r="AL150" s="1" t="str">
        <f t="shared" si="165"/>
        <v/>
      </c>
      <c r="AM150" s="1" t="str">
        <f t="shared" si="165"/>
        <v/>
      </c>
      <c r="AN150" s="1" t="str">
        <f t="shared" si="165"/>
        <v/>
      </c>
      <c r="AO150" s="1" t="str">
        <f t="shared" si="165"/>
        <v/>
      </c>
      <c r="AP150" s="1" t="str">
        <f t="shared" si="165"/>
        <v/>
      </c>
      <c r="AQ150" s="1" t="str">
        <f t="shared" si="165"/>
        <v/>
      </c>
      <c r="AR150" s="1" t="str">
        <f t="shared" si="165"/>
        <v/>
      </c>
      <c r="AS150" s="1" t="str">
        <f t="shared" si="165"/>
        <v/>
      </c>
      <c r="AT150" s="1" t="str">
        <f t="shared" si="165"/>
        <v/>
      </c>
      <c r="AU150" s="1" t="str">
        <f t="shared" si="165"/>
        <v/>
      </c>
      <c r="AV150" s="1" t="str">
        <f t="shared" si="165"/>
        <v/>
      </c>
      <c r="AW150" s="1" t="str">
        <f t="shared" si="165"/>
        <v/>
      </c>
      <c r="AX150" s="1" t="str">
        <f t="shared" si="165"/>
        <v/>
      </c>
      <c r="AY150" s="1" t="str">
        <f t="shared" si="165"/>
        <v/>
      </c>
      <c r="AZ150" s="1" t="str">
        <f t="shared" si="165"/>
        <v/>
      </c>
      <c r="BA150" s="1" t="str">
        <f t="shared" si="165"/>
        <v/>
      </c>
      <c r="BB150" s="1" t="str">
        <f t="shared" si="165"/>
        <v/>
      </c>
      <c r="BC150" s="1" t="str">
        <f t="shared" si="165"/>
        <v/>
      </c>
      <c r="BD150" s="1" t="str">
        <f t="shared" si="165"/>
        <v/>
      </c>
      <c r="BF150" s="84" t="str">
        <f t="shared" si="166"/>
        <v>-</v>
      </c>
      <c r="BG150" s="84" t="str">
        <f t="shared" si="166"/>
        <v>-</v>
      </c>
      <c r="BH150" s="84" t="str">
        <f t="shared" si="166"/>
        <v>-</v>
      </c>
      <c r="BI150" s="84" t="str">
        <f t="shared" si="166"/>
        <v>-</v>
      </c>
      <c r="BJ150" s="84" t="str">
        <f t="shared" si="166"/>
        <v>-</v>
      </c>
      <c r="BK150" s="84" t="str">
        <f t="shared" si="166"/>
        <v>-</v>
      </c>
      <c r="BL150" s="84" t="str">
        <f t="shared" si="166"/>
        <v>-</v>
      </c>
      <c r="BM150" s="84" t="str">
        <f t="shared" si="166"/>
        <v>-</v>
      </c>
      <c r="BN150" s="84" t="str">
        <f t="shared" si="166"/>
        <v>-</v>
      </c>
      <c r="BO150" s="84" t="str">
        <f t="shared" si="166"/>
        <v>-</v>
      </c>
      <c r="BP150" s="84" t="str">
        <f t="shared" si="166"/>
        <v>-</v>
      </c>
      <c r="BQ150" s="84" t="str">
        <f t="shared" si="166"/>
        <v>-</v>
      </c>
    </row>
    <row r="151" spans="1:69" x14ac:dyDescent="0.25">
      <c r="A151" s="44"/>
      <c r="B151" s="22" t="s">
        <v>46</v>
      </c>
      <c r="C151" s="66" t="str">
        <f t="shared" si="162"/>
        <v>-</v>
      </c>
      <c r="D151" s="66" t="str">
        <f t="shared" si="162"/>
        <v>-</v>
      </c>
      <c r="E151" s="66" t="str">
        <f t="shared" si="162"/>
        <v>-</v>
      </c>
      <c r="F151" s="65" t="str">
        <f t="shared" si="163"/>
        <v/>
      </c>
      <c r="H151" s="1" t="str">
        <f t="shared" si="164"/>
        <v/>
      </c>
      <c r="I151" s="1" t="str">
        <f t="shared" si="164"/>
        <v/>
      </c>
      <c r="J151" s="1" t="str">
        <f t="shared" si="164"/>
        <v/>
      </c>
      <c r="K151" s="1" t="str">
        <f t="shared" si="164"/>
        <v/>
      </c>
      <c r="L151" s="1" t="str">
        <f t="shared" si="164"/>
        <v/>
      </c>
      <c r="M151" s="1" t="str">
        <f t="shared" si="164"/>
        <v/>
      </c>
      <c r="N151" s="1" t="str">
        <f t="shared" si="164"/>
        <v/>
      </c>
      <c r="O151" s="1" t="str">
        <f t="shared" si="164"/>
        <v/>
      </c>
      <c r="P151" s="1" t="str">
        <f t="shared" si="164"/>
        <v/>
      </c>
      <c r="Q151" s="1" t="str">
        <f t="shared" si="164"/>
        <v/>
      </c>
      <c r="R151" s="11" t="str">
        <f t="shared" si="164"/>
        <v/>
      </c>
      <c r="S151" s="11" t="str">
        <f t="shared" si="164"/>
        <v/>
      </c>
      <c r="U151" s="1" t="str">
        <f t="shared" si="165"/>
        <v/>
      </c>
      <c r="V151" s="1" t="str">
        <f t="shared" si="165"/>
        <v/>
      </c>
      <c r="W151" s="1" t="str">
        <f t="shared" si="165"/>
        <v/>
      </c>
      <c r="X151" s="1" t="str">
        <f t="shared" si="165"/>
        <v/>
      </c>
      <c r="Y151" s="1" t="str">
        <f t="shared" si="165"/>
        <v/>
      </c>
      <c r="Z151" s="1" t="str">
        <f t="shared" si="165"/>
        <v/>
      </c>
      <c r="AA151" s="1" t="str">
        <f t="shared" si="165"/>
        <v/>
      </c>
      <c r="AB151" s="1" t="str">
        <f t="shared" si="165"/>
        <v/>
      </c>
      <c r="AC151" s="1" t="str">
        <f t="shared" si="165"/>
        <v/>
      </c>
      <c r="AD151" s="1" t="str">
        <f t="shared" si="165"/>
        <v/>
      </c>
      <c r="AE151" s="1" t="str">
        <f t="shared" si="165"/>
        <v/>
      </c>
      <c r="AF151" s="1" t="str">
        <f t="shared" si="165"/>
        <v/>
      </c>
      <c r="AG151" s="1" t="str">
        <f t="shared" si="165"/>
        <v/>
      </c>
      <c r="AH151" s="1" t="str">
        <f t="shared" si="165"/>
        <v/>
      </c>
      <c r="AI151" s="1" t="str">
        <f t="shared" si="165"/>
        <v/>
      </c>
      <c r="AJ151" s="1" t="str">
        <f t="shared" si="165"/>
        <v/>
      </c>
      <c r="AK151" s="1" t="str">
        <f t="shared" si="165"/>
        <v/>
      </c>
      <c r="AL151" s="1" t="str">
        <f t="shared" si="165"/>
        <v/>
      </c>
      <c r="AM151" s="1" t="str">
        <f t="shared" si="165"/>
        <v/>
      </c>
      <c r="AN151" s="1" t="str">
        <f t="shared" si="165"/>
        <v/>
      </c>
      <c r="AO151" s="1" t="str">
        <f t="shared" si="165"/>
        <v/>
      </c>
      <c r="AP151" s="1" t="str">
        <f t="shared" si="165"/>
        <v/>
      </c>
      <c r="AQ151" s="1" t="str">
        <f t="shared" si="165"/>
        <v/>
      </c>
      <c r="AR151" s="1" t="str">
        <f t="shared" si="165"/>
        <v/>
      </c>
      <c r="AS151" s="1" t="str">
        <f t="shared" si="165"/>
        <v/>
      </c>
      <c r="AT151" s="1" t="str">
        <f t="shared" si="165"/>
        <v/>
      </c>
      <c r="AU151" s="1" t="str">
        <f t="shared" si="165"/>
        <v/>
      </c>
      <c r="AV151" s="1" t="str">
        <f t="shared" si="165"/>
        <v/>
      </c>
      <c r="AW151" s="1" t="str">
        <f t="shared" si="165"/>
        <v/>
      </c>
      <c r="AX151" s="1" t="str">
        <f t="shared" si="165"/>
        <v/>
      </c>
      <c r="AY151" s="1" t="str">
        <f t="shared" si="165"/>
        <v/>
      </c>
      <c r="AZ151" s="1" t="str">
        <f t="shared" si="165"/>
        <v/>
      </c>
      <c r="BA151" s="1" t="str">
        <f t="shared" si="165"/>
        <v/>
      </c>
      <c r="BB151" s="1" t="str">
        <f t="shared" si="165"/>
        <v/>
      </c>
      <c r="BC151" s="1" t="str">
        <f t="shared" si="165"/>
        <v/>
      </c>
      <c r="BD151" s="1" t="str">
        <f t="shared" si="165"/>
        <v/>
      </c>
      <c r="BF151" s="84" t="str">
        <f t="shared" si="166"/>
        <v>-</v>
      </c>
      <c r="BG151" s="84" t="str">
        <f t="shared" si="166"/>
        <v>-</v>
      </c>
      <c r="BH151" s="84" t="str">
        <f t="shared" si="166"/>
        <v>-</v>
      </c>
      <c r="BI151" s="84" t="str">
        <f t="shared" si="166"/>
        <v>-</v>
      </c>
      <c r="BJ151" s="84" t="str">
        <f t="shared" si="166"/>
        <v>-</v>
      </c>
      <c r="BK151" s="84" t="str">
        <f t="shared" si="166"/>
        <v>-</v>
      </c>
      <c r="BL151" s="84" t="str">
        <f t="shared" si="166"/>
        <v>-</v>
      </c>
      <c r="BM151" s="84" t="str">
        <f t="shared" si="166"/>
        <v>-</v>
      </c>
      <c r="BN151" s="84" t="str">
        <f t="shared" si="166"/>
        <v>-</v>
      </c>
      <c r="BO151" s="84" t="str">
        <f t="shared" si="166"/>
        <v>-</v>
      </c>
      <c r="BP151" s="84" t="str">
        <f t="shared" si="166"/>
        <v>-</v>
      </c>
      <c r="BQ151" s="84" t="str">
        <f t="shared" si="166"/>
        <v>-</v>
      </c>
    </row>
    <row r="152" spans="1:69" x14ac:dyDescent="0.25">
      <c r="A152" s="44"/>
      <c r="B152" s="22" t="s">
        <v>47</v>
      </c>
      <c r="C152" s="66" t="str">
        <f t="shared" si="162"/>
        <v>-</v>
      </c>
      <c r="D152" s="66" t="str">
        <f t="shared" si="162"/>
        <v>-</v>
      </c>
      <c r="E152" s="66" t="str">
        <f t="shared" si="162"/>
        <v>-</v>
      </c>
      <c r="F152" s="65" t="str">
        <f t="shared" si="163"/>
        <v/>
      </c>
      <c r="H152" s="1" t="str">
        <f t="shared" si="164"/>
        <v/>
      </c>
      <c r="I152" s="1" t="str">
        <f t="shared" si="164"/>
        <v/>
      </c>
      <c r="J152" s="1" t="str">
        <f t="shared" si="164"/>
        <v/>
      </c>
      <c r="K152" s="1" t="str">
        <f t="shared" si="164"/>
        <v/>
      </c>
      <c r="L152" s="1" t="str">
        <f t="shared" si="164"/>
        <v/>
      </c>
      <c r="M152" s="1" t="str">
        <f t="shared" si="164"/>
        <v/>
      </c>
      <c r="N152" s="1" t="str">
        <f t="shared" si="164"/>
        <v/>
      </c>
      <c r="O152" s="1" t="str">
        <f t="shared" si="164"/>
        <v/>
      </c>
      <c r="P152" s="1" t="str">
        <f t="shared" si="164"/>
        <v/>
      </c>
      <c r="Q152" s="1" t="str">
        <f t="shared" si="164"/>
        <v/>
      </c>
      <c r="R152" s="11" t="str">
        <f t="shared" si="164"/>
        <v/>
      </c>
      <c r="S152" s="11" t="str">
        <f t="shared" si="164"/>
        <v/>
      </c>
      <c r="U152" s="1" t="str">
        <f t="shared" si="165"/>
        <v/>
      </c>
      <c r="V152" s="1" t="str">
        <f t="shared" si="165"/>
        <v/>
      </c>
      <c r="W152" s="1" t="str">
        <f t="shared" si="165"/>
        <v/>
      </c>
      <c r="X152" s="1" t="str">
        <f t="shared" si="165"/>
        <v/>
      </c>
      <c r="Y152" s="1" t="str">
        <f t="shared" si="165"/>
        <v/>
      </c>
      <c r="Z152" s="1" t="str">
        <f t="shared" si="165"/>
        <v/>
      </c>
      <c r="AA152" s="1" t="str">
        <f t="shared" si="165"/>
        <v/>
      </c>
      <c r="AB152" s="1" t="str">
        <f t="shared" si="165"/>
        <v/>
      </c>
      <c r="AC152" s="1" t="str">
        <f t="shared" si="165"/>
        <v/>
      </c>
      <c r="AD152" s="1" t="str">
        <f t="shared" si="165"/>
        <v/>
      </c>
      <c r="AE152" s="1" t="str">
        <f t="shared" si="165"/>
        <v/>
      </c>
      <c r="AF152" s="1" t="str">
        <f t="shared" si="165"/>
        <v/>
      </c>
      <c r="AG152" s="1" t="str">
        <f t="shared" si="165"/>
        <v/>
      </c>
      <c r="AH152" s="1" t="str">
        <f t="shared" si="165"/>
        <v/>
      </c>
      <c r="AI152" s="1" t="str">
        <f t="shared" si="165"/>
        <v/>
      </c>
      <c r="AJ152" s="1" t="str">
        <f t="shared" si="165"/>
        <v/>
      </c>
      <c r="AK152" s="1" t="str">
        <f t="shared" si="165"/>
        <v/>
      </c>
      <c r="AL152" s="1" t="str">
        <f t="shared" si="165"/>
        <v/>
      </c>
      <c r="AM152" s="1" t="str">
        <f t="shared" si="165"/>
        <v/>
      </c>
      <c r="AN152" s="1" t="str">
        <f t="shared" si="165"/>
        <v/>
      </c>
      <c r="AO152" s="1" t="str">
        <f t="shared" si="165"/>
        <v/>
      </c>
      <c r="AP152" s="1" t="str">
        <f t="shared" si="165"/>
        <v/>
      </c>
      <c r="AQ152" s="1" t="str">
        <f t="shared" si="165"/>
        <v/>
      </c>
      <c r="AR152" s="1" t="str">
        <f t="shared" si="165"/>
        <v/>
      </c>
      <c r="AS152" s="1" t="str">
        <f t="shared" si="165"/>
        <v/>
      </c>
      <c r="AT152" s="1" t="str">
        <f t="shared" si="165"/>
        <v/>
      </c>
      <c r="AU152" s="1" t="str">
        <f t="shared" si="165"/>
        <v/>
      </c>
      <c r="AV152" s="1" t="str">
        <f t="shared" si="165"/>
        <v/>
      </c>
      <c r="AW152" s="1" t="str">
        <f t="shared" si="165"/>
        <v/>
      </c>
      <c r="AX152" s="1" t="str">
        <f t="shared" si="165"/>
        <v/>
      </c>
      <c r="AY152" s="1" t="str">
        <f t="shared" si="165"/>
        <v/>
      </c>
      <c r="AZ152" s="1" t="str">
        <f t="shared" si="165"/>
        <v/>
      </c>
      <c r="BA152" s="1" t="str">
        <f t="shared" si="165"/>
        <v/>
      </c>
      <c r="BB152" s="1" t="str">
        <f t="shared" si="165"/>
        <v/>
      </c>
      <c r="BC152" s="1" t="str">
        <f t="shared" si="165"/>
        <v/>
      </c>
      <c r="BD152" s="1" t="str">
        <f t="shared" si="165"/>
        <v/>
      </c>
      <c r="BF152" s="84" t="str">
        <f t="shared" si="166"/>
        <v>-</v>
      </c>
      <c r="BG152" s="84" t="str">
        <f t="shared" si="166"/>
        <v>-</v>
      </c>
      <c r="BH152" s="84" t="str">
        <f t="shared" si="166"/>
        <v>-</v>
      </c>
      <c r="BI152" s="84" t="str">
        <f t="shared" si="166"/>
        <v>-</v>
      </c>
      <c r="BJ152" s="84" t="str">
        <f t="shared" si="166"/>
        <v>-</v>
      </c>
      <c r="BK152" s="84" t="str">
        <f t="shared" si="166"/>
        <v>-</v>
      </c>
      <c r="BL152" s="84" t="str">
        <f t="shared" si="166"/>
        <v>-</v>
      </c>
      <c r="BM152" s="84" t="str">
        <f t="shared" si="166"/>
        <v>-</v>
      </c>
      <c r="BN152" s="84" t="str">
        <f t="shared" si="166"/>
        <v>-</v>
      </c>
      <c r="BO152" s="84" t="str">
        <f t="shared" si="166"/>
        <v>-</v>
      </c>
      <c r="BP152" s="84" t="str">
        <f t="shared" si="166"/>
        <v>-</v>
      </c>
      <c r="BQ152" s="84" t="str">
        <f t="shared" si="166"/>
        <v>-</v>
      </c>
    </row>
    <row r="153" spans="1:69" x14ac:dyDescent="0.25">
      <c r="A153" s="44"/>
      <c r="B153" s="22" t="s">
        <v>48</v>
      </c>
      <c r="C153" s="66" t="str">
        <f t="shared" si="162"/>
        <v>-</v>
      </c>
      <c r="D153" s="66" t="str">
        <f t="shared" si="162"/>
        <v>-</v>
      </c>
      <c r="E153" s="66" t="str">
        <f t="shared" si="162"/>
        <v>-</v>
      </c>
      <c r="F153" s="65" t="str">
        <f t="shared" si="163"/>
        <v/>
      </c>
      <c r="H153" s="1" t="str">
        <f t="shared" si="164"/>
        <v/>
      </c>
      <c r="I153" s="1" t="str">
        <f t="shared" si="164"/>
        <v/>
      </c>
      <c r="J153" s="1" t="str">
        <f t="shared" si="164"/>
        <v/>
      </c>
      <c r="K153" s="1" t="str">
        <f t="shared" si="164"/>
        <v/>
      </c>
      <c r="L153" s="1" t="str">
        <f t="shared" si="164"/>
        <v/>
      </c>
      <c r="M153" s="1" t="str">
        <f t="shared" si="164"/>
        <v/>
      </c>
      <c r="N153" s="1" t="str">
        <f t="shared" si="164"/>
        <v/>
      </c>
      <c r="O153" s="1" t="str">
        <f t="shared" si="164"/>
        <v/>
      </c>
      <c r="P153" s="1" t="str">
        <f t="shared" si="164"/>
        <v/>
      </c>
      <c r="Q153" s="1" t="str">
        <f t="shared" si="164"/>
        <v/>
      </c>
      <c r="R153" s="11" t="str">
        <f t="shared" si="164"/>
        <v/>
      </c>
      <c r="S153" s="11" t="str">
        <f t="shared" si="164"/>
        <v/>
      </c>
      <c r="U153" s="1" t="str">
        <f t="shared" si="165"/>
        <v/>
      </c>
      <c r="V153" s="1" t="str">
        <f t="shared" si="165"/>
        <v/>
      </c>
      <c r="W153" s="1" t="str">
        <f t="shared" si="165"/>
        <v/>
      </c>
      <c r="X153" s="1" t="str">
        <f t="shared" si="165"/>
        <v/>
      </c>
      <c r="Y153" s="1" t="str">
        <f t="shared" si="165"/>
        <v/>
      </c>
      <c r="Z153" s="1" t="str">
        <f t="shared" si="165"/>
        <v/>
      </c>
      <c r="AA153" s="1" t="str">
        <f t="shared" si="165"/>
        <v/>
      </c>
      <c r="AB153" s="1" t="str">
        <f t="shared" si="165"/>
        <v/>
      </c>
      <c r="AC153" s="1" t="str">
        <f t="shared" si="165"/>
        <v/>
      </c>
      <c r="AD153" s="1" t="str">
        <f t="shared" si="165"/>
        <v/>
      </c>
      <c r="AE153" s="1" t="str">
        <f t="shared" si="165"/>
        <v/>
      </c>
      <c r="AF153" s="1" t="str">
        <f t="shared" si="165"/>
        <v/>
      </c>
      <c r="AG153" s="1" t="str">
        <f t="shared" si="165"/>
        <v/>
      </c>
      <c r="AH153" s="1" t="str">
        <f t="shared" si="165"/>
        <v/>
      </c>
      <c r="AI153" s="1" t="str">
        <f t="shared" si="165"/>
        <v/>
      </c>
      <c r="AJ153" s="1" t="str">
        <f t="shared" si="165"/>
        <v/>
      </c>
      <c r="AK153" s="1" t="str">
        <f t="shared" si="165"/>
        <v/>
      </c>
      <c r="AL153" s="1" t="str">
        <f t="shared" si="165"/>
        <v/>
      </c>
      <c r="AM153" s="1" t="str">
        <f t="shared" si="165"/>
        <v/>
      </c>
      <c r="AN153" s="1" t="str">
        <f t="shared" si="165"/>
        <v/>
      </c>
      <c r="AO153" s="1" t="str">
        <f t="shared" si="165"/>
        <v/>
      </c>
      <c r="AP153" s="1" t="str">
        <f t="shared" si="165"/>
        <v/>
      </c>
      <c r="AQ153" s="1" t="str">
        <f t="shared" si="165"/>
        <v/>
      </c>
      <c r="AR153" s="1" t="str">
        <f t="shared" si="165"/>
        <v/>
      </c>
      <c r="AS153" s="1" t="str">
        <f t="shared" si="165"/>
        <v/>
      </c>
      <c r="AT153" s="1" t="str">
        <f t="shared" si="165"/>
        <v/>
      </c>
      <c r="AU153" s="1" t="str">
        <f t="shared" si="165"/>
        <v/>
      </c>
      <c r="AV153" s="1" t="str">
        <f t="shared" si="165"/>
        <v/>
      </c>
      <c r="AW153" s="1" t="str">
        <f t="shared" si="165"/>
        <v/>
      </c>
      <c r="AX153" s="1" t="str">
        <f t="shared" si="165"/>
        <v/>
      </c>
      <c r="AY153" s="1" t="str">
        <f t="shared" si="165"/>
        <v/>
      </c>
      <c r="AZ153" s="1" t="str">
        <f t="shared" si="165"/>
        <v/>
      </c>
      <c r="BA153" s="1" t="str">
        <f t="shared" si="165"/>
        <v/>
      </c>
      <c r="BB153" s="1" t="str">
        <f t="shared" si="165"/>
        <v/>
      </c>
      <c r="BC153" s="1" t="str">
        <f t="shared" si="165"/>
        <v/>
      </c>
      <c r="BD153" s="1" t="str">
        <f t="shared" si="165"/>
        <v/>
      </c>
      <c r="BF153" s="84" t="str">
        <f t="shared" si="166"/>
        <v>-</v>
      </c>
      <c r="BG153" s="84" t="str">
        <f t="shared" si="166"/>
        <v>-</v>
      </c>
      <c r="BH153" s="84" t="str">
        <f t="shared" si="166"/>
        <v>-</v>
      </c>
      <c r="BI153" s="84" t="str">
        <f t="shared" si="166"/>
        <v>-</v>
      </c>
      <c r="BJ153" s="84" t="str">
        <f t="shared" si="166"/>
        <v>-</v>
      </c>
      <c r="BK153" s="84" t="str">
        <f t="shared" si="166"/>
        <v>-</v>
      </c>
      <c r="BL153" s="84" t="str">
        <f t="shared" si="166"/>
        <v>-</v>
      </c>
      <c r="BM153" s="84" t="str">
        <f t="shared" si="166"/>
        <v>-</v>
      </c>
      <c r="BN153" s="84" t="str">
        <f t="shared" si="166"/>
        <v>-</v>
      </c>
      <c r="BO153" s="84" t="str">
        <f t="shared" si="166"/>
        <v>-</v>
      </c>
      <c r="BP153" s="84" t="str">
        <f t="shared" si="166"/>
        <v>-</v>
      </c>
      <c r="BQ153" s="84" t="str">
        <f t="shared" si="166"/>
        <v>-</v>
      </c>
    </row>
    <row r="154" spans="1:69" x14ac:dyDescent="0.25">
      <c r="A154" s="44"/>
      <c r="B154" s="22" t="s">
        <v>49</v>
      </c>
      <c r="C154" s="66" t="str">
        <f t="shared" si="162"/>
        <v>-</v>
      </c>
      <c r="D154" s="66" t="str">
        <f t="shared" si="162"/>
        <v>-</v>
      </c>
      <c r="E154" s="66" t="str">
        <f t="shared" si="162"/>
        <v>-</v>
      </c>
      <c r="F154" s="65" t="str">
        <f t="shared" si="163"/>
        <v/>
      </c>
      <c r="H154" s="1" t="str">
        <f t="shared" si="164"/>
        <v/>
      </c>
      <c r="I154" s="1" t="str">
        <f t="shared" si="164"/>
        <v/>
      </c>
      <c r="J154" s="1" t="str">
        <f t="shared" si="164"/>
        <v/>
      </c>
      <c r="K154" s="1" t="str">
        <f t="shared" si="164"/>
        <v/>
      </c>
      <c r="L154" s="1" t="str">
        <f t="shared" si="164"/>
        <v/>
      </c>
      <c r="M154" s="1" t="str">
        <f t="shared" si="164"/>
        <v/>
      </c>
      <c r="N154" s="1" t="str">
        <f t="shared" si="164"/>
        <v/>
      </c>
      <c r="O154" s="1" t="str">
        <f t="shared" si="164"/>
        <v/>
      </c>
      <c r="P154" s="1" t="str">
        <f t="shared" si="164"/>
        <v/>
      </c>
      <c r="Q154" s="1" t="str">
        <f t="shared" si="164"/>
        <v/>
      </c>
      <c r="R154" s="11" t="str">
        <f t="shared" si="164"/>
        <v/>
      </c>
      <c r="S154" s="11" t="str">
        <f t="shared" si="164"/>
        <v/>
      </c>
      <c r="U154" s="1" t="str">
        <f t="shared" si="165"/>
        <v/>
      </c>
      <c r="V154" s="1" t="str">
        <f t="shared" si="165"/>
        <v/>
      </c>
      <c r="W154" s="1" t="str">
        <f t="shared" si="165"/>
        <v/>
      </c>
      <c r="X154" s="1" t="str">
        <f t="shared" si="165"/>
        <v/>
      </c>
      <c r="Y154" s="1" t="str">
        <f t="shared" si="165"/>
        <v/>
      </c>
      <c r="Z154" s="1" t="str">
        <f t="shared" si="165"/>
        <v/>
      </c>
      <c r="AA154" s="1" t="str">
        <f t="shared" si="165"/>
        <v/>
      </c>
      <c r="AB154" s="1" t="str">
        <f t="shared" si="165"/>
        <v/>
      </c>
      <c r="AC154" s="1" t="str">
        <f t="shared" si="165"/>
        <v/>
      </c>
      <c r="AD154" s="1" t="str">
        <f t="shared" si="165"/>
        <v/>
      </c>
      <c r="AE154" s="1" t="str">
        <f t="shared" si="165"/>
        <v/>
      </c>
      <c r="AF154" s="1" t="str">
        <f t="shared" si="165"/>
        <v/>
      </c>
      <c r="AG154" s="1" t="str">
        <f t="shared" si="165"/>
        <v/>
      </c>
      <c r="AH154" s="1" t="str">
        <f t="shared" si="165"/>
        <v/>
      </c>
      <c r="AI154" s="1" t="str">
        <f t="shared" si="165"/>
        <v/>
      </c>
      <c r="AJ154" s="1" t="str">
        <f t="shared" si="165"/>
        <v/>
      </c>
      <c r="AK154" s="1" t="str">
        <f t="shared" si="165"/>
        <v/>
      </c>
      <c r="AL154" s="1" t="str">
        <f t="shared" si="165"/>
        <v/>
      </c>
      <c r="AM154" s="1" t="str">
        <f t="shared" si="165"/>
        <v/>
      </c>
      <c r="AN154" s="1" t="str">
        <f t="shared" si="165"/>
        <v/>
      </c>
      <c r="AO154" s="1" t="str">
        <f t="shared" si="165"/>
        <v/>
      </c>
      <c r="AP154" s="1" t="str">
        <f t="shared" si="165"/>
        <v/>
      </c>
      <c r="AQ154" s="1" t="str">
        <f t="shared" si="165"/>
        <v/>
      </c>
      <c r="AR154" s="1" t="str">
        <f t="shared" si="165"/>
        <v/>
      </c>
      <c r="AS154" s="1" t="str">
        <f t="shared" si="165"/>
        <v/>
      </c>
      <c r="AT154" s="1" t="str">
        <f t="shared" si="165"/>
        <v/>
      </c>
      <c r="AU154" s="1" t="str">
        <f t="shared" si="165"/>
        <v/>
      </c>
      <c r="AV154" s="1" t="str">
        <f t="shared" si="165"/>
        <v/>
      </c>
      <c r="AW154" s="1" t="str">
        <f t="shared" si="165"/>
        <v/>
      </c>
      <c r="AX154" s="1" t="str">
        <f t="shared" si="165"/>
        <v/>
      </c>
      <c r="AY154" s="1" t="str">
        <f t="shared" si="165"/>
        <v/>
      </c>
      <c r="AZ154" s="1" t="str">
        <f t="shared" si="165"/>
        <v/>
      </c>
      <c r="BA154" s="1" t="str">
        <f t="shared" si="165"/>
        <v/>
      </c>
      <c r="BB154" s="1" t="str">
        <f t="shared" si="165"/>
        <v/>
      </c>
      <c r="BC154" s="1" t="str">
        <f t="shared" si="165"/>
        <v/>
      </c>
      <c r="BD154" s="1" t="str">
        <f t="shared" si="165"/>
        <v/>
      </c>
      <c r="BF154" s="84" t="str">
        <f t="shared" si="166"/>
        <v>-</v>
      </c>
      <c r="BG154" s="84" t="str">
        <f t="shared" si="166"/>
        <v>-</v>
      </c>
      <c r="BH154" s="84" t="str">
        <f t="shared" si="166"/>
        <v>-</v>
      </c>
      <c r="BI154" s="84" t="str">
        <f t="shared" si="166"/>
        <v>-</v>
      </c>
      <c r="BJ154" s="84" t="str">
        <f t="shared" si="166"/>
        <v>-</v>
      </c>
      <c r="BK154" s="84" t="str">
        <f t="shared" si="166"/>
        <v>-</v>
      </c>
      <c r="BL154" s="84" t="str">
        <f t="shared" si="166"/>
        <v>-</v>
      </c>
      <c r="BM154" s="84" t="str">
        <f t="shared" si="166"/>
        <v>-</v>
      </c>
      <c r="BN154" s="84" t="str">
        <f t="shared" si="166"/>
        <v>-</v>
      </c>
      <c r="BO154" s="84" t="str">
        <f t="shared" si="166"/>
        <v>-</v>
      </c>
      <c r="BP154" s="84" t="str">
        <f t="shared" si="166"/>
        <v>-</v>
      </c>
      <c r="BQ154" s="84" t="str">
        <f t="shared" si="166"/>
        <v>-</v>
      </c>
    </row>
    <row r="155" spans="1:69" x14ac:dyDescent="0.25">
      <c r="A155" s="44"/>
      <c r="B155" s="22" t="s">
        <v>50</v>
      </c>
      <c r="C155" s="66" t="str">
        <f t="shared" si="162"/>
        <v>-</v>
      </c>
      <c r="D155" s="66" t="str">
        <f t="shared" si="162"/>
        <v>-</v>
      </c>
      <c r="E155" s="66" t="str">
        <f t="shared" si="162"/>
        <v>-</v>
      </c>
      <c r="F155" s="65" t="str">
        <f t="shared" si="163"/>
        <v/>
      </c>
      <c r="H155" s="1" t="str">
        <f t="shared" si="164"/>
        <v/>
      </c>
      <c r="I155" s="1" t="str">
        <f t="shared" si="164"/>
        <v/>
      </c>
      <c r="J155" s="1" t="str">
        <f t="shared" si="164"/>
        <v/>
      </c>
      <c r="K155" s="1" t="str">
        <f t="shared" si="164"/>
        <v/>
      </c>
      <c r="L155" s="1" t="str">
        <f t="shared" si="164"/>
        <v/>
      </c>
      <c r="M155" s="1" t="str">
        <f t="shared" si="164"/>
        <v/>
      </c>
      <c r="N155" s="1" t="str">
        <f t="shared" si="164"/>
        <v/>
      </c>
      <c r="O155" s="1" t="str">
        <f t="shared" si="164"/>
        <v/>
      </c>
      <c r="P155" s="1" t="str">
        <f t="shared" si="164"/>
        <v/>
      </c>
      <c r="Q155" s="1" t="str">
        <f t="shared" si="164"/>
        <v/>
      </c>
      <c r="R155" s="11" t="str">
        <f t="shared" si="164"/>
        <v/>
      </c>
      <c r="S155" s="11" t="str">
        <f t="shared" si="164"/>
        <v/>
      </c>
      <c r="U155" s="1" t="str">
        <f t="shared" si="165"/>
        <v/>
      </c>
      <c r="V155" s="1" t="str">
        <f t="shared" si="165"/>
        <v/>
      </c>
      <c r="W155" s="1" t="str">
        <f t="shared" si="165"/>
        <v/>
      </c>
      <c r="X155" s="1" t="str">
        <f t="shared" ref="X155:BG155" si="167">IFERROR(X56/X83,"")</f>
        <v/>
      </c>
      <c r="Y155" s="1" t="str">
        <f t="shared" si="167"/>
        <v/>
      </c>
      <c r="Z155" s="1" t="str">
        <f t="shared" si="167"/>
        <v/>
      </c>
      <c r="AA155" s="1" t="str">
        <f t="shared" si="167"/>
        <v/>
      </c>
      <c r="AB155" s="1" t="str">
        <f t="shared" si="167"/>
        <v/>
      </c>
      <c r="AC155" s="1" t="str">
        <f t="shared" si="167"/>
        <v/>
      </c>
      <c r="AD155" s="1" t="str">
        <f t="shared" si="167"/>
        <v/>
      </c>
      <c r="AE155" s="1" t="str">
        <f t="shared" si="167"/>
        <v/>
      </c>
      <c r="AF155" s="1" t="str">
        <f t="shared" si="167"/>
        <v/>
      </c>
      <c r="AG155" s="1" t="str">
        <f t="shared" si="167"/>
        <v/>
      </c>
      <c r="AH155" s="1" t="str">
        <f t="shared" si="167"/>
        <v/>
      </c>
      <c r="AI155" s="1" t="str">
        <f t="shared" si="167"/>
        <v/>
      </c>
      <c r="AJ155" s="1" t="str">
        <f t="shared" si="167"/>
        <v/>
      </c>
      <c r="AK155" s="1" t="str">
        <f t="shared" si="167"/>
        <v/>
      </c>
      <c r="AL155" s="1" t="str">
        <f t="shared" si="167"/>
        <v/>
      </c>
      <c r="AM155" s="1" t="str">
        <f t="shared" si="167"/>
        <v/>
      </c>
      <c r="AN155" s="1" t="str">
        <f t="shared" si="167"/>
        <v/>
      </c>
      <c r="AO155" s="1" t="str">
        <f t="shared" si="167"/>
        <v/>
      </c>
      <c r="AP155" s="1" t="str">
        <f t="shared" si="167"/>
        <v/>
      </c>
      <c r="AQ155" s="1" t="str">
        <f t="shared" si="167"/>
        <v/>
      </c>
      <c r="AR155" s="1" t="str">
        <f t="shared" si="167"/>
        <v/>
      </c>
      <c r="AS155" s="1" t="str">
        <f t="shared" si="167"/>
        <v/>
      </c>
      <c r="AT155" s="1" t="str">
        <f t="shared" si="167"/>
        <v/>
      </c>
      <c r="AU155" s="1" t="str">
        <f t="shared" si="167"/>
        <v/>
      </c>
      <c r="AV155" s="1" t="str">
        <f t="shared" si="167"/>
        <v/>
      </c>
      <c r="AW155" s="1" t="str">
        <f t="shared" si="167"/>
        <v/>
      </c>
      <c r="AX155" s="1" t="str">
        <f t="shared" si="167"/>
        <v/>
      </c>
      <c r="AY155" s="1" t="str">
        <f t="shared" si="167"/>
        <v/>
      </c>
      <c r="AZ155" s="1" t="str">
        <f t="shared" si="167"/>
        <v/>
      </c>
      <c r="BA155" s="1" t="str">
        <f t="shared" si="167"/>
        <v/>
      </c>
      <c r="BB155" s="1" t="str">
        <f t="shared" si="167"/>
        <v/>
      </c>
      <c r="BC155" s="1" t="str">
        <f t="shared" si="167"/>
        <v/>
      </c>
      <c r="BD155" s="1" t="str">
        <f t="shared" si="167"/>
        <v/>
      </c>
      <c r="BF155" s="84" t="str">
        <f t="shared" si="166"/>
        <v>-</v>
      </c>
      <c r="BG155" s="84" t="str">
        <f t="shared" si="166"/>
        <v>-</v>
      </c>
      <c r="BH155" s="84" t="str">
        <f t="shared" si="166"/>
        <v>-</v>
      </c>
      <c r="BI155" s="84" t="str">
        <f t="shared" si="166"/>
        <v>-</v>
      </c>
      <c r="BJ155" s="84" t="str">
        <f t="shared" si="166"/>
        <v>-</v>
      </c>
      <c r="BK155" s="84" t="str">
        <f t="shared" si="166"/>
        <v>-</v>
      </c>
      <c r="BL155" s="84" t="str">
        <f t="shared" si="166"/>
        <v>-</v>
      </c>
      <c r="BM155" s="84" t="str">
        <f t="shared" si="166"/>
        <v>-</v>
      </c>
      <c r="BN155" s="84" t="str">
        <f t="shared" si="166"/>
        <v>-</v>
      </c>
      <c r="BO155" s="84" t="str">
        <f t="shared" si="166"/>
        <v>-</v>
      </c>
      <c r="BP155" s="84" t="str">
        <f t="shared" si="166"/>
        <v>-</v>
      </c>
      <c r="BQ155" s="84" t="str">
        <f t="shared" si="166"/>
        <v>-</v>
      </c>
    </row>
    <row r="156" spans="1:69" x14ac:dyDescent="0.25">
      <c r="A156" s="44"/>
      <c r="B156" s="3" t="s">
        <v>153</v>
      </c>
      <c r="C156" s="66" t="str">
        <f t="shared" ref="C156:E157" si="168">IFERROR(C58/C84,"-")</f>
        <v>-</v>
      </c>
      <c r="D156" s="66" t="str">
        <f t="shared" si="168"/>
        <v>-</v>
      </c>
      <c r="E156" s="66" t="str">
        <f t="shared" si="168"/>
        <v>-</v>
      </c>
      <c r="F156" s="65" t="str">
        <f t="shared" si="163"/>
        <v/>
      </c>
      <c r="H156" s="1" t="str">
        <f t="shared" ref="H156:S157" si="169">IFERROR(H58/H84,"")</f>
        <v/>
      </c>
      <c r="I156" s="1" t="str">
        <f t="shared" si="169"/>
        <v/>
      </c>
      <c r="J156" s="1" t="str">
        <f t="shared" si="169"/>
        <v/>
      </c>
      <c r="K156" s="1" t="str">
        <f t="shared" si="169"/>
        <v/>
      </c>
      <c r="L156" s="1" t="str">
        <f t="shared" si="169"/>
        <v/>
      </c>
      <c r="M156" s="1" t="str">
        <f t="shared" si="169"/>
        <v/>
      </c>
      <c r="N156" s="1" t="str">
        <f t="shared" si="169"/>
        <v/>
      </c>
      <c r="O156" s="1" t="str">
        <f t="shared" si="169"/>
        <v/>
      </c>
      <c r="P156" s="1" t="str">
        <f t="shared" si="169"/>
        <v/>
      </c>
      <c r="Q156" s="1" t="str">
        <f t="shared" si="169"/>
        <v/>
      </c>
      <c r="R156" s="11" t="str">
        <f t="shared" si="169"/>
        <v/>
      </c>
      <c r="S156" s="11" t="str">
        <f t="shared" si="169"/>
        <v/>
      </c>
      <c r="U156" s="1" t="str">
        <f>IFERROR(U58/U84,"")</f>
        <v/>
      </c>
      <c r="V156" s="1" t="str">
        <f t="shared" ref="V156:BD156" si="170">IFERROR(V58/V84,"")</f>
        <v/>
      </c>
      <c r="W156" s="1" t="str">
        <f t="shared" si="170"/>
        <v/>
      </c>
      <c r="X156" s="1" t="str">
        <f t="shared" si="170"/>
        <v/>
      </c>
      <c r="Y156" s="1" t="str">
        <f t="shared" si="170"/>
        <v/>
      </c>
      <c r="Z156" s="1" t="str">
        <f t="shared" si="170"/>
        <v/>
      </c>
      <c r="AA156" s="1" t="str">
        <f t="shared" si="170"/>
        <v/>
      </c>
      <c r="AB156" s="1" t="str">
        <f t="shared" si="170"/>
        <v/>
      </c>
      <c r="AC156" s="1" t="str">
        <f t="shared" si="170"/>
        <v/>
      </c>
      <c r="AD156" s="1" t="str">
        <f t="shared" si="170"/>
        <v/>
      </c>
      <c r="AE156" s="1" t="str">
        <f t="shared" si="170"/>
        <v/>
      </c>
      <c r="AF156" s="1" t="str">
        <f t="shared" si="170"/>
        <v/>
      </c>
      <c r="AG156" s="1" t="str">
        <f t="shared" si="170"/>
        <v/>
      </c>
      <c r="AH156" s="1" t="str">
        <f t="shared" si="170"/>
        <v/>
      </c>
      <c r="AI156" s="1" t="str">
        <f t="shared" si="170"/>
        <v/>
      </c>
      <c r="AJ156" s="1" t="str">
        <f t="shared" si="170"/>
        <v/>
      </c>
      <c r="AK156" s="1" t="str">
        <f t="shared" si="170"/>
        <v/>
      </c>
      <c r="AL156" s="1" t="str">
        <f t="shared" si="170"/>
        <v/>
      </c>
      <c r="AM156" s="1" t="str">
        <f t="shared" si="170"/>
        <v/>
      </c>
      <c r="AN156" s="1" t="str">
        <f t="shared" si="170"/>
        <v/>
      </c>
      <c r="AO156" s="1" t="str">
        <f t="shared" si="170"/>
        <v/>
      </c>
      <c r="AP156" s="1" t="str">
        <f t="shared" si="170"/>
        <v/>
      </c>
      <c r="AQ156" s="1" t="str">
        <f t="shared" si="170"/>
        <v/>
      </c>
      <c r="AR156" s="1" t="str">
        <f t="shared" si="170"/>
        <v/>
      </c>
      <c r="AS156" s="1" t="str">
        <f t="shared" si="170"/>
        <v/>
      </c>
      <c r="AT156" s="1" t="str">
        <f t="shared" si="170"/>
        <v/>
      </c>
      <c r="AU156" s="1" t="str">
        <f t="shared" si="170"/>
        <v/>
      </c>
      <c r="AV156" s="1" t="str">
        <f t="shared" si="170"/>
        <v/>
      </c>
      <c r="AW156" s="1" t="str">
        <f t="shared" si="170"/>
        <v/>
      </c>
      <c r="AX156" s="1" t="str">
        <f t="shared" si="170"/>
        <v/>
      </c>
      <c r="AY156" s="1" t="str">
        <f t="shared" si="170"/>
        <v/>
      </c>
      <c r="AZ156" s="1" t="str">
        <f t="shared" si="170"/>
        <v/>
      </c>
      <c r="BA156" s="1" t="str">
        <f t="shared" si="170"/>
        <v/>
      </c>
      <c r="BB156" s="1" t="str">
        <f t="shared" si="170"/>
        <v/>
      </c>
      <c r="BC156" s="1" t="str">
        <f t="shared" si="170"/>
        <v/>
      </c>
      <c r="BD156" s="1" t="str">
        <f t="shared" si="170"/>
        <v/>
      </c>
      <c r="BF156" s="84" t="str">
        <f t="shared" si="166"/>
        <v>-</v>
      </c>
      <c r="BG156" s="84" t="str">
        <f t="shared" si="166"/>
        <v>-</v>
      </c>
      <c r="BH156" s="84" t="str">
        <f t="shared" si="166"/>
        <v>-</v>
      </c>
      <c r="BI156" s="84" t="str">
        <f t="shared" si="166"/>
        <v>-</v>
      </c>
      <c r="BJ156" s="84" t="str">
        <f t="shared" si="166"/>
        <v>-</v>
      </c>
      <c r="BK156" s="84" t="str">
        <f t="shared" si="166"/>
        <v>-</v>
      </c>
      <c r="BL156" s="84" t="str">
        <f t="shared" si="166"/>
        <v>-</v>
      </c>
      <c r="BM156" s="84" t="str">
        <f t="shared" si="166"/>
        <v>-</v>
      </c>
      <c r="BN156" s="84" t="str">
        <f t="shared" si="166"/>
        <v>-</v>
      </c>
      <c r="BO156" s="84" t="str">
        <f t="shared" si="166"/>
        <v>-</v>
      </c>
      <c r="BP156" s="84" t="str">
        <f t="shared" si="166"/>
        <v>-</v>
      </c>
      <c r="BQ156" s="84" t="str">
        <f t="shared" si="166"/>
        <v>-</v>
      </c>
    </row>
    <row r="157" spans="1:69" x14ac:dyDescent="0.25">
      <c r="A157" s="45"/>
      <c r="B157" s="3" t="s">
        <v>61</v>
      </c>
      <c r="C157" s="66" t="str">
        <f t="shared" si="168"/>
        <v>-</v>
      </c>
      <c r="D157" s="66" t="str">
        <f t="shared" si="168"/>
        <v>-</v>
      </c>
      <c r="E157" s="66" t="str">
        <f t="shared" si="168"/>
        <v>-</v>
      </c>
      <c r="F157" s="65" t="str">
        <f t="shared" si="163"/>
        <v/>
      </c>
      <c r="H157" s="1" t="str">
        <f t="shared" si="169"/>
        <v/>
      </c>
      <c r="I157" s="1" t="str">
        <f t="shared" si="169"/>
        <v/>
      </c>
      <c r="J157" s="1" t="str">
        <f t="shared" si="169"/>
        <v/>
      </c>
      <c r="K157" s="1" t="str">
        <f t="shared" si="169"/>
        <v/>
      </c>
      <c r="L157" s="1" t="str">
        <f t="shared" si="169"/>
        <v/>
      </c>
      <c r="M157" s="1" t="str">
        <f t="shared" si="169"/>
        <v/>
      </c>
      <c r="N157" s="1" t="str">
        <f t="shared" si="169"/>
        <v/>
      </c>
      <c r="O157" s="1" t="str">
        <f t="shared" si="169"/>
        <v/>
      </c>
      <c r="P157" s="1" t="str">
        <f t="shared" si="169"/>
        <v/>
      </c>
      <c r="Q157" s="1" t="str">
        <f t="shared" si="169"/>
        <v/>
      </c>
      <c r="R157" s="11" t="str">
        <f t="shared" si="169"/>
        <v/>
      </c>
      <c r="S157" s="11" t="str">
        <f t="shared" si="169"/>
        <v/>
      </c>
      <c r="U157" s="1" t="str">
        <f t="shared" ref="U157:BD157" si="171">IFERROR(U59/U85,"")</f>
        <v/>
      </c>
      <c r="V157" s="1" t="str">
        <f t="shared" si="171"/>
        <v/>
      </c>
      <c r="W157" s="1" t="str">
        <f t="shared" si="171"/>
        <v/>
      </c>
      <c r="X157" s="1" t="str">
        <f t="shared" si="171"/>
        <v/>
      </c>
      <c r="Y157" s="1" t="str">
        <f t="shared" si="171"/>
        <v/>
      </c>
      <c r="Z157" s="1" t="str">
        <f t="shared" si="171"/>
        <v/>
      </c>
      <c r="AA157" s="1" t="str">
        <f t="shared" si="171"/>
        <v/>
      </c>
      <c r="AB157" s="1" t="str">
        <f t="shared" si="171"/>
        <v/>
      </c>
      <c r="AC157" s="1" t="str">
        <f t="shared" si="171"/>
        <v/>
      </c>
      <c r="AD157" s="1" t="str">
        <f t="shared" si="171"/>
        <v/>
      </c>
      <c r="AE157" s="1" t="str">
        <f t="shared" si="171"/>
        <v/>
      </c>
      <c r="AF157" s="1" t="str">
        <f t="shared" si="171"/>
        <v/>
      </c>
      <c r="AG157" s="1" t="str">
        <f t="shared" si="171"/>
        <v/>
      </c>
      <c r="AH157" s="1" t="str">
        <f t="shared" si="171"/>
        <v/>
      </c>
      <c r="AI157" s="1" t="str">
        <f t="shared" si="171"/>
        <v/>
      </c>
      <c r="AJ157" s="1" t="str">
        <f t="shared" si="171"/>
        <v/>
      </c>
      <c r="AK157" s="1" t="str">
        <f t="shared" si="171"/>
        <v/>
      </c>
      <c r="AL157" s="1" t="str">
        <f t="shared" si="171"/>
        <v/>
      </c>
      <c r="AM157" s="1" t="str">
        <f t="shared" si="171"/>
        <v/>
      </c>
      <c r="AN157" s="1" t="str">
        <f t="shared" si="171"/>
        <v/>
      </c>
      <c r="AO157" s="1" t="str">
        <f t="shared" si="171"/>
        <v/>
      </c>
      <c r="AP157" s="1" t="str">
        <f t="shared" si="171"/>
        <v/>
      </c>
      <c r="AQ157" s="1" t="str">
        <f t="shared" si="171"/>
        <v/>
      </c>
      <c r="AR157" s="1" t="str">
        <f t="shared" si="171"/>
        <v/>
      </c>
      <c r="AS157" s="1" t="str">
        <f t="shared" si="171"/>
        <v/>
      </c>
      <c r="AT157" s="1" t="str">
        <f t="shared" si="171"/>
        <v/>
      </c>
      <c r="AU157" s="1" t="str">
        <f t="shared" si="171"/>
        <v/>
      </c>
      <c r="AV157" s="1" t="str">
        <f t="shared" si="171"/>
        <v/>
      </c>
      <c r="AW157" s="1" t="str">
        <f t="shared" si="171"/>
        <v/>
      </c>
      <c r="AX157" s="1" t="str">
        <f t="shared" si="171"/>
        <v/>
      </c>
      <c r="AY157" s="1" t="str">
        <f t="shared" si="171"/>
        <v/>
      </c>
      <c r="AZ157" s="1" t="str">
        <f t="shared" si="171"/>
        <v/>
      </c>
      <c r="BA157" s="1" t="str">
        <f t="shared" si="171"/>
        <v/>
      </c>
      <c r="BB157" s="1" t="str">
        <f t="shared" si="171"/>
        <v/>
      </c>
      <c r="BC157" s="1" t="str">
        <f t="shared" si="171"/>
        <v/>
      </c>
      <c r="BD157" s="1" t="str">
        <f t="shared" si="171"/>
        <v/>
      </c>
      <c r="BF157" s="84" t="str">
        <f t="shared" si="166"/>
        <v>-</v>
      </c>
      <c r="BG157" s="84" t="str">
        <f t="shared" si="166"/>
        <v>-</v>
      </c>
      <c r="BH157" s="84" t="str">
        <f t="shared" si="166"/>
        <v>-</v>
      </c>
      <c r="BI157" s="84" t="str">
        <f t="shared" si="166"/>
        <v>-</v>
      </c>
      <c r="BJ157" s="84" t="str">
        <f t="shared" si="166"/>
        <v>-</v>
      </c>
      <c r="BK157" s="84" t="str">
        <f t="shared" si="166"/>
        <v>-</v>
      </c>
      <c r="BL157" s="84" t="str">
        <f t="shared" si="166"/>
        <v>-</v>
      </c>
      <c r="BM157" s="84" t="str">
        <f t="shared" si="166"/>
        <v>-</v>
      </c>
      <c r="BN157" s="84" t="str">
        <f t="shared" si="166"/>
        <v>-</v>
      </c>
      <c r="BO157" s="84" t="str">
        <f t="shared" si="166"/>
        <v>-</v>
      </c>
      <c r="BP157" s="84" t="str">
        <f t="shared" si="166"/>
        <v>-</v>
      </c>
      <c r="BQ157" s="84" t="str">
        <f t="shared" si="166"/>
        <v>-</v>
      </c>
    </row>
    <row r="158" spans="1:69" x14ac:dyDescent="0.25">
      <c r="A158" s="44" t="s">
        <v>33</v>
      </c>
      <c r="B158" s="22"/>
    </row>
    <row r="159" spans="1:69" x14ac:dyDescent="0.25">
      <c r="A159" s="43" t="s">
        <v>89</v>
      </c>
      <c r="B159" s="23" t="s">
        <v>89</v>
      </c>
      <c r="C159" s="21" t="str">
        <f>$C$3</f>
        <v>YTD '15</v>
      </c>
      <c r="D159" s="21" t="str">
        <f>$D$3</f>
        <v>YTD '16</v>
      </c>
      <c r="E159" s="21" t="str">
        <f>$E$3</f>
        <v>YTD '17</v>
      </c>
      <c r="F159" s="21" t="str">
        <f>$F$3</f>
        <v>YoY</v>
      </c>
      <c r="G159" s="2" t="s">
        <v>33</v>
      </c>
      <c r="H159" s="27" t="str">
        <f>$H$3</f>
        <v>Q1 '15</v>
      </c>
      <c r="I159" s="27" t="str">
        <f>$I$3</f>
        <v>Q2 '15</v>
      </c>
      <c r="J159" s="27" t="str">
        <f>$J$3</f>
        <v>Q3 '15</v>
      </c>
      <c r="K159" s="27" t="str">
        <f>$K$3</f>
        <v>Q4 '15</v>
      </c>
      <c r="L159" s="30" t="str">
        <f>$L$3</f>
        <v>Q1 '16</v>
      </c>
      <c r="M159" s="30" t="str">
        <f>$M$3</f>
        <v>Q2 '16</v>
      </c>
      <c r="N159" s="30" t="str">
        <f>$N$3</f>
        <v>Q3 '16</v>
      </c>
      <c r="O159" s="30" t="str">
        <f>$O$3</f>
        <v>Q4 '16</v>
      </c>
      <c r="P159" s="27" t="str">
        <f>$P$3</f>
        <v>Q1 '17</v>
      </c>
      <c r="Q159" s="27" t="str">
        <f>$Q$3</f>
        <v>Q2 '17</v>
      </c>
      <c r="R159" s="27" t="str">
        <f>$R$3</f>
        <v>Q3 '17</v>
      </c>
      <c r="S159" s="27" t="str">
        <f>$S$3</f>
        <v>Q4 '17</v>
      </c>
      <c r="T159" s="17" t="s">
        <v>33</v>
      </c>
      <c r="U159" s="27" t="s">
        <v>1</v>
      </c>
      <c r="V159" s="27" t="s">
        <v>2</v>
      </c>
      <c r="W159" s="27" t="s">
        <v>3</v>
      </c>
      <c r="X159" s="27" t="s">
        <v>4</v>
      </c>
      <c r="Y159" s="27" t="s">
        <v>5</v>
      </c>
      <c r="Z159" s="27" t="s">
        <v>6</v>
      </c>
      <c r="AA159" s="27" t="s">
        <v>7</v>
      </c>
      <c r="AB159" s="27" t="s">
        <v>8</v>
      </c>
      <c r="AC159" s="27" t="s">
        <v>9</v>
      </c>
      <c r="AD159" s="27" t="s">
        <v>10</v>
      </c>
      <c r="AE159" s="27" t="s">
        <v>11</v>
      </c>
      <c r="AF159" s="27" t="s">
        <v>12</v>
      </c>
      <c r="AG159" s="29" t="s">
        <v>13</v>
      </c>
      <c r="AH159" s="29" t="s">
        <v>14</v>
      </c>
      <c r="AI159" s="29" t="s">
        <v>15</v>
      </c>
      <c r="AJ159" s="29" t="s">
        <v>16</v>
      </c>
      <c r="AK159" s="29" t="s">
        <v>17</v>
      </c>
      <c r="AL159" s="29" t="s">
        <v>18</v>
      </c>
      <c r="AM159" s="29" t="s">
        <v>19</v>
      </c>
      <c r="AN159" s="29" t="s">
        <v>20</v>
      </c>
      <c r="AO159" s="29" t="s">
        <v>21</v>
      </c>
      <c r="AP159" s="29" t="s">
        <v>22</v>
      </c>
      <c r="AQ159" s="29" t="s">
        <v>23</v>
      </c>
      <c r="AR159" s="29" t="s">
        <v>24</v>
      </c>
      <c r="AS159" s="25" t="s">
        <v>25</v>
      </c>
      <c r="AT159" s="25" t="s">
        <v>26</v>
      </c>
      <c r="AU159" s="25" t="s">
        <v>27</v>
      </c>
      <c r="AV159" s="25" t="s">
        <v>28</v>
      </c>
      <c r="AW159" s="25" t="s">
        <v>29</v>
      </c>
      <c r="AX159" s="25" t="s">
        <v>30</v>
      </c>
      <c r="AY159" s="31" t="s">
        <v>99</v>
      </c>
      <c r="AZ159" s="31" t="s">
        <v>100</v>
      </c>
      <c r="BA159" s="31" t="s">
        <v>101</v>
      </c>
      <c r="BB159" s="31" t="s">
        <v>102</v>
      </c>
      <c r="BC159" s="31" t="s">
        <v>103</v>
      </c>
      <c r="BD159" s="31" t="s">
        <v>104</v>
      </c>
      <c r="BF159" s="32">
        <v>42736</v>
      </c>
      <c r="BG159" s="32">
        <v>42767</v>
      </c>
      <c r="BH159" s="32">
        <v>42795</v>
      </c>
      <c r="BI159" s="32">
        <v>42826</v>
      </c>
      <c r="BJ159" s="32">
        <v>42856</v>
      </c>
      <c r="BK159" s="32">
        <v>42887</v>
      </c>
      <c r="BL159" s="32">
        <v>42917</v>
      </c>
      <c r="BM159" s="32">
        <v>42948</v>
      </c>
      <c r="BN159" s="32">
        <v>42979</v>
      </c>
      <c r="BO159" s="32">
        <v>43009</v>
      </c>
      <c r="BP159" s="32">
        <v>43040</v>
      </c>
      <c r="BQ159" s="32">
        <v>43070</v>
      </c>
    </row>
    <row r="160" spans="1:69" x14ac:dyDescent="0.25">
      <c r="A160" s="16" t="s">
        <v>136</v>
      </c>
      <c r="B160" s="22" t="s">
        <v>90</v>
      </c>
      <c r="C160" s="71">
        <f>SUM(U160                        : INDEX(U160:AF160,$B$2))</f>
        <v>0</v>
      </c>
      <c r="D160" s="71">
        <f>SUM(AG160                   : INDEX(AG160:AR160,$B$2))</f>
        <v>0</v>
      </c>
      <c r="E160" s="71">
        <f>SUM(AS160                    : INDEX(AS160:BD160,$B$2))</f>
        <v>0</v>
      </c>
      <c r="F160" s="67" t="str">
        <f>IFERROR(E160/D160,"-")</f>
        <v>-</v>
      </c>
      <c r="H160" s="4">
        <f>SUM(U160:W160)</f>
        <v>0</v>
      </c>
      <c r="I160" s="4">
        <f>SUM(X160:Z160)</f>
        <v>0</v>
      </c>
      <c r="J160" s="4">
        <f>SUM(AA160:AC160)</f>
        <v>0</v>
      </c>
      <c r="K160" s="4">
        <f>SUM(AD160:AF160)</f>
        <v>0</v>
      </c>
      <c r="L160" s="4">
        <f>SUM(AG160:AI160)</f>
        <v>0</v>
      </c>
      <c r="M160" s="4">
        <f>SUM(AJ160:AL160)</f>
        <v>0</v>
      </c>
      <c r="N160" s="4">
        <f>SUM(AM160:AO160)</f>
        <v>0</v>
      </c>
      <c r="O160" s="4">
        <f>SUM(AP160:AR160)</f>
        <v>0</v>
      </c>
      <c r="P160" s="4">
        <f>SUM(AS160:AU160)</f>
        <v>0</v>
      </c>
      <c r="Q160" s="4">
        <f>SUM(AV160:AX160)</f>
        <v>0</v>
      </c>
      <c r="R160" s="4">
        <f>SUM(AY160:BA160)</f>
        <v>0</v>
      </c>
      <c r="S160" s="4">
        <f>SUM(BB160:BD160)</f>
        <v>0</v>
      </c>
      <c r="U160" t="n">
        <v>219.0</v>
      </c>
      <c r="V160" t="n">
        <v>143.0</v>
      </c>
      <c r="W160" t="n">
        <v>228.0</v>
      </c>
      <c r="X160" t="n">
        <v>279.0</v>
      </c>
      <c r="Y160" t="n">
        <v>249.0</v>
      </c>
      <c r="Z160" t="n">
        <v>246.0</v>
      </c>
      <c r="AA160" t="n">
        <v>269.0</v>
      </c>
      <c r="AB160" t="n">
        <v>261.0</v>
      </c>
      <c r="AC160" t="n">
        <v>350.0</v>
      </c>
      <c r="AD160" t="n">
        <v>279.0</v>
      </c>
      <c r="AE160" t="n">
        <v>494.0</v>
      </c>
      <c r="AF160" t="n">
        <v>344.0</v>
      </c>
      <c r="AG160" t="n">
        <v>134.0</v>
      </c>
      <c r="AH160" t="n">
        <v>122.0</v>
      </c>
      <c r="AI160" t="n">
        <v>363.0</v>
      </c>
      <c r="AJ160" t="n">
        <v>339.0</v>
      </c>
      <c r="AK160" t="n">
        <v>535.0</v>
      </c>
      <c r="AL160" t="n">
        <v>985.0</v>
      </c>
      <c r="AM160" t="n">
        <v>680.0</v>
      </c>
      <c r="AN160" t="n">
        <v>814.0</v>
      </c>
      <c r="AO160" t="n">
        <v>937.0</v>
      </c>
      <c r="AP160" t="n">
        <v>881.0</v>
      </c>
      <c r="AQ160" t="n">
        <v>935.0</v>
      </c>
      <c r="AR160" t="n">
        <v>1116.0</v>
      </c>
      <c r="AS160" t="n">
        <v>320.0</v>
      </c>
      <c r="AT160" t="n">
        <v>666.0</v>
      </c>
      <c r="AU160" t="n">
        <v>855.0</v>
      </c>
      <c r="AV160" t="n">
        <v>650.0</v>
      </c>
      <c r="AW160" t="n">
        <v>587.0</v>
      </c>
      <c r="AX160" t="n">
        <v>1312.0</v>
      </c>
      <c r="AY160" t="n">
        <v>825.0</v>
      </c>
      <c r="BF160" s="84" t="str">
        <f t="shared" ref="BF160:BQ168" si="172">IFERROR(AS160/AG160,"-")</f>
        <v>-</v>
      </c>
      <c r="BG160" s="84" t="str">
        <f t="shared" si="172"/>
        <v>-</v>
      </c>
      <c r="BH160" s="84" t="str">
        <f t="shared" si="172"/>
        <v>-</v>
      </c>
      <c r="BI160" s="84" t="str">
        <f t="shared" si="172"/>
        <v>-</v>
      </c>
      <c r="BJ160" s="84" t="str">
        <f t="shared" si="172"/>
        <v>-</v>
      </c>
      <c r="BK160" s="84" t="str">
        <f t="shared" si="172"/>
        <v>-</v>
      </c>
      <c r="BL160" s="84" t="str">
        <f t="shared" si="172"/>
        <v>-</v>
      </c>
      <c r="BM160" s="84" t="str">
        <f t="shared" si="172"/>
        <v>-</v>
      </c>
      <c r="BN160" s="84" t="str">
        <f t="shared" si="172"/>
        <v>-</v>
      </c>
      <c r="BO160" s="84" t="str">
        <f t="shared" si="172"/>
        <v>-</v>
      </c>
      <c r="BP160" s="84" t="str">
        <f t="shared" si="172"/>
        <v>-</v>
      </c>
      <c r="BQ160" s="84" t="str">
        <f t="shared" si="172"/>
        <v>-</v>
      </c>
    </row>
    <row r="161" spans="1:69" x14ac:dyDescent="0.25">
      <c r="A161" s="22" t="s">
        <v>91</v>
      </c>
      <c r="B161" s="22" t="s">
        <v>91</v>
      </c>
      <c r="C161" s="71">
        <f>SUM(U161                        : INDEX(U161:AF161,$B$2))</f>
        <v>0</v>
      </c>
      <c r="D161" s="71">
        <f>SUM(AG161                   : INDEX(AG161:AR161,$B$2))</f>
        <v>0</v>
      </c>
      <c r="E161" s="71">
        <f>SUM(AS161                    : INDEX(AS161:BD161,$B$2))</f>
        <v>0</v>
      </c>
      <c r="F161" s="67" t="str">
        <f t="shared" ref="F161:F168" si="173">IFERROR(E161/D161,"-")</f>
        <v>-</v>
      </c>
      <c r="H161" s="4">
        <f t="shared" ref="H161:H164" si="174">SUM(U161:W161)</f>
        <v>0</v>
      </c>
      <c r="I161" s="4">
        <f t="shared" ref="I161:I164" si="175">SUM(X161:Z161)</f>
        <v>0</v>
      </c>
      <c r="J161" s="4">
        <f t="shared" ref="J161:J164" si="176">SUM(AA161:AC161)</f>
        <v>0</v>
      </c>
      <c r="K161" s="4">
        <f t="shared" ref="K161:K164" si="177">SUM(AD161:AF161)</f>
        <v>0</v>
      </c>
      <c r="L161" s="4">
        <f t="shared" ref="L161:L164" si="178">SUM(AG161:AI161)</f>
        <v>0</v>
      </c>
      <c r="M161" s="4">
        <f t="shared" ref="M161:M164" si="179">SUM(AJ161:AL161)</f>
        <v>0</v>
      </c>
      <c r="N161" s="4">
        <f t="shared" ref="N161:N164" si="180">SUM(AM161:AO161)</f>
        <v>0</v>
      </c>
      <c r="O161" s="4">
        <f t="shared" ref="O161:O164" si="181">SUM(AP161:AR161)</f>
        <v>0</v>
      </c>
      <c r="P161" s="4">
        <f t="shared" ref="P161:P164" si="182">SUM(AS161:AU161)</f>
        <v>0</v>
      </c>
      <c r="Q161" s="4">
        <f t="shared" ref="Q161:Q164" si="183">SUM(AV161:AX161)</f>
        <v>0</v>
      </c>
      <c r="R161" s="4">
        <f t="shared" ref="R161:R164" si="184">SUM(AY161:BA161)</f>
        <v>0</v>
      </c>
      <c r="S161" s="4">
        <f t="shared" ref="S161:S164" si="185">SUM(BB161:BD161)</f>
        <v>0</v>
      </c>
      <c r="U161" t="n">
        <v>89.0</v>
      </c>
      <c r="V161" t="n">
        <v>42.0</v>
      </c>
      <c r="W161" t="n">
        <v>71.0</v>
      </c>
      <c r="X161" t="n">
        <v>83.0</v>
      </c>
      <c r="Y161" t="n">
        <v>84.0</v>
      </c>
      <c r="Z161" t="n">
        <v>91.0</v>
      </c>
      <c r="AA161" t="n">
        <v>142.0</v>
      </c>
      <c r="AB161" t="n">
        <v>84.0</v>
      </c>
      <c r="AC161" t="n">
        <v>189.0</v>
      </c>
      <c r="AD161" t="n">
        <v>124.0</v>
      </c>
      <c r="AE161" t="n">
        <v>244.0</v>
      </c>
      <c r="AF161" t="n">
        <v>141.0</v>
      </c>
      <c r="AG161" t="n">
        <v>49.0</v>
      </c>
      <c r="AH161" t="n">
        <v>32.0</v>
      </c>
      <c r="AI161" t="n">
        <v>161.0</v>
      </c>
      <c r="AJ161" t="n">
        <v>179.0</v>
      </c>
      <c r="AK161" t="n">
        <v>228.0</v>
      </c>
      <c r="AL161" t="n">
        <v>435.0</v>
      </c>
      <c r="AM161" t="n">
        <v>288.0</v>
      </c>
      <c r="AN161" t="n">
        <v>322.0</v>
      </c>
      <c r="AO161" t="n">
        <v>414.0</v>
      </c>
      <c r="AP161" t="n">
        <v>359.0</v>
      </c>
      <c r="AQ161" t="n">
        <v>293.0</v>
      </c>
      <c r="AR161" t="n">
        <v>584.0</v>
      </c>
      <c r="AS161" t="n">
        <v>117.0</v>
      </c>
      <c r="AT161" t="n">
        <v>235.0</v>
      </c>
      <c r="AU161" t="n">
        <v>457.0</v>
      </c>
      <c r="AV161" t="n">
        <v>327.0</v>
      </c>
      <c r="AW161" t="n">
        <v>285.0</v>
      </c>
      <c r="AX161" t="n">
        <v>713.0</v>
      </c>
      <c r="AY161" t="n">
        <v>355.0</v>
      </c>
      <c r="BF161" s="84" t="str">
        <f t="shared" si="172"/>
        <v>-</v>
      </c>
      <c r="BG161" s="84" t="str">
        <f t="shared" si="172"/>
        <v>-</v>
      </c>
      <c r="BH161" s="84" t="str">
        <f t="shared" si="172"/>
        <v>-</v>
      </c>
      <c r="BI161" s="84" t="str">
        <f t="shared" si="172"/>
        <v>-</v>
      </c>
      <c r="BJ161" s="84" t="str">
        <f t="shared" si="172"/>
        <v>-</v>
      </c>
      <c r="BK161" s="84" t="str">
        <f t="shared" si="172"/>
        <v>-</v>
      </c>
      <c r="BL161" s="84" t="str">
        <f t="shared" si="172"/>
        <v>-</v>
      </c>
      <c r="BM161" s="84" t="str">
        <f t="shared" si="172"/>
        <v>-</v>
      </c>
      <c r="BN161" s="84" t="str">
        <f t="shared" si="172"/>
        <v>-</v>
      </c>
      <c r="BO161" s="84" t="str">
        <f t="shared" si="172"/>
        <v>-</v>
      </c>
      <c r="BP161" s="84" t="str">
        <f t="shared" si="172"/>
        <v>-</v>
      </c>
      <c r="BQ161" s="84" t="str">
        <f t="shared" si="172"/>
        <v>-</v>
      </c>
    </row>
    <row r="162" spans="1:69" x14ac:dyDescent="0.25">
      <c r="A162" s="22" t="s">
        <v>92</v>
      </c>
      <c r="B162" s="22" t="s">
        <v>92</v>
      </c>
      <c r="C162" s="71">
        <f>SUM(U162                        : INDEX(U162:AF162,$B$2))</f>
        <v>0</v>
      </c>
      <c r="D162" s="71">
        <f>SUM(AG162                   : INDEX(AG162:AR162,$B$2))</f>
        <v>0</v>
      </c>
      <c r="E162" s="71">
        <f>SUM(AS162                    : INDEX(AS162:BD162,$B$2))</f>
        <v>0</v>
      </c>
      <c r="F162" s="67" t="str">
        <f t="shared" si="173"/>
        <v>-</v>
      </c>
      <c r="H162" s="4">
        <f t="shared" si="174"/>
        <v>0</v>
      </c>
      <c r="I162" s="4">
        <f t="shared" si="175"/>
        <v>0</v>
      </c>
      <c r="J162" s="4">
        <f t="shared" si="176"/>
        <v>0</v>
      </c>
      <c r="K162" s="4">
        <f t="shared" si="177"/>
        <v>0</v>
      </c>
      <c r="L162" s="4">
        <f t="shared" si="178"/>
        <v>0</v>
      </c>
      <c r="M162" s="4">
        <f t="shared" si="179"/>
        <v>0</v>
      </c>
      <c r="N162" s="4">
        <f t="shared" si="180"/>
        <v>0</v>
      </c>
      <c r="O162" s="4">
        <f t="shared" si="181"/>
        <v>0</v>
      </c>
      <c r="P162" s="4">
        <f t="shared" si="182"/>
        <v>0</v>
      </c>
      <c r="Q162" s="4">
        <f t="shared" si="183"/>
        <v>0</v>
      </c>
      <c r="R162" s="4">
        <f t="shared" si="184"/>
        <v>0</v>
      </c>
      <c r="S162" s="4">
        <f t="shared" si="185"/>
        <v>0</v>
      </c>
      <c r="U162" t="n">
        <v>111.0</v>
      </c>
      <c r="V162" t="n">
        <v>54.0</v>
      </c>
      <c r="W162" t="n">
        <v>96.0</v>
      </c>
      <c r="X162" t="n">
        <v>100.0</v>
      </c>
      <c r="Y162" t="n">
        <v>103.0</v>
      </c>
      <c r="Z162" t="n">
        <v>120.0</v>
      </c>
      <c r="AA162" t="n">
        <v>163.0</v>
      </c>
      <c r="AB162" t="n">
        <v>120.0</v>
      </c>
      <c r="AC162" t="n">
        <v>211.0</v>
      </c>
      <c r="AD162" t="n">
        <v>137.0</v>
      </c>
      <c r="AE162" t="n">
        <v>293.0</v>
      </c>
      <c r="AF162" t="n">
        <v>170.0</v>
      </c>
      <c r="AG162" t="n">
        <v>60.0</v>
      </c>
      <c r="AH162" t="n">
        <v>45.0</v>
      </c>
      <c r="AI162" t="n">
        <v>205.0</v>
      </c>
      <c r="AJ162" t="n">
        <v>207.0</v>
      </c>
      <c r="AK162" t="n">
        <v>270.0</v>
      </c>
      <c r="AL162" t="n">
        <v>529.0</v>
      </c>
      <c r="AM162" t="n">
        <v>326.0</v>
      </c>
      <c r="AN162" t="n">
        <v>396.0</v>
      </c>
      <c r="AO162" t="n">
        <v>491.0</v>
      </c>
      <c r="AP162" t="n">
        <v>415.0</v>
      </c>
      <c r="AQ162" t="n">
        <v>381.0</v>
      </c>
      <c r="AR162" t="n">
        <v>636.0</v>
      </c>
      <c r="AS162" t="n">
        <v>137.0</v>
      </c>
      <c r="AT162" t="n">
        <v>286.0</v>
      </c>
      <c r="AU162" t="n">
        <v>483.0</v>
      </c>
      <c r="AV162" t="n">
        <v>356.0</v>
      </c>
      <c r="AW162" t="n">
        <v>298.0</v>
      </c>
      <c r="AX162" t="n">
        <v>750.0</v>
      </c>
      <c r="AY162" t="n">
        <v>365.0</v>
      </c>
      <c r="BF162" s="84" t="str">
        <f t="shared" si="172"/>
        <v>-</v>
      </c>
      <c r="BG162" s="84" t="str">
        <f t="shared" si="172"/>
        <v>-</v>
      </c>
      <c r="BH162" s="84" t="str">
        <f t="shared" si="172"/>
        <v>-</v>
      </c>
      <c r="BI162" s="84" t="str">
        <f t="shared" si="172"/>
        <v>-</v>
      </c>
      <c r="BJ162" s="84" t="str">
        <f t="shared" si="172"/>
        <v>-</v>
      </c>
      <c r="BK162" s="84" t="str">
        <f t="shared" si="172"/>
        <v>-</v>
      </c>
      <c r="BL162" s="84" t="str">
        <f t="shared" si="172"/>
        <v>-</v>
      </c>
      <c r="BM162" s="84" t="str">
        <f t="shared" si="172"/>
        <v>-</v>
      </c>
      <c r="BN162" s="84" t="str">
        <f t="shared" si="172"/>
        <v>-</v>
      </c>
      <c r="BO162" s="84" t="str">
        <f t="shared" si="172"/>
        <v>-</v>
      </c>
      <c r="BP162" s="84" t="str">
        <f t="shared" si="172"/>
        <v>-</v>
      </c>
      <c r="BQ162" s="84" t="str">
        <f t="shared" si="172"/>
        <v>-</v>
      </c>
    </row>
    <row r="163" spans="1:69" x14ac:dyDescent="0.25">
      <c r="A163" s="22" t="s">
        <v>93</v>
      </c>
      <c r="B163" s="22" t="s">
        <v>93</v>
      </c>
      <c r="C163" s="71">
        <f>SUM(U163                        : INDEX(U163:AF163,$B$2))</f>
        <v>0</v>
      </c>
      <c r="D163" s="71">
        <f>SUM(AG163                   : INDEX(AG163:AR163,$B$2))</f>
        <v>0</v>
      </c>
      <c r="E163" s="71">
        <f>SUM(AS163                    : INDEX(AS163:BD163,$B$2))</f>
        <v>0</v>
      </c>
      <c r="F163" s="67" t="str">
        <f t="shared" si="173"/>
        <v>-</v>
      </c>
      <c r="H163" s="4">
        <f t="shared" si="174"/>
        <v>0</v>
      </c>
      <c r="I163" s="4">
        <f t="shared" si="175"/>
        <v>0</v>
      </c>
      <c r="J163" s="4">
        <f t="shared" si="176"/>
        <v>0</v>
      </c>
      <c r="K163" s="4">
        <f t="shared" si="177"/>
        <v>0</v>
      </c>
      <c r="L163" s="4">
        <f t="shared" si="178"/>
        <v>0</v>
      </c>
      <c r="M163" s="4">
        <f t="shared" si="179"/>
        <v>0</v>
      </c>
      <c r="N163" s="4">
        <f t="shared" si="180"/>
        <v>0</v>
      </c>
      <c r="O163" s="4">
        <f t="shared" si="181"/>
        <v>0</v>
      </c>
      <c r="P163" s="4">
        <f t="shared" si="182"/>
        <v>0</v>
      </c>
      <c r="Q163" s="4">
        <f t="shared" si="183"/>
        <v>0</v>
      </c>
      <c r="R163" s="4">
        <f t="shared" si="184"/>
        <v>0</v>
      </c>
      <c r="S163" s="4">
        <f t="shared" si="185"/>
        <v>0</v>
      </c>
      <c r="U163" t="n">
        <v>75.0</v>
      </c>
      <c r="V163" t="n">
        <v>42.0</v>
      </c>
      <c r="W163" t="n">
        <v>60.0</v>
      </c>
      <c r="X163" t="n">
        <v>68.0</v>
      </c>
      <c r="Y163" t="n">
        <v>61.0</v>
      </c>
      <c r="Z163" t="n">
        <v>82.0</v>
      </c>
      <c r="AA163" t="n">
        <v>113.0</v>
      </c>
      <c r="AB163" t="n">
        <v>88.0</v>
      </c>
      <c r="AC163" t="n">
        <v>143.0</v>
      </c>
      <c r="AD163" t="n">
        <v>87.0</v>
      </c>
      <c r="AE163" t="n">
        <v>211.0</v>
      </c>
      <c r="AF163" t="n">
        <v>101.0</v>
      </c>
      <c r="AG163" t="n">
        <v>40.0</v>
      </c>
      <c r="AH163" t="n">
        <v>23.0</v>
      </c>
      <c r="AI163" t="n">
        <v>120.0</v>
      </c>
      <c r="AJ163" t="n">
        <v>125.0</v>
      </c>
      <c r="AK163" t="n">
        <v>186.0</v>
      </c>
      <c r="AL163" t="n">
        <v>320.0</v>
      </c>
      <c r="AM163" t="n">
        <v>218.0</v>
      </c>
      <c r="AN163" t="n">
        <v>272.0</v>
      </c>
      <c r="AO163" t="n">
        <v>322.0</v>
      </c>
      <c r="AP163" t="n">
        <v>285.0</v>
      </c>
      <c r="AQ163" t="n">
        <v>298.0</v>
      </c>
      <c r="AR163" t="n">
        <v>444.0</v>
      </c>
      <c r="AS163" t="n">
        <v>111.0</v>
      </c>
      <c r="AT163" t="n">
        <v>218.0</v>
      </c>
      <c r="AU163" t="n">
        <v>335.0</v>
      </c>
      <c r="AV163" t="n">
        <v>310.0</v>
      </c>
      <c r="AW163" t="n">
        <v>275.0</v>
      </c>
      <c r="AX163" t="n">
        <v>702.0</v>
      </c>
      <c r="AY163" t="n">
        <v>325.0</v>
      </c>
      <c r="BF163" s="84" t="str">
        <f t="shared" si="172"/>
        <v>-</v>
      </c>
      <c r="BG163" s="84" t="str">
        <f t="shared" si="172"/>
        <v>-</v>
      </c>
      <c r="BH163" s="84" t="str">
        <f t="shared" si="172"/>
        <v>-</v>
      </c>
      <c r="BI163" s="84" t="str">
        <f t="shared" si="172"/>
        <v>-</v>
      </c>
      <c r="BJ163" s="84" t="str">
        <f t="shared" si="172"/>
        <v>-</v>
      </c>
      <c r="BK163" s="84" t="str">
        <f t="shared" si="172"/>
        <v>-</v>
      </c>
      <c r="BL163" s="84" t="str">
        <f t="shared" si="172"/>
        <v>-</v>
      </c>
      <c r="BM163" s="84" t="str">
        <f t="shared" si="172"/>
        <v>-</v>
      </c>
      <c r="BN163" s="84" t="str">
        <f t="shared" si="172"/>
        <v>-</v>
      </c>
      <c r="BO163" s="84" t="str">
        <f t="shared" si="172"/>
        <v>-</v>
      </c>
      <c r="BP163" s="84" t="str">
        <f t="shared" si="172"/>
        <v>-</v>
      </c>
      <c r="BQ163" s="84" t="str">
        <f t="shared" si="172"/>
        <v>-</v>
      </c>
    </row>
    <row r="164" spans="1:69" x14ac:dyDescent="0.25">
      <c r="A164" s="22" t="s">
        <v>94</v>
      </c>
      <c r="B164" s="22" t="s">
        <v>94</v>
      </c>
      <c r="C164" s="71">
        <f>SUM(U164                        : INDEX(U164:AF164,$B$2))</f>
        <v>0</v>
      </c>
      <c r="D164" s="71">
        <f>SUM(AG164                   : INDEX(AG164:AR164,$B$2))</f>
        <v>0</v>
      </c>
      <c r="E164" s="71">
        <f>SUM(AS164                    : INDEX(AS164:BD164,$B$2))</f>
        <v>0</v>
      </c>
      <c r="F164" s="67" t="str">
        <f t="shared" si="173"/>
        <v>-</v>
      </c>
      <c r="H164" s="4">
        <f t="shared" si="174"/>
        <v>0</v>
      </c>
      <c r="I164" s="4">
        <f t="shared" si="175"/>
        <v>0</v>
      </c>
      <c r="J164" s="4">
        <f t="shared" si="176"/>
        <v>0</v>
      </c>
      <c r="K164" s="4">
        <f t="shared" si="177"/>
        <v>0</v>
      </c>
      <c r="L164" s="4">
        <f t="shared" si="178"/>
        <v>0</v>
      </c>
      <c r="M164" s="4">
        <f t="shared" si="179"/>
        <v>0</v>
      </c>
      <c r="N164" s="4">
        <f t="shared" si="180"/>
        <v>0</v>
      </c>
      <c r="O164" s="4">
        <f t="shared" si="181"/>
        <v>0</v>
      </c>
      <c r="P164" s="4">
        <f t="shared" si="182"/>
        <v>0</v>
      </c>
      <c r="Q164" s="4">
        <f t="shared" si="183"/>
        <v>0</v>
      </c>
      <c r="R164" s="4">
        <f t="shared" si="184"/>
        <v>0</v>
      </c>
      <c r="S164" s="4">
        <f t="shared" si="185"/>
        <v>0</v>
      </c>
      <c r="U164" t="n">
        <v>52.0</v>
      </c>
      <c r="V164" t="n">
        <v>35.0</v>
      </c>
      <c r="W164" t="n">
        <v>45.0</v>
      </c>
      <c r="X164" t="n">
        <v>53.0</v>
      </c>
      <c r="Y164" t="n">
        <v>50.0</v>
      </c>
      <c r="Z164" t="n">
        <v>62.0</v>
      </c>
      <c r="AA164" t="n">
        <v>92.0</v>
      </c>
      <c r="AB164" t="n">
        <v>69.0</v>
      </c>
      <c r="AC164" t="n">
        <v>120.0</v>
      </c>
      <c r="AD164" t="n">
        <v>67.0</v>
      </c>
      <c r="AE164" t="n">
        <v>155.0</v>
      </c>
      <c r="AF164" t="n">
        <v>72.0</v>
      </c>
      <c r="AG164" t="n">
        <v>31.0</v>
      </c>
      <c r="AH164" t="n">
        <v>17.0</v>
      </c>
      <c r="AI164" t="n">
        <v>89.0</v>
      </c>
      <c r="AJ164" t="n">
        <v>88.0</v>
      </c>
      <c r="AK164" t="n">
        <v>140.0</v>
      </c>
      <c r="AL164" t="n">
        <v>233.0</v>
      </c>
      <c r="AM164" t="n">
        <v>162.0</v>
      </c>
      <c r="AN164" t="n">
        <v>209.0</v>
      </c>
      <c r="AO164" t="n">
        <v>257.0</v>
      </c>
      <c r="AP164" t="n">
        <v>213.0</v>
      </c>
      <c r="AQ164" t="n">
        <v>215.0</v>
      </c>
      <c r="AR164" t="n">
        <v>325.0</v>
      </c>
      <c r="AS164" t="n">
        <v>87.0</v>
      </c>
      <c r="AT164" t="n">
        <v>158.0</v>
      </c>
      <c r="AU164" t="n">
        <v>255.0</v>
      </c>
      <c r="AV164" t="n">
        <v>228.0</v>
      </c>
      <c r="AW164" t="n">
        <v>195.0</v>
      </c>
      <c r="AX164" t="n">
        <v>424.0</v>
      </c>
      <c r="AY164" t="n">
        <v>202.0</v>
      </c>
      <c r="BF164" s="84" t="str">
        <f t="shared" si="172"/>
        <v>-</v>
      </c>
      <c r="BG164" s="84" t="str">
        <f t="shared" si="172"/>
        <v>-</v>
      </c>
      <c r="BH164" s="84" t="str">
        <f t="shared" si="172"/>
        <v>-</v>
      </c>
      <c r="BI164" s="84" t="str">
        <f t="shared" si="172"/>
        <v>-</v>
      </c>
      <c r="BJ164" s="84" t="str">
        <f t="shared" si="172"/>
        <v>-</v>
      </c>
      <c r="BK164" s="84" t="str">
        <f t="shared" si="172"/>
        <v>-</v>
      </c>
      <c r="BL164" s="84" t="str">
        <f t="shared" si="172"/>
        <v>-</v>
      </c>
      <c r="BM164" s="84" t="str">
        <f t="shared" si="172"/>
        <v>-</v>
      </c>
      <c r="BN164" s="84" t="str">
        <f t="shared" si="172"/>
        <v>-</v>
      </c>
      <c r="BO164" s="84" t="str">
        <f t="shared" si="172"/>
        <v>-</v>
      </c>
      <c r="BP164" s="84" t="str">
        <f t="shared" si="172"/>
        <v>-</v>
      </c>
      <c r="BQ164" s="84" t="str">
        <f t="shared" si="172"/>
        <v>-</v>
      </c>
    </row>
    <row r="165" spans="1:69" x14ac:dyDescent="0.25">
      <c r="A165" s="44"/>
      <c r="B165" s="22" t="s">
        <v>95</v>
      </c>
      <c r="C165" s="84" t="str">
        <f t="shared" ref="C165:E168" si="186">IFERROR(C161/C$160,"")</f>
        <v/>
      </c>
      <c r="D165" s="84" t="str">
        <f t="shared" si="186"/>
        <v/>
      </c>
      <c r="E165" s="84" t="str">
        <f t="shared" si="186"/>
        <v/>
      </c>
      <c r="F165" s="67" t="str">
        <f t="shared" si="173"/>
        <v>-</v>
      </c>
      <c r="H165" s="84" t="str">
        <f>IFERROR(H161/H$160,"")</f>
        <v/>
      </c>
      <c r="I165" s="84" t="str">
        <f t="shared" ref="I165:S168" si="187">IFERROR(I161/I$160,"")</f>
        <v/>
      </c>
      <c r="J165" s="84" t="str">
        <f t="shared" si="187"/>
        <v/>
      </c>
      <c r="K165" s="84" t="str">
        <f t="shared" si="187"/>
        <v/>
      </c>
      <c r="L165" s="84" t="str">
        <f t="shared" si="187"/>
        <v/>
      </c>
      <c r="M165" s="84" t="str">
        <f t="shared" si="187"/>
        <v/>
      </c>
      <c r="N165" s="84" t="str">
        <f t="shared" si="187"/>
        <v/>
      </c>
      <c r="O165" s="84" t="str">
        <f t="shared" si="187"/>
        <v/>
      </c>
      <c r="P165" s="84" t="str">
        <f t="shared" si="187"/>
        <v/>
      </c>
      <c r="Q165" s="84" t="str">
        <f t="shared" si="187"/>
        <v/>
      </c>
      <c r="R165" s="84" t="str">
        <f t="shared" si="187"/>
        <v/>
      </c>
      <c r="S165" s="84" t="str">
        <f t="shared" si="187"/>
        <v/>
      </c>
      <c r="U165" s="84" t="str">
        <f t="shared" ref="U165:AX168" si="188">IFERROR(U161/U$160,"")</f>
        <v/>
      </c>
      <c r="V165" s="84" t="str">
        <f t="shared" si="188"/>
        <v/>
      </c>
      <c r="W165" s="84" t="str">
        <f t="shared" si="188"/>
        <v/>
      </c>
      <c r="X165" s="84" t="str">
        <f t="shared" si="188"/>
        <v/>
      </c>
      <c r="Y165" s="84" t="str">
        <f t="shared" si="188"/>
        <v/>
      </c>
      <c r="Z165" s="84" t="str">
        <f t="shared" si="188"/>
        <v/>
      </c>
      <c r="AA165" s="84" t="str">
        <f t="shared" si="188"/>
        <v/>
      </c>
      <c r="AB165" s="84" t="str">
        <f t="shared" si="188"/>
        <v/>
      </c>
      <c r="AC165" s="84" t="str">
        <f t="shared" si="188"/>
        <v/>
      </c>
      <c r="AD165" s="84" t="str">
        <f t="shared" si="188"/>
        <v/>
      </c>
      <c r="AE165" s="84" t="str">
        <f t="shared" si="188"/>
        <v/>
      </c>
      <c r="AF165" s="84" t="str">
        <f t="shared" si="188"/>
        <v/>
      </c>
      <c r="AG165" s="84" t="str">
        <f t="shared" si="188"/>
        <v/>
      </c>
      <c r="AH165" s="84" t="str">
        <f t="shared" si="188"/>
        <v/>
      </c>
      <c r="AI165" s="84" t="str">
        <f t="shared" si="188"/>
        <v/>
      </c>
      <c r="AJ165" s="84" t="str">
        <f t="shared" si="188"/>
        <v/>
      </c>
      <c r="AK165" s="84" t="str">
        <f t="shared" si="188"/>
        <v/>
      </c>
      <c r="AL165" s="84" t="str">
        <f t="shared" si="188"/>
        <v/>
      </c>
      <c r="AM165" s="84" t="str">
        <f t="shared" si="188"/>
        <v/>
      </c>
      <c r="AN165" s="84" t="str">
        <f t="shared" si="188"/>
        <v/>
      </c>
      <c r="AO165" s="84" t="str">
        <f t="shared" si="188"/>
        <v/>
      </c>
      <c r="AP165" s="84" t="str">
        <f t="shared" si="188"/>
        <v/>
      </c>
      <c r="AQ165" s="84" t="str">
        <f t="shared" si="188"/>
        <v/>
      </c>
      <c r="AR165" s="84" t="str">
        <f t="shared" si="188"/>
        <v/>
      </c>
      <c r="AS165" s="84" t="str">
        <f t="shared" si="188"/>
        <v/>
      </c>
      <c r="AT165" s="84" t="str">
        <f t="shared" si="188"/>
        <v/>
      </c>
      <c r="AU165" s="84" t="str">
        <f t="shared" si="188"/>
        <v/>
      </c>
      <c r="AV165" s="84" t="str">
        <f t="shared" si="188"/>
        <v/>
      </c>
      <c r="AW165" s="84" t="str">
        <f t="shared" si="188"/>
        <v/>
      </c>
      <c r="AX165" s="84" t="str">
        <f t="shared" si="188"/>
        <v/>
      </c>
      <c r="AY165" s="84" t="str">
        <f>IFERROR(AY161/AY$160,"")</f>
        <v/>
      </c>
      <c r="AZ165" s="84" t="str">
        <f t="shared" ref="AZ165:BD165" si="189">IFERROR(AZ161/AZ$160,"")</f>
        <v/>
      </c>
      <c r="BA165" s="84" t="str">
        <f t="shared" si="189"/>
        <v/>
      </c>
      <c r="BB165" s="84" t="str">
        <f t="shared" si="189"/>
        <v/>
      </c>
      <c r="BC165" s="84" t="str">
        <f t="shared" si="189"/>
        <v/>
      </c>
      <c r="BD165" s="84" t="str">
        <f t="shared" si="189"/>
        <v/>
      </c>
      <c r="BF165" s="84" t="str">
        <f t="shared" si="172"/>
        <v>-</v>
      </c>
      <c r="BG165" s="84" t="str">
        <f t="shared" si="172"/>
        <v>-</v>
      </c>
      <c r="BH165" s="84" t="str">
        <f t="shared" si="172"/>
        <v>-</v>
      </c>
      <c r="BI165" s="84" t="str">
        <f t="shared" si="172"/>
        <v>-</v>
      </c>
      <c r="BJ165" s="84" t="str">
        <f t="shared" si="172"/>
        <v>-</v>
      </c>
      <c r="BK165" s="84" t="str">
        <f t="shared" si="172"/>
        <v>-</v>
      </c>
      <c r="BL165" s="84" t="str">
        <f t="shared" si="172"/>
        <v>-</v>
      </c>
      <c r="BM165" s="84" t="str">
        <f t="shared" si="172"/>
        <v>-</v>
      </c>
      <c r="BN165" s="84" t="str">
        <f t="shared" si="172"/>
        <v>-</v>
      </c>
      <c r="BO165" s="84" t="str">
        <f t="shared" si="172"/>
        <v>-</v>
      </c>
      <c r="BP165" s="84" t="str">
        <f t="shared" si="172"/>
        <v>-</v>
      </c>
      <c r="BQ165" s="84" t="str">
        <f t="shared" si="172"/>
        <v>-</v>
      </c>
    </row>
    <row r="166" spans="1:69" x14ac:dyDescent="0.25">
      <c r="A166" s="44"/>
      <c r="B166" s="22" t="s">
        <v>96</v>
      </c>
      <c r="C166" s="84" t="str">
        <f t="shared" si="186"/>
        <v/>
      </c>
      <c r="D166" s="84" t="str">
        <f t="shared" si="186"/>
        <v/>
      </c>
      <c r="E166" s="84" t="str">
        <f t="shared" si="186"/>
        <v/>
      </c>
      <c r="F166" s="67" t="str">
        <f t="shared" si="173"/>
        <v>-</v>
      </c>
      <c r="H166" s="84" t="str">
        <f>IFERROR(H162/H$160,"")</f>
        <v/>
      </c>
      <c r="I166" s="84" t="str">
        <f t="shared" si="187"/>
        <v/>
      </c>
      <c r="J166" s="84" t="str">
        <f t="shared" si="187"/>
        <v/>
      </c>
      <c r="K166" s="84" t="str">
        <f t="shared" si="187"/>
        <v/>
      </c>
      <c r="L166" s="84" t="str">
        <f t="shared" si="187"/>
        <v/>
      </c>
      <c r="M166" s="84" t="str">
        <f t="shared" si="187"/>
        <v/>
      </c>
      <c r="N166" s="84" t="str">
        <f t="shared" si="187"/>
        <v/>
      </c>
      <c r="O166" s="84" t="str">
        <f t="shared" si="187"/>
        <v/>
      </c>
      <c r="P166" s="84" t="str">
        <f t="shared" si="187"/>
        <v/>
      </c>
      <c r="Q166" s="84" t="str">
        <f t="shared" si="187"/>
        <v/>
      </c>
      <c r="R166" s="84" t="str">
        <f t="shared" si="187"/>
        <v/>
      </c>
      <c r="S166" s="84" t="str">
        <f t="shared" si="187"/>
        <v/>
      </c>
      <c r="U166" s="84" t="str">
        <f t="shared" si="188"/>
        <v/>
      </c>
      <c r="V166" s="84" t="str">
        <f t="shared" si="188"/>
        <v/>
      </c>
      <c r="W166" s="84" t="str">
        <f t="shared" si="188"/>
        <v/>
      </c>
      <c r="X166" s="84" t="str">
        <f t="shared" si="188"/>
        <v/>
      </c>
      <c r="Y166" s="84" t="str">
        <f t="shared" si="188"/>
        <v/>
      </c>
      <c r="Z166" s="84" t="str">
        <f t="shared" si="188"/>
        <v/>
      </c>
      <c r="AA166" s="84" t="str">
        <f t="shared" si="188"/>
        <v/>
      </c>
      <c r="AB166" s="84" t="str">
        <f t="shared" si="188"/>
        <v/>
      </c>
      <c r="AC166" s="84" t="str">
        <f t="shared" si="188"/>
        <v/>
      </c>
      <c r="AD166" s="84" t="str">
        <f t="shared" si="188"/>
        <v/>
      </c>
      <c r="AE166" s="84" t="str">
        <f t="shared" si="188"/>
        <v/>
      </c>
      <c r="AF166" s="84" t="str">
        <f t="shared" si="188"/>
        <v/>
      </c>
      <c r="AG166" s="84" t="str">
        <f t="shared" si="188"/>
        <v/>
      </c>
      <c r="AH166" s="84" t="str">
        <f t="shared" si="188"/>
        <v/>
      </c>
      <c r="AI166" s="84" t="str">
        <f t="shared" si="188"/>
        <v/>
      </c>
      <c r="AJ166" s="84" t="str">
        <f t="shared" si="188"/>
        <v/>
      </c>
      <c r="AK166" s="84" t="str">
        <f t="shared" si="188"/>
        <v/>
      </c>
      <c r="AL166" s="84" t="str">
        <f t="shared" si="188"/>
        <v/>
      </c>
      <c r="AM166" s="84" t="str">
        <f t="shared" si="188"/>
        <v/>
      </c>
      <c r="AN166" s="84" t="str">
        <f t="shared" si="188"/>
        <v/>
      </c>
      <c r="AO166" s="84" t="str">
        <f t="shared" si="188"/>
        <v/>
      </c>
      <c r="AP166" s="84" t="str">
        <f t="shared" si="188"/>
        <v/>
      </c>
      <c r="AQ166" s="84" t="str">
        <f t="shared" si="188"/>
        <v/>
      </c>
      <c r="AR166" s="84" t="str">
        <f t="shared" si="188"/>
        <v/>
      </c>
      <c r="AS166" s="84" t="str">
        <f t="shared" si="188"/>
        <v/>
      </c>
      <c r="AT166" s="84" t="str">
        <f t="shared" si="188"/>
        <v/>
      </c>
      <c r="AU166" s="84" t="str">
        <f t="shared" si="188"/>
        <v/>
      </c>
      <c r="AV166" s="84" t="str">
        <f t="shared" si="188"/>
        <v/>
      </c>
      <c r="AW166" s="84" t="str">
        <f t="shared" si="188"/>
        <v/>
      </c>
      <c r="AX166" s="84" t="str">
        <f t="shared" si="188"/>
        <v/>
      </c>
      <c r="AY166" s="84" t="str">
        <f t="shared" ref="AY166:BD168" si="190">IFERROR(AY162/AY$160,"")</f>
        <v/>
      </c>
      <c r="AZ166" s="84" t="str">
        <f t="shared" si="190"/>
        <v/>
      </c>
      <c r="BA166" s="84" t="str">
        <f t="shared" si="190"/>
        <v/>
      </c>
      <c r="BB166" s="84" t="str">
        <f t="shared" si="190"/>
        <v/>
      </c>
      <c r="BC166" s="84" t="str">
        <f t="shared" si="190"/>
        <v/>
      </c>
      <c r="BD166" s="84" t="str">
        <f t="shared" si="190"/>
        <v/>
      </c>
      <c r="BF166" s="84" t="str">
        <f t="shared" si="172"/>
        <v>-</v>
      </c>
      <c r="BG166" s="84" t="str">
        <f t="shared" si="172"/>
        <v>-</v>
      </c>
      <c r="BH166" s="84" t="str">
        <f t="shared" si="172"/>
        <v>-</v>
      </c>
      <c r="BI166" s="84" t="str">
        <f t="shared" si="172"/>
        <v>-</v>
      </c>
      <c r="BJ166" s="84" t="str">
        <f t="shared" si="172"/>
        <v>-</v>
      </c>
      <c r="BK166" s="84" t="str">
        <f t="shared" si="172"/>
        <v>-</v>
      </c>
      <c r="BL166" s="84" t="str">
        <f t="shared" si="172"/>
        <v>-</v>
      </c>
      <c r="BM166" s="84" t="str">
        <f t="shared" si="172"/>
        <v>-</v>
      </c>
      <c r="BN166" s="84" t="str">
        <f t="shared" si="172"/>
        <v>-</v>
      </c>
      <c r="BO166" s="84" t="str">
        <f t="shared" si="172"/>
        <v>-</v>
      </c>
      <c r="BP166" s="84" t="str">
        <f t="shared" si="172"/>
        <v>-</v>
      </c>
      <c r="BQ166" s="84" t="str">
        <f t="shared" si="172"/>
        <v>-</v>
      </c>
    </row>
    <row r="167" spans="1:69" x14ac:dyDescent="0.25">
      <c r="A167" s="44"/>
      <c r="B167" s="22" t="s">
        <v>97</v>
      </c>
      <c r="C167" s="84" t="str">
        <f t="shared" si="186"/>
        <v/>
      </c>
      <c r="D167" s="84" t="str">
        <f t="shared" si="186"/>
        <v/>
      </c>
      <c r="E167" s="84" t="str">
        <f t="shared" si="186"/>
        <v/>
      </c>
      <c r="F167" s="67" t="str">
        <f t="shared" si="173"/>
        <v>-</v>
      </c>
      <c r="H167" s="84" t="str">
        <f>IFERROR(H163/H$160,"")</f>
        <v/>
      </c>
      <c r="I167" s="84" t="str">
        <f t="shared" si="187"/>
        <v/>
      </c>
      <c r="J167" s="84" t="str">
        <f t="shared" si="187"/>
        <v/>
      </c>
      <c r="K167" s="84" t="str">
        <f t="shared" si="187"/>
        <v/>
      </c>
      <c r="L167" s="84" t="str">
        <f t="shared" si="187"/>
        <v/>
      </c>
      <c r="M167" s="84" t="str">
        <f t="shared" si="187"/>
        <v/>
      </c>
      <c r="N167" s="84" t="str">
        <f t="shared" si="187"/>
        <v/>
      </c>
      <c r="O167" s="84" t="str">
        <f t="shared" si="187"/>
        <v/>
      </c>
      <c r="P167" s="84" t="str">
        <f t="shared" si="187"/>
        <v/>
      </c>
      <c r="Q167" s="84" t="str">
        <f t="shared" si="187"/>
        <v/>
      </c>
      <c r="R167" s="84" t="str">
        <f t="shared" si="187"/>
        <v/>
      </c>
      <c r="S167" s="84" t="str">
        <f t="shared" si="187"/>
        <v/>
      </c>
      <c r="U167" s="84" t="str">
        <f t="shared" si="188"/>
        <v/>
      </c>
      <c r="V167" s="84" t="str">
        <f t="shared" si="188"/>
        <v/>
      </c>
      <c r="W167" s="84" t="str">
        <f t="shared" si="188"/>
        <v/>
      </c>
      <c r="X167" s="84" t="str">
        <f t="shared" si="188"/>
        <v/>
      </c>
      <c r="Y167" s="84" t="str">
        <f t="shared" si="188"/>
        <v/>
      </c>
      <c r="Z167" s="84" t="str">
        <f t="shared" si="188"/>
        <v/>
      </c>
      <c r="AA167" s="84" t="str">
        <f t="shared" si="188"/>
        <v/>
      </c>
      <c r="AB167" s="84" t="str">
        <f t="shared" si="188"/>
        <v/>
      </c>
      <c r="AC167" s="84" t="str">
        <f t="shared" si="188"/>
        <v/>
      </c>
      <c r="AD167" s="84" t="str">
        <f t="shared" si="188"/>
        <v/>
      </c>
      <c r="AE167" s="84" t="str">
        <f t="shared" si="188"/>
        <v/>
      </c>
      <c r="AF167" s="84" t="str">
        <f t="shared" si="188"/>
        <v/>
      </c>
      <c r="AG167" s="84" t="str">
        <f t="shared" si="188"/>
        <v/>
      </c>
      <c r="AH167" s="84" t="str">
        <f t="shared" si="188"/>
        <v/>
      </c>
      <c r="AI167" s="84" t="str">
        <f t="shared" si="188"/>
        <v/>
      </c>
      <c r="AJ167" s="84" t="str">
        <f t="shared" si="188"/>
        <v/>
      </c>
      <c r="AK167" s="84" t="str">
        <f t="shared" si="188"/>
        <v/>
      </c>
      <c r="AL167" s="84" t="str">
        <f t="shared" si="188"/>
        <v/>
      </c>
      <c r="AM167" s="84" t="str">
        <f t="shared" si="188"/>
        <v/>
      </c>
      <c r="AN167" s="84" t="str">
        <f t="shared" si="188"/>
        <v/>
      </c>
      <c r="AO167" s="84" t="str">
        <f t="shared" si="188"/>
        <v/>
      </c>
      <c r="AP167" s="84" t="str">
        <f t="shared" si="188"/>
        <v/>
      </c>
      <c r="AQ167" s="84" t="str">
        <f t="shared" si="188"/>
        <v/>
      </c>
      <c r="AR167" s="84" t="str">
        <f t="shared" si="188"/>
        <v/>
      </c>
      <c r="AS167" s="84" t="str">
        <f t="shared" si="188"/>
        <v/>
      </c>
      <c r="AT167" s="84" t="str">
        <f t="shared" si="188"/>
        <v/>
      </c>
      <c r="AU167" s="84" t="str">
        <f t="shared" si="188"/>
        <v/>
      </c>
      <c r="AV167" s="84" t="str">
        <f t="shared" si="188"/>
        <v/>
      </c>
      <c r="AW167" s="84" t="str">
        <f t="shared" si="188"/>
        <v/>
      </c>
      <c r="AX167" s="84" t="str">
        <f t="shared" si="188"/>
        <v/>
      </c>
      <c r="AY167" s="84" t="str">
        <f t="shared" si="190"/>
        <v/>
      </c>
      <c r="AZ167" s="84" t="str">
        <f t="shared" si="190"/>
        <v/>
      </c>
      <c r="BA167" s="84" t="str">
        <f t="shared" si="190"/>
        <v/>
      </c>
      <c r="BB167" s="84" t="str">
        <f t="shared" si="190"/>
        <v/>
      </c>
      <c r="BC167" s="84" t="str">
        <f t="shared" si="190"/>
        <v/>
      </c>
      <c r="BD167" s="84" t="str">
        <f t="shared" si="190"/>
        <v/>
      </c>
      <c r="BF167" s="84" t="str">
        <f t="shared" si="172"/>
        <v>-</v>
      </c>
      <c r="BG167" s="84" t="str">
        <f t="shared" si="172"/>
        <v>-</v>
      </c>
      <c r="BH167" s="84" t="str">
        <f t="shared" si="172"/>
        <v>-</v>
      </c>
      <c r="BI167" s="84" t="str">
        <f t="shared" si="172"/>
        <v>-</v>
      </c>
      <c r="BJ167" s="84" t="str">
        <f t="shared" si="172"/>
        <v>-</v>
      </c>
      <c r="BK167" s="84" t="str">
        <f t="shared" si="172"/>
        <v>-</v>
      </c>
      <c r="BL167" s="84" t="str">
        <f t="shared" si="172"/>
        <v>-</v>
      </c>
      <c r="BM167" s="84" t="str">
        <f t="shared" si="172"/>
        <v>-</v>
      </c>
      <c r="BN167" s="84" t="str">
        <f t="shared" si="172"/>
        <v>-</v>
      </c>
      <c r="BO167" s="84" t="str">
        <f t="shared" si="172"/>
        <v>-</v>
      </c>
      <c r="BP167" s="84" t="str">
        <f t="shared" si="172"/>
        <v>-</v>
      </c>
      <c r="BQ167" s="84" t="str">
        <f t="shared" si="172"/>
        <v>-</v>
      </c>
    </row>
    <row r="168" spans="1:69" x14ac:dyDescent="0.25">
      <c r="A168" s="44"/>
      <c r="B168" s="22" t="s">
        <v>98</v>
      </c>
      <c r="C168" s="84" t="str">
        <f t="shared" si="186"/>
        <v/>
      </c>
      <c r="D168" s="84" t="str">
        <f t="shared" si="186"/>
        <v/>
      </c>
      <c r="E168" s="84" t="str">
        <f t="shared" si="186"/>
        <v/>
      </c>
      <c r="F168" s="67" t="str">
        <f t="shared" si="173"/>
        <v>-</v>
      </c>
      <c r="H168" s="84" t="str">
        <f>IFERROR(H164/H$160,"")</f>
        <v/>
      </c>
      <c r="I168" s="84" t="str">
        <f t="shared" si="187"/>
        <v/>
      </c>
      <c r="J168" s="84" t="str">
        <f t="shared" si="187"/>
        <v/>
      </c>
      <c r="K168" s="84" t="str">
        <f t="shared" si="187"/>
        <v/>
      </c>
      <c r="L168" s="84" t="str">
        <f t="shared" si="187"/>
        <v/>
      </c>
      <c r="M168" s="84" t="str">
        <f t="shared" si="187"/>
        <v/>
      </c>
      <c r="N168" s="84" t="str">
        <f t="shared" si="187"/>
        <v/>
      </c>
      <c r="O168" s="84" t="str">
        <f t="shared" si="187"/>
        <v/>
      </c>
      <c r="P168" s="84" t="str">
        <f t="shared" si="187"/>
        <v/>
      </c>
      <c r="Q168" s="84" t="str">
        <f t="shared" si="187"/>
        <v/>
      </c>
      <c r="R168" s="84" t="str">
        <f t="shared" si="187"/>
        <v/>
      </c>
      <c r="S168" s="84" t="str">
        <f t="shared" si="187"/>
        <v/>
      </c>
      <c r="U168" s="84" t="str">
        <f t="shared" si="188"/>
        <v/>
      </c>
      <c r="V168" s="84" t="str">
        <f t="shared" si="188"/>
        <v/>
      </c>
      <c r="W168" s="84" t="str">
        <f t="shared" si="188"/>
        <v/>
      </c>
      <c r="X168" s="84" t="str">
        <f t="shared" si="188"/>
        <v/>
      </c>
      <c r="Y168" s="84" t="str">
        <f t="shared" si="188"/>
        <v/>
      </c>
      <c r="Z168" s="84" t="str">
        <f t="shared" si="188"/>
        <v/>
      </c>
      <c r="AA168" s="84" t="str">
        <f t="shared" si="188"/>
        <v/>
      </c>
      <c r="AB168" s="84" t="str">
        <f t="shared" si="188"/>
        <v/>
      </c>
      <c r="AC168" s="84" t="str">
        <f t="shared" si="188"/>
        <v/>
      </c>
      <c r="AD168" s="84" t="str">
        <f t="shared" si="188"/>
        <v/>
      </c>
      <c r="AE168" s="84" t="str">
        <f t="shared" si="188"/>
        <v/>
      </c>
      <c r="AF168" s="84" t="str">
        <f t="shared" si="188"/>
        <v/>
      </c>
      <c r="AG168" s="84" t="str">
        <f t="shared" si="188"/>
        <v/>
      </c>
      <c r="AH168" s="84" t="str">
        <f t="shared" si="188"/>
        <v/>
      </c>
      <c r="AI168" s="84" t="str">
        <f t="shared" si="188"/>
        <v/>
      </c>
      <c r="AJ168" s="84" t="str">
        <f t="shared" si="188"/>
        <v/>
      </c>
      <c r="AK168" s="84" t="str">
        <f t="shared" si="188"/>
        <v/>
      </c>
      <c r="AL168" s="84" t="str">
        <f t="shared" si="188"/>
        <v/>
      </c>
      <c r="AM168" s="84" t="str">
        <f t="shared" si="188"/>
        <v/>
      </c>
      <c r="AN168" s="84" t="str">
        <f t="shared" si="188"/>
        <v/>
      </c>
      <c r="AO168" s="84" t="str">
        <f t="shared" si="188"/>
        <v/>
      </c>
      <c r="AP168" s="84" t="str">
        <f t="shared" si="188"/>
        <v/>
      </c>
      <c r="AQ168" s="84" t="str">
        <f t="shared" si="188"/>
        <v/>
      </c>
      <c r="AR168" s="84" t="str">
        <f t="shared" si="188"/>
        <v/>
      </c>
      <c r="AS168" s="84" t="str">
        <f t="shared" si="188"/>
        <v/>
      </c>
      <c r="AT168" s="84" t="str">
        <f t="shared" si="188"/>
        <v/>
      </c>
      <c r="AU168" s="84" t="str">
        <f t="shared" si="188"/>
        <v/>
      </c>
      <c r="AV168" s="84" t="str">
        <f t="shared" si="188"/>
        <v/>
      </c>
      <c r="AW168" s="84" t="str">
        <f t="shared" si="188"/>
        <v/>
      </c>
      <c r="AX168" s="84" t="str">
        <f t="shared" si="188"/>
        <v/>
      </c>
      <c r="AY168" s="84" t="str">
        <f t="shared" si="190"/>
        <v/>
      </c>
      <c r="AZ168" s="84" t="str">
        <f t="shared" si="190"/>
        <v/>
      </c>
      <c r="BA168" s="84" t="str">
        <f t="shared" si="190"/>
        <v/>
      </c>
      <c r="BB168" s="84" t="str">
        <f t="shared" si="190"/>
        <v/>
      </c>
      <c r="BC168" s="84" t="str">
        <f t="shared" si="190"/>
        <v/>
      </c>
      <c r="BD168" s="84" t="str">
        <f t="shared" si="190"/>
        <v/>
      </c>
      <c r="BF168" s="84" t="str">
        <f t="shared" si="172"/>
        <v>-</v>
      </c>
      <c r="BG168" s="84" t="str">
        <f t="shared" si="172"/>
        <v>-</v>
      </c>
      <c r="BH168" s="84" t="str">
        <f t="shared" si="172"/>
        <v>-</v>
      </c>
      <c r="BI168" s="84" t="str">
        <f t="shared" si="172"/>
        <v>-</v>
      </c>
      <c r="BJ168" s="84" t="str">
        <f t="shared" si="172"/>
        <v>-</v>
      </c>
      <c r="BK168" s="84" t="str">
        <f t="shared" si="172"/>
        <v>-</v>
      </c>
      <c r="BL168" s="84" t="str">
        <f t="shared" si="172"/>
        <v>-</v>
      </c>
      <c r="BM168" s="84" t="str">
        <f t="shared" si="172"/>
        <v>-</v>
      </c>
      <c r="BN168" s="84" t="str">
        <f t="shared" si="172"/>
        <v>-</v>
      </c>
      <c r="BO168" s="84" t="str">
        <f t="shared" si="172"/>
        <v>-</v>
      </c>
      <c r="BP168" s="84" t="str">
        <f t="shared" si="172"/>
        <v>-</v>
      </c>
      <c r="BQ168" s="84" t="str">
        <f t="shared" si="172"/>
        <v>-</v>
      </c>
    </row>
    <row r="169" spans="1:69" x14ac:dyDescent="0.25">
      <c r="R169" s="11"/>
      <c r="S169" s="11"/>
    </row>
    <row r="170" spans="1:69" x14ac:dyDescent="0.25">
      <c r="A170" s="23" t="s">
        <v>213</v>
      </c>
      <c r="B170" s="23" t="s">
        <v>213</v>
      </c>
      <c r="C170" s="21" t="str">
        <f>$C$3</f>
        <v>YTD '15</v>
      </c>
      <c r="D170" s="21" t="str">
        <f>$D$3</f>
        <v>YTD '16</v>
      </c>
      <c r="E170" s="21" t="str">
        <f>$E$3</f>
        <v>YTD '17</v>
      </c>
      <c r="F170" s="21" t="str">
        <f>$F$3</f>
        <v>YoY</v>
      </c>
      <c r="G170" s="2" t="s">
        <v>33</v>
      </c>
      <c r="H170" s="27" t="str">
        <f>$H$3</f>
        <v>Q1 '15</v>
      </c>
      <c r="I170" s="27" t="str">
        <f>$I$3</f>
        <v>Q2 '15</v>
      </c>
      <c r="J170" s="27" t="str">
        <f>$J$3</f>
        <v>Q3 '15</v>
      </c>
      <c r="K170" s="27" t="str">
        <f>$K$3</f>
        <v>Q4 '15</v>
      </c>
      <c r="L170" s="30" t="str">
        <f>$L$3</f>
        <v>Q1 '16</v>
      </c>
      <c r="M170" s="30" t="str">
        <f>$M$3</f>
        <v>Q2 '16</v>
      </c>
      <c r="N170" s="30" t="str">
        <f>$N$3</f>
        <v>Q3 '16</v>
      </c>
      <c r="O170" s="30" t="str">
        <f>$O$3</f>
        <v>Q4 '16</v>
      </c>
      <c r="P170" s="27" t="str">
        <f>$P$3</f>
        <v>Q1 '17</v>
      </c>
      <c r="Q170" s="27" t="str">
        <f>$Q$3</f>
        <v>Q2 '17</v>
      </c>
      <c r="R170" s="27" t="str">
        <f>$R$3</f>
        <v>Q3 '17</v>
      </c>
      <c r="S170" s="27" t="str">
        <f>$S$3</f>
        <v>Q4 '17</v>
      </c>
      <c r="T170" s="17" t="s">
        <v>33</v>
      </c>
      <c r="U170" s="27" t="s">
        <v>1</v>
      </c>
      <c r="V170" s="27" t="s">
        <v>2</v>
      </c>
      <c r="W170" s="27" t="s">
        <v>3</v>
      </c>
      <c r="X170" s="27" t="s">
        <v>4</v>
      </c>
      <c r="Y170" s="27" t="s">
        <v>5</v>
      </c>
      <c r="Z170" s="27" t="s">
        <v>6</v>
      </c>
      <c r="AA170" s="27" t="s">
        <v>7</v>
      </c>
      <c r="AB170" s="27" t="s">
        <v>8</v>
      </c>
      <c r="AC170" s="27" t="s">
        <v>9</v>
      </c>
      <c r="AD170" s="27" t="s">
        <v>10</v>
      </c>
      <c r="AE170" s="27" t="s">
        <v>11</v>
      </c>
      <c r="AF170" s="27" t="s">
        <v>12</v>
      </c>
      <c r="AG170" s="29" t="s">
        <v>13</v>
      </c>
      <c r="AH170" s="29" t="s">
        <v>14</v>
      </c>
      <c r="AI170" s="29" t="s">
        <v>15</v>
      </c>
      <c r="AJ170" s="29" t="s">
        <v>16</v>
      </c>
      <c r="AK170" s="29" t="s">
        <v>17</v>
      </c>
      <c r="AL170" s="29" t="s">
        <v>18</v>
      </c>
      <c r="AM170" s="29" t="s">
        <v>19</v>
      </c>
      <c r="AN170" s="29" t="s">
        <v>20</v>
      </c>
      <c r="AO170" s="29" t="s">
        <v>21</v>
      </c>
      <c r="AP170" s="29" t="s">
        <v>22</v>
      </c>
      <c r="AQ170" s="29" t="s">
        <v>23</v>
      </c>
      <c r="AR170" s="29" t="s">
        <v>24</v>
      </c>
      <c r="AS170" s="31" t="s">
        <v>25</v>
      </c>
      <c r="AT170" s="31" t="s">
        <v>26</v>
      </c>
      <c r="AU170" s="31" t="s">
        <v>27</v>
      </c>
      <c r="AV170" s="31" t="s">
        <v>28</v>
      </c>
      <c r="AW170" s="31" t="s">
        <v>29</v>
      </c>
      <c r="AX170" s="31" t="s">
        <v>30</v>
      </c>
      <c r="AY170" s="31" t="s">
        <v>99</v>
      </c>
      <c r="AZ170" s="31" t="s">
        <v>100</v>
      </c>
      <c r="BA170" s="31" t="s">
        <v>101</v>
      </c>
      <c r="BB170" s="31" t="s">
        <v>102</v>
      </c>
      <c r="BC170" s="31" t="s">
        <v>103</v>
      </c>
      <c r="BD170" s="31" t="s">
        <v>104</v>
      </c>
      <c r="BF170" s="32">
        <v>42736</v>
      </c>
      <c r="BG170" s="32">
        <v>42767</v>
      </c>
      <c r="BH170" s="32">
        <v>42795</v>
      </c>
      <c r="BI170" s="32">
        <v>42826</v>
      </c>
      <c r="BJ170" s="32">
        <v>42856</v>
      </c>
      <c r="BK170" s="32">
        <v>42887</v>
      </c>
      <c r="BL170" s="32">
        <v>42917</v>
      </c>
      <c r="BM170" s="32">
        <v>42948</v>
      </c>
      <c r="BN170" s="32">
        <v>42979</v>
      </c>
      <c r="BO170" s="32">
        <v>43009</v>
      </c>
      <c r="BP170" s="32">
        <v>43040</v>
      </c>
      <c r="BQ170" s="32">
        <v>43070</v>
      </c>
    </row>
    <row r="171" spans="1:69" x14ac:dyDescent="0.25">
      <c r="A171" s="44" t="s">
        <v>214</v>
      </c>
      <c r="B171" s="22" t="s">
        <v>215</v>
      </c>
      <c r="C171" s="82">
        <f>SUM(U171                    : INDEX(U171:AF171,$B$2))</f>
        <v>0</v>
      </c>
      <c r="D171" s="82">
        <f>SUM(AG171                     : INDEX(AG171:AR171,$B$2))</f>
        <v>0</v>
      </c>
      <c r="E171" s="82">
        <f>SUM(AS171                    : INDEX(AS171:BD171,$B$2))</f>
        <v>0</v>
      </c>
      <c r="F171" s="65" t="str">
        <f>IFERROR(E171/D171,"")</f>
        <v/>
      </c>
      <c r="H171" s="4">
        <f>SUM(U171:W171)</f>
        <v>0</v>
      </c>
      <c r="I171" s="4">
        <f t="shared" ref="I171:I180" si="191">SUM(X171:Z171)</f>
        <v>0</v>
      </c>
      <c r="J171" s="4">
        <f>SUM(AA171:AC171)</f>
        <v>0</v>
      </c>
      <c r="K171" s="4">
        <f t="shared" ref="K171:K180" si="192">SUM(AD171:AF171)</f>
        <v>0</v>
      </c>
      <c r="L171" s="4">
        <f t="shared" ref="L171:L180" si="193">SUM(AG171:AI171)</f>
        <v>0</v>
      </c>
      <c r="M171" s="4">
        <f t="shared" ref="M171:M180" si="194">SUM(AJ171:AL171)</f>
        <v>0</v>
      </c>
      <c r="N171" s="4">
        <f t="shared" ref="N171:N180" si="195">SUM(AM171:AO171)</f>
        <v>0</v>
      </c>
      <c r="O171" s="4">
        <f t="shared" ref="O171:O180" si="196">SUM(AP171:AR171)</f>
        <v>0</v>
      </c>
      <c r="P171" s="4">
        <f t="shared" ref="P171:P180" si="197">SUM(AS171:AU171)</f>
        <v>0</v>
      </c>
      <c r="Q171" s="4">
        <f t="shared" ref="Q171:Q180" si="198">SUM(AV171:AX171)</f>
        <v>0</v>
      </c>
      <c r="R171" s="4">
        <f t="shared" ref="R171:R180" si="199">SUM(AY171:BA171)</f>
        <v>0</v>
      </c>
      <c r="S171" s="4">
        <f t="shared" ref="S171:S180" si="200">SUM(BB171:BD171)</f>
        <v>0</v>
      </c>
      <c r="U171" s="4" t="n">
        <v>0.0</v>
      </c>
      <c r="V171" s="4" t="n">
        <v>38.981</v>
      </c>
      <c r="W171" s="4" t="n">
        <v>54.692</v>
      </c>
      <c r="X171" s="4" t="n">
        <v>15.205</v>
      </c>
      <c r="Y171" s="4" t="n">
        <v>25.752</v>
      </c>
      <c r="Z171" s="4" t="n">
        <v>138.163</v>
      </c>
      <c r="AA171" s="4" t="n">
        <v>64.922</v>
      </c>
      <c r="AB171" s="4" t="n">
        <v>338.406</v>
      </c>
      <c r="AC171" s="4" t="n">
        <v>128.56</v>
      </c>
      <c r="AD171" s="4" t="n">
        <v>420.976</v>
      </c>
      <c r="AE171" s="4" t="n">
        <v>322.426</v>
      </c>
      <c r="AF171" s="4" t="n">
        <v>854.05</v>
      </c>
      <c r="AG171" s="4" t="n">
        <v>1089.6389</v>
      </c>
      <c r="AH171" s="4" t="n">
        <v>920.472</v>
      </c>
      <c r="AI171" s="4" t="n">
        <v>802.1628</v>
      </c>
      <c r="AJ171" s="4" t="n">
        <v>631.5832</v>
      </c>
      <c r="AK171" s="4" t="n">
        <v>646.735</v>
      </c>
      <c r="AL171" s="4" t="n">
        <v>1141.416</v>
      </c>
      <c r="AM171" s="4" t="n">
        <v>1048.3018</v>
      </c>
      <c r="AN171" s="4" t="n">
        <v>1143.1768</v>
      </c>
      <c r="AO171" s="4" t="n">
        <v>906.137</v>
      </c>
      <c r="AP171" s="4" t="n">
        <v>871.718</v>
      </c>
      <c r="AQ171" s="4" t="n">
        <v>2081.028</v>
      </c>
      <c r="AR171" s="4" t="n">
        <v>2156.2513</v>
      </c>
      <c r="AS171" s="4" t="n">
        <v>1686.0008</v>
      </c>
      <c r="AT171" s="4" t="n">
        <v>2554.1039</v>
      </c>
      <c r="AU171" s="4" t="n">
        <v>1955.31</v>
      </c>
      <c r="AV171" s="4" t="n">
        <v>1640.23</v>
      </c>
      <c r="AW171" s="4" t="n">
        <v>2893.19</v>
      </c>
      <c r="AX171" s="4" t="n">
        <v>3360.45</v>
      </c>
      <c r="AY171" s="4" t="n">
        <v>3188.19</v>
      </c>
      <c r="AZ171" s="4"/>
      <c r="BA171" s="4"/>
      <c r="BB171" s="4"/>
      <c r="BC171" s="4"/>
      <c r="BD171" s="4"/>
      <c r="BF171" s="84" t="str">
        <f t="shared" ref="BF171:BQ180" si="201">IFERROR(AS171/AG171,"-")</f>
        <v>-</v>
      </c>
      <c r="BG171" s="84" t="str">
        <f t="shared" si="201"/>
        <v>-</v>
      </c>
      <c r="BH171" s="84" t="str">
        <f t="shared" si="201"/>
        <v>-</v>
      </c>
      <c r="BI171" s="84" t="str">
        <f t="shared" si="201"/>
        <v>-</v>
      </c>
      <c r="BJ171" s="84" t="str">
        <f t="shared" si="201"/>
        <v>-</v>
      </c>
      <c r="BK171" s="84" t="str">
        <f t="shared" si="201"/>
        <v>-</v>
      </c>
      <c r="BL171" s="84" t="str">
        <f t="shared" si="201"/>
        <v>-</v>
      </c>
      <c r="BM171" s="84" t="str">
        <f t="shared" si="201"/>
        <v>-</v>
      </c>
      <c r="BN171" s="84" t="str">
        <f t="shared" si="201"/>
        <v>-</v>
      </c>
      <c r="BO171" s="84" t="str">
        <f t="shared" si="201"/>
        <v>-</v>
      </c>
      <c r="BP171" s="84" t="str">
        <f t="shared" si="201"/>
        <v>-</v>
      </c>
      <c r="BQ171" s="84" t="str">
        <f t="shared" si="201"/>
        <v>-</v>
      </c>
    </row>
    <row r="172" spans="1:69" x14ac:dyDescent="0.25">
      <c r="A172" s="44" t="s">
        <v>216</v>
      </c>
      <c r="B172" s="22" t="s">
        <v>44</v>
      </c>
      <c r="C172" s="82">
        <f>SUM(U172                    : INDEX(U172:AF172,$B$2))</f>
        <v>0</v>
      </c>
      <c r="D172" s="82">
        <f>SUM(AG172                     : INDEX(AG172:AR172,$B$2))</f>
        <v>0</v>
      </c>
      <c r="E172" s="82">
        <f>SUM(AS172                    : INDEX(AS172:BD172,$B$2))</f>
        <v>0</v>
      </c>
      <c r="F172" s="65" t="str">
        <f t="shared" ref="F172:F180" si="202">IFERROR(E172/D172,"")</f>
        <v/>
      </c>
      <c r="H172" s="4">
        <f t="shared" ref="H172:H180" si="203">SUM(U172:W172)</f>
        <v>0</v>
      </c>
      <c r="I172" s="4">
        <f t="shared" si="191"/>
        <v>0</v>
      </c>
      <c r="J172" s="4">
        <f t="shared" ref="J172:J180" si="204">SUM(AA172:AC172)</f>
        <v>0</v>
      </c>
      <c r="K172" s="4">
        <f t="shared" si="192"/>
        <v>0</v>
      </c>
      <c r="L172" s="4">
        <f t="shared" si="193"/>
        <v>0</v>
      </c>
      <c r="M172" s="4">
        <f t="shared" si="194"/>
        <v>0</v>
      </c>
      <c r="N172" s="4">
        <f t="shared" si="195"/>
        <v>0</v>
      </c>
      <c r="O172" s="4">
        <f t="shared" si="196"/>
        <v>0</v>
      </c>
      <c r="P172" s="4">
        <f t="shared" si="197"/>
        <v>0</v>
      </c>
      <c r="Q172" s="4">
        <f t="shared" si="198"/>
        <v>0</v>
      </c>
      <c r="R172" s="4">
        <f t="shared" si="199"/>
        <v>0</v>
      </c>
      <c r="S172" s="4">
        <f t="shared" si="200"/>
        <v>0</v>
      </c>
      <c r="U172" s="4" t="n">
        <v>0.0</v>
      </c>
      <c r="V172" s="4" t="n">
        <v>0.0</v>
      </c>
      <c r="W172" s="4" t="n">
        <v>0.0</v>
      </c>
      <c r="X172" s="4" t="n">
        <v>0.0</v>
      </c>
      <c r="Y172" s="4" t="n">
        <v>0.0</v>
      </c>
      <c r="Z172" s="4" t="n">
        <v>0.0</v>
      </c>
      <c r="AA172" s="4" t="n">
        <v>0.0</v>
      </c>
      <c r="AB172" s="4" t="n">
        <v>0.0</v>
      </c>
      <c r="AC172" s="4" t="n">
        <v>0.0</v>
      </c>
      <c r="AD172" s="4" t="n">
        <v>0.0</v>
      </c>
      <c r="AE172" s="4" t="n">
        <v>0.0</v>
      </c>
      <c r="AF172" s="4" t="n">
        <v>0.0</v>
      </c>
      <c r="AG172" s="4" t="n">
        <v>0.0</v>
      </c>
      <c r="AH172" s="4" t="n">
        <v>0.0</v>
      </c>
      <c r="AI172" s="4" t="n">
        <v>0.0</v>
      </c>
      <c r="AJ172" s="4" t="n">
        <v>0.0</v>
      </c>
      <c r="AK172" s="4" t="n">
        <v>0.0</v>
      </c>
      <c r="AL172" s="4" t="n">
        <v>0.0</v>
      </c>
      <c r="AM172" s="4" t="n">
        <v>0.0</v>
      </c>
      <c r="AN172" s="4" t="n">
        <v>0.0</v>
      </c>
      <c r="AO172" s="4" t="n">
        <v>0.0</v>
      </c>
      <c r="AP172" s="4" t="n">
        <v>0.0</v>
      </c>
      <c r="AQ172" s="4" t="n">
        <v>0.0</v>
      </c>
      <c r="AR172" s="4" t="n">
        <v>0.0</v>
      </c>
      <c r="AS172" s="4" t="n">
        <v>0.0</v>
      </c>
      <c r="AT172" s="4" t="n">
        <v>0.0</v>
      </c>
      <c r="AU172" s="4" t="n">
        <v>0.0</v>
      </c>
      <c r="AV172" s="4" t="n">
        <v>0.0</v>
      </c>
      <c r="AW172" s="4" t="n">
        <v>0.0</v>
      </c>
      <c r="AX172" s="4" t="n">
        <v>0.0</v>
      </c>
      <c r="AY172" s="4" t="n">
        <v>0.0</v>
      </c>
      <c r="AZ172" s="4"/>
      <c r="BA172" s="4"/>
      <c r="BB172" s="4"/>
      <c r="BC172" s="4"/>
      <c r="BD172" s="4"/>
      <c r="BF172" s="84" t="str">
        <f t="shared" si="201"/>
        <v>-</v>
      </c>
      <c r="BG172" s="84" t="str">
        <f t="shared" si="201"/>
        <v>-</v>
      </c>
      <c r="BH172" s="84" t="str">
        <f t="shared" si="201"/>
        <v>-</v>
      </c>
      <c r="BI172" s="84" t="str">
        <f t="shared" si="201"/>
        <v>-</v>
      </c>
      <c r="BJ172" s="84" t="str">
        <f t="shared" si="201"/>
        <v>-</v>
      </c>
      <c r="BK172" s="84" t="str">
        <f t="shared" si="201"/>
        <v>-</v>
      </c>
      <c r="BL172" s="84" t="str">
        <f t="shared" si="201"/>
        <v>-</v>
      </c>
      <c r="BM172" s="84" t="str">
        <f t="shared" si="201"/>
        <v>-</v>
      </c>
      <c r="BN172" s="84" t="str">
        <f t="shared" si="201"/>
        <v>-</v>
      </c>
      <c r="BO172" s="84" t="str">
        <f t="shared" si="201"/>
        <v>-</v>
      </c>
      <c r="BP172" s="84" t="str">
        <f t="shared" si="201"/>
        <v>-</v>
      </c>
      <c r="BQ172" s="84" t="str">
        <f t="shared" si="201"/>
        <v>-</v>
      </c>
    </row>
    <row r="173" spans="1:69" x14ac:dyDescent="0.25">
      <c r="A173" s="44" t="s">
        <v>217</v>
      </c>
      <c r="B173" s="22" t="s">
        <v>45</v>
      </c>
      <c r="C173" s="82">
        <f>SUM(U173                    : INDEX(U173:AF173,$B$2))</f>
        <v>0</v>
      </c>
      <c r="D173" s="82">
        <f>SUM(AG173                     : INDEX(AG173:AR173,$B$2))</f>
        <v>0</v>
      </c>
      <c r="E173" s="82">
        <f>SUM(AS173                    : INDEX(AS173:BD173,$B$2))</f>
        <v>0</v>
      </c>
      <c r="F173" s="65" t="str">
        <f t="shared" si="202"/>
        <v/>
      </c>
      <c r="H173" s="4">
        <f t="shared" si="203"/>
        <v>0</v>
      </c>
      <c r="I173" s="4">
        <f t="shared" si="191"/>
        <v>0</v>
      </c>
      <c r="J173" s="4">
        <f t="shared" si="204"/>
        <v>0</v>
      </c>
      <c r="K173" s="4">
        <f t="shared" si="192"/>
        <v>0</v>
      </c>
      <c r="L173" s="4">
        <f t="shared" si="193"/>
        <v>0</v>
      </c>
      <c r="M173" s="4">
        <f t="shared" si="194"/>
        <v>0</v>
      </c>
      <c r="N173" s="4">
        <f t="shared" si="195"/>
        <v>0</v>
      </c>
      <c r="O173" s="4">
        <f t="shared" si="196"/>
        <v>0</v>
      </c>
      <c r="P173" s="4">
        <f t="shared" si="197"/>
        <v>0</v>
      </c>
      <c r="Q173" s="4">
        <f t="shared" si="198"/>
        <v>0</v>
      </c>
      <c r="R173" s="4">
        <f t="shared" si="199"/>
        <v>0</v>
      </c>
      <c r="S173" s="4">
        <f t="shared" si="200"/>
        <v>0</v>
      </c>
      <c r="U173" s="4" t="n">
        <v>0.0</v>
      </c>
      <c r="V173" s="4" t="n">
        <v>0.0</v>
      </c>
      <c r="W173" s="4" t="n">
        <v>0.0</v>
      </c>
      <c r="X173" s="4" t="n">
        <v>0.0</v>
      </c>
      <c r="Y173" s="4" t="n">
        <v>75.644</v>
      </c>
      <c r="Z173" s="4" t="n">
        <v>0.0</v>
      </c>
      <c r="AA173" s="4" t="n">
        <v>0.0</v>
      </c>
      <c r="AB173" s="4" t="n">
        <v>0.0</v>
      </c>
      <c r="AC173" s="4" t="n">
        <v>0.0</v>
      </c>
      <c r="AD173" s="4" t="n">
        <v>0.0</v>
      </c>
      <c r="AE173" s="4" t="n">
        <v>0.0</v>
      </c>
      <c r="AF173" s="4" t="n">
        <v>0.0</v>
      </c>
      <c r="AG173" s="4" t="n">
        <v>0.0</v>
      </c>
      <c r="AH173" s="4" t="n">
        <v>0.0</v>
      </c>
      <c r="AI173" s="4" t="n">
        <v>0.0</v>
      </c>
      <c r="AJ173" s="4" t="n">
        <v>0.0</v>
      </c>
      <c r="AK173" s="4" t="n">
        <v>0.0</v>
      </c>
      <c r="AL173" s="4" t="n">
        <v>0.0</v>
      </c>
      <c r="AM173" s="4" t="n">
        <v>0.0</v>
      </c>
      <c r="AN173" s="4" t="n">
        <v>0.0</v>
      </c>
      <c r="AO173" s="4" t="n">
        <v>0.0</v>
      </c>
      <c r="AP173" s="4" t="n">
        <v>0.0</v>
      </c>
      <c r="AQ173" s="4" t="n">
        <v>8.944</v>
      </c>
      <c r="AR173" s="4" t="n">
        <v>0.0</v>
      </c>
      <c r="AS173" s="4" t="n">
        <v>0.0</v>
      </c>
      <c r="AT173" s="4" t="n">
        <v>0.0</v>
      </c>
      <c r="AU173" s="4" t="n">
        <v>0.0</v>
      </c>
      <c r="AV173" s="4" t="n">
        <v>0.0</v>
      </c>
      <c r="AW173" s="4" t="n">
        <v>0.0</v>
      </c>
      <c r="AX173" s="4" t="n">
        <v>0.0</v>
      </c>
      <c r="AY173" s="4" t="n">
        <v>0.0</v>
      </c>
      <c r="AZ173" s="4"/>
      <c r="BA173" s="4"/>
      <c r="BB173" s="4"/>
      <c r="BC173" s="4"/>
      <c r="BD173" s="4"/>
      <c r="BF173" s="84" t="str">
        <f t="shared" si="201"/>
        <v>-</v>
      </c>
      <c r="BG173" s="84" t="str">
        <f t="shared" si="201"/>
        <v>-</v>
      </c>
      <c r="BH173" s="84" t="str">
        <f t="shared" si="201"/>
        <v>-</v>
      </c>
      <c r="BI173" s="84" t="str">
        <f t="shared" si="201"/>
        <v>-</v>
      </c>
      <c r="BJ173" s="84" t="str">
        <f t="shared" si="201"/>
        <v>-</v>
      </c>
      <c r="BK173" s="84" t="str">
        <f t="shared" si="201"/>
        <v>-</v>
      </c>
      <c r="BL173" s="84" t="str">
        <f t="shared" si="201"/>
        <v>-</v>
      </c>
      <c r="BM173" s="84" t="str">
        <f t="shared" si="201"/>
        <v>-</v>
      </c>
      <c r="BN173" s="84" t="str">
        <f t="shared" si="201"/>
        <v>-</v>
      </c>
      <c r="BO173" s="84" t="str">
        <f t="shared" si="201"/>
        <v>-</v>
      </c>
      <c r="BP173" s="84" t="str">
        <f t="shared" si="201"/>
        <v>-</v>
      </c>
      <c r="BQ173" s="84" t="str">
        <f t="shared" si="201"/>
        <v>-</v>
      </c>
    </row>
    <row r="174" spans="1:69" x14ac:dyDescent="0.25">
      <c r="A174" s="44" t="s">
        <v>218</v>
      </c>
      <c r="B174" s="22" t="s">
        <v>46</v>
      </c>
      <c r="C174" s="82">
        <f>SUM(U174                    : INDEX(U174:AF174,$B$2))</f>
        <v>0</v>
      </c>
      <c r="D174" s="82">
        <f>SUM(AG174                     : INDEX(AG174:AR174,$B$2))</f>
        <v>0</v>
      </c>
      <c r="E174" s="82">
        <f>SUM(AS174                    : INDEX(AS174:BD174,$B$2))</f>
        <v>0</v>
      </c>
      <c r="F174" s="65" t="str">
        <f t="shared" si="202"/>
        <v/>
      </c>
      <c r="H174" s="4">
        <f t="shared" si="203"/>
        <v>0</v>
      </c>
      <c r="I174" s="4">
        <f t="shared" si="191"/>
        <v>0</v>
      </c>
      <c r="J174" s="4">
        <f t="shared" si="204"/>
        <v>0</v>
      </c>
      <c r="K174" s="4">
        <f t="shared" si="192"/>
        <v>0</v>
      </c>
      <c r="L174" s="4">
        <f t="shared" si="193"/>
        <v>0</v>
      </c>
      <c r="M174" s="4">
        <f t="shared" si="194"/>
        <v>0</v>
      </c>
      <c r="N174" s="4">
        <f t="shared" si="195"/>
        <v>0</v>
      </c>
      <c r="O174" s="4">
        <f t="shared" si="196"/>
        <v>0</v>
      </c>
      <c r="P174" s="4">
        <f t="shared" si="197"/>
        <v>0</v>
      </c>
      <c r="Q174" s="4">
        <f t="shared" si="198"/>
        <v>0</v>
      </c>
      <c r="R174" s="4">
        <f t="shared" si="199"/>
        <v>0</v>
      </c>
      <c r="S174" s="4">
        <f t="shared" si="200"/>
        <v>0</v>
      </c>
      <c r="U174" s="4" t="n">
        <v>140.712</v>
      </c>
      <c r="V174" s="4" t="n">
        <v>0.0</v>
      </c>
      <c r="W174" s="4" t="n">
        <v>0.0</v>
      </c>
      <c r="X174" s="4" t="n">
        <v>0.0</v>
      </c>
      <c r="Y174" s="4" t="n">
        <v>0.0</v>
      </c>
      <c r="Z174" s="4" t="n">
        <v>41.708</v>
      </c>
      <c r="AA174" s="4" t="n">
        <v>60.922</v>
      </c>
      <c r="AB174" s="4" t="n">
        <v>0.0</v>
      </c>
      <c r="AC174" s="4" t="n">
        <v>0.0</v>
      </c>
      <c r="AD174" s="4" t="n">
        <v>0.0</v>
      </c>
      <c r="AE174" s="4" t="n">
        <v>0.0</v>
      </c>
      <c r="AF174" s="4" t="n">
        <v>4.122</v>
      </c>
      <c r="AG174" s="4" t="n">
        <v>0.0</v>
      </c>
      <c r="AH174" s="4" t="n">
        <v>0.0</v>
      </c>
      <c r="AI174" s="4" t="n">
        <v>0.0</v>
      </c>
      <c r="AJ174" s="4" t="n">
        <v>20.843</v>
      </c>
      <c r="AK174" s="4" t="n">
        <v>0.0</v>
      </c>
      <c r="AL174" s="4" t="n">
        <v>15.376</v>
      </c>
      <c r="AM174" s="4" t="n">
        <v>130.374</v>
      </c>
      <c r="AN174" s="4" t="n">
        <v>11.826</v>
      </c>
      <c r="AO174" s="4" t="n">
        <v>0.0</v>
      </c>
      <c r="AP174" s="4" t="n">
        <v>0.0</v>
      </c>
      <c r="AQ174" s="4" t="n">
        <v>24.842</v>
      </c>
      <c r="AR174" s="4" t="n">
        <v>26.197</v>
      </c>
      <c r="AS174" s="4" t="n">
        <v>10.595</v>
      </c>
      <c r="AT174" s="4" t="n">
        <v>0.0</v>
      </c>
      <c r="AU174" s="4" t="n">
        <v>0.0</v>
      </c>
      <c r="AV174" s="4" t="n">
        <v>0.0</v>
      </c>
      <c r="AW174" s="4" t="n">
        <v>0.0</v>
      </c>
      <c r="AX174" s="4" t="n">
        <v>0.0</v>
      </c>
      <c r="AY174" s="4" t="n">
        <v>11.36</v>
      </c>
      <c r="AZ174" s="4"/>
      <c r="BA174" s="4"/>
      <c r="BB174" s="4"/>
      <c r="BC174" s="4"/>
      <c r="BD174" s="4"/>
      <c r="BF174" s="84" t="str">
        <f t="shared" si="201"/>
        <v>-</v>
      </c>
      <c r="BG174" s="84" t="str">
        <f t="shared" si="201"/>
        <v>-</v>
      </c>
      <c r="BH174" s="84" t="str">
        <f t="shared" si="201"/>
        <v>-</v>
      </c>
      <c r="BI174" s="84" t="str">
        <f t="shared" si="201"/>
        <v>-</v>
      </c>
      <c r="BJ174" s="84" t="str">
        <f t="shared" si="201"/>
        <v>-</v>
      </c>
      <c r="BK174" s="84" t="str">
        <f t="shared" si="201"/>
        <v>-</v>
      </c>
      <c r="BL174" s="84" t="str">
        <f t="shared" si="201"/>
        <v>-</v>
      </c>
      <c r="BM174" s="84" t="str">
        <f t="shared" si="201"/>
        <v>-</v>
      </c>
      <c r="BN174" s="84" t="str">
        <f t="shared" si="201"/>
        <v>-</v>
      </c>
      <c r="BO174" s="84" t="str">
        <f t="shared" si="201"/>
        <v>-</v>
      </c>
      <c r="BP174" s="84" t="str">
        <f t="shared" si="201"/>
        <v>-</v>
      </c>
      <c r="BQ174" s="84" t="str">
        <f t="shared" si="201"/>
        <v>-</v>
      </c>
    </row>
    <row r="175" spans="1:69" x14ac:dyDescent="0.25">
      <c r="A175" s="44" t="s">
        <v>219</v>
      </c>
      <c r="B175" s="22" t="s">
        <v>47</v>
      </c>
      <c r="C175" s="82">
        <f>SUM(U175                    : INDEX(U175:AF175,$B$2))</f>
        <v>0</v>
      </c>
      <c r="D175" s="82">
        <f>SUM(AG175                     : INDEX(AG175:AR175,$B$2))</f>
        <v>0</v>
      </c>
      <c r="E175" s="82">
        <f>SUM(AS175                    : INDEX(AS175:BD175,$B$2))</f>
        <v>0</v>
      </c>
      <c r="F175" s="65" t="str">
        <f t="shared" si="202"/>
        <v/>
      </c>
      <c r="H175" s="4">
        <f t="shared" si="203"/>
        <v>0</v>
      </c>
      <c r="I175" s="4">
        <f t="shared" si="191"/>
        <v>0</v>
      </c>
      <c r="J175" s="4">
        <f t="shared" si="204"/>
        <v>0</v>
      </c>
      <c r="K175" s="4">
        <f t="shared" si="192"/>
        <v>0</v>
      </c>
      <c r="L175" s="4">
        <f t="shared" si="193"/>
        <v>0</v>
      </c>
      <c r="M175" s="4">
        <f t="shared" si="194"/>
        <v>0</v>
      </c>
      <c r="N175" s="4">
        <f t="shared" si="195"/>
        <v>0</v>
      </c>
      <c r="O175" s="4">
        <f t="shared" si="196"/>
        <v>0</v>
      </c>
      <c r="P175" s="4">
        <f t="shared" si="197"/>
        <v>0</v>
      </c>
      <c r="Q175" s="4">
        <f t="shared" si="198"/>
        <v>0</v>
      </c>
      <c r="R175" s="4">
        <f t="shared" si="199"/>
        <v>0</v>
      </c>
      <c r="S175" s="4">
        <f t="shared" si="200"/>
        <v>0</v>
      </c>
      <c r="U175" s="4" t="n">
        <v>0.0</v>
      </c>
      <c r="V175" s="4" t="n">
        <v>30.325</v>
      </c>
      <c r="W175" s="4" t="n">
        <v>63.205</v>
      </c>
      <c r="X175" s="4" t="n">
        <v>59.849</v>
      </c>
      <c r="Y175" s="4" t="n">
        <v>0.0</v>
      </c>
      <c r="Z175" s="4" t="n">
        <v>0.0</v>
      </c>
      <c r="AA175" s="4" t="n">
        <v>26.621</v>
      </c>
      <c r="AB175" s="4" t="n">
        <v>104.059</v>
      </c>
      <c r="AC175" s="4" t="n">
        <v>55.419</v>
      </c>
      <c r="AD175" s="4" t="n">
        <v>75.892</v>
      </c>
      <c r="AE175" s="4" t="n">
        <v>0.0</v>
      </c>
      <c r="AF175" s="4" t="n">
        <v>99.342</v>
      </c>
      <c r="AG175" s="4" t="n">
        <v>56.763</v>
      </c>
      <c r="AH175" s="4" t="n">
        <v>23.695</v>
      </c>
      <c r="AI175" s="4" t="n">
        <v>16.265</v>
      </c>
      <c r="AJ175" s="4" t="n">
        <v>0.0</v>
      </c>
      <c r="AK175" s="4" t="n">
        <v>0.0</v>
      </c>
      <c r="AL175" s="4" t="n">
        <v>0.0</v>
      </c>
      <c r="AM175" s="4" t="n">
        <v>7.16</v>
      </c>
      <c r="AN175" s="4" t="n">
        <v>85.844</v>
      </c>
      <c r="AO175" s="4" t="n">
        <v>231.919</v>
      </c>
      <c r="AP175" s="4" t="n">
        <v>87.127</v>
      </c>
      <c r="AQ175" s="4" t="n">
        <v>59.091</v>
      </c>
      <c r="AR175" s="4" t="n">
        <v>75.369</v>
      </c>
      <c r="AS175" s="4" t="n">
        <v>10.239</v>
      </c>
      <c r="AT175" s="4" t="n">
        <v>21.611</v>
      </c>
      <c r="AU175" s="4" t="n">
        <v>26.43</v>
      </c>
      <c r="AV175" s="4" t="n">
        <v>10.55</v>
      </c>
      <c r="AW175" s="4" t="n">
        <v>2.48</v>
      </c>
      <c r="AX175" s="4" t="n">
        <v>0.0</v>
      </c>
      <c r="AY175" s="4" t="n">
        <v>0.0</v>
      </c>
      <c r="AZ175" s="4"/>
      <c r="BA175" s="4"/>
      <c r="BB175" s="4"/>
      <c r="BC175" s="4"/>
      <c r="BD175" s="4"/>
      <c r="BF175" s="84" t="str">
        <f t="shared" si="201"/>
        <v>-</v>
      </c>
      <c r="BG175" s="84" t="str">
        <f t="shared" si="201"/>
        <v>-</v>
      </c>
      <c r="BH175" s="84" t="str">
        <f t="shared" si="201"/>
        <v>-</v>
      </c>
      <c r="BI175" s="84" t="str">
        <f t="shared" si="201"/>
        <v>-</v>
      </c>
      <c r="BJ175" s="84" t="str">
        <f t="shared" si="201"/>
        <v>-</v>
      </c>
      <c r="BK175" s="84" t="str">
        <f t="shared" si="201"/>
        <v>-</v>
      </c>
      <c r="BL175" s="84" t="str">
        <f t="shared" si="201"/>
        <v>-</v>
      </c>
      <c r="BM175" s="84" t="str">
        <f t="shared" si="201"/>
        <v>-</v>
      </c>
      <c r="BN175" s="84" t="str">
        <f t="shared" si="201"/>
        <v>-</v>
      </c>
      <c r="BO175" s="84" t="str">
        <f t="shared" si="201"/>
        <v>-</v>
      </c>
      <c r="BP175" s="84" t="str">
        <f t="shared" si="201"/>
        <v>-</v>
      </c>
      <c r="BQ175" s="84" t="str">
        <f t="shared" si="201"/>
        <v>-</v>
      </c>
    </row>
    <row r="176" spans="1:69" x14ac:dyDescent="0.25">
      <c r="A176" s="44" t="s">
        <v>220</v>
      </c>
      <c r="B176" s="22" t="s">
        <v>48</v>
      </c>
      <c r="C176" s="82">
        <f>SUM(U176                    : INDEX(U176:AF176,$B$2))</f>
        <v>0</v>
      </c>
      <c r="D176" s="82">
        <f>SUM(AG176                     : INDEX(AG176:AR176,$B$2))</f>
        <v>0</v>
      </c>
      <c r="E176" s="82">
        <f>SUM(AS176                    : INDEX(AS176:BD176,$B$2))</f>
        <v>0</v>
      </c>
      <c r="F176" s="65" t="str">
        <f t="shared" si="202"/>
        <v/>
      </c>
      <c r="H176" s="4">
        <f t="shared" si="203"/>
        <v>0</v>
      </c>
      <c r="I176" s="4">
        <f t="shared" si="191"/>
        <v>0</v>
      </c>
      <c r="J176" s="4">
        <f t="shared" si="204"/>
        <v>0</v>
      </c>
      <c r="K176" s="4">
        <f t="shared" si="192"/>
        <v>0</v>
      </c>
      <c r="L176" s="4">
        <f t="shared" si="193"/>
        <v>0</v>
      </c>
      <c r="M176" s="4">
        <f t="shared" si="194"/>
        <v>0</v>
      </c>
      <c r="N176" s="4">
        <f t="shared" si="195"/>
        <v>0</v>
      </c>
      <c r="O176" s="4">
        <f t="shared" si="196"/>
        <v>0</v>
      </c>
      <c r="P176" s="4">
        <f t="shared" si="197"/>
        <v>0</v>
      </c>
      <c r="Q176" s="4">
        <f t="shared" si="198"/>
        <v>0</v>
      </c>
      <c r="R176" s="4">
        <f t="shared" si="199"/>
        <v>0</v>
      </c>
      <c r="S176" s="4">
        <f t="shared" si="200"/>
        <v>0</v>
      </c>
      <c r="U176" s="4" t="n">
        <v>146.792</v>
      </c>
      <c r="V176" s="4" t="n">
        <v>0.0</v>
      </c>
      <c r="W176" s="4" t="n">
        <v>23.59</v>
      </c>
      <c r="X176" s="4" t="n">
        <v>84.681</v>
      </c>
      <c r="Y176" s="4" t="n">
        <v>179.976</v>
      </c>
      <c r="Z176" s="4" t="n">
        <v>291.0838</v>
      </c>
      <c r="AA176" s="4" t="n">
        <v>54.456</v>
      </c>
      <c r="AB176" s="4" t="n">
        <v>405.717</v>
      </c>
      <c r="AC176" s="4" t="n">
        <v>303.938</v>
      </c>
      <c r="AD176" s="4" t="n">
        <v>235.811</v>
      </c>
      <c r="AE176" s="4" t="n">
        <v>481.0056</v>
      </c>
      <c r="AF176" s="4" t="n">
        <v>575.241</v>
      </c>
      <c r="AG176" s="4" t="n">
        <v>555.205</v>
      </c>
      <c r="AH176" s="4" t="n">
        <v>402.3806</v>
      </c>
      <c r="AI176" s="4" t="n">
        <v>349.962</v>
      </c>
      <c r="AJ176" s="4" t="n">
        <v>396.525</v>
      </c>
      <c r="AK176" s="4" t="n">
        <v>256.368</v>
      </c>
      <c r="AL176" s="4" t="n">
        <v>296.323</v>
      </c>
      <c r="AM176" s="4" t="n">
        <v>387.511</v>
      </c>
      <c r="AN176" s="4" t="n">
        <v>316.754</v>
      </c>
      <c r="AO176" s="4" t="n">
        <v>292.016</v>
      </c>
      <c r="AP176" s="4" t="n">
        <v>417.924</v>
      </c>
      <c r="AQ176" s="4" t="n">
        <v>770.345</v>
      </c>
      <c r="AR176" s="4" t="n">
        <v>408.816</v>
      </c>
      <c r="AS176" s="4" t="n">
        <v>214.213</v>
      </c>
      <c r="AT176" s="4" t="n">
        <v>208.959</v>
      </c>
      <c r="AU176" s="4" t="n">
        <v>338.12</v>
      </c>
      <c r="AV176" s="4" t="n">
        <v>331.86</v>
      </c>
      <c r="AW176" s="4" t="n">
        <v>235.16</v>
      </c>
      <c r="AX176" s="4" t="n">
        <v>879.45</v>
      </c>
      <c r="AY176" s="4" t="n">
        <v>427.74</v>
      </c>
      <c r="AZ176" s="4"/>
      <c r="BA176" s="4"/>
      <c r="BB176" s="4"/>
      <c r="BC176" s="4"/>
      <c r="BD176" s="4"/>
      <c r="BF176" s="84" t="str">
        <f t="shared" si="201"/>
        <v>-</v>
      </c>
      <c r="BG176" s="84" t="str">
        <f t="shared" si="201"/>
        <v>-</v>
      </c>
      <c r="BH176" s="84" t="str">
        <f t="shared" si="201"/>
        <v>-</v>
      </c>
      <c r="BI176" s="84" t="str">
        <f t="shared" si="201"/>
        <v>-</v>
      </c>
      <c r="BJ176" s="84" t="str">
        <f t="shared" si="201"/>
        <v>-</v>
      </c>
      <c r="BK176" s="84" t="str">
        <f t="shared" si="201"/>
        <v>-</v>
      </c>
      <c r="BL176" s="84" t="str">
        <f t="shared" si="201"/>
        <v>-</v>
      </c>
      <c r="BM176" s="84" t="str">
        <f t="shared" si="201"/>
        <v>-</v>
      </c>
      <c r="BN176" s="84" t="str">
        <f t="shared" si="201"/>
        <v>-</v>
      </c>
      <c r="BO176" s="84" t="str">
        <f t="shared" si="201"/>
        <v>-</v>
      </c>
      <c r="BP176" s="84" t="str">
        <f t="shared" si="201"/>
        <v>-</v>
      </c>
      <c r="BQ176" s="84" t="str">
        <f t="shared" si="201"/>
        <v>-</v>
      </c>
    </row>
    <row r="177" spans="1:69" x14ac:dyDescent="0.25">
      <c r="A177" s="44" t="s">
        <v>221</v>
      </c>
      <c r="B177" s="22" t="s">
        <v>49</v>
      </c>
      <c r="C177" s="82">
        <f>SUM(U177                    : INDEX(U177:AF177,$B$2))</f>
        <v>0</v>
      </c>
      <c r="D177" s="82">
        <f>SUM(AG177                     : INDEX(AG177:AR177,$B$2))</f>
        <v>0</v>
      </c>
      <c r="E177" s="82">
        <f>SUM(AS177                    : INDEX(AS177:BD177,$B$2))</f>
        <v>0</v>
      </c>
      <c r="F177" s="65" t="str">
        <f t="shared" si="202"/>
        <v/>
      </c>
      <c r="H177" s="4">
        <f t="shared" si="203"/>
        <v>0</v>
      </c>
      <c r="I177" s="4">
        <f t="shared" si="191"/>
        <v>0</v>
      </c>
      <c r="J177" s="4">
        <f t="shared" si="204"/>
        <v>0</v>
      </c>
      <c r="K177" s="4">
        <f t="shared" si="192"/>
        <v>0</v>
      </c>
      <c r="L177" s="4">
        <f t="shared" si="193"/>
        <v>0</v>
      </c>
      <c r="M177" s="4">
        <f t="shared" si="194"/>
        <v>0</v>
      </c>
      <c r="N177" s="4">
        <f t="shared" si="195"/>
        <v>0</v>
      </c>
      <c r="O177" s="4">
        <f t="shared" si="196"/>
        <v>0</v>
      </c>
      <c r="P177" s="4">
        <f t="shared" si="197"/>
        <v>0</v>
      </c>
      <c r="Q177" s="4">
        <f t="shared" si="198"/>
        <v>0</v>
      </c>
      <c r="R177" s="4">
        <f t="shared" si="199"/>
        <v>0</v>
      </c>
      <c r="S177" s="4">
        <f t="shared" si="200"/>
        <v>0</v>
      </c>
      <c r="U177" s="4" t="n">
        <v>721.626</v>
      </c>
      <c r="V177" s="4" t="n">
        <v>628.335</v>
      </c>
      <c r="W177" s="4" t="n">
        <v>439.957</v>
      </c>
      <c r="X177" s="4" t="n">
        <v>598.999</v>
      </c>
      <c r="Y177" s="4" t="n">
        <v>652.096</v>
      </c>
      <c r="Z177" s="4" t="n">
        <v>1028.029</v>
      </c>
      <c r="AA177" s="4" t="n">
        <v>1667.686</v>
      </c>
      <c r="AB177" s="4" t="n">
        <v>1799.949</v>
      </c>
      <c r="AC177" s="4" t="n">
        <v>2161.7545</v>
      </c>
      <c r="AD177" s="4" t="n">
        <v>2357.864</v>
      </c>
      <c r="AE177" s="4" t="n">
        <v>3016.5061</v>
      </c>
      <c r="AF177" s="4" t="n">
        <v>5010.77360000001</v>
      </c>
      <c r="AG177" s="4" t="n">
        <v>3665.0763</v>
      </c>
      <c r="AH177" s="4" t="n">
        <v>3030.3748</v>
      </c>
      <c r="AI177" s="4" t="n">
        <v>2848.1526</v>
      </c>
      <c r="AJ177" s="4" t="n">
        <v>2479.3922</v>
      </c>
      <c r="AK177" s="4" t="n">
        <v>4034.7116</v>
      </c>
      <c r="AL177" s="4" t="n">
        <v>4495.8242</v>
      </c>
      <c r="AM177" s="4" t="n">
        <v>4253.143</v>
      </c>
      <c r="AN177" s="4" t="n">
        <v>7209.23310000002</v>
      </c>
      <c r="AO177" s="4" t="n">
        <v>7599.72880000003</v>
      </c>
      <c r="AP177" s="4" t="n">
        <v>7609.98900000003</v>
      </c>
      <c r="AQ177" s="4" t="n">
        <v>10633.0813</v>
      </c>
      <c r="AR177" s="4" t="n">
        <v>12684.5322000001</v>
      </c>
      <c r="AS177" s="4" t="n">
        <v>12339.5870000001</v>
      </c>
      <c r="AT177" s="4" t="n">
        <v>7086.46600000003</v>
      </c>
      <c r="AU177" s="4" t="n">
        <v>5855.43</v>
      </c>
      <c r="AV177" s="4" t="n">
        <v>4464.28</v>
      </c>
      <c r="AW177" s="4" t="n">
        <v>8426.64</v>
      </c>
      <c r="AX177" s="4" t="n">
        <v>7393.82</v>
      </c>
      <c r="AY177" s="4" t="n">
        <v>7585.51</v>
      </c>
      <c r="AZ177" s="4"/>
      <c r="BA177" s="4"/>
      <c r="BB177" s="4"/>
      <c r="BC177" s="4"/>
      <c r="BD177" s="4"/>
      <c r="BF177" s="84" t="str">
        <f t="shared" si="201"/>
        <v>-</v>
      </c>
      <c r="BG177" s="84" t="str">
        <f t="shared" si="201"/>
        <v>-</v>
      </c>
      <c r="BH177" s="84" t="str">
        <f t="shared" si="201"/>
        <v>-</v>
      </c>
      <c r="BI177" s="84" t="str">
        <f t="shared" si="201"/>
        <v>-</v>
      </c>
      <c r="BJ177" s="84" t="str">
        <f t="shared" si="201"/>
        <v>-</v>
      </c>
      <c r="BK177" s="84" t="str">
        <f t="shared" si="201"/>
        <v>-</v>
      </c>
      <c r="BL177" s="84" t="str">
        <f t="shared" si="201"/>
        <v>-</v>
      </c>
      <c r="BM177" s="84" t="str">
        <f t="shared" si="201"/>
        <v>-</v>
      </c>
      <c r="BN177" s="84" t="str">
        <f t="shared" si="201"/>
        <v>-</v>
      </c>
      <c r="BO177" s="84" t="str">
        <f t="shared" si="201"/>
        <v>-</v>
      </c>
      <c r="BP177" s="84" t="str">
        <f t="shared" si="201"/>
        <v>-</v>
      </c>
      <c r="BQ177" s="84" t="str">
        <f t="shared" si="201"/>
        <v>-</v>
      </c>
    </row>
    <row r="178" spans="1:69" x14ac:dyDescent="0.25">
      <c r="A178" s="44" t="s">
        <v>222</v>
      </c>
      <c r="B178" s="22" t="s">
        <v>50</v>
      </c>
      <c r="C178" s="82">
        <f>SUM(U178                    : INDEX(U178:AF178,$B$2))</f>
        <v>0</v>
      </c>
      <c r="D178" s="82">
        <f>SUM(AG178                     : INDEX(AG178:AR178,$B$2))</f>
        <v>0</v>
      </c>
      <c r="E178" s="82">
        <f>SUM(AS178                    : INDEX(AS178:BD178,$B$2))</f>
        <v>0</v>
      </c>
      <c r="F178" s="65" t="str">
        <f t="shared" si="202"/>
        <v/>
      </c>
      <c r="H178" s="4">
        <f t="shared" si="203"/>
        <v>0</v>
      </c>
      <c r="I178" s="4">
        <f t="shared" si="191"/>
        <v>0</v>
      </c>
      <c r="J178" s="4">
        <f t="shared" si="204"/>
        <v>0</v>
      </c>
      <c r="K178" s="4">
        <f t="shared" si="192"/>
        <v>0</v>
      </c>
      <c r="L178" s="4">
        <f t="shared" si="193"/>
        <v>0</v>
      </c>
      <c r="M178" s="4">
        <f t="shared" si="194"/>
        <v>0</v>
      </c>
      <c r="N178" s="4">
        <f t="shared" si="195"/>
        <v>0</v>
      </c>
      <c r="O178" s="4">
        <f t="shared" si="196"/>
        <v>0</v>
      </c>
      <c r="P178" s="4">
        <f t="shared" si="197"/>
        <v>0</v>
      </c>
      <c r="Q178" s="4">
        <f t="shared" si="198"/>
        <v>0</v>
      </c>
      <c r="R178" s="4">
        <f>SUM(AY178:BA178)</f>
        <v>0</v>
      </c>
      <c r="S178" s="4">
        <f t="shared" si="200"/>
        <v>0</v>
      </c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 t="n">
        <v>3185.58</v>
      </c>
      <c r="AU178" s="4" t="n">
        <v>3131.26</v>
      </c>
      <c r="AV178" s="4" t="n">
        <v>2542.54</v>
      </c>
      <c r="AW178" s="4" t="n">
        <v>5669.87</v>
      </c>
      <c r="AX178" s="4" t="n">
        <v>4640.75</v>
      </c>
      <c r="AY178" s="4" t="n">
        <v>5708.34</v>
      </c>
      <c r="AZ178" s="4"/>
      <c r="BA178" s="4"/>
      <c r="BB178" s="4"/>
      <c r="BC178" s="4"/>
      <c r="BD178" s="4"/>
      <c r="BF178" s="84" t="str">
        <f t="shared" si="201"/>
        <v>-</v>
      </c>
      <c r="BG178" s="84" t="str">
        <f t="shared" si="201"/>
        <v>-</v>
      </c>
      <c r="BH178" s="84" t="str">
        <f t="shared" si="201"/>
        <v>-</v>
      </c>
      <c r="BI178" s="84" t="str">
        <f t="shared" si="201"/>
        <v>-</v>
      </c>
      <c r="BJ178" s="84" t="str">
        <f t="shared" si="201"/>
        <v>-</v>
      </c>
      <c r="BK178" s="84" t="str">
        <f t="shared" si="201"/>
        <v>-</v>
      </c>
      <c r="BL178" s="84" t="str">
        <f t="shared" si="201"/>
        <v>-</v>
      </c>
      <c r="BM178" s="84" t="str">
        <f t="shared" si="201"/>
        <v>-</v>
      </c>
      <c r="BN178" s="84" t="str">
        <f t="shared" si="201"/>
        <v>-</v>
      </c>
      <c r="BO178" s="84" t="str">
        <f t="shared" si="201"/>
        <v>-</v>
      </c>
      <c r="BP178" s="84" t="str">
        <f t="shared" si="201"/>
        <v>-</v>
      </c>
      <c r="BQ178" s="84" t="str">
        <f t="shared" si="201"/>
        <v>-</v>
      </c>
    </row>
    <row r="179" spans="1:69" x14ac:dyDescent="0.25">
      <c r="A179" s="44"/>
      <c r="B179" s="3" t="s">
        <v>153</v>
      </c>
      <c r="C179" s="82">
        <f>SUM(U179                    : INDEX(U179:AF179,$B$2))</f>
        <v>0</v>
      </c>
      <c r="D179" s="82">
        <f>SUM(AG179                     : INDEX(AG179:AR179,$B$2))</f>
        <v>0</v>
      </c>
      <c r="E179" s="82">
        <f>SUM(AS179                     : INDEX(AS179:BD179,$B$2))</f>
        <v>0</v>
      </c>
      <c r="F179" s="65" t="str">
        <f t="shared" si="202"/>
        <v/>
      </c>
      <c r="H179" s="4">
        <f t="shared" si="203"/>
        <v>0</v>
      </c>
      <c r="I179" s="4">
        <f t="shared" si="191"/>
        <v>0</v>
      </c>
      <c r="J179" s="4">
        <f t="shared" si="204"/>
        <v>0</v>
      </c>
      <c r="K179" s="4">
        <f t="shared" si="192"/>
        <v>0</v>
      </c>
      <c r="L179" s="4">
        <f t="shared" si="193"/>
        <v>0</v>
      </c>
      <c r="M179" s="4">
        <f t="shared" si="194"/>
        <v>0</v>
      </c>
      <c r="N179" s="4">
        <f t="shared" si="195"/>
        <v>0</v>
      </c>
      <c r="O179" s="4">
        <f t="shared" si="196"/>
        <v>0</v>
      </c>
      <c r="P179" s="4">
        <f t="shared" si="197"/>
        <v>0</v>
      </c>
      <c r="Q179" s="4">
        <f t="shared" si="198"/>
        <v>0</v>
      </c>
      <c r="R179" s="4">
        <f t="shared" si="199"/>
        <v>0</v>
      </c>
      <c r="S179" s="4">
        <f t="shared" si="200"/>
        <v>0</v>
      </c>
      <c r="U179" s="61">
        <f>SUM(U171:U177)</f>
        <v>0</v>
      </c>
      <c r="V179" s="61">
        <f>SUM(V171:V177)</f>
        <v>0</v>
      </c>
      <c r="W179" s="61">
        <f>SUM(W171:W177)</f>
        <v>0</v>
      </c>
      <c r="X179" s="61">
        <f>SUM(X171:X177)</f>
        <v>0</v>
      </c>
      <c r="Y179" s="61">
        <f>SUM(Y171:Y177)</f>
        <v>0</v>
      </c>
      <c r="Z179" s="61">
        <f t="shared" ref="Z179:BD179" si="205">SUM(Z171:Z177)</f>
        <v>0</v>
      </c>
      <c r="AA179" s="61">
        <f t="shared" si="205"/>
        <v>0</v>
      </c>
      <c r="AB179" s="61">
        <f t="shared" si="205"/>
        <v>0</v>
      </c>
      <c r="AC179" s="61">
        <f t="shared" si="205"/>
        <v>0</v>
      </c>
      <c r="AD179" s="61">
        <f t="shared" si="205"/>
        <v>0</v>
      </c>
      <c r="AE179" s="61">
        <f t="shared" si="205"/>
        <v>0</v>
      </c>
      <c r="AF179" s="61">
        <f t="shared" si="205"/>
        <v>0</v>
      </c>
      <c r="AG179" s="61">
        <f t="shared" si="205"/>
        <v>0</v>
      </c>
      <c r="AH179" s="61">
        <f t="shared" si="205"/>
        <v>0</v>
      </c>
      <c r="AI179" s="61">
        <f t="shared" si="205"/>
        <v>0</v>
      </c>
      <c r="AJ179" s="61">
        <f>SUM(AJ171:AJ177)</f>
        <v>0</v>
      </c>
      <c r="AK179" s="61">
        <f t="shared" si="205"/>
        <v>0</v>
      </c>
      <c r="AL179" s="61">
        <f t="shared" si="205"/>
        <v>0</v>
      </c>
      <c r="AM179" s="61">
        <f t="shared" si="205"/>
        <v>0</v>
      </c>
      <c r="AN179" s="61">
        <f t="shared" si="205"/>
        <v>0</v>
      </c>
      <c r="AO179" s="61">
        <f t="shared" si="205"/>
        <v>0</v>
      </c>
      <c r="AP179" s="61">
        <f t="shared" si="205"/>
        <v>0</v>
      </c>
      <c r="AQ179" s="61">
        <f t="shared" si="205"/>
        <v>0</v>
      </c>
      <c r="AR179" s="61">
        <f t="shared" si="205"/>
        <v>0</v>
      </c>
      <c r="AS179" s="61">
        <f t="shared" si="205"/>
        <v>0</v>
      </c>
      <c r="AT179" s="61">
        <f t="shared" si="205"/>
        <v>0</v>
      </c>
      <c r="AU179" s="61">
        <f t="shared" si="205"/>
        <v>0</v>
      </c>
      <c r="AV179" s="61">
        <f t="shared" si="205"/>
        <v>0</v>
      </c>
      <c r="AW179" s="61">
        <f t="shared" si="205"/>
        <v>0</v>
      </c>
      <c r="AX179" s="61">
        <f t="shared" si="205"/>
        <v>0</v>
      </c>
      <c r="AY179" s="61">
        <f t="shared" si="205"/>
        <v>0</v>
      </c>
      <c r="AZ179" s="61">
        <f t="shared" si="205"/>
        <v>0</v>
      </c>
      <c r="BA179" s="61">
        <f t="shared" si="205"/>
        <v>0</v>
      </c>
      <c r="BB179" s="61">
        <f t="shared" si="205"/>
        <v>0</v>
      </c>
      <c r="BC179" s="61">
        <f t="shared" si="205"/>
        <v>0</v>
      </c>
      <c r="BD179" s="61">
        <f t="shared" si="205"/>
        <v>0</v>
      </c>
      <c r="BF179" s="84" t="str">
        <f t="shared" si="201"/>
        <v>-</v>
      </c>
      <c r="BG179" s="84" t="str">
        <f t="shared" si="201"/>
        <v>-</v>
      </c>
      <c r="BH179" s="84" t="str">
        <f t="shared" si="201"/>
        <v>-</v>
      </c>
      <c r="BI179" s="84" t="str">
        <f t="shared" si="201"/>
        <v>-</v>
      </c>
      <c r="BJ179" s="84" t="str">
        <f t="shared" si="201"/>
        <v>-</v>
      </c>
      <c r="BK179" s="84" t="str">
        <f t="shared" si="201"/>
        <v>-</v>
      </c>
      <c r="BL179" s="84" t="str">
        <f t="shared" si="201"/>
        <v>-</v>
      </c>
      <c r="BM179" s="84" t="str">
        <f t="shared" si="201"/>
        <v>-</v>
      </c>
      <c r="BN179" s="84" t="str">
        <f t="shared" si="201"/>
        <v>-</v>
      </c>
      <c r="BO179" s="84" t="str">
        <f t="shared" si="201"/>
        <v>-</v>
      </c>
      <c r="BP179" s="84" t="str">
        <f t="shared" si="201"/>
        <v>-</v>
      </c>
      <c r="BQ179" s="84" t="str">
        <f t="shared" si="201"/>
        <v>-</v>
      </c>
    </row>
    <row r="180" spans="1:69" x14ac:dyDescent="0.25">
      <c r="A180" s="44" t="s">
        <v>223</v>
      </c>
      <c r="B180" s="3" t="s">
        <v>61</v>
      </c>
      <c r="C180" s="83">
        <f>SUM(C171:C178)</f>
        <v>0</v>
      </c>
      <c r="D180" s="83">
        <f t="shared" ref="D180:E180" si="206">SUM(D171:D178)</f>
        <v>0</v>
      </c>
      <c r="E180" s="83">
        <f t="shared" si="206"/>
        <v>0</v>
      </c>
      <c r="F180" s="65" t="str">
        <f t="shared" si="202"/>
        <v/>
      </c>
      <c r="H180" s="4">
        <f t="shared" si="203"/>
        <v>0</v>
      </c>
      <c r="I180" s="4">
        <f t="shared" si="191"/>
        <v>0</v>
      </c>
      <c r="J180" s="4">
        <f t="shared" si="204"/>
        <v>0</v>
      </c>
      <c r="K180" s="4">
        <f t="shared" si="192"/>
        <v>0</v>
      </c>
      <c r="L180" s="4">
        <f t="shared" si="193"/>
        <v>0</v>
      </c>
      <c r="M180" s="4">
        <f t="shared" si="194"/>
        <v>0</v>
      </c>
      <c r="N180" s="4">
        <f t="shared" si="195"/>
        <v>0</v>
      </c>
      <c r="O180" s="4">
        <f t="shared" si="196"/>
        <v>0</v>
      </c>
      <c r="P180" s="4">
        <f t="shared" si="197"/>
        <v>0</v>
      </c>
      <c r="Q180" s="4">
        <f t="shared" si="198"/>
        <v>0</v>
      </c>
      <c r="R180" s="4">
        <f t="shared" si="199"/>
        <v>0</v>
      </c>
      <c r="S180" s="4">
        <f t="shared" si="200"/>
        <v>0</v>
      </c>
      <c r="U180" s="4" t="n">
        <v>1009.13</v>
      </c>
      <c r="V180" s="4" t="n">
        <v>697.641</v>
      </c>
      <c r="W180" s="4" t="n">
        <v>581.444</v>
      </c>
      <c r="X180" s="4" t="n">
        <v>758.734</v>
      </c>
      <c r="Y180" s="4" t="n">
        <v>933.468</v>
      </c>
      <c r="Z180" s="4" t="n">
        <v>1498.9838</v>
      </c>
      <c r="AA180" s="4" t="n">
        <v>1874.607</v>
      </c>
      <c r="AB180" s="4" t="n">
        <v>2648.131</v>
      </c>
      <c r="AC180" s="4" t="n">
        <v>2649.6715</v>
      </c>
      <c r="AD180" s="4" t="n">
        <v>3090.543</v>
      </c>
      <c r="AE180" s="4" t="n">
        <v>3819.9377</v>
      </c>
      <c r="AF180" s="4" t="n">
        <v>6543.52860000001</v>
      </c>
      <c r="AG180" s="4" t="n">
        <v>5366.6832</v>
      </c>
      <c r="AH180" s="4" t="n">
        <v>4376.9224</v>
      </c>
      <c r="AI180" s="4" t="n">
        <v>4016.5424</v>
      </c>
      <c r="AJ180" s="4" t="n">
        <v>3528.3434</v>
      </c>
      <c r="AK180" s="4" t="n">
        <v>4937.8146</v>
      </c>
      <c r="AL180" s="4" t="n">
        <v>5948.9392</v>
      </c>
      <c r="AM180" s="4" t="n">
        <v>5826.4898</v>
      </c>
      <c r="AN180" s="4" t="n">
        <v>8766.83390000002</v>
      </c>
      <c r="AO180" s="4" t="n">
        <v>9029.80080000003</v>
      </c>
      <c r="AP180" s="4" t="n">
        <v>8986.75800000003</v>
      </c>
      <c r="AQ180" s="4" t="n">
        <v>13577.3313</v>
      </c>
      <c r="AR180" s="4" t="n">
        <v>15351.1655000001</v>
      </c>
      <c r="AS180" s="4" t="n">
        <v>14260.6348000001</v>
      </c>
      <c r="AT180" s="4" t="n">
        <v>13056.7199</v>
      </c>
      <c r="AU180" s="4" t="n">
        <v>11306.55</v>
      </c>
      <c r="AV180" s="4" t="n">
        <v>8989.46</v>
      </c>
      <c r="AW180" s="4" t="n">
        <v>17227.34</v>
      </c>
      <c r="AX180" s="4" t="n">
        <v>16274.47</v>
      </c>
      <c r="AY180" s="4" t="n">
        <v>16921.14</v>
      </c>
      <c r="AZ180" s="4"/>
      <c r="BA180" s="4"/>
      <c r="BB180" s="4"/>
      <c r="BC180" s="4"/>
      <c r="BD180" s="4"/>
      <c r="BF180" s="84" t="str">
        <f t="shared" si="201"/>
        <v>-</v>
      </c>
      <c r="BG180" s="84" t="str">
        <f t="shared" si="201"/>
        <v>-</v>
      </c>
      <c r="BH180" s="84" t="str">
        <f t="shared" si="201"/>
        <v>-</v>
      </c>
      <c r="BI180" s="84" t="str">
        <f t="shared" si="201"/>
        <v>-</v>
      </c>
      <c r="BJ180" s="84" t="str">
        <f t="shared" si="201"/>
        <v>-</v>
      </c>
      <c r="BK180" s="84" t="str">
        <f t="shared" si="201"/>
        <v>-</v>
      </c>
      <c r="BL180" s="84" t="str">
        <f t="shared" si="201"/>
        <v>-</v>
      </c>
      <c r="BM180" s="84" t="str">
        <f t="shared" si="201"/>
        <v>-</v>
      </c>
      <c r="BN180" s="84" t="str">
        <f t="shared" si="201"/>
        <v>-</v>
      </c>
      <c r="BO180" s="84" t="str">
        <f t="shared" si="201"/>
        <v>-</v>
      </c>
      <c r="BP180" s="84" t="str">
        <f t="shared" si="201"/>
        <v>-</v>
      </c>
      <c r="BQ180" s="84" t="str">
        <f t="shared" si="201"/>
        <v>-</v>
      </c>
    </row>
  </sheetData>
  <mergeCells count="1">
    <mergeCell ref="BF2:BK2"/>
  </mergeCells>
  <conditionalFormatting sqref="AG109:AR109">
    <cfRule type="expression" dxfId="1" priority="1">
      <formula>$A$2=COLUMNS($N109:AG109)</formula>
    </cfRule>
  </conditionalFormatting>
  <hyperlinks>
    <hyperlink ref="B1" location="Cover!A1" display="Back to cover page"/>
  </hyperlinks>
  <pageMargins left="0.7" right="0.7" top="0.75" bottom="0.75" header="0.3" footer="0.3"/>
  <pageSetup orientation="portrait" r:id="rId1"/>
  <cellWatches>
    <cellWatch r="L95"/>
    <cellWatch r="BA83"/>
  </cellWatch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rgb="FF92D050"/>
  </sheetPr>
  <dimension ref="A1:BS180"/>
  <sheetViews>
    <sheetView showGridLines="0" zoomScale="80" zoomScaleNormal="80" workbookViewId="0">
      <pane xSplit="2" ySplit="3" topLeftCell="C4" activePane="bottomRight" state="frozen"/>
      <selection activeCell="B2" sqref="B2"/>
      <selection pane="topRight" activeCell="C2" sqref="C2"/>
      <selection pane="bottomLeft" activeCell="B4" sqref="B4"/>
      <selection pane="bottomRight" sqref="A1:XFD1048576"/>
    </sheetView>
  </sheetViews>
  <sheetFormatPr defaultColWidth="3.25" defaultRowHeight="15" outlineLevelCol="1" x14ac:dyDescent="0.25"/>
  <cols>
    <col min="1" max="1" customWidth="true" hidden="true" style="42" width="53.125" collapsed="true"/>
    <col min="2" max="2" bestFit="true" customWidth="true" width="26.125" collapsed="true"/>
    <col min="3" max="6" customWidth="true" style="22" width="10.5" collapsed="true"/>
    <col min="7" max="7" bestFit="true" customWidth="true" style="2" width="4.875" collapsed="true"/>
    <col min="8" max="10" customWidth="true" width="9.875" collapsed="true" outlineLevel="1"/>
    <col min="11" max="11" customWidth="true" width="9.875" collapsed="true"/>
    <col min="12" max="14" customWidth="true" width="9.875" collapsed="true" outlineLevel="1"/>
    <col min="15" max="15" customWidth="true" width="9.875" collapsed="true"/>
    <col min="16" max="18" customWidth="true" width="9.875" collapsed="true" outlineLevel="1"/>
    <col min="19" max="19" customWidth="true" width="9.875" collapsed="true"/>
    <col min="20" max="20" bestFit="true" customWidth="true" width="3.125" collapsed="true"/>
    <col min="21" max="31" customWidth="true" width="8.5" collapsed="true" outlineLevel="1"/>
    <col min="32" max="32" customWidth="true" width="8.5" collapsed="true"/>
    <col min="33" max="43" customWidth="true" width="8.5" collapsed="true" outlineLevel="1"/>
    <col min="44" max="44" customWidth="true" width="8.5" collapsed="true"/>
    <col min="45" max="50" customWidth="true" width="8.5" collapsed="true" outlineLevel="1"/>
    <col min="51" max="55" customWidth="true" width="8.5" collapsed="true" outlineLevel="1"/>
    <col min="56" max="56" customWidth="true" width="8.5" collapsed="true"/>
    <col min="57" max="57" bestFit="true" customWidth="true" style="2" width="4.875" collapsed="true"/>
    <col min="58" max="63" customWidth="true" width="9.5" collapsed="true"/>
    <col min="64" max="69" customWidth="true" width="9.5" collapsed="true"/>
    <col min="70" max="70" style="2" width="3.25" collapsed="true"/>
  </cols>
  <sheetData>
    <row r="1" spans="1:70" s="85" customFormat="1" x14ac:dyDescent="0.25">
      <c r="B1" s="180" t="s">
        <v>289</v>
      </c>
      <c r="C1" s="86"/>
      <c r="D1" s="86"/>
      <c r="E1" s="86"/>
      <c r="G1" s="87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>
        <v>201501</v>
      </c>
      <c r="V1" s="86">
        <v>201502</v>
      </c>
      <c r="W1" s="86">
        <v>201503</v>
      </c>
      <c r="X1" s="86">
        <v>201504</v>
      </c>
      <c r="Y1" s="86">
        <v>201505</v>
      </c>
      <c r="Z1" s="86">
        <v>201506</v>
      </c>
      <c r="AA1" s="86">
        <v>201507</v>
      </c>
      <c r="AB1" s="86">
        <v>201508</v>
      </c>
      <c r="AC1" s="86">
        <v>201509</v>
      </c>
      <c r="AD1" s="86">
        <v>201510</v>
      </c>
      <c r="AE1" s="86">
        <v>201511</v>
      </c>
      <c r="AF1" s="86">
        <v>201512</v>
      </c>
      <c r="AG1" s="86">
        <v>201601</v>
      </c>
      <c r="AH1" s="86">
        <v>201602</v>
      </c>
      <c r="AI1" s="86">
        <v>201603</v>
      </c>
      <c r="AJ1" s="86">
        <v>201604</v>
      </c>
      <c r="AK1" s="86">
        <v>201605</v>
      </c>
      <c r="AL1" s="86">
        <v>201606</v>
      </c>
      <c r="AM1" s="86">
        <v>201607</v>
      </c>
      <c r="AN1" s="86">
        <v>201608</v>
      </c>
      <c r="AO1" s="86">
        <v>201609</v>
      </c>
      <c r="AP1" s="86">
        <v>201610</v>
      </c>
      <c r="AQ1" s="86">
        <v>201611</v>
      </c>
      <c r="AR1" s="86">
        <v>201612</v>
      </c>
      <c r="AS1" s="86">
        <v>201701</v>
      </c>
      <c r="AT1" s="86">
        <v>201702</v>
      </c>
      <c r="AU1" s="86">
        <v>201703</v>
      </c>
      <c r="AV1" s="86">
        <v>201704</v>
      </c>
      <c r="AW1" s="86">
        <v>201705</v>
      </c>
      <c r="AX1" s="86">
        <v>201706</v>
      </c>
      <c r="AY1" s="86">
        <v>201707</v>
      </c>
      <c r="AZ1" s="86">
        <v>201708</v>
      </c>
      <c r="BA1" s="86">
        <v>201709</v>
      </c>
      <c r="BB1" s="86">
        <v>201710</v>
      </c>
      <c r="BC1" s="86">
        <v>201711</v>
      </c>
      <c r="BD1" s="86">
        <v>201712</v>
      </c>
      <c r="BE1" s="87"/>
      <c r="BF1" s="86"/>
      <c r="BG1" s="86"/>
      <c r="BH1" s="86"/>
      <c r="BI1" s="86"/>
      <c r="BJ1" s="86"/>
      <c r="BK1" s="86"/>
      <c r="BL1" s="86"/>
      <c r="BM1" s="86"/>
      <c r="BN1" s="86"/>
      <c r="BO1" s="86"/>
      <c r="BP1" s="86"/>
      <c r="BQ1" s="86"/>
      <c r="BR1" s="87"/>
    </row>
    <row r="2" spans="1:70" x14ac:dyDescent="0.25">
      <c r="B2" s="79">
        <f>_xlfn.NUMBERVALUE(TEXT(Cover!G5,"m"))</f>
        <v>7</v>
      </c>
      <c r="C2" s="38"/>
      <c r="D2" s="38"/>
      <c r="E2" s="38"/>
      <c r="F2" s="20"/>
      <c r="H2" s="39"/>
      <c r="I2" s="39"/>
      <c r="J2" s="39"/>
      <c r="K2" s="39"/>
      <c r="L2" s="40"/>
      <c r="M2" s="40"/>
      <c r="N2" s="40"/>
      <c r="O2" s="40"/>
      <c r="P2" s="41"/>
      <c r="Q2" s="41"/>
      <c r="R2" s="41"/>
      <c r="S2" s="41"/>
      <c r="T2" s="14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8"/>
      <c r="AH2" s="28"/>
      <c r="AI2" s="28"/>
      <c r="AJ2" s="28"/>
      <c r="AK2" s="28"/>
      <c r="AL2" s="28"/>
      <c r="AM2" s="28"/>
      <c r="AN2" s="28"/>
      <c r="AO2" s="28"/>
      <c r="AP2" s="28"/>
      <c r="AQ2" s="28"/>
      <c r="AR2" s="28"/>
      <c r="AS2" s="24"/>
      <c r="AT2" s="24"/>
      <c r="AU2" s="24"/>
      <c r="AV2" s="24"/>
      <c r="AW2" s="24"/>
      <c r="AX2" s="24"/>
      <c r="AY2" s="24"/>
      <c r="AZ2" s="24"/>
      <c r="BA2" s="24"/>
      <c r="BB2" s="24"/>
      <c r="BC2" s="24"/>
      <c r="BD2" s="24"/>
      <c r="BF2" s="231" t="s">
        <v>203</v>
      </c>
      <c r="BG2" s="232"/>
      <c r="BH2" s="232"/>
      <c r="BI2" s="232"/>
      <c r="BJ2" s="232"/>
      <c r="BK2" s="232"/>
      <c r="BL2" s="46"/>
      <c r="BM2" s="46"/>
      <c r="BN2" s="46"/>
      <c r="BO2" s="46"/>
      <c r="BP2" s="46"/>
      <c r="BQ2" s="46"/>
    </row>
    <row r="3" spans="1:70" x14ac:dyDescent="0.25">
      <c r="A3" s="43" t="s">
        <v>205</v>
      </c>
      <c r="B3" s="23" t="s">
        <v>34</v>
      </c>
      <c r="C3" s="80" t="s">
        <v>132</v>
      </c>
      <c r="D3" s="80" t="s">
        <v>133</v>
      </c>
      <c r="E3" s="80" t="s">
        <v>134</v>
      </c>
      <c r="F3" s="21" t="s">
        <v>0</v>
      </c>
      <c r="G3" s="2" t="s">
        <v>33</v>
      </c>
      <c r="H3" s="27" t="s">
        <v>120</v>
      </c>
      <c r="I3" s="27" t="s">
        <v>121</v>
      </c>
      <c r="J3" s="27" t="s">
        <v>122</v>
      </c>
      <c r="K3" s="27" t="s">
        <v>123</v>
      </c>
      <c r="L3" s="30" t="s">
        <v>128</v>
      </c>
      <c r="M3" s="30" t="s">
        <v>129</v>
      </c>
      <c r="N3" s="30" t="s">
        <v>130</v>
      </c>
      <c r="O3" s="30" t="s">
        <v>131</v>
      </c>
      <c r="P3" s="25" t="s">
        <v>124</v>
      </c>
      <c r="Q3" s="25" t="s">
        <v>125</v>
      </c>
      <c r="R3" s="25" t="s">
        <v>126</v>
      </c>
      <c r="S3" s="25" t="s">
        <v>127</v>
      </c>
      <c r="T3" s="17" t="s">
        <v>33</v>
      </c>
      <c r="U3" s="27" t="s">
        <v>1</v>
      </c>
      <c r="V3" s="27" t="s">
        <v>2</v>
      </c>
      <c r="W3" s="27" t="s">
        <v>3</v>
      </c>
      <c r="X3" s="27" t="s">
        <v>4</v>
      </c>
      <c r="Y3" s="27" t="s">
        <v>5</v>
      </c>
      <c r="Z3" s="27" t="s">
        <v>6</v>
      </c>
      <c r="AA3" s="27" t="s">
        <v>7</v>
      </c>
      <c r="AB3" s="27" t="s">
        <v>8</v>
      </c>
      <c r="AC3" s="27" t="s">
        <v>9</v>
      </c>
      <c r="AD3" s="27" t="s">
        <v>10</v>
      </c>
      <c r="AE3" s="27" t="s">
        <v>11</v>
      </c>
      <c r="AF3" s="27" t="s">
        <v>12</v>
      </c>
      <c r="AG3" s="29" t="s">
        <v>13</v>
      </c>
      <c r="AH3" s="29" t="s">
        <v>14</v>
      </c>
      <c r="AI3" s="29" t="s">
        <v>15</v>
      </c>
      <c r="AJ3" s="29" t="s">
        <v>16</v>
      </c>
      <c r="AK3" s="29" t="s">
        <v>17</v>
      </c>
      <c r="AL3" s="29" t="s">
        <v>18</v>
      </c>
      <c r="AM3" s="29" t="s">
        <v>19</v>
      </c>
      <c r="AN3" s="29" t="s">
        <v>20</v>
      </c>
      <c r="AO3" s="29" t="s">
        <v>21</v>
      </c>
      <c r="AP3" s="29" t="s">
        <v>22</v>
      </c>
      <c r="AQ3" s="29" t="s">
        <v>23</v>
      </c>
      <c r="AR3" s="29" t="s">
        <v>24</v>
      </c>
      <c r="AS3" s="25" t="s">
        <v>25</v>
      </c>
      <c r="AT3" s="25" t="s">
        <v>26</v>
      </c>
      <c r="AU3" s="25" t="s">
        <v>27</v>
      </c>
      <c r="AV3" s="25" t="s">
        <v>28</v>
      </c>
      <c r="AW3" s="25" t="s">
        <v>29</v>
      </c>
      <c r="AX3" s="25" t="s">
        <v>30</v>
      </c>
      <c r="AY3" s="31" t="s">
        <v>99</v>
      </c>
      <c r="AZ3" s="31" t="s">
        <v>100</v>
      </c>
      <c r="BA3" s="31" t="s">
        <v>101</v>
      </c>
      <c r="BB3" s="31" t="s">
        <v>102</v>
      </c>
      <c r="BC3" s="31" t="s">
        <v>103</v>
      </c>
      <c r="BD3" s="31" t="s">
        <v>104</v>
      </c>
      <c r="BF3" s="32">
        <v>42736</v>
      </c>
      <c r="BG3" s="32">
        <v>42767</v>
      </c>
      <c r="BH3" s="32">
        <v>42795</v>
      </c>
      <c r="BI3" s="32">
        <v>42826</v>
      </c>
      <c r="BJ3" s="32">
        <v>42856</v>
      </c>
      <c r="BK3" s="32">
        <v>42887</v>
      </c>
      <c r="BL3" s="32">
        <v>42917</v>
      </c>
      <c r="BM3" s="32">
        <v>42948</v>
      </c>
      <c r="BN3" s="32">
        <v>42979</v>
      </c>
      <c r="BO3" s="32">
        <v>43009</v>
      </c>
      <c r="BP3" s="32">
        <v>43040</v>
      </c>
      <c r="BQ3" s="32">
        <v>43070</v>
      </c>
    </row>
    <row r="4" spans="1:70" x14ac:dyDescent="0.25">
      <c r="A4" s="16" t="s">
        <v>105</v>
      </c>
      <c r="B4" s="22" t="s">
        <v>62</v>
      </c>
      <c r="C4" s="69">
        <f>C84</f>
        <v>0</v>
      </c>
      <c r="D4" s="69">
        <f t="shared" ref="D4:F4" si="0">D84</f>
        <v>0</v>
      </c>
      <c r="E4" s="69">
        <f t="shared" si="0"/>
        <v>0</v>
      </c>
      <c r="F4" s="73" t="str">
        <f t="shared" si="0"/>
        <v/>
      </c>
      <c r="H4" s="69">
        <f>H84</f>
        <v>0</v>
      </c>
      <c r="I4" s="69">
        <f t="shared" ref="I4:S4" si="1">I84</f>
        <v>0</v>
      </c>
      <c r="J4" s="69">
        <f t="shared" si="1"/>
        <v>0</v>
      </c>
      <c r="K4" s="69">
        <f t="shared" si="1"/>
        <v>0</v>
      </c>
      <c r="L4" s="69">
        <f t="shared" si="1"/>
        <v>0</v>
      </c>
      <c r="M4" s="69">
        <f t="shared" si="1"/>
        <v>0</v>
      </c>
      <c r="N4" s="69">
        <f t="shared" si="1"/>
        <v>0</v>
      </c>
      <c r="O4" s="69">
        <f t="shared" si="1"/>
        <v>0</v>
      </c>
      <c r="P4" s="69">
        <f t="shared" si="1"/>
        <v>0</v>
      </c>
      <c r="Q4" s="69">
        <f t="shared" si="1"/>
        <v>0</v>
      </c>
      <c r="R4" s="69">
        <f t="shared" si="1"/>
        <v>0</v>
      </c>
      <c r="S4" s="69" t="str">
        <f t="shared" si="1"/>
        <v>-</v>
      </c>
      <c r="T4" s="1"/>
      <c r="U4" s="1" t="n">
        <v>1354.0</v>
      </c>
      <c r="V4" s="1" t="n">
        <v>1383.0</v>
      </c>
      <c r="W4" s="1" t="n">
        <v>1476.0</v>
      </c>
      <c r="X4" s="1" t="n">
        <v>1632.0</v>
      </c>
      <c r="Y4" s="1" t="n">
        <v>1590.0</v>
      </c>
      <c r="Z4" s="1" t="n">
        <v>1621.0</v>
      </c>
      <c r="AA4" s="1" t="n">
        <v>1650.0</v>
      </c>
      <c r="AB4" s="1" t="n">
        <v>1751.0</v>
      </c>
      <c r="AC4" s="1" t="n">
        <v>1734.0</v>
      </c>
      <c r="AD4" s="1" t="n">
        <v>1802.0</v>
      </c>
      <c r="AE4" s="1" t="n">
        <v>1897.0</v>
      </c>
      <c r="AF4" s="1" t="n">
        <v>1928.0</v>
      </c>
      <c r="AG4" s="1" t="n">
        <v>1939.0</v>
      </c>
      <c r="AH4" s="1" t="n">
        <v>1938.0</v>
      </c>
      <c r="AI4" s="1" t="n">
        <v>2068.0</v>
      </c>
      <c r="AJ4" s="1" t="n">
        <v>2121.0</v>
      </c>
      <c r="AK4" s="1" t="n">
        <v>2197.0</v>
      </c>
      <c r="AL4" s="1" t="n">
        <v>2295.0</v>
      </c>
      <c r="AM4" s="1" t="n">
        <v>2378.0</v>
      </c>
      <c r="AN4" s="1" t="n">
        <v>2500.0</v>
      </c>
      <c r="AO4" s="1" t="n">
        <v>2624.0</v>
      </c>
      <c r="AP4" s="1" t="n">
        <v>2812.0</v>
      </c>
      <c r="AQ4" s="1" t="n">
        <v>3031.0</v>
      </c>
      <c r="AR4" s="1" t="n">
        <v>3144.0</v>
      </c>
      <c r="AS4" s="11" t="n">
        <v>3220.0</v>
      </c>
      <c r="AT4" s="11" t="n">
        <v>2564.0</v>
      </c>
      <c r="AU4" s="11" t="n">
        <v>2534.0</v>
      </c>
      <c r="AV4" s="11" t="n">
        <v>2327.0</v>
      </c>
      <c r="AW4" s="11" t="n">
        <v>2436.0</v>
      </c>
      <c r="AX4" s="11" t="n">
        <v>2491.0</v>
      </c>
      <c r="AY4" s="77" t="n">
        <v>2410.0</v>
      </c>
      <c r="AZ4" s="77"/>
      <c r="BA4" s="77"/>
      <c r="BB4" s="77"/>
      <c r="BC4" s="77"/>
      <c r="BD4" s="77"/>
      <c r="BF4" s="84" t="str">
        <f>IFERROR(AS4/AG4,"-")</f>
        <v>-</v>
      </c>
      <c r="BG4" s="84" t="str">
        <f t="shared" ref="BG4:BP4" si="2">IFERROR(AT4/AH4,"-")</f>
        <v>-</v>
      </c>
      <c r="BH4" s="84" t="str">
        <f t="shared" si="2"/>
        <v>-</v>
      </c>
      <c r="BI4" s="84" t="str">
        <f t="shared" si="2"/>
        <v>-</v>
      </c>
      <c r="BJ4" s="84" t="str">
        <f t="shared" si="2"/>
        <v>-</v>
      </c>
      <c r="BK4" s="84" t="str">
        <f t="shared" si="2"/>
        <v>-</v>
      </c>
      <c r="BL4" s="84" t="str">
        <f t="shared" si="2"/>
        <v>-</v>
      </c>
      <c r="BM4" s="84" t="str">
        <f t="shared" si="2"/>
        <v>-</v>
      </c>
      <c r="BN4" s="84" t="str">
        <f t="shared" si="2"/>
        <v>-</v>
      </c>
      <c r="BO4" s="84" t="str">
        <f t="shared" si="2"/>
        <v>-</v>
      </c>
      <c r="BP4" s="84" t="str">
        <f t="shared" si="2"/>
        <v>-</v>
      </c>
      <c r="BQ4" s="84" t="str">
        <f>IFERROR(BD4/AR4,"-")</f>
        <v>-</v>
      </c>
    </row>
    <row r="5" spans="1:70" x14ac:dyDescent="0.25">
      <c r="A5" s="16" t="s">
        <v>106</v>
      </c>
      <c r="B5" s="22" t="s">
        <v>50</v>
      </c>
      <c r="C5" s="69">
        <f>C83</f>
        <v>0</v>
      </c>
      <c r="D5" s="69">
        <f t="shared" ref="D5:F5" si="3">D83</f>
        <v>0</v>
      </c>
      <c r="E5" s="69">
        <f t="shared" si="3"/>
        <v>0</v>
      </c>
      <c r="F5" s="73" t="str">
        <f t="shared" si="3"/>
        <v/>
      </c>
      <c r="H5" s="69">
        <f>H83</f>
        <v>0</v>
      </c>
      <c r="I5" s="69">
        <f t="shared" ref="I5:S5" si="4">I83</f>
        <v>0</v>
      </c>
      <c r="J5" s="69">
        <f t="shared" si="4"/>
        <v>0</v>
      </c>
      <c r="K5" s="69">
        <f t="shared" si="4"/>
        <v>0</v>
      </c>
      <c r="L5" s="69">
        <f t="shared" si="4"/>
        <v>0</v>
      </c>
      <c r="M5" s="69">
        <f t="shared" si="4"/>
        <v>0</v>
      </c>
      <c r="N5" s="69">
        <f t="shared" si="4"/>
        <v>0</v>
      </c>
      <c r="O5" s="69">
        <f t="shared" si="4"/>
        <v>0</v>
      </c>
      <c r="P5" s="69">
        <f t="shared" si="4"/>
        <v>0</v>
      </c>
      <c r="Q5" s="69">
        <f t="shared" si="4"/>
        <v>0</v>
      </c>
      <c r="R5" s="69">
        <f t="shared" si="4"/>
        <v>0</v>
      </c>
      <c r="S5" s="69" t="str">
        <f t="shared" si="4"/>
        <v>-</v>
      </c>
      <c r="T5" s="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 t="n">
        <v>799.0</v>
      </c>
      <c r="AU5" s="11" t="n">
        <v>902.0</v>
      </c>
      <c r="AV5" s="11" t="n">
        <v>1130.0</v>
      </c>
      <c r="AW5" s="11" t="n">
        <v>1301.0</v>
      </c>
      <c r="AX5" s="11" t="n">
        <v>1550.0</v>
      </c>
      <c r="AY5" s="77" t="n">
        <v>1761.0</v>
      </c>
      <c r="AZ5" s="77"/>
      <c r="BA5" s="77"/>
      <c r="BB5" s="77"/>
      <c r="BC5" s="77"/>
      <c r="BD5" s="77"/>
      <c r="BF5" s="84" t="str">
        <f t="shared" ref="BF5:BF11" si="5">IFERROR(AS5/AG5,"-")</f>
        <v>-</v>
      </c>
      <c r="BG5" s="84" t="str">
        <f t="shared" ref="BG5:BG12" si="6">IFERROR(AT5/AH5,"-")</f>
        <v>-</v>
      </c>
      <c r="BH5" s="84" t="str">
        <f t="shared" ref="BH5:BH12" si="7">IFERROR(AU5/AI5,"-")</f>
        <v>-</v>
      </c>
      <c r="BI5" s="84" t="str">
        <f t="shared" ref="BI5:BI12" si="8">IFERROR(AV5/AJ5,"-")</f>
        <v>-</v>
      </c>
      <c r="BJ5" s="84" t="str">
        <f t="shared" ref="BJ5:BJ12" si="9">IFERROR(AW5/AK5,"-")</f>
        <v>-</v>
      </c>
      <c r="BK5" s="84" t="str">
        <f t="shared" ref="BK5:BK12" si="10">IFERROR(AX5/AL5,"-")</f>
        <v>-</v>
      </c>
      <c r="BL5" s="84" t="str">
        <f t="shared" ref="BL5:BL12" si="11">IFERROR(AY5/AM5,"-")</f>
        <v>-</v>
      </c>
      <c r="BM5" s="84" t="str">
        <f t="shared" ref="BM5:BM12" si="12">IFERROR(AZ5/AN5,"-")</f>
        <v>-</v>
      </c>
      <c r="BN5" s="84" t="str">
        <f t="shared" ref="BN5:BN12" si="13">IFERROR(BA5/AO5,"-")</f>
        <v>-</v>
      </c>
      <c r="BO5" s="84" t="str">
        <f t="shared" ref="BO5:BO12" si="14">IFERROR(BB5/AP5,"-")</f>
        <v>-</v>
      </c>
      <c r="BP5" s="84" t="str">
        <f t="shared" ref="BP5:BP12" si="15">IFERROR(BC5/AQ5,"-")</f>
        <v>-</v>
      </c>
      <c r="BQ5" s="84" t="str">
        <f t="shared" ref="BQ5:BQ11" si="16">IFERROR(BD5/AR5,"-")</f>
        <v>-</v>
      </c>
    </row>
    <row r="6" spans="1:70" x14ac:dyDescent="0.25">
      <c r="A6" s="16" t="s">
        <v>206</v>
      </c>
      <c r="B6" s="22" t="s">
        <v>31</v>
      </c>
      <c r="C6" s="73" t="e">
        <f>C109</f>
        <v>#DIV/0!</v>
      </c>
      <c r="D6" s="73" t="e">
        <f t="shared" ref="D6:F6" si="17">D109</f>
        <v>#DIV/0!</v>
      </c>
      <c r="E6" s="73" t="e">
        <f t="shared" si="17"/>
        <v>#DIV/0!</v>
      </c>
      <c r="F6" s="73" t="str">
        <f t="shared" si="17"/>
        <v/>
      </c>
      <c r="G6" s="74"/>
      <c r="H6" s="73" t="str">
        <f t="shared" ref="H6:R6" si="18">H109</f>
        <v/>
      </c>
      <c r="I6" s="73" t="str">
        <f t="shared" si="18"/>
        <v/>
      </c>
      <c r="J6" s="73" t="str">
        <f t="shared" si="18"/>
        <v/>
      </c>
      <c r="K6" s="73" t="str">
        <f t="shared" si="18"/>
        <v/>
      </c>
      <c r="L6" s="73" t="str">
        <f t="shared" si="18"/>
        <v/>
      </c>
      <c r="M6" s="73" t="str">
        <f t="shared" si="18"/>
        <v/>
      </c>
      <c r="N6" s="73" t="str">
        <f t="shared" si="18"/>
        <v/>
      </c>
      <c r="O6" s="73" t="str">
        <f t="shared" si="18"/>
        <v/>
      </c>
      <c r="P6" s="73" t="str">
        <f t="shared" si="18"/>
        <v/>
      </c>
      <c r="Q6" s="73" t="str">
        <f t="shared" si="18"/>
        <v/>
      </c>
      <c r="R6" s="73" t="e">
        <f t="shared" si="18"/>
        <v>#DIV/0!</v>
      </c>
      <c r="S6" s="73" t="str">
        <f>S109</f>
        <v/>
      </c>
      <c r="T6" s="74"/>
      <c r="U6" s="74" t="n">
        <v>0.217872968980798</v>
      </c>
      <c r="V6" s="74" t="n">
        <v>0.16413593637021</v>
      </c>
      <c r="W6" s="74" t="n">
        <v>0.207598371777476</v>
      </c>
      <c r="X6" s="74" t="n">
        <v>0.245398773006135</v>
      </c>
      <c r="Y6" s="74" t="n">
        <v>0.293635790800252</v>
      </c>
      <c r="Z6" s="74" t="n">
        <v>0.337252475247525</v>
      </c>
      <c r="AA6" s="74" t="n">
        <v>0.314250913520097</v>
      </c>
      <c r="AB6" s="74" t="n">
        <v>0.241537578886976</v>
      </c>
      <c r="AC6" s="74" t="n">
        <v>0.346443030653557</v>
      </c>
      <c r="AD6" s="74" t="n">
        <v>0.274749721913237</v>
      </c>
      <c r="AE6" s="74" t="n">
        <v>0.322410147991543</v>
      </c>
      <c r="AF6" s="74" t="n">
        <v>0.394805194805195</v>
      </c>
      <c r="AG6" s="74" t="n">
        <v>0.124805800103573</v>
      </c>
      <c r="AH6" s="74" t="n">
        <v>0.120289106866288</v>
      </c>
      <c r="AI6" s="74" t="n">
        <v>0.23026973026973</v>
      </c>
      <c r="AJ6" s="74" t="n">
        <v>0.20348698352042</v>
      </c>
      <c r="AK6" s="74" t="n">
        <v>0.196895992587445</v>
      </c>
      <c r="AL6" s="74" t="n">
        <v>0.25924276169265</v>
      </c>
      <c r="AM6" s="74" t="n">
        <v>0.205095268679084</v>
      </c>
      <c r="AN6" s="74" t="n">
        <v>0.190241902419024</v>
      </c>
      <c r="AO6" s="74" t="n">
        <v>0.207259953161593</v>
      </c>
      <c r="AP6" s="74" t="n">
        <v>0.175128771155261</v>
      </c>
      <c r="AQ6" s="74" t="n">
        <v>0.196474413828513</v>
      </c>
      <c r="AR6" s="74" t="n">
        <v>0.266234817813765</v>
      </c>
      <c r="AS6" s="74" t="n">
        <v>0.11313639220615965</v>
      </c>
      <c r="AT6" s="74" t="n">
        <v>0.180497925311203</v>
      </c>
      <c r="AU6" s="74" t="n">
        <v>0.262455865045116</v>
      </c>
      <c r="AV6" s="74" t="n">
        <v>0.2406912</v>
      </c>
      <c r="AW6" s="74" t="n">
        <v>0.2532018</v>
      </c>
      <c r="AX6" s="74" t="n">
        <v>0.2687234</v>
      </c>
      <c r="AY6" s="76" t="n">
        <v>0.2203632</v>
      </c>
      <c r="AZ6" s="76"/>
      <c r="BA6" s="76"/>
      <c r="BB6" s="76"/>
      <c r="BC6" s="76"/>
      <c r="BD6" s="76"/>
      <c r="BE6" s="74"/>
      <c r="BF6" s="84" t="str">
        <f t="shared" si="5"/>
        <v>-</v>
      </c>
      <c r="BG6" s="84" t="str">
        <f t="shared" si="6"/>
        <v>-</v>
      </c>
      <c r="BH6" s="84" t="str">
        <f t="shared" si="7"/>
        <v>-</v>
      </c>
      <c r="BI6" s="84" t="str">
        <f t="shared" si="8"/>
        <v>-</v>
      </c>
      <c r="BJ6" s="84" t="str">
        <f t="shared" si="9"/>
        <v>-</v>
      </c>
      <c r="BK6" s="84" t="str">
        <f t="shared" si="10"/>
        <v>-</v>
      </c>
      <c r="BL6" s="84" t="str">
        <f t="shared" si="11"/>
        <v>-</v>
      </c>
      <c r="BM6" s="84" t="str">
        <f t="shared" si="12"/>
        <v>-</v>
      </c>
      <c r="BN6" s="84" t="str">
        <f t="shared" si="13"/>
        <v>-</v>
      </c>
      <c r="BO6" s="84" t="str">
        <f t="shared" si="14"/>
        <v>-</v>
      </c>
      <c r="BP6" s="84" t="str">
        <f t="shared" si="15"/>
        <v>-</v>
      </c>
      <c r="BQ6" s="84" t="str">
        <f t="shared" si="16"/>
        <v>-</v>
      </c>
    </row>
    <row r="7" spans="1:70" x14ac:dyDescent="0.25">
      <c r="A7" s="16" t="s">
        <v>151</v>
      </c>
      <c r="B7" s="22" t="s">
        <v>64</v>
      </c>
      <c r="C7" s="69">
        <f>C96</f>
        <v>0</v>
      </c>
      <c r="D7" s="69">
        <f t="shared" ref="D7:F8" si="19">D96</f>
        <v>0</v>
      </c>
      <c r="E7" s="69">
        <f t="shared" si="19"/>
        <v>0</v>
      </c>
      <c r="F7" s="73" t="str">
        <f t="shared" si="19"/>
        <v/>
      </c>
      <c r="H7" s="69">
        <f t="shared" ref="H7:S7" si="20">H96</f>
        <v>0</v>
      </c>
      <c r="I7" s="69">
        <f t="shared" si="20"/>
        <v>0</v>
      </c>
      <c r="J7" s="69">
        <f t="shared" si="20"/>
        <v>0</v>
      </c>
      <c r="K7" s="69">
        <f t="shared" si="20"/>
        <v>0</v>
      </c>
      <c r="L7" s="69">
        <f t="shared" si="20"/>
        <v>0</v>
      </c>
      <c r="M7" s="69">
        <f t="shared" si="20"/>
        <v>0</v>
      </c>
      <c r="N7" s="69">
        <f t="shared" si="20"/>
        <v>0</v>
      </c>
      <c r="O7" s="69">
        <f t="shared" si="20"/>
        <v>0</v>
      </c>
      <c r="P7" s="69">
        <f t="shared" si="20"/>
        <v>0</v>
      </c>
      <c r="Q7" s="69">
        <f t="shared" si="20"/>
        <v>0</v>
      </c>
      <c r="R7" s="69">
        <f t="shared" si="20"/>
        <v>0</v>
      </c>
      <c r="S7" s="69">
        <f t="shared" si="20"/>
        <v>0</v>
      </c>
      <c r="T7" s="1"/>
      <c r="U7" s="1" t="n">
        <v>295.0</v>
      </c>
      <c r="V7" s="1" t="n">
        <v>227.0</v>
      </c>
      <c r="W7" s="1" t="n">
        <v>306.0</v>
      </c>
      <c r="X7" s="1" t="n">
        <v>400.0</v>
      </c>
      <c r="Y7" s="1" t="n">
        <v>466.0</v>
      </c>
      <c r="Z7" s="1" t="n">
        <v>545.0</v>
      </c>
      <c r="AA7" s="1" t="n">
        <v>516.0</v>
      </c>
      <c r="AB7" s="1" t="n">
        <v>421.0</v>
      </c>
      <c r="AC7" s="1" t="n">
        <v>599.0</v>
      </c>
      <c r="AD7" s="1" t="n">
        <v>494.0</v>
      </c>
      <c r="AE7" s="1" t="n">
        <v>610.0</v>
      </c>
      <c r="AF7" s="1" t="n">
        <v>760.0</v>
      </c>
      <c r="AG7" s="1" t="n">
        <v>241.0</v>
      </c>
      <c r="AH7" s="1" t="n">
        <v>233.0</v>
      </c>
      <c r="AI7" s="1" t="n">
        <v>461.0</v>
      </c>
      <c r="AJ7" s="1" t="n">
        <v>426.0</v>
      </c>
      <c r="AK7" s="1" t="n">
        <v>425.0</v>
      </c>
      <c r="AL7" s="1" t="n">
        <v>582.0</v>
      </c>
      <c r="AM7" s="1" t="n">
        <v>479.0</v>
      </c>
      <c r="AN7" s="1" t="n">
        <v>464.0</v>
      </c>
      <c r="AO7" s="1" t="n">
        <v>531.0</v>
      </c>
      <c r="AP7" s="1" t="n">
        <v>476.0</v>
      </c>
      <c r="AQ7" s="1" t="n">
        <v>574.0</v>
      </c>
      <c r="AR7" s="1" t="n">
        <v>822.0</v>
      </c>
      <c r="AS7" s="11" t="n">
        <v>360.0</v>
      </c>
      <c r="AT7" s="11" t="n">
        <v>522.0</v>
      </c>
      <c r="AU7" s="11" t="n">
        <v>669.0</v>
      </c>
      <c r="AV7" s="11" t="n">
        <v>585.0</v>
      </c>
      <c r="AW7" s="11" t="n">
        <v>603.0</v>
      </c>
      <c r="AX7" s="11" t="n">
        <v>662.0</v>
      </c>
      <c r="AY7" s="77" t="n">
        <v>540.0</v>
      </c>
      <c r="AZ7" s="77"/>
      <c r="BA7" s="77"/>
      <c r="BB7" s="77"/>
      <c r="BC7" s="77"/>
      <c r="BD7" s="77"/>
      <c r="BF7" s="84" t="str">
        <f t="shared" si="5"/>
        <v>-</v>
      </c>
      <c r="BG7" s="84" t="str">
        <f t="shared" si="6"/>
        <v>-</v>
      </c>
      <c r="BH7" s="84" t="str">
        <f t="shared" si="7"/>
        <v>-</v>
      </c>
      <c r="BI7" s="84" t="str">
        <f t="shared" si="8"/>
        <v>-</v>
      </c>
      <c r="BJ7" s="84" t="str">
        <f t="shared" si="9"/>
        <v>-</v>
      </c>
      <c r="BK7" s="84" t="str">
        <f t="shared" si="10"/>
        <v>-</v>
      </c>
      <c r="BL7" s="84" t="str">
        <f t="shared" si="11"/>
        <v>-</v>
      </c>
      <c r="BM7" s="84" t="str">
        <f t="shared" si="12"/>
        <v>-</v>
      </c>
      <c r="BN7" s="84" t="str">
        <f t="shared" si="13"/>
        <v>-</v>
      </c>
      <c r="BO7" s="84" t="str">
        <f t="shared" si="14"/>
        <v>-</v>
      </c>
      <c r="BP7" s="84" t="str">
        <f t="shared" si="15"/>
        <v>-</v>
      </c>
      <c r="BQ7" s="84" t="str">
        <f t="shared" si="16"/>
        <v>-</v>
      </c>
    </row>
    <row r="8" spans="1:70" x14ac:dyDescent="0.25">
      <c r="A8" s="16" t="s">
        <v>152</v>
      </c>
      <c r="B8" s="22" t="s">
        <v>32</v>
      </c>
      <c r="C8" s="69">
        <f>C97</f>
        <v>0</v>
      </c>
      <c r="D8" s="69">
        <f t="shared" si="19"/>
        <v>0</v>
      </c>
      <c r="E8" s="69">
        <f t="shared" si="19"/>
        <v>0</v>
      </c>
      <c r="F8" s="73" t="str">
        <f t="shared" si="19"/>
        <v/>
      </c>
      <c r="H8" s="69">
        <f t="shared" ref="H8:S8" si="21">H97</f>
        <v>0</v>
      </c>
      <c r="I8" s="69">
        <f t="shared" si="21"/>
        <v>0</v>
      </c>
      <c r="J8" s="69">
        <f t="shared" si="21"/>
        <v>0</v>
      </c>
      <c r="K8" s="69">
        <f t="shared" si="21"/>
        <v>0</v>
      </c>
      <c r="L8" s="69">
        <f t="shared" si="21"/>
        <v>0</v>
      </c>
      <c r="M8" s="69">
        <f t="shared" si="21"/>
        <v>0</v>
      </c>
      <c r="N8" s="69">
        <f t="shared" si="21"/>
        <v>0</v>
      </c>
      <c r="O8" s="69">
        <f t="shared" si="21"/>
        <v>0</v>
      </c>
      <c r="P8" s="69">
        <f t="shared" si="21"/>
        <v>0</v>
      </c>
      <c r="Q8" s="69">
        <f t="shared" si="21"/>
        <v>0</v>
      </c>
      <c r="R8" s="69">
        <f t="shared" si="21"/>
        <v>0</v>
      </c>
      <c r="S8" s="69">
        <f t="shared" si="21"/>
        <v>0</v>
      </c>
      <c r="T8" s="1"/>
      <c r="U8" s="1" t="n">
        <v>295.0</v>
      </c>
      <c r="V8" s="1" t="n">
        <v>227.0</v>
      </c>
      <c r="W8" s="1" t="n">
        <v>306.0</v>
      </c>
      <c r="X8" s="1" t="n">
        <v>400.0</v>
      </c>
      <c r="Y8" s="1" t="n">
        <v>466.0</v>
      </c>
      <c r="Z8" s="1" t="n">
        <v>545.0</v>
      </c>
      <c r="AA8" s="1" t="n">
        <v>516.0</v>
      </c>
      <c r="AB8" s="1" t="n">
        <v>421.0</v>
      </c>
      <c r="AC8" s="1" t="n">
        <v>599.0</v>
      </c>
      <c r="AD8" s="1" t="n">
        <v>494.0</v>
      </c>
      <c r="AE8" s="1" t="n">
        <v>610.0</v>
      </c>
      <c r="AF8" s="1" t="n">
        <v>760.0</v>
      </c>
      <c r="AG8" s="1" t="n">
        <v>241.0</v>
      </c>
      <c r="AH8" s="1" t="n">
        <v>233.0</v>
      </c>
      <c r="AI8" s="1" t="n">
        <v>461.0</v>
      </c>
      <c r="AJ8" s="1" t="n">
        <v>426.0</v>
      </c>
      <c r="AK8" s="1" t="n">
        <v>425.0</v>
      </c>
      <c r="AL8" s="1" t="n">
        <v>582.0</v>
      </c>
      <c r="AM8" s="1" t="n">
        <v>479.0</v>
      </c>
      <c r="AN8" s="1" t="n">
        <v>464.0</v>
      </c>
      <c r="AO8" s="1" t="n">
        <v>531.0</v>
      </c>
      <c r="AP8" s="1" t="n">
        <v>476.0</v>
      </c>
      <c r="AQ8" s="1" t="n">
        <v>574.0</v>
      </c>
      <c r="AR8" s="1" t="n">
        <v>822.0</v>
      </c>
      <c r="AS8" s="11" t="n">
        <v>360.0</v>
      </c>
      <c r="AT8" s="11" t="n">
        <v>553.0</v>
      </c>
      <c r="AU8" s="11" t="n">
        <v>700.0</v>
      </c>
      <c r="AV8" s="11" t="n">
        <v>620.0</v>
      </c>
      <c r="AW8" s="11" t="n">
        <v>626.0</v>
      </c>
      <c r="AX8" s="11" t="n">
        <v>677.0</v>
      </c>
      <c r="AY8" s="77" t="n">
        <v>560.0</v>
      </c>
      <c r="AZ8" s="77"/>
      <c r="BA8" s="77"/>
      <c r="BB8" s="77"/>
      <c r="BC8" s="77"/>
      <c r="BD8" s="77"/>
      <c r="BF8" s="84" t="str">
        <f t="shared" si="5"/>
        <v>-</v>
      </c>
      <c r="BG8" s="84" t="str">
        <f t="shared" si="6"/>
        <v>-</v>
      </c>
      <c r="BH8" s="84" t="str">
        <f t="shared" si="7"/>
        <v>-</v>
      </c>
      <c r="BI8" s="84" t="str">
        <f t="shared" si="8"/>
        <v>-</v>
      </c>
      <c r="BJ8" s="84" t="str">
        <f t="shared" si="9"/>
        <v>-</v>
      </c>
      <c r="BK8" s="84" t="str">
        <f t="shared" si="10"/>
        <v>-</v>
      </c>
      <c r="BL8" s="84" t="str">
        <f t="shared" si="11"/>
        <v>-</v>
      </c>
      <c r="BM8" s="84" t="str">
        <f t="shared" si="12"/>
        <v>-</v>
      </c>
      <c r="BN8" s="84" t="str">
        <f t="shared" si="13"/>
        <v>-</v>
      </c>
      <c r="BO8" s="84" t="str">
        <f t="shared" si="14"/>
        <v>-</v>
      </c>
      <c r="BP8" s="84" t="str">
        <f t="shared" si="15"/>
        <v>-</v>
      </c>
      <c r="BQ8" s="84" t="str">
        <f t="shared" si="16"/>
        <v>-</v>
      </c>
    </row>
    <row r="9" spans="1:70" x14ac:dyDescent="0.25">
      <c r="A9" s="16" t="s">
        <v>207</v>
      </c>
      <c r="B9" s="22" t="s">
        <v>69</v>
      </c>
      <c r="C9" s="69" t="str">
        <f>C145</f>
        <v>-</v>
      </c>
      <c r="D9" s="69" t="str">
        <f t="shared" ref="D9:F9" si="22">D145</f>
        <v>-</v>
      </c>
      <c r="E9" s="69" t="str">
        <f t="shared" si="22"/>
        <v>-</v>
      </c>
      <c r="F9" s="73" t="str">
        <f t="shared" si="22"/>
        <v/>
      </c>
      <c r="H9" s="69" t="str">
        <f t="shared" ref="H9:S9" si="23">H145</f>
        <v>-</v>
      </c>
      <c r="I9" s="69" t="str">
        <f t="shared" si="23"/>
        <v>-</v>
      </c>
      <c r="J9" s="69" t="str">
        <f t="shared" si="23"/>
        <v>-</v>
      </c>
      <c r="K9" s="69" t="str">
        <f t="shared" si="23"/>
        <v>-</v>
      </c>
      <c r="L9" s="69" t="str">
        <f t="shared" si="23"/>
        <v>-</v>
      </c>
      <c r="M9" s="69" t="str">
        <f t="shared" si="23"/>
        <v>-</v>
      </c>
      <c r="N9" s="69" t="str">
        <f t="shared" si="23"/>
        <v>-</v>
      </c>
      <c r="O9" s="69" t="str">
        <f t="shared" si="23"/>
        <v>-</v>
      </c>
      <c r="P9" s="69" t="str">
        <f t="shared" si="23"/>
        <v>-</v>
      </c>
      <c r="Q9" s="69" t="str">
        <f t="shared" si="23"/>
        <v>-</v>
      </c>
      <c r="R9" s="69" t="str">
        <f>R145</f>
        <v>-</v>
      </c>
      <c r="S9" s="69" t="str">
        <f t="shared" si="23"/>
        <v>-</v>
      </c>
      <c r="T9" s="1"/>
      <c r="U9" s="1" t="n">
        <v>1.26440677966102</v>
      </c>
      <c r="V9" s="1" t="n">
        <v>1.39647577092511</v>
      </c>
      <c r="W9" s="1" t="n">
        <v>1.68300653594771</v>
      </c>
      <c r="X9" s="1" t="n">
        <v>1.645</v>
      </c>
      <c r="Y9" s="1" t="n">
        <v>1.38197424892704</v>
      </c>
      <c r="Z9" s="1" t="n">
        <v>1.47889908256881</v>
      </c>
      <c r="AA9" s="1" t="n">
        <v>1.51356589147287</v>
      </c>
      <c r="AB9" s="1" t="n">
        <v>1.40855106888361</v>
      </c>
      <c r="AC9" s="1" t="n">
        <v>1.58430717863105</v>
      </c>
      <c r="AD9" s="1" t="n">
        <v>1.53441295546559</v>
      </c>
      <c r="AE9" s="1" t="n">
        <v>1.97868852459016</v>
      </c>
      <c r="AF9" s="1" t="n">
        <v>2.11578947368421</v>
      </c>
      <c r="AG9" s="1" t="n">
        <v>1.44813278008299</v>
      </c>
      <c r="AH9" s="1" t="n">
        <v>1.43347639484979</v>
      </c>
      <c r="AI9" s="1" t="n">
        <v>1.89804772234273</v>
      </c>
      <c r="AJ9" s="1" t="n">
        <v>1.89906103286385</v>
      </c>
      <c r="AK9" s="1" t="n">
        <v>1.58117647058824</v>
      </c>
      <c r="AL9" s="1" t="n">
        <v>1.76632302405498</v>
      </c>
      <c r="AM9" s="1" t="n">
        <v>1.65553235908142</v>
      </c>
      <c r="AN9" s="1" t="n">
        <v>1.66163793103448</v>
      </c>
      <c r="AO9" s="1" t="n">
        <v>2.09981167608286</v>
      </c>
      <c r="AP9" s="1" t="n">
        <v>1.77310924369748</v>
      </c>
      <c r="AQ9" s="1" t="n">
        <v>2.23344947735192</v>
      </c>
      <c r="AR9" s="1" t="n">
        <v>2.30413625304136</v>
      </c>
      <c r="AS9" s="11" t="n">
        <v>1.9166666666666667</v>
      </c>
      <c r="AT9" s="11" t="n">
        <v>1.75862068965517</v>
      </c>
      <c r="AU9" s="11" t="n">
        <v>2.13452914798206</v>
      </c>
      <c r="AV9" s="11" t="n">
        <v>2.152137</v>
      </c>
      <c r="AW9" s="11" t="n">
        <v>3.175788</v>
      </c>
      <c r="AX9" s="11" t="n">
        <v>2.456193</v>
      </c>
      <c r="AY9" s="77" t="n">
        <v>2.168519</v>
      </c>
      <c r="AZ9" s="77"/>
      <c r="BA9" s="77"/>
      <c r="BB9" s="77"/>
      <c r="BC9" s="77"/>
      <c r="BD9" s="77"/>
      <c r="BF9" s="84" t="str">
        <f t="shared" si="5"/>
        <v>-</v>
      </c>
      <c r="BG9" s="84" t="str">
        <f t="shared" si="6"/>
        <v>-</v>
      </c>
      <c r="BH9" s="84" t="str">
        <f t="shared" si="7"/>
        <v>-</v>
      </c>
      <c r="BI9" s="84" t="str">
        <f t="shared" si="8"/>
        <v>-</v>
      </c>
      <c r="BJ9" s="84" t="str">
        <f t="shared" si="9"/>
        <v>-</v>
      </c>
      <c r="BK9" s="84" t="str">
        <f t="shared" si="10"/>
        <v>-</v>
      </c>
      <c r="BL9" s="84" t="str">
        <f t="shared" si="11"/>
        <v>-</v>
      </c>
      <c r="BM9" s="84" t="str">
        <f t="shared" si="12"/>
        <v>-</v>
      </c>
      <c r="BN9" s="84" t="str">
        <f t="shared" si="13"/>
        <v>-</v>
      </c>
      <c r="BO9" s="84" t="str">
        <f t="shared" si="14"/>
        <v>-</v>
      </c>
      <c r="BP9" s="84" t="str">
        <f t="shared" si="15"/>
        <v>-</v>
      </c>
      <c r="BQ9" s="84" t="str">
        <f t="shared" si="16"/>
        <v>-</v>
      </c>
    </row>
    <row r="10" spans="1:70" x14ac:dyDescent="0.25">
      <c r="A10" s="16" t="s">
        <v>208</v>
      </c>
      <c r="B10" s="22" t="s">
        <v>65</v>
      </c>
      <c r="C10" s="69">
        <f>C121</f>
        <v>0</v>
      </c>
      <c r="D10" s="69">
        <f t="shared" ref="D10:F10" si="24">D121</f>
        <v>0</v>
      </c>
      <c r="E10" s="69">
        <f t="shared" si="24"/>
        <v>0</v>
      </c>
      <c r="F10" s="73" t="str">
        <f t="shared" si="24"/>
        <v/>
      </c>
      <c r="H10" s="69">
        <f t="shared" ref="H10:S10" si="25">H121</f>
        <v>0</v>
      </c>
      <c r="I10" s="69">
        <f t="shared" si="25"/>
        <v>0</v>
      </c>
      <c r="J10" s="69">
        <f t="shared" si="25"/>
        <v>0</v>
      </c>
      <c r="K10" s="69">
        <f t="shared" si="25"/>
        <v>0</v>
      </c>
      <c r="L10" s="69">
        <f t="shared" si="25"/>
        <v>0</v>
      </c>
      <c r="M10" s="69">
        <f t="shared" si="25"/>
        <v>0</v>
      </c>
      <c r="N10" s="69">
        <f t="shared" si="25"/>
        <v>0</v>
      </c>
      <c r="O10" s="69">
        <f t="shared" si="25"/>
        <v>0</v>
      </c>
      <c r="P10" s="69">
        <f t="shared" si="25"/>
        <v>0</v>
      </c>
      <c r="Q10" s="69">
        <f t="shared" si="25"/>
        <v>0</v>
      </c>
      <c r="R10" s="69">
        <f t="shared" si="25"/>
        <v>0</v>
      </c>
      <c r="S10" s="69">
        <f t="shared" si="25"/>
        <v>0</v>
      </c>
      <c r="T10" s="1"/>
      <c r="U10" s="1" t="n">
        <v>373.0</v>
      </c>
      <c r="V10" s="1" t="n">
        <v>317.0</v>
      </c>
      <c r="W10" s="1" t="n">
        <v>515.0</v>
      </c>
      <c r="X10" s="1" t="n">
        <v>658.0</v>
      </c>
      <c r="Y10" s="1" t="n">
        <v>644.0</v>
      </c>
      <c r="Z10" s="1" t="n">
        <v>806.0</v>
      </c>
      <c r="AA10" s="1" t="n">
        <v>781.0</v>
      </c>
      <c r="AB10" s="1" t="n">
        <v>593.0</v>
      </c>
      <c r="AC10" s="1" t="n">
        <v>949.0</v>
      </c>
      <c r="AD10" s="1" t="n">
        <v>758.0</v>
      </c>
      <c r="AE10" s="1" t="n">
        <v>1207.0</v>
      </c>
      <c r="AF10" s="1" t="n">
        <v>1608.0</v>
      </c>
      <c r="AG10" s="1" t="n">
        <v>349.0</v>
      </c>
      <c r="AH10" s="1" t="n">
        <v>334.0</v>
      </c>
      <c r="AI10" s="1" t="n">
        <v>875.0</v>
      </c>
      <c r="AJ10" s="1" t="n">
        <v>809.0</v>
      </c>
      <c r="AK10" s="1" t="n">
        <v>672.0</v>
      </c>
      <c r="AL10" s="1" t="n">
        <v>1028.0</v>
      </c>
      <c r="AM10" s="1" t="n">
        <v>793.0</v>
      </c>
      <c r="AN10" s="1" t="n">
        <v>771.0</v>
      </c>
      <c r="AO10" s="1" t="n">
        <v>1115.0</v>
      </c>
      <c r="AP10" s="1" t="n">
        <v>844.0</v>
      </c>
      <c r="AQ10" s="1" t="n">
        <v>1282.0</v>
      </c>
      <c r="AR10" s="1" t="n">
        <v>1894.0</v>
      </c>
      <c r="AS10" s="11" t="n">
        <v>690.0</v>
      </c>
      <c r="AT10" s="11" t="n">
        <v>918.0</v>
      </c>
      <c r="AU10" s="11" t="n">
        <v>1428.0</v>
      </c>
      <c r="AV10" s="11" t="n">
        <v>1259.0</v>
      </c>
      <c r="AW10" s="11" t="n">
        <v>1915.0</v>
      </c>
      <c r="AX10" s="11" t="n">
        <v>1626.0</v>
      </c>
      <c r="AY10" s="77" t="n">
        <v>1171.0</v>
      </c>
      <c r="AZ10" s="77"/>
      <c r="BA10" s="77"/>
      <c r="BB10" s="77"/>
      <c r="BC10" s="77"/>
      <c r="BD10" s="77"/>
      <c r="BF10" s="84" t="str">
        <f t="shared" si="5"/>
        <v>-</v>
      </c>
      <c r="BG10" s="84" t="str">
        <f t="shared" si="6"/>
        <v>-</v>
      </c>
      <c r="BH10" s="84" t="str">
        <f t="shared" si="7"/>
        <v>-</v>
      </c>
      <c r="BI10" s="84" t="str">
        <f t="shared" si="8"/>
        <v>-</v>
      </c>
      <c r="BJ10" s="84" t="str">
        <f t="shared" si="9"/>
        <v>-</v>
      </c>
      <c r="BK10" s="84" t="str">
        <f t="shared" si="10"/>
        <v>-</v>
      </c>
      <c r="BL10" s="84" t="str">
        <f t="shared" si="11"/>
        <v>-</v>
      </c>
      <c r="BM10" s="84" t="str">
        <f t="shared" si="12"/>
        <v>-</v>
      </c>
      <c r="BN10" s="84" t="str">
        <f t="shared" si="13"/>
        <v>-</v>
      </c>
      <c r="BO10" s="84" t="str">
        <f t="shared" si="14"/>
        <v>-</v>
      </c>
      <c r="BP10" s="84" t="str">
        <f t="shared" si="15"/>
        <v>-</v>
      </c>
      <c r="BQ10" s="84" t="str">
        <f t="shared" si="16"/>
        <v>-</v>
      </c>
    </row>
    <row r="11" spans="1:70" x14ac:dyDescent="0.25">
      <c r="A11" s="16" t="s">
        <v>209</v>
      </c>
      <c r="B11" s="22" t="s">
        <v>70</v>
      </c>
      <c r="C11" s="69" t="str">
        <f>C133</f>
        <v>-</v>
      </c>
      <c r="D11" s="69" t="str">
        <f t="shared" ref="D11:F11" si="26">D133</f>
        <v>-</v>
      </c>
      <c r="E11" s="69" t="str">
        <f t="shared" si="26"/>
        <v>-</v>
      </c>
      <c r="F11" s="73" t="str">
        <f t="shared" si="26"/>
        <v/>
      </c>
      <c r="H11" s="69" t="str">
        <f t="shared" ref="H11:S11" si="27">H133</f>
        <v>-</v>
      </c>
      <c r="I11" s="69" t="str">
        <f t="shared" si="27"/>
        <v>-</v>
      </c>
      <c r="J11" s="69" t="str">
        <f t="shared" si="27"/>
        <v>-</v>
      </c>
      <c r="K11" s="69" t="str">
        <f t="shared" si="27"/>
        <v>-</v>
      </c>
      <c r="L11" s="69" t="str">
        <f t="shared" si="27"/>
        <v>-</v>
      </c>
      <c r="M11" s="69" t="str">
        <f t="shared" si="27"/>
        <v>-</v>
      </c>
      <c r="N11" s="69" t="str">
        <f t="shared" si="27"/>
        <v>-</v>
      </c>
      <c r="O11" s="69" t="str">
        <f t="shared" si="27"/>
        <v>-</v>
      </c>
      <c r="P11" s="69" t="str">
        <f t="shared" si="27"/>
        <v>-</v>
      </c>
      <c r="Q11" s="69" t="str">
        <f t="shared" si="27"/>
        <v>-</v>
      </c>
      <c r="R11" s="69" t="str">
        <f t="shared" si="27"/>
        <v>-</v>
      </c>
      <c r="S11" s="69" t="str">
        <f t="shared" si="27"/>
        <v>-</v>
      </c>
      <c r="T11" s="2"/>
      <c r="U11" s="1" t="n">
        <v>14.02</v>
      </c>
      <c r="V11" s="1" t="n">
        <v>15.6259558359621</v>
      </c>
      <c r="W11" s="1" t="n">
        <v>21.1026699029126</v>
      </c>
      <c r="X11" s="1" t="n">
        <v>21.3026930091185</v>
      </c>
      <c r="Y11" s="1" t="n">
        <v>17.6359875776398</v>
      </c>
      <c r="Z11" s="1" t="n">
        <v>23.3901563275434</v>
      </c>
      <c r="AA11" s="1" t="n">
        <v>21.2317836107554</v>
      </c>
      <c r="AB11" s="1" t="n">
        <v>16.9602276559865</v>
      </c>
      <c r="AC11" s="1" t="n">
        <v>23.1384510010537</v>
      </c>
      <c r="AD11" s="1" t="n">
        <v>18.2391583113456</v>
      </c>
      <c r="AE11" s="1" t="n">
        <v>17.9041168185584</v>
      </c>
      <c r="AF11" s="1" t="n">
        <v>21.3327450248756</v>
      </c>
      <c r="AG11" s="1" t="n">
        <v>17.3711260744986</v>
      </c>
      <c r="AH11" s="1" t="n">
        <v>20.3575898203592</v>
      </c>
      <c r="AI11" s="1" t="n">
        <v>20.3747234285714</v>
      </c>
      <c r="AJ11" s="1" t="n">
        <v>22.6100086526576</v>
      </c>
      <c r="AK11" s="1" t="n">
        <v>20.3479136904762</v>
      </c>
      <c r="AL11" s="1" t="n">
        <v>16.9973346303502</v>
      </c>
      <c r="AM11" s="1" t="n">
        <v>17.8698083228247</v>
      </c>
      <c r="AN11" s="1" t="n">
        <v>18.2260505836576</v>
      </c>
      <c r="AO11" s="1" t="n">
        <v>18.1383757847534</v>
      </c>
      <c r="AP11" s="1" t="n">
        <v>21.7546433649289</v>
      </c>
      <c r="AQ11" s="1" t="n">
        <v>21.5553416536662</v>
      </c>
      <c r="AR11" s="1" t="n">
        <v>23.7581003167899</v>
      </c>
      <c r="AS11" s="11" t="n">
        <v>18.506746376811595</v>
      </c>
      <c r="AT11" s="11" t="n">
        <v>22.8428213507625</v>
      </c>
      <c r="AU11" s="11" t="n">
        <v>19.2997759103641</v>
      </c>
      <c r="AV11" s="11" t="n">
        <v>19.43021</v>
      </c>
      <c r="AW11" s="11" t="n">
        <v>16.28614</v>
      </c>
      <c r="AX11" s="11" t="n">
        <v>18.91903</v>
      </c>
      <c r="AY11" s="77" t="n">
        <v>19.832588</v>
      </c>
      <c r="AZ11" s="77"/>
      <c r="BA11" s="77"/>
      <c r="BB11" s="77"/>
      <c r="BC11" s="77"/>
      <c r="BD11" s="77"/>
      <c r="BF11" s="84" t="str">
        <f t="shared" si="5"/>
        <v>-</v>
      </c>
      <c r="BG11" s="84" t="str">
        <f t="shared" si="6"/>
        <v>-</v>
      </c>
      <c r="BH11" s="84" t="str">
        <f t="shared" si="7"/>
        <v>-</v>
      </c>
      <c r="BI11" s="84" t="str">
        <f t="shared" si="8"/>
        <v>-</v>
      </c>
      <c r="BJ11" s="84" t="str">
        <f t="shared" si="9"/>
        <v>-</v>
      </c>
      <c r="BK11" s="84" t="str">
        <f t="shared" si="10"/>
        <v>-</v>
      </c>
      <c r="BL11" s="84" t="str">
        <f t="shared" si="11"/>
        <v>-</v>
      </c>
      <c r="BM11" s="84" t="str">
        <f t="shared" si="12"/>
        <v>-</v>
      </c>
      <c r="BN11" s="84" t="str">
        <f t="shared" si="13"/>
        <v>-</v>
      </c>
      <c r="BO11" s="84" t="str">
        <f t="shared" si="14"/>
        <v>-</v>
      </c>
      <c r="BP11" s="84" t="str">
        <f t="shared" si="15"/>
        <v>-</v>
      </c>
      <c r="BQ11" s="84" t="str">
        <f t="shared" si="16"/>
        <v>-</v>
      </c>
    </row>
    <row r="12" spans="1:70" x14ac:dyDescent="0.25">
      <c r="A12" s="16" t="s">
        <v>210</v>
      </c>
      <c r="B12" s="22" t="s">
        <v>85</v>
      </c>
      <c r="C12" s="69">
        <f>C59</f>
        <v>0</v>
      </c>
      <c r="D12" s="69">
        <f t="shared" ref="D12:F12" si="28">D59</f>
        <v>0</v>
      </c>
      <c r="E12" s="69">
        <f t="shared" si="28"/>
        <v>0</v>
      </c>
      <c r="F12" s="73" t="str">
        <f t="shared" si="28"/>
        <v>-</v>
      </c>
      <c r="H12" s="69">
        <f>H59</f>
        <v>0</v>
      </c>
      <c r="I12" s="69">
        <f t="shared" ref="I12:S12" si="29">I59</f>
        <v>0</v>
      </c>
      <c r="J12" s="69">
        <f t="shared" si="29"/>
        <v>0</v>
      </c>
      <c r="K12" s="69">
        <f t="shared" si="29"/>
        <v>0</v>
      </c>
      <c r="L12" s="69">
        <f t="shared" si="29"/>
        <v>0</v>
      </c>
      <c r="M12" s="69">
        <f t="shared" si="29"/>
        <v>0</v>
      </c>
      <c r="N12" s="69">
        <f t="shared" si="29"/>
        <v>0</v>
      </c>
      <c r="O12" s="69">
        <f t="shared" si="29"/>
        <v>0</v>
      </c>
      <c r="P12" s="69">
        <f t="shared" si="29"/>
        <v>0</v>
      </c>
      <c r="Q12" s="69">
        <f t="shared" si="29"/>
        <v>0</v>
      </c>
      <c r="R12" s="69">
        <f t="shared" si="29"/>
        <v>0</v>
      </c>
      <c r="S12" s="69">
        <f t="shared" si="29"/>
        <v>0</v>
      </c>
      <c r="T12" s="2"/>
      <c r="U12" s="1" t="n">
        <v>5229.46</v>
      </c>
      <c r="V12" s="1" t="n">
        <v>4953.428</v>
      </c>
      <c r="W12" s="1" t="n">
        <v>10867.875</v>
      </c>
      <c r="X12" s="1" t="n">
        <v>14017.172</v>
      </c>
      <c r="Y12" s="1" t="n">
        <v>11357.576</v>
      </c>
      <c r="Z12" s="1" t="n">
        <v>18852.466</v>
      </c>
      <c r="AA12" s="1" t="n">
        <v>16582.023</v>
      </c>
      <c r="AB12" s="1" t="n">
        <v>10057.415</v>
      </c>
      <c r="AC12" s="1" t="n">
        <v>21958.39</v>
      </c>
      <c r="AD12" s="1" t="n">
        <v>13825.282</v>
      </c>
      <c r="AE12" s="1" t="n">
        <v>21610.269</v>
      </c>
      <c r="AF12" s="1" t="n">
        <v>34303.054</v>
      </c>
      <c r="AG12" s="1" t="n">
        <v>6062.523</v>
      </c>
      <c r="AH12" s="1" t="n">
        <v>6799.43499999997</v>
      </c>
      <c r="AI12" s="1" t="n">
        <v>17827.883</v>
      </c>
      <c r="AJ12" s="1" t="n">
        <v>18291.497</v>
      </c>
      <c r="AK12" s="1" t="n">
        <v>13673.798</v>
      </c>
      <c r="AL12" s="1" t="n">
        <v>17473.26</v>
      </c>
      <c r="AM12" s="1" t="n">
        <v>14170.758</v>
      </c>
      <c r="AN12" s="1" t="n">
        <v>14052.285</v>
      </c>
      <c r="AO12" s="1" t="n">
        <v>20224.289</v>
      </c>
      <c r="AP12" s="1" t="n">
        <v>18360.919</v>
      </c>
      <c r="AQ12" s="1" t="n">
        <v>27633.948</v>
      </c>
      <c r="AR12" s="1" t="n">
        <v>44997.8420000001</v>
      </c>
      <c r="AS12" s="11" t="n">
        <v>12769.655</v>
      </c>
      <c r="AT12" s="11" t="n">
        <v>20969.71</v>
      </c>
      <c r="AU12" s="11" t="n">
        <v>27560.08</v>
      </c>
      <c r="AV12" s="11" t="n">
        <v>24462.64</v>
      </c>
      <c r="AW12" s="11" t="n">
        <v>31187.96</v>
      </c>
      <c r="AX12" s="11" t="n">
        <v>30762.35</v>
      </c>
      <c r="AY12" s="78" t="n">
        <v>23223.96</v>
      </c>
      <c r="AZ12" s="78"/>
      <c r="BA12" s="78"/>
      <c r="BB12" s="78"/>
      <c r="BC12" s="78"/>
      <c r="BD12" s="78"/>
      <c r="BF12" s="84" t="str">
        <f>IFERROR(AS12/AG12,"-")</f>
        <v>-</v>
      </c>
      <c r="BG12" s="84" t="str">
        <f t="shared" si="6"/>
        <v>-</v>
      </c>
      <c r="BH12" s="84" t="str">
        <f t="shared" si="7"/>
        <v>-</v>
      </c>
      <c r="BI12" s="84" t="str">
        <f t="shared" si="8"/>
        <v>-</v>
      </c>
      <c r="BJ12" s="84" t="str">
        <f t="shared" si="9"/>
        <v>-</v>
      </c>
      <c r="BK12" s="84" t="str">
        <f t="shared" si="10"/>
        <v>-</v>
      </c>
      <c r="BL12" s="84" t="str">
        <f t="shared" si="11"/>
        <v>-</v>
      </c>
      <c r="BM12" s="84" t="str">
        <f t="shared" si="12"/>
        <v>-</v>
      </c>
      <c r="BN12" s="84" t="str">
        <f t="shared" si="13"/>
        <v>-</v>
      </c>
      <c r="BO12" s="84" t="str">
        <f t="shared" si="14"/>
        <v>-</v>
      </c>
      <c r="BP12" s="84" t="str">
        <f t="shared" si="15"/>
        <v>-</v>
      </c>
      <c r="BQ12" s="84" t="str">
        <f>IFERROR(BD12/AR12,"-")</f>
        <v>-</v>
      </c>
    </row>
    <row r="13" spans="1:70" x14ac:dyDescent="0.25">
      <c r="A13" s="42" t="s">
        <v>33</v>
      </c>
      <c r="B13" s="22"/>
      <c r="C13" s="69"/>
      <c r="D13" s="69"/>
      <c r="E13" s="69"/>
      <c r="F13" s="73"/>
      <c r="H13" s="1"/>
      <c r="I13" s="1"/>
      <c r="J13" s="1"/>
      <c r="K13" s="1"/>
      <c r="L13" s="2"/>
      <c r="M13" s="2"/>
      <c r="N13" s="2"/>
      <c r="O13" s="2"/>
      <c r="P13" s="1"/>
      <c r="Q13" s="2"/>
      <c r="R13" s="11"/>
      <c r="S13" s="11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11"/>
      <c r="AT13" s="11"/>
      <c r="AU13" s="11"/>
      <c r="AV13" s="11"/>
      <c r="AW13" s="11"/>
      <c r="AX13" s="11"/>
      <c r="AY13" s="77"/>
      <c r="AZ13" s="77"/>
      <c r="BA13" s="77"/>
      <c r="BB13" s="77"/>
      <c r="BC13" s="77"/>
      <c r="BD13" s="77"/>
      <c r="BF13" s="76"/>
      <c r="BG13" s="76"/>
      <c r="BH13" s="76"/>
      <c r="BI13" s="76"/>
      <c r="BJ13" s="76"/>
      <c r="BK13" s="76"/>
      <c r="BL13" s="76"/>
      <c r="BM13" s="76"/>
      <c r="BN13" s="76"/>
      <c r="BO13" s="76"/>
      <c r="BP13" s="76"/>
      <c r="BQ13" s="76"/>
    </row>
    <row r="14" spans="1:70" x14ac:dyDescent="0.25">
      <c r="A14" s="42" t="s">
        <v>33</v>
      </c>
      <c r="B14" s="22" t="s">
        <v>86</v>
      </c>
      <c r="C14" s="69"/>
      <c r="D14" s="69"/>
      <c r="E14" s="69"/>
      <c r="F14" s="73"/>
      <c r="H14" s="1"/>
      <c r="I14" s="1"/>
      <c r="J14" s="1"/>
      <c r="K14" s="1"/>
      <c r="L14" s="1"/>
      <c r="M14" s="1"/>
      <c r="N14" s="1"/>
      <c r="O14" s="1"/>
      <c r="P14" s="1"/>
      <c r="Q14" s="1"/>
      <c r="R14" s="11"/>
      <c r="S14" s="1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1"/>
      <c r="AT14" s="11"/>
      <c r="AU14" s="11"/>
      <c r="AV14" s="11"/>
      <c r="AW14" s="11"/>
      <c r="AX14" s="11"/>
      <c r="AY14" s="77"/>
      <c r="AZ14" s="77"/>
      <c r="BA14" s="77"/>
      <c r="BB14" s="77"/>
      <c r="BC14" s="77"/>
      <c r="BD14" s="77"/>
      <c r="BF14" s="84" t="str">
        <f>IFERROR(AS14/AG14,"-")</f>
        <v>-</v>
      </c>
      <c r="BG14" s="84" t="str">
        <f t="shared" ref="BG14" si="30">IFERROR(AT14/AH14,"-")</f>
        <v>-</v>
      </c>
      <c r="BH14" s="84" t="str">
        <f t="shared" ref="BH14" si="31">IFERROR(AU14/AI14,"-")</f>
        <v>-</v>
      </c>
      <c r="BI14" s="84" t="str">
        <f t="shared" ref="BI14" si="32">IFERROR(AV14/AJ14,"-")</f>
        <v>-</v>
      </c>
      <c r="BJ14" s="84" t="str">
        <f t="shared" ref="BJ14" si="33">IFERROR(AW14/AK14,"-")</f>
        <v>-</v>
      </c>
      <c r="BK14" s="84" t="str">
        <f t="shared" ref="BK14" si="34">IFERROR(AX14/AL14,"-")</f>
        <v>-</v>
      </c>
      <c r="BL14" s="84" t="str">
        <f t="shared" ref="BL14" si="35">IFERROR(AY14/AM14,"-")</f>
        <v>-</v>
      </c>
      <c r="BM14" s="84" t="str">
        <f t="shared" ref="BM14" si="36">IFERROR(AZ14/AN14,"-")</f>
        <v>-</v>
      </c>
      <c r="BN14" s="84" t="str">
        <f t="shared" ref="BN14" si="37">IFERROR(BA14/AO14,"-")</f>
        <v>-</v>
      </c>
      <c r="BO14" s="84" t="str">
        <f t="shared" ref="BO14" si="38">IFERROR(BB14/AP14,"-")</f>
        <v>-</v>
      </c>
      <c r="BP14" s="84" t="str">
        <f t="shared" ref="BP14" si="39">IFERROR(BC14/AQ14,"-")</f>
        <v>-</v>
      </c>
      <c r="BQ14" s="84" t="str">
        <f>IFERROR(BD14/AR14,"-")</f>
        <v>-</v>
      </c>
    </row>
    <row r="15" spans="1:70" x14ac:dyDescent="0.25">
      <c r="A15" s="16" t="s">
        <v>55</v>
      </c>
      <c r="B15" s="22" t="s">
        <v>66</v>
      </c>
      <c r="C15" s="69"/>
      <c r="D15" s="69"/>
      <c r="E15" s="69"/>
      <c r="F15" s="73"/>
      <c r="H15" s="1"/>
      <c r="I15" s="1"/>
      <c r="J15" s="1"/>
      <c r="K15" s="1"/>
      <c r="L15" s="1"/>
      <c r="M15" s="1"/>
      <c r="N15" s="1"/>
      <c r="O15" s="1"/>
      <c r="P15" s="1"/>
      <c r="Q15" s="1"/>
      <c r="R15" s="11"/>
      <c r="S15" s="1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77"/>
      <c r="AZ15" s="77"/>
      <c r="BA15" s="77"/>
      <c r="BB15" s="77"/>
      <c r="BC15" s="77"/>
      <c r="BD15" s="77"/>
      <c r="BF15" s="84" t="str">
        <f t="shared" ref="BF15:BF17" si="40">IFERROR(AS15/AG15,"-")</f>
        <v>-</v>
      </c>
      <c r="BG15" s="84" t="str">
        <f t="shared" ref="BG15:BG17" si="41">IFERROR(AT15/AH15,"-")</f>
        <v>-</v>
      </c>
      <c r="BH15" s="84" t="str">
        <f t="shared" ref="BH15:BH17" si="42">IFERROR(AU15/AI15,"-")</f>
        <v>-</v>
      </c>
      <c r="BI15" s="84" t="str">
        <f t="shared" ref="BI15:BI17" si="43">IFERROR(AV15/AJ15,"-")</f>
        <v>-</v>
      </c>
      <c r="BJ15" s="84" t="str">
        <f t="shared" ref="BJ15:BJ17" si="44">IFERROR(AW15/AK15,"-")</f>
        <v>-</v>
      </c>
      <c r="BK15" s="84" t="str">
        <f t="shared" ref="BK15:BK17" si="45">IFERROR(AX15/AL15,"-")</f>
        <v>-</v>
      </c>
      <c r="BL15" s="84" t="str">
        <f t="shared" ref="BL15:BL16" si="46">IFERROR(AY15/AM15,"-")</f>
        <v>-</v>
      </c>
      <c r="BM15" s="84" t="str">
        <f t="shared" ref="BM15:BM17" si="47">IFERROR(AZ15/AN15,"-")</f>
        <v>-</v>
      </c>
      <c r="BN15" s="84" t="str">
        <f t="shared" ref="BN15:BN17" si="48">IFERROR(BA15/AO15,"-")</f>
        <v>-</v>
      </c>
      <c r="BO15" s="84" t="str">
        <f t="shared" ref="BO15:BO17" si="49">IFERROR(BB15/AP15,"-")</f>
        <v>-</v>
      </c>
      <c r="BP15" s="84" t="str">
        <f t="shared" ref="BP15:BP17" si="50">IFERROR(BC15/AQ15,"-")</f>
        <v>-</v>
      </c>
      <c r="BQ15" s="84" t="str">
        <f t="shared" ref="BQ15:BQ17" si="51">IFERROR(BD15/AR15,"-")</f>
        <v>-</v>
      </c>
    </row>
    <row r="16" spans="1:70" x14ac:dyDescent="0.25">
      <c r="A16" s="16" t="s">
        <v>56</v>
      </c>
      <c r="B16" s="22" t="s">
        <v>67</v>
      </c>
      <c r="C16" s="69"/>
      <c r="D16" s="69"/>
      <c r="E16" s="69"/>
      <c r="F16" s="73"/>
      <c r="H16" s="1"/>
      <c r="I16" s="1"/>
      <c r="J16" s="1"/>
      <c r="K16" s="1"/>
      <c r="L16" s="1"/>
      <c r="M16" s="1"/>
      <c r="N16" s="1"/>
      <c r="O16" s="1"/>
      <c r="P16" s="1"/>
      <c r="Q16" s="1"/>
      <c r="R16" s="11"/>
      <c r="S16" s="1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1"/>
      <c r="AT16" s="11"/>
      <c r="AU16" s="11"/>
      <c r="AV16" s="11"/>
      <c r="AW16" s="11"/>
      <c r="AX16" s="11"/>
      <c r="AY16" s="77"/>
      <c r="AZ16" s="77"/>
      <c r="BA16" s="77"/>
      <c r="BB16" s="77"/>
      <c r="BC16" s="77"/>
      <c r="BD16" s="77"/>
      <c r="BF16" s="84" t="str">
        <f t="shared" si="40"/>
        <v>-</v>
      </c>
      <c r="BG16" s="84" t="str">
        <f t="shared" si="41"/>
        <v>-</v>
      </c>
      <c r="BH16" s="84" t="str">
        <f t="shared" si="42"/>
        <v>-</v>
      </c>
      <c r="BI16" s="84" t="str">
        <f t="shared" si="43"/>
        <v>-</v>
      </c>
      <c r="BJ16" s="84" t="str">
        <f t="shared" si="44"/>
        <v>-</v>
      </c>
      <c r="BK16" s="84" t="str">
        <f t="shared" si="45"/>
        <v>-</v>
      </c>
      <c r="BL16" s="84" t="str">
        <f t="shared" si="46"/>
        <v>-</v>
      </c>
      <c r="BM16" s="84" t="str">
        <f t="shared" si="47"/>
        <v>-</v>
      </c>
      <c r="BN16" s="84" t="str">
        <f t="shared" si="48"/>
        <v>-</v>
      </c>
      <c r="BO16" s="84" t="str">
        <f t="shared" si="49"/>
        <v>-</v>
      </c>
      <c r="BP16" s="84" t="str">
        <f t="shared" si="50"/>
        <v>-</v>
      </c>
      <c r="BQ16" s="84" t="str">
        <f t="shared" si="51"/>
        <v>-</v>
      </c>
    </row>
    <row r="17" spans="1:69" x14ac:dyDescent="0.25">
      <c r="A17" s="16" t="s">
        <v>57</v>
      </c>
      <c r="B17" s="22" t="s">
        <v>68</v>
      </c>
      <c r="C17" s="69"/>
      <c r="D17" s="69"/>
      <c r="E17" s="69"/>
      <c r="F17" s="73"/>
      <c r="H17" s="1"/>
      <c r="I17" s="1"/>
      <c r="J17" s="1"/>
      <c r="K17" s="1"/>
      <c r="L17" s="1"/>
      <c r="M17" s="1"/>
      <c r="N17" s="1"/>
      <c r="O17" s="1"/>
      <c r="P17" s="1"/>
      <c r="Q17" s="1"/>
      <c r="R17" s="11"/>
      <c r="S17" s="1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1"/>
      <c r="AT17" s="11"/>
      <c r="AU17" s="11"/>
      <c r="AV17" s="11"/>
      <c r="AW17" s="11"/>
      <c r="AX17" s="11"/>
      <c r="AY17" s="77"/>
      <c r="AZ17" s="77"/>
      <c r="BA17" s="77"/>
      <c r="BB17" s="77"/>
      <c r="BC17" s="77"/>
      <c r="BD17" s="77"/>
      <c r="BF17" s="84" t="str">
        <f t="shared" si="40"/>
        <v>-</v>
      </c>
      <c r="BG17" s="84" t="str">
        <f t="shared" si="41"/>
        <v>-</v>
      </c>
      <c r="BH17" s="84" t="str">
        <f t="shared" si="42"/>
        <v>-</v>
      </c>
      <c r="BI17" s="84" t="str">
        <f t="shared" si="43"/>
        <v>-</v>
      </c>
      <c r="BJ17" s="84" t="str">
        <f t="shared" si="44"/>
        <v>-</v>
      </c>
      <c r="BK17" s="84" t="str">
        <f t="shared" si="45"/>
        <v>-</v>
      </c>
      <c r="BL17" s="84" t="str">
        <f>IFERROR(AY17/AM17,"-")</f>
        <v>-</v>
      </c>
      <c r="BM17" s="84" t="str">
        <f t="shared" si="47"/>
        <v>-</v>
      </c>
      <c r="BN17" s="84" t="str">
        <f t="shared" si="48"/>
        <v>-</v>
      </c>
      <c r="BO17" s="84" t="str">
        <f t="shared" si="49"/>
        <v>-</v>
      </c>
      <c r="BP17" s="84" t="str">
        <f t="shared" si="50"/>
        <v>-</v>
      </c>
      <c r="BQ17" s="84" t="str">
        <f t="shared" si="51"/>
        <v>-</v>
      </c>
    </row>
    <row r="18" spans="1:69" x14ac:dyDescent="0.25">
      <c r="A18" s="42" t="s">
        <v>33</v>
      </c>
      <c r="F18" s="73"/>
      <c r="AY18" s="79"/>
      <c r="AZ18" s="79"/>
      <c r="BA18" s="79"/>
      <c r="BB18" s="79"/>
      <c r="BC18" s="79"/>
      <c r="BD18" s="79"/>
    </row>
    <row r="19" spans="1:69" x14ac:dyDescent="0.25">
      <c r="A19" s="43" t="s">
        <v>33</v>
      </c>
      <c r="B19" s="23" t="s">
        <v>35</v>
      </c>
      <c r="C19" s="21" t="str">
        <f>$C$3</f>
        <v>YTD '15</v>
      </c>
      <c r="D19" s="21" t="str">
        <f>$D$3</f>
        <v>YTD '16</v>
      </c>
      <c r="E19" s="21" t="str">
        <f>$E$3</f>
        <v>YTD '17</v>
      </c>
      <c r="F19" s="21" t="str">
        <f>$F$3</f>
        <v>YoY</v>
      </c>
      <c r="G19" s="2" t="s">
        <v>33</v>
      </c>
      <c r="H19" s="27" t="str">
        <f>$H$3</f>
        <v>Q1 '15</v>
      </c>
      <c r="I19" s="27" t="str">
        <f>$I$3</f>
        <v>Q2 '15</v>
      </c>
      <c r="J19" s="27" t="str">
        <f>$J$3</f>
        <v>Q3 '15</v>
      </c>
      <c r="K19" s="27" t="str">
        <f>$K$3</f>
        <v>Q4 '15</v>
      </c>
      <c r="L19" s="30" t="str">
        <f>$L$3</f>
        <v>Q1 '16</v>
      </c>
      <c r="M19" s="30" t="str">
        <f>$M$3</f>
        <v>Q2 '16</v>
      </c>
      <c r="N19" s="30" t="str">
        <f>$N$3</f>
        <v>Q3 '16</v>
      </c>
      <c r="O19" s="30" t="str">
        <f>$O$3</f>
        <v>Q4 '16</v>
      </c>
      <c r="P19" s="27" t="str">
        <f>$P$3</f>
        <v>Q1 '17</v>
      </c>
      <c r="Q19" s="27" t="str">
        <f>$Q$3</f>
        <v>Q2 '17</v>
      </c>
      <c r="R19" s="27" t="str">
        <f>$R$3</f>
        <v>Q3 '17</v>
      </c>
      <c r="S19" s="27" t="str">
        <f>$S$3</f>
        <v>Q4 '17</v>
      </c>
      <c r="T19" s="17" t="s">
        <v>33</v>
      </c>
      <c r="U19" s="27" t="s">
        <v>1</v>
      </c>
      <c r="V19" s="27" t="s">
        <v>2</v>
      </c>
      <c r="W19" s="27" t="s">
        <v>3</v>
      </c>
      <c r="X19" s="27" t="s">
        <v>4</v>
      </c>
      <c r="Y19" s="27" t="s">
        <v>5</v>
      </c>
      <c r="Z19" s="27" t="s">
        <v>6</v>
      </c>
      <c r="AA19" s="27" t="s">
        <v>7</v>
      </c>
      <c r="AB19" s="27" t="s">
        <v>8</v>
      </c>
      <c r="AC19" s="27" t="s">
        <v>9</v>
      </c>
      <c r="AD19" s="27" t="s">
        <v>10</v>
      </c>
      <c r="AE19" s="27" t="s">
        <v>11</v>
      </c>
      <c r="AF19" s="27" t="s">
        <v>12</v>
      </c>
      <c r="AG19" s="29" t="s">
        <v>13</v>
      </c>
      <c r="AH19" s="29" t="s">
        <v>14</v>
      </c>
      <c r="AI19" s="29" t="s">
        <v>15</v>
      </c>
      <c r="AJ19" s="29" t="s">
        <v>16</v>
      </c>
      <c r="AK19" s="29" t="s">
        <v>17</v>
      </c>
      <c r="AL19" s="29" t="s">
        <v>18</v>
      </c>
      <c r="AM19" s="29" t="s">
        <v>19</v>
      </c>
      <c r="AN19" s="29" t="s">
        <v>20</v>
      </c>
      <c r="AO19" s="29" t="s">
        <v>21</v>
      </c>
      <c r="AP19" s="29" t="s">
        <v>22</v>
      </c>
      <c r="AQ19" s="29" t="s">
        <v>23</v>
      </c>
      <c r="AR19" s="29" t="s">
        <v>24</v>
      </c>
      <c r="AS19" s="25" t="s">
        <v>25</v>
      </c>
      <c r="AT19" s="25" t="s">
        <v>26</v>
      </c>
      <c r="AU19" s="25" t="s">
        <v>27</v>
      </c>
      <c r="AV19" s="25" t="s">
        <v>28</v>
      </c>
      <c r="AW19" s="25" t="s">
        <v>29</v>
      </c>
      <c r="AX19" s="25" t="s">
        <v>30</v>
      </c>
      <c r="AY19" s="31" t="s">
        <v>99</v>
      </c>
      <c r="AZ19" s="31" t="s">
        <v>100</v>
      </c>
      <c r="BA19" s="31" t="s">
        <v>101</v>
      </c>
      <c r="BB19" s="31" t="s">
        <v>102</v>
      </c>
      <c r="BC19" s="31" t="s">
        <v>103</v>
      </c>
      <c r="BD19" s="31" t="s">
        <v>104</v>
      </c>
      <c r="BF19" s="32">
        <v>42736</v>
      </c>
      <c r="BG19" s="32">
        <v>42767</v>
      </c>
      <c r="BH19" s="32">
        <v>42795</v>
      </c>
      <c r="BI19" s="32">
        <v>42826</v>
      </c>
      <c r="BJ19" s="32">
        <v>42856</v>
      </c>
      <c r="BK19" s="32">
        <v>42887</v>
      </c>
      <c r="BL19" s="32">
        <v>42917</v>
      </c>
      <c r="BM19" s="32">
        <v>42948</v>
      </c>
      <c r="BN19" s="32">
        <v>42979</v>
      </c>
      <c r="BO19" s="32">
        <v>43009</v>
      </c>
      <c r="BP19" s="32">
        <v>43040</v>
      </c>
      <c r="BQ19" s="32">
        <v>43070</v>
      </c>
    </row>
    <row r="20" spans="1:69" x14ac:dyDescent="0.25">
      <c r="A20" s="16" t="s">
        <v>113</v>
      </c>
      <c r="B20" s="16" t="s">
        <v>71</v>
      </c>
      <c r="C20" s="81">
        <f>INDEX(U20:AF20,$B$2)</f>
        <v>0</v>
      </c>
      <c r="D20" s="81">
        <f>INDEX(AG20:AR20,$B$2)</f>
        <v>0</v>
      </c>
      <c r="E20" s="81">
        <f>INDEX(AS20:BD20,$B$2)</f>
        <v>0</v>
      </c>
      <c r="F20" s="65" t="str">
        <f>IFERROR(E20/D20,"")</f>
        <v/>
      </c>
      <c r="H20" s="4">
        <f>W20</f>
        <v>0</v>
      </c>
      <c r="I20" s="4">
        <f>Z20</f>
        <v>0</v>
      </c>
      <c r="J20" s="4">
        <f>AC20</f>
        <v>0</v>
      </c>
      <c r="K20" s="69">
        <f>AF20</f>
        <v>0</v>
      </c>
      <c r="L20" s="4">
        <f>AI20</f>
        <v>0</v>
      </c>
      <c r="M20" s="4">
        <f>AL20</f>
        <v>0</v>
      </c>
      <c r="N20" s="4">
        <f>AO20</f>
        <v>0</v>
      </c>
      <c r="O20" s="4">
        <f>AR20</f>
        <v>0</v>
      </c>
      <c r="P20" s="4">
        <f>INDEX(AS20:AU20,IF($B$2&gt;3,3,$B$2))</f>
        <v>0</v>
      </c>
      <c r="Q20" s="4">
        <f>INDEX(AV20:AX20,IF($B$2&gt;6,3,$B$2-3))</f>
        <v>0</v>
      </c>
      <c r="R20" s="4">
        <f>IFERROR(INDEX(AY20:BA20,IF($B$2&gt;9,3,$B$2-6)),"-")</f>
        <v>0</v>
      </c>
      <c r="S20" s="69" t="str">
        <f>IFERROR(INDEX(BB20:BD20,IF($B$2&gt;12,3,$B$2-9)),"-")</f>
        <v>-</v>
      </c>
      <c r="T20" s="1"/>
      <c r="U20" s="37" t="n">
        <v>1354.0</v>
      </c>
      <c r="V20" s="37" t="n">
        <v>1383.0</v>
      </c>
      <c r="W20" s="37" t="n">
        <v>1476.0</v>
      </c>
      <c r="X20" s="37" t="n">
        <v>1632.0</v>
      </c>
      <c r="Y20" s="37" t="n">
        <v>1590.0</v>
      </c>
      <c r="Z20" s="37" t="n">
        <v>1621.0</v>
      </c>
      <c r="AA20" s="37" t="n">
        <v>1650.0</v>
      </c>
      <c r="AB20" s="37" t="n">
        <v>1751.0</v>
      </c>
      <c r="AC20" s="37" t="n">
        <v>1734.0</v>
      </c>
      <c r="AD20" s="37" t="n">
        <v>1802.0</v>
      </c>
      <c r="AE20" s="37" t="n">
        <v>1897.0</v>
      </c>
      <c r="AF20" s="37" t="n">
        <v>1928.0</v>
      </c>
      <c r="AG20" s="37" t="n">
        <v>1939.0</v>
      </c>
      <c r="AH20" s="37" t="n">
        <v>1938.0</v>
      </c>
      <c r="AI20" s="37" t="n">
        <v>2068.0</v>
      </c>
      <c r="AJ20" s="37" t="n">
        <v>2121.0</v>
      </c>
      <c r="AK20" s="37" t="n">
        <v>2197.0</v>
      </c>
      <c r="AL20" s="37" t="n">
        <v>2295.0</v>
      </c>
      <c r="AM20" s="37" t="n">
        <v>2378.0</v>
      </c>
      <c r="AN20" s="37" t="n">
        <v>2500.0</v>
      </c>
      <c r="AO20" s="37" t="n">
        <v>2624.0</v>
      </c>
      <c r="AP20" s="37" t="n">
        <v>2812.0</v>
      </c>
      <c r="AQ20" s="37" t="n">
        <v>3031.0</v>
      </c>
      <c r="AR20" s="37" t="n">
        <v>3144.0</v>
      </c>
      <c r="AS20" s="11" t="n">
        <v>3220.0</v>
      </c>
      <c r="AT20" s="11" t="n">
        <v>3363.0</v>
      </c>
      <c r="AU20" s="11" t="n">
        <v>3436.0</v>
      </c>
      <c r="AV20" s="11" t="n">
        <v>3457.0</v>
      </c>
      <c r="AW20" s="11" t="n">
        <v>3737.0</v>
      </c>
      <c r="AX20" s="11" t="n">
        <v>4041.0</v>
      </c>
      <c r="AY20" s="11" t="n">
        <v>4171.0</v>
      </c>
      <c r="AZ20" s="11"/>
      <c r="BA20" s="11"/>
      <c r="BB20" s="11"/>
      <c r="BC20" s="11"/>
      <c r="BD20" s="11"/>
      <c r="BF20" s="84" t="str">
        <f t="shared" ref="BF20:BF28" si="52">IFERROR(AS20/AG20,"-")</f>
        <v>-</v>
      </c>
      <c r="BG20" s="84" t="str">
        <f t="shared" ref="BG20:BG28" si="53">IFERROR(AT20/AH20,"-")</f>
        <v>-</v>
      </c>
      <c r="BH20" s="84" t="str">
        <f t="shared" ref="BH20:BH28" si="54">IFERROR(AU20/AI20,"-")</f>
        <v>-</v>
      </c>
      <c r="BI20" s="84" t="str">
        <f t="shared" ref="BI20:BI28" si="55">IFERROR(AV20/AJ20,"-")</f>
        <v>-</v>
      </c>
      <c r="BJ20" s="84" t="str">
        <f t="shared" ref="BJ20:BJ28" si="56">IFERROR(AW20/AK20,"-")</f>
        <v>-</v>
      </c>
      <c r="BK20" s="84" t="str">
        <f t="shared" ref="BK20:BK28" si="57">IFERROR(AX20/AL20,"-")</f>
        <v>-</v>
      </c>
      <c r="BL20" s="84" t="str">
        <f t="shared" ref="BL20:BL28" si="58">IFERROR(AY20/AM20,"-")</f>
        <v>-</v>
      </c>
      <c r="BM20" s="84" t="str">
        <f t="shared" ref="BM20:BM28" si="59">IFERROR(AZ20/AN20,"-")</f>
        <v>-</v>
      </c>
      <c r="BN20" s="84" t="str">
        <f t="shared" ref="BN20:BN28" si="60">IFERROR(BA20/AO20,"-")</f>
        <v>-</v>
      </c>
      <c r="BO20" s="84" t="str">
        <f t="shared" ref="BO20:BO28" si="61">IFERROR(BB20/AP20,"-")</f>
        <v>-</v>
      </c>
      <c r="BP20" s="84" t="str">
        <f t="shared" ref="BP20:BP28" si="62">IFERROR(BC20/AQ20,"-")</f>
        <v>-</v>
      </c>
      <c r="BQ20" s="84" t="str">
        <f t="shared" ref="BQ20:BQ28" si="63">IFERROR(BD20/AR20,"-")</f>
        <v>-</v>
      </c>
    </row>
    <row r="21" spans="1:69" x14ac:dyDescent="0.25">
      <c r="A21" s="16" t="s">
        <v>105</v>
      </c>
      <c r="B21" s="16" t="s">
        <v>62</v>
      </c>
      <c r="C21" s="81">
        <f t="shared" ref="C21:C28" si="64">INDEX(U21:AF21,$B$2)</f>
        <v>0</v>
      </c>
      <c r="D21" s="81">
        <f t="shared" ref="D21:D28" si="65">INDEX(AG21:AR21,$B$2)</f>
        <v>0</v>
      </c>
      <c r="E21" s="81">
        <f t="shared" ref="E21:E28" si="66">INDEX(AS21:BD21,$B$2)</f>
        <v>0</v>
      </c>
      <c r="F21" s="65" t="str">
        <f t="shared" ref="F21:F27" si="67">IFERROR(E21/D21,"")</f>
        <v/>
      </c>
      <c r="H21" s="4">
        <f t="shared" ref="H21:H28" si="68">W21</f>
        <v>0</v>
      </c>
      <c r="I21" s="4">
        <f t="shared" ref="I21:I28" si="69">Z21</f>
        <v>0</v>
      </c>
      <c r="J21" s="4">
        <f t="shared" ref="J21:J28" si="70">AC21</f>
        <v>0</v>
      </c>
      <c r="K21" s="69">
        <f t="shared" ref="K21:K28" si="71">AF21</f>
        <v>0</v>
      </c>
      <c r="L21" s="4">
        <f t="shared" ref="L21:L28" si="72">AI21</f>
        <v>0</v>
      </c>
      <c r="M21" s="4">
        <f t="shared" ref="M21:M28" si="73">AL21</f>
        <v>0</v>
      </c>
      <c r="N21" s="4">
        <f t="shared" ref="N21:N28" si="74">AO21</f>
        <v>0</v>
      </c>
      <c r="O21" s="4">
        <f t="shared" ref="O21:O28" si="75">AR21</f>
        <v>0</v>
      </c>
      <c r="P21" s="4">
        <f t="shared" ref="P21:P28" si="76">INDEX(AS21:AU21,IF($B$2&gt;3,3,$B$2))</f>
        <v>0</v>
      </c>
      <c r="Q21" s="4">
        <f t="shared" ref="Q21:Q28" si="77">INDEX(AV21:AX21,IF($B$2&gt;6,3,$B$2-3))</f>
        <v>0</v>
      </c>
      <c r="R21" s="4">
        <f>IFERROR(INDEX(AY21:BA21,IF($B$2&gt;9,3,$B$2-6)),"-")</f>
        <v>0</v>
      </c>
      <c r="S21" s="69" t="str">
        <f t="shared" ref="S21:S28" si="78">IFERROR(INDEX(BB21:BD21,IF($B$2&gt;12,3,$B$2-9)),"-")</f>
        <v>-</v>
      </c>
      <c r="T21" s="1"/>
      <c r="U21" s="37" t="n">
        <v>1354.0</v>
      </c>
      <c r="V21" s="37" t="n">
        <v>1383.0</v>
      </c>
      <c r="W21" s="37" t="n">
        <v>1476.0</v>
      </c>
      <c r="X21" s="37" t="n">
        <v>1632.0</v>
      </c>
      <c r="Y21" s="37" t="n">
        <v>1590.0</v>
      </c>
      <c r="Z21" s="37" t="n">
        <v>1621.0</v>
      </c>
      <c r="AA21" s="37" t="n">
        <v>1650.0</v>
      </c>
      <c r="AB21" s="37" t="n">
        <v>1751.0</v>
      </c>
      <c r="AC21" s="37" t="n">
        <v>1734.0</v>
      </c>
      <c r="AD21" s="37" t="n">
        <v>1802.0</v>
      </c>
      <c r="AE21" s="37" t="n">
        <v>1897.0</v>
      </c>
      <c r="AF21" s="37" t="n">
        <v>1928.0</v>
      </c>
      <c r="AG21" s="37" t="n">
        <v>1939.0</v>
      </c>
      <c r="AH21" s="37" t="n">
        <v>1938.0</v>
      </c>
      <c r="AI21" s="37" t="n">
        <v>2068.0</v>
      </c>
      <c r="AJ21" s="37" t="n">
        <v>2121.0</v>
      </c>
      <c r="AK21" s="37" t="n">
        <v>2197.0</v>
      </c>
      <c r="AL21" s="37" t="n">
        <v>2295.0</v>
      </c>
      <c r="AM21" s="37" t="n">
        <v>2378.0</v>
      </c>
      <c r="AN21" s="37" t="n">
        <v>2500.0</v>
      </c>
      <c r="AO21" s="37" t="n">
        <v>2624.0</v>
      </c>
      <c r="AP21" s="37" t="n">
        <v>2812.0</v>
      </c>
      <c r="AQ21" s="37" t="n">
        <v>3031.0</v>
      </c>
      <c r="AR21" s="37" t="n">
        <v>3144.0</v>
      </c>
      <c r="AS21" s="11" t="n">
        <v>3220.0</v>
      </c>
      <c r="AT21" s="11" t="n">
        <v>2564.0</v>
      </c>
      <c r="AU21" s="11" t="n">
        <v>2534.0</v>
      </c>
      <c r="AV21" s="11" t="n">
        <v>2327.0</v>
      </c>
      <c r="AW21" s="11" t="n">
        <v>2436.0</v>
      </c>
      <c r="AX21" s="11" t="n">
        <v>2491.0</v>
      </c>
      <c r="AY21" s="11" t="n">
        <v>2410.0</v>
      </c>
      <c r="AZ21" s="11"/>
      <c r="BA21" s="11"/>
      <c r="BB21" s="11"/>
      <c r="BC21" s="11"/>
      <c r="BD21" s="11"/>
      <c r="BF21" s="84" t="str">
        <f t="shared" si="52"/>
        <v>-</v>
      </c>
      <c r="BG21" s="84" t="str">
        <f t="shared" si="53"/>
        <v>-</v>
      </c>
      <c r="BH21" s="84" t="str">
        <f t="shared" si="54"/>
        <v>-</v>
      </c>
      <c r="BI21" s="84" t="str">
        <f t="shared" si="55"/>
        <v>-</v>
      </c>
      <c r="BJ21" s="84" t="str">
        <f t="shared" si="56"/>
        <v>-</v>
      </c>
      <c r="BK21" s="84" t="str">
        <f t="shared" si="57"/>
        <v>-</v>
      </c>
      <c r="BL21" s="84" t="str">
        <f t="shared" si="58"/>
        <v>-</v>
      </c>
      <c r="BM21" s="84" t="str">
        <f t="shared" si="59"/>
        <v>-</v>
      </c>
      <c r="BN21" s="84" t="str">
        <f t="shared" si="60"/>
        <v>-</v>
      </c>
      <c r="BO21" s="84" t="str">
        <f t="shared" si="61"/>
        <v>-</v>
      </c>
      <c r="BP21" s="84" t="str">
        <f t="shared" si="62"/>
        <v>-</v>
      </c>
      <c r="BQ21" s="84" t="str">
        <f t="shared" si="63"/>
        <v>-</v>
      </c>
    </row>
    <row r="22" spans="1:69" x14ac:dyDescent="0.25">
      <c r="A22" s="16" t="s">
        <v>106</v>
      </c>
      <c r="B22" s="16" t="s">
        <v>63</v>
      </c>
      <c r="C22" s="81">
        <f t="shared" si="64"/>
        <v>0</v>
      </c>
      <c r="D22" s="81">
        <f t="shared" si="65"/>
        <v>0</v>
      </c>
      <c r="E22" s="81">
        <f t="shared" si="66"/>
        <v>0</v>
      </c>
      <c r="F22" s="65" t="str">
        <f t="shared" si="67"/>
        <v/>
      </c>
      <c r="H22" s="4">
        <f t="shared" si="68"/>
        <v>0</v>
      </c>
      <c r="I22" s="4">
        <f t="shared" si="69"/>
        <v>0</v>
      </c>
      <c r="J22" s="4">
        <f t="shared" si="70"/>
        <v>0</v>
      </c>
      <c r="K22" s="69">
        <f t="shared" si="71"/>
        <v>0</v>
      </c>
      <c r="L22" s="4">
        <f t="shared" si="72"/>
        <v>0</v>
      </c>
      <c r="M22" s="4">
        <f t="shared" si="73"/>
        <v>0</v>
      </c>
      <c r="N22" s="4">
        <f t="shared" si="74"/>
        <v>0</v>
      </c>
      <c r="O22" s="4">
        <f t="shared" si="75"/>
        <v>0</v>
      </c>
      <c r="P22" s="4">
        <f t="shared" si="76"/>
        <v>0</v>
      </c>
      <c r="Q22" s="4">
        <f t="shared" si="77"/>
        <v>0</v>
      </c>
      <c r="R22" s="4">
        <f>IFERROR(INDEX(AY22:BA22,IF($B$2&gt;9,3,$B$2-6)),"-")</f>
        <v>0</v>
      </c>
      <c r="S22" s="69" t="str">
        <f t="shared" si="78"/>
        <v>-</v>
      </c>
      <c r="T22" s="1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11"/>
      <c r="AT22" s="11" t="n">
        <v>799.0</v>
      </c>
      <c r="AU22" s="11" t="n">
        <v>902.0</v>
      </c>
      <c r="AV22" s="11" t="n">
        <v>1130.0</v>
      </c>
      <c r="AW22" s="11" t="n">
        <v>1301.0</v>
      </c>
      <c r="AX22" s="11" t="n">
        <v>1550.0</v>
      </c>
      <c r="AY22" s="11" t="n">
        <v>1761.0</v>
      </c>
      <c r="AZ22" s="11"/>
      <c r="BA22" s="11"/>
      <c r="BB22" s="11"/>
      <c r="BC22" s="11"/>
      <c r="BD22" s="11"/>
      <c r="BF22" s="84" t="str">
        <f t="shared" si="52"/>
        <v>-</v>
      </c>
      <c r="BG22" s="84" t="str">
        <f t="shared" si="53"/>
        <v>-</v>
      </c>
      <c r="BH22" s="84" t="str">
        <f t="shared" si="54"/>
        <v>-</v>
      </c>
      <c r="BI22" s="84" t="str">
        <f t="shared" si="55"/>
        <v>-</v>
      </c>
      <c r="BJ22" s="84" t="str">
        <f t="shared" si="56"/>
        <v>-</v>
      </c>
      <c r="BK22" s="84" t="str">
        <f t="shared" si="57"/>
        <v>-</v>
      </c>
      <c r="BL22" s="84" t="str">
        <f t="shared" si="58"/>
        <v>-</v>
      </c>
      <c r="BM22" s="84" t="str">
        <f t="shared" si="59"/>
        <v>-</v>
      </c>
      <c r="BN22" s="84" t="str">
        <f t="shared" si="60"/>
        <v>-</v>
      </c>
      <c r="BO22" s="84" t="str">
        <f t="shared" si="61"/>
        <v>-</v>
      </c>
      <c r="BP22" s="84" t="str">
        <f t="shared" si="62"/>
        <v>-</v>
      </c>
      <c r="BQ22" s="84" t="str">
        <f t="shared" si="63"/>
        <v>-</v>
      </c>
    </row>
    <row r="23" spans="1:69" x14ac:dyDescent="0.25">
      <c r="A23" s="16" t="s">
        <v>107</v>
      </c>
      <c r="B23" s="16" t="s">
        <v>72</v>
      </c>
      <c r="C23" s="81">
        <f t="shared" si="64"/>
        <v>0</v>
      </c>
      <c r="D23" s="81">
        <f t="shared" si="65"/>
        <v>0</v>
      </c>
      <c r="E23" s="81">
        <f t="shared" si="66"/>
        <v>0</v>
      </c>
      <c r="F23" s="65" t="str">
        <f t="shared" si="67"/>
        <v/>
      </c>
      <c r="H23" s="4">
        <f t="shared" si="68"/>
        <v>0</v>
      </c>
      <c r="I23" s="4">
        <f t="shared" si="69"/>
        <v>0</v>
      </c>
      <c r="J23" s="4">
        <f t="shared" si="70"/>
        <v>0</v>
      </c>
      <c r="K23" s="69">
        <f t="shared" si="71"/>
        <v>0</v>
      </c>
      <c r="L23" s="4">
        <f t="shared" si="72"/>
        <v>0</v>
      </c>
      <c r="M23" s="4">
        <f t="shared" si="73"/>
        <v>0</v>
      </c>
      <c r="N23" s="4">
        <f t="shared" si="74"/>
        <v>0</v>
      </c>
      <c r="O23" s="4">
        <f t="shared" si="75"/>
        <v>0</v>
      </c>
      <c r="P23" s="4">
        <f t="shared" si="76"/>
        <v>0</v>
      </c>
      <c r="Q23" s="4">
        <f t="shared" si="77"/>
        <v>0</v>
      </c>
      <c r="R23" s="4">
        <f t="shared" ref="R23:R28" si="79">IFERROR(INDEX(AY23:BA23,IF($B$2&gt;9,3,$B$2-6)),"-")</f>
        <v>0</v>
      </c>
      <c r="S23" s="69" t="str">
        <f>IFERROR(INDEX(BB23:BD23,IF($B$2&gt;12,3,$B$2-9)),"-")</f>
        <v>-</v>
      </c>
      <c r="U23" s="4" t="n">
        <v>1025.0</v>
      </c>
      <c r="V23" s="4" t="n">
        <v>1043.0</v>
      </c>
      <c r="W23" s="4" t="n">
        <v>1088.0</v>
      </c>
      <c r="X23" s="4" t="n">
        <v>1193.0</v>
      </c>
      <c r="Y23" s="4" t="n">
        <v>1125.0</v>
      </c>
      <c r="Z23" s="4" t="n">
        <v>1155.0</v>
      </c>
      <c r="AA23" s="4" t="n">
        <v>1179.0</v>
      </c>
      <c r="AB23" s="4" t="n">
        <v>1278.0</v>
      </c>
      <c r="AC23" s="4" t="n">
        <v>1248.0</v>
      </c>
      <c r="AD23" s="4" t="n">
        <v>1295.0</v>
      </c>
      <c r="AE23" s="4" t="n">
        <v>1384.0</v>
      </c>
      <c r="AF23" s="4" t="n">
        <v>1422.0</v>
      </c>
      <c r="AG23" s="4" t="n">
        <v>1429.0</v>
      </c>
      <c r="AH23" s="4" t="n">
        <v>1443.0</v>
      </c>
      <c r="AI23" s="4" t="n">
        <v>1545.0</v>
      </c>
      <c r="AJ23" s="4" t="n">
        <v>1574.0</v>
      </c>
      <c r="AK23" s="4" t="n">
        <v>1627.0</v>
      </c>
      <c r="AL23" s="4" t="n">
        <v>1730.0</v>
      </c>
      <c r="AM23" s="4" t="n">
        <v>1845.0</v>
      </c>
      <c r="AN23" s="4" t="n">
        <v>1944.0</v>
      </c>
      <c r="AO23" s="4" t="n">
        <v>2064.0</v>
      </c>
      <c r="AP23" s="4" t="n">
        <v>2227.0</v>
      </c>
      <c r="AQ23" s="4" t="n">
        <v>2410.0</v>
      </c>
      <c r="AR23" s="4" t="n">
        <v>2513.0</v>
      </c>
      <c r="AS23" s="11" t="n">
        <v>2581.0</v>
      </c>
      <c r="AT23" s="11" t="n">
        <v>1867.0</v>
      </c>
      <c r="AU23" s="11" t="n">
        <v>1817.0</v>
      </c>
      <c r="AV23" s="11" t="n">
        <v>1650.0</v>
      </c>
      <c r="AW23" s="11" t="n">
        <v>1756.0</v>
      </c>
      <c r="AX23" s="11" t="n">
        <v>1833.0</v>
      </c>
      <c r="AY23" s="11" t="n">
        <v>1789.0</v>
      </c>
      <c r="AZ23" s="11"/>
      <c r="BA23" s="11"/>
      <c r="BB23" s="11"/>
      <c r="BC23" s="11"/>
      <c r="BD23" s="11"/>
      <c r="BF23" s="84" t="str">
        <f t="shared" si="52"/>
        <v>-</v>
      </c>
      <c r="BG23" s="84" t="str">
        <f t="shared" si="53"/>
        <v>-</v>
      </c>
      <c r="BH23" s="84" t="str">
        <f t="shared" si="54"/>
        <v>-</v>
      </c>
      <c r="BI23" s="84" t="str">
        <f t="shared" si="55"/>
        <v>-</v>
      </c>
      <c r="BJ23" s="84" t="str">
        <f t="shared" si="56"/>
        <v>-</v>
      </c>
      <c r="BK23" s="84" t="str">
        <f t="shared" si="57"/>
        <v>-</v>
      </c>
      <c r="BL23" s="84" t="str">
        <f t="shared" si="58"/>
        <v>-</v>
      </c>
      <c r="BM23" s="84" t="str">
        <f t="shared" si="59"/>
        <v>-</v>
      </c>
      <c r="BN23" s="84" t="str">
        <f t="shared" si="60"/>
        <v>-</v>
      </c>
      <c r="BO23" s="84" t="str">
        <f t="shared" si="61"/>
        <v>-</v>
      </c>
      <c r="BP23" s="84" t="str">
        <f t="shared" si="62"/>
        <v>-</v>
      </c>
      <c r="BQ23" s="84" t="str">
        <f t="shared" si="63"/>
        <v>-</v>
      </c>
    </row>
    <row r="24" spans="1:69" x14ac:dyDescent="0.25">
      <c r="A24" s="16" t="s">
        <v>108</v>
      </c>
      <c r="B24" s="16" t="s">
        <v>73</v>
      </c>
      <c r="C24" s="81">
        <f t="shared" si="64"/>
        <v>0</v>
      </c>
      <c r="D24" s="81">
        <f t="shared" si="65"/>
        <v>0</v>
      </c>
      <c r="E24" s="81">
        <f t="shared" si="66"/>
        <v>0</v>
      </c>
      <c r="F24" s="65" t="str">
        <f t="shared" si="67"/>
        <v/>
      </c>
      <c r="H24" s="4">
        <f t="shared" si="68"/>
        <v>0</v>
      </c>
      <c r="I24" s="4">
        <f t="shared" si="69"/>
        <v>0</v>
      </c>
      <c r="J24" s="4">
        <f t="shared" si="70"/>
        <v>0</v>
      </c>
      <c r="K24" s="69">
        <f t="shared" si="71"/>
        <v>0</v>
      </c>
      <c r="L24" s="4">
        <f t="shared" si="72"/>
        <v>0</v>
      </c>
      <c r="M24" s="4">
        <f t="shared" si="73"/>
        <v>0</v>
      </c>
      <c r="N24" s="4">
        <f t="shared" si="74"/>
        <v>0</v>
      </c>
      <c r="O24" s="4">
        <f t="shared" si="75"/>
        <v>0</v>
      </c>
      <c r="P24" s="4">
        <f t="shared" si="76"/>
        <v>0</v>
      </c>
      <c r="Q24" s="4">
        <f t="shared" si="77"/>
        <v>0</v>
      </c>
      <c r="R24" s="4">
        <f t="shared" si="79"/>
        <v>0</v>
      </c>
      <c r="S24" s="69" t="str">
        <f t="shared" si="78"/>
        <v>-</v>
      </c>
      <c r="U24" s="4" t="n">
        <v>50.0</v>
      </c>
      <c r="V24" s="4" t="n">
        <v>58.0</v>
      </c>
      <c r="W24" s="4" t="n">
        <v>71.0</v>
      </c>
      <c r="X24" s="4" t="n">
        <v>71.0</v>
      </c>
      <c r="Y24" s="4" t="n">
        <v>76.0</v>
      </c>
      <c r="Z24" s="4" t="n">
        <v>74.0</v>
      </c>
      <c r="AA24" s="4" t="n">
        <v>65.0</v>
      </c>
      <c r="AB24" s="4" t="n">
        <v>65.0</v>
      </c>
      <c r="AC24" s="4" t="n">
        <v>63.0</v>
      </c>
      <c r="AD24" s="4" t="n">
        <v>71.0</v>
      </c>
      <c r="AE24" s="4" t="n">
        <v>78.0</v>
      </c>
      <c r="AF24" s="4" t="n">
        <v>79.0</v>
      </c>
      <c r="AG24" s="4" t="n">
        <v>77.0</v>
      </c>
      <c r="AH24" s="4" t="n">
        <v>79.0</v>
      </c>
      <c r="AI24" s="4" t="n">
        <v>84.0</v>
      </c>
      <c r="AJ24" s="4" t="n">
        <v>94.0</v>
      </c>
      <c r="AK24" s="4" t="n">
        <v>95.0</v>
      </c>
      <c r="AL24" s="4" t="n">
        <v>86.0</v>
      </c>
      <c r="AM24" s="4" t="n">
        <v>81.0</v>
      </c>
      <c r="AN24" s="4" t="n">
        <v>91.0</v>
      </c>
      <c r="AO24" s="4" t="n">
        <v>83.0</v>
      </c>
      <c r="AP24" s="4" t="n">
        <v>91.0</v>
      </c>
      <c r="AQ24" s="4" t="n">
        <v>85.0</v>
      </c>
      <c r="AR24" s="4" t="n">
        <v>84.0</v>
      </c>
      <c r="AS24" s="11" t="n">
        <v>85.0</v>
      </c>
      <c r="AT24" s="11" t="n">
        <v>97.0</v>
      </c>
      <c r="AU24" s="11" t="n">
        <v>125.0</v>
      </c>
      <c r="AV24" s="11" t="n">
        <v>131.0</v>
      </c>
      <c r="AW24" s="11" t="n">
        <v>146.0</v>
      </c>
      <c r="AX24" s="11" t="n">
        <v>143.0</v>
      </c>
      <c r="AY24" s="11" t="n">
        <v>121.0</v>
      </c>
      <c r="AZ24" s="11"/>
      <c r="BA24" s="11"/>
      <c r="BB24" s="11"/>
      <c r="BC24" s="11"/>
      <c r="BD24" s="11"/>
      <c r="BF24" s="84" t="str">
        <f t="shared" si="52"/>
        <v>-</v>
      </c>
      <c r="BG24" s="84" t="str">
        <f t="shared" si="53"/>
        <v>-</v>
      </c>
      <c r="BH24" s="84" t="str">
        <f t="shared" si="54"/>
        <v>-</v>
      </c>
      <c r="BI24" s="84" t="str">
        <f t="shared" si="55"/>
        <v>-</v>
      </c>
      <c r="BJ24" s="84" t="str">
        <f t="shared" si="56"/>
        <v>-</v>
      </c>
      <c r="BK24" s="84" t="str">
        <f t="shared" si="57"/>
        <v>-</v>
      </c>
      <c r="BL24" s="84" t="str">
        <f t="shared" si="58"/>
        <v>-</v>
      </c>
      <c r="BM24" s="84" t="str">
        <f t="shared" si="59"/>
        <v>-</v>
      </c>
      <c r="BN24" s="84" t="str">
        <f t="shared" si="60"/>
        <v>-</v>
      </c>
      <c r="BO24" s="84" t="str">
        <f t="shared" si="61"/>
        <v>-</v>
      </c>
      <c r="BP24" s="84" t="str">
        <f t="shared" si="62"/>
        <v>-</v>
      </c>
      <c r="BQ24" s="84" t="str">
        <f t="shared" si="63"/>
        <v>-</v>
      </c>
    </row>
    <row r="25" spans="1:69" x14ac:dyDescent="0.25">
      <c r="A25" s="16" t="s">
        <v>109</v>
      </c>
      <c r="B25" s="16" t="s">
        <v>74</v>
      </c>
      <c r="C25" s="81">
        <f t="shared" si="64"/>
        <v>0</v>
      </c>
      <c r="D25" s="81">
        <f t="shared" si="65"/>
        <v>0</v>
      </c>
      <c r="E25" s="81">
        <f t="shared" si="66"/>
        <v>0</v>
      </c>
      <c r="F25" s="65" t="str">
        <f t="shared" si="67"/>
        <v/>
      </c>
      <c r="H25" s="4">
        <f t="shared" si="68"/>
        <v>0</v>
      </c>
      <c r="I25" s="4">
        <f t="shared" si="69"/>
        <v>0</v>
      </c>
      <c r="J25" s="4">
        <f t="shared" si="70"/>
        <v>0</v>
      </c>
      <c r="K25" s="69">
        <f t="shared" si="71"/>
        <v>0</v>
      </c>
      <c r="L25" s="4">
        <f t="shared" si="72"/>
        <v>0</v>
      </c>
      <c r="M25" s="4">
        <f t="shared" si="73"/>
        <v>0</v>
      </c>
      <c r="N25" s="4">
        <f t="shared" si="74"/>
        <v>0</v>
      </c>
      <c r="O25" s="4">
        <f t="shared" si="75"/>
        <v>0</v>
      </c>
      <c r="P25" s="4">
        <f t="shared" si="76"/>
        <v>0</v>
      </c>
      <c r="Q25" s="4">
        <f t="shared" si="77"/>
        <v>0</v>
      </c>
      <c r="R25" s="4">
        <f t="shared" si="79"/>
        <v>0</v>
      </c>
      <c r="S25" s="69" t="str">
        <f t="shared" si="78"/>
        <v>-</v>
      </c>
      <c r="U25" s="4" t="n">
        <v>177.0</v>
      </c>
      <c r="V25" s="4" t="n">
        <v>179.0</v>
      </c>
      <c r="W25" s="4" t="n">
        <v>204.0</v>
      </c>
      <c r="X25" s="4" t="n">
        <v>233.0</v>
      </c>
      <c r="Y25" s="4" t="n">
        <v>251.0</v>
      </c>
      <c r="Z25" s="4" t="n">
        <v>247.0</v>
      </c>
      <c r="AA25" s="4" t="n">
        <v>256.0</v>
      </c>
      <c r="AB25" s="4" t="n">
        <v>260.0</v>
      </c>
      <c r="AC25" s="4" t="n">
        <v>273.0</v>
      </c>
      <c r="AD25" s="4" t="n">
        <v>280.0</v>
      </c>
      <c r="AE25" s="4" t="n">
        <v>282.0</v>
      </c>
      <c r="AF25" s="4" t="n">
        <v>272.0</v>
      </c>
      <c r="AG25" s="4" t="n">
        <v>272.0</v>
      </c>
      <c r="AH25" s="4" t="n">
        <v>258.0</v>
      </c>
      <c r="AI25" s="4" t="n">
        <v>272.0</v>
      </c>
      <c r="AJ25" s="4" t="n">
        <v>284.0</v>
      </c>
      <c r="AK25" s="4" t="n">
        <v>304.0</v>
      </c>
      <c r="AL25" s="4" t="n">
        <v>299.0</v>
      </c>
      <c r="AM25" s="4" t="n">
        <v>275.0</v>
      </c>
      <c r="AN25" s="4" t="n">
        <v>290.0</v>
      </c>
      <c r="AO25" s="4" t="n">
        <v>299.0</v>
      </c>
      <c r="AP25" s="4" t="n">
        <v>313.0</v>
      </c>
      <c r="AQ25" s="4" t="n">
        <v>347.0</v>
      </c>
      <c r="AR25" s="4" t="n">
        <v>355.0</v>
      </c>
      <c r="AS25" s="11" t="n">
        <v>356.0</v>
      </c>
      <c r="AT25" s="11" t="n">
        <v>388.0</v>
      </c>
      <c r="AU25" s="11" t="n">
        <v>387.0</v>
      </c>
      <c r="AV25" s="11" t="n">
        <v>336.0</v>
      </c>
      <c r="AW25" s="11" t="n">
        <v>325.0</v>
      </c>
      <c r="AX25" s="11" t="n">
        <v>316.0</v>
      </c>
      <c r="AY25" s="11" t="n">
        <v>320.0</v>
      </c>
      <c r="AZ25" s="11"/>
      <c r="BA25" s="11"/>
      <c r="BB25" s="11"/>
      <c r="BC25" s="11"/>
      <c r="BD25" s="11"/>
      <c r="BF25" s="84" t="str">
        <f t="shared" si="52"/>
        <v>-</v>
      </c>
      <c r="BG25" s="84" t="str">
        <f t="shared" si="53"/>
        <v>-</v>
      </c>
      <c r="BH25" s="84" t="str">
        <f t="shared" si="54"/>
        <v>-</v>
      </c>
      <c r="BI25" s="84" t="str">
        <f t="shared" si="55"/>
        <v>-</v>
      </c>
      <c r="BJ25" s="84" t="str">
        <f t="shared" si="56"/>
        <v>-</v>
      </c>
      <c r="BK25" s="84" t="str">
        <f t="shared" si="57"/>
        <v>-</v>
      </c>
      <c r="BL25" s="84" t="str">
        <f t="shared" si="58"/>
        <v>-</v>
      </c>
      <c r="BM25" s="84" t="str">
        <f t="shared" si="59"/>
        <v>-</v>
      </c>
      <c r="BN25" s="84" t="str">
        <f t="shared" si="60"/>
        <v>-</v>
      </c>
      <c r="BO25" s="84" t="str">
        <f t="shared" si="61"/>
        <v>-</v>
      </c>
      <c r="BP25" s="84" t="str">
        <f t="shared" si="62"/>
        <v>-</v>
      </c>
      <c r="BQ25" s="84" t="str">
        <f t="shared" si="63"/>
        <v>-</v>
      </c>
    </row>
    <row r="26" spans="1:69" x14ac:dyDescent="0.25">
      <c r="A26" s="16" t="s">
        <v>110</v>
      </c>
      <c r="B26" s="16" t="s">
        <v>75</v>
      </c>
      <c r="C26" s="81">
        <f t="shared" si="64"/>
        <v>0</v>
      </c>
      <c r="D26" s="81">
        <f t="shared" si="65"/>
        <v>0</v>
      </c>
      <c r="E26" s="81">
        <f t="shared" si="66"/>
        <v>0</v>
      </c>
      <c r="F26" s="65" t="str">
        <f t="shared" si="67"/>
        <v/>
      </c>
      <c r="H26" s="4">
        <f t="shared" si="68"/>
        <v>0</v>
      </c>
      <c r="I26" s="4">
        <f t="shared" si="69"/>
        <v>0</v>
      </c>
      <c r="J26" s="4">
        <f t="shared" si="70"/>
        <v>0</v>
      </c>
      <c r="K26" s="69">
        <f t="shared" si="71"/>
        <v>0</v>
      </c>
      <c r="L26" s="4">
        <f t="shared" si="72"/>
        <v>0</v>
      </c>
      <c r="M26" s="4">
        <f t="shared" si="73"/>
        <v>0</v>
      </c>
      <c r="N26" s="4">
        <f t="shared" si="74"/>
        <v>0</v>
      </c>
      <c r="O26" s="4">
        <f t="shared" si="75"/>
        <v>0</v>
      </c>
      <c r="P26" s="4">
        <f t="shared" si="76"/>
        <v>0</v>
      </c>
      <c r="Q26" s="4">
        <f t="shared" si="77"/>
        <v>0</v>
      </c>
      <c r="R26" s="4">
        <f t="shared" si="79"/>
        <v>0</v>
      </c>
      <c r="S26" s="69" t="str">
        <f t="shared" si="78"/>
        <v>-</v>
      </c>
      <c r="U26" s="4" t="n">
        <v>59.0</v>
      </c>
      <c r="V26" s="4" t="n">
        <v>59.0</v>
      </c>
      <c r="W26" s="4" t="n">
        <v>65.0</v>
      </c>
      <c r="X26" s="4" t="n">
        <v>82.0</v>
      </c>
      <c r="Y26" s="4" t="n">
        <v>82.0</v>
      </c>
      <c r="Z26" s="4" t="n">
        <v>89.0</v>
      </c>
      <c r="AA26" s="4" t="n">
        <v>96.0</v>
      </c>
      <c r="AB26" s="4" t="n">
        <v>95.0</v>
      </c>
      <c r="AC26" s="4" t="n">
        <v>97.0</v>
      </c>
      <c r="AD26" s="4" t="n">
        <v>103.0</v>
      </c>
      <c r="AE26" s="4" t="n">
        <v>103.0</v>
      </c>
      <c r="AF26" s="4" t="n">
        <v>105.0</v>
      </c>
      <c r="AG26" s="4" t="n">
        <v>110.0</v>
      </c>
      <c r="AH26" s="4" t="n">
        <v>109.0</v>
      </c>
      <c r="AI26" s="4" t="n">
        <v>117.0</v>
      </c>
      <c r="AJ26" s="4" t="n">
        <v>121.0</v>
      </c>
      <c r="AK26" s="4" t="n">
        <v>124.0</v>
      </c>
      <c r="AL26" s="4" t="n">
        <v>129.0</v>
      </c>
      <c r="AM26" s="4" t="n">
        <v>126.0</v>
      </c>
      <c r="AN26" s="4" t="n">
        <v>125.0</v>
      </c>
      <c r="AO26" s="4" t="n">
        <v>129.0</v>
      </c>
      <c r="AP26" s="4" t="n">
        <v>130.0</v>
      </c>
      <c r="AQ26" s="4" t="n">
        <v>136.0</v>
      </c>
      <c r="AR26" s="4" t="n">
        <v>142.0</v>
      </c>
      <c r="AS26" s="11" t="n">
        <v>143.0</v>
      </c>
      <c r="AT26" s="11" t="n">
        <v>151.0</v>
      </c>
      <c r="AU26" s="11" t="n">
        <v>144.0</v>
      </c>
      <c r="AV26" s="11" t="n">
        <v>147.0</v>
      </c>
      <c r="AW26" s="11" t="n">
        <v>144.0</v>
      </c>
      <c r="AX26" s="11" t="n">
        <v>134.0</v>
      </c>
      <c r="AY26" s="11" t="n">
        <v>117.0</v>
      </c>
      <c r="AZ26" s="11"/>
      <c r="BA26" s="11"/>
      <c r="BB26" s="11"/>
      <c r="BC26" s="11"/>
      <c r="BD26" s="11"/>
      <c r="BF26" s="84" t="str">
        <f t="shared" si="52"/>
        <v>-</v>
      </c>
      <c r="BG26" s="84" t="str">
        <f t="shared" si="53"/>
        <v>-</v>
      </c>
      <c r="BH26" s="84" t="str">
        <f t="shared" si="54"/>
        <v>-</v>
      </c>
      <c r="BI26" s="84" t="str">
        <f t="shared" si="55"/>
        <v>-</v>
      </c>
      <c r="BJ26" s="84" t="str">
        <f t="shared" si="56"/>
        <v>-</v>
      </c>
      <c r="BK26" s="84" t="str">
        <f t="shared" si="57"/>
        <v>-</v>
      </c>
      <c r="BL26" s="84" t="str">
        <f t="shared" si="58"/>
        <v>-</v>
      </c>
      <c r="BM26" s="84" t="str">
        <f t="shared" si="59"/>
        <v>-</v>
      </c>
      <c r="BN26" s="84" t="str">
        <f t="shared" si="60"/>
        <v>-</v>
      </c>
      <c r="BO26" s="84" t="str">
        <f t="shared" si="61"/>
        <v>-</v>
      </c>
      <c r="BP26" s="84" t="str">
        <f t="shared" si="62"/>
        <v>-</v>
      </c>
      <c r="BQ26" s="84" t="str">
        <f t="shared" si="63"/>
        <v>-</v>
      </c>
    </row>
    <row r="27" spans="1:69" x14ac:dyDescent="0.25">
      <c r="A27" s="16" t="s">
        <v>111</v>
      </c>
      <c r="B27" s="16" t="s">
        <v>76</v>
      </c>
      <c r="C27" s="81">
        <f t="shared" si="64"/>
        <v>0</v>
      </c>
      <c r="D27" s="81">
        <f t="shared" si="65"/>
        <v>0</v>
      </c>
      <c r="E27" s="81">
        <f t="shared" si="66"/>
        <v>0</v>
      </c>
      <c r="F27" s="65" t="str">
        <f t="shared" si="67"/>
        <v/>
      </c>
      <c r="H27" s="4">
        <f t="shared" si="68"/>
        <v>0</v>
      </c>
      <c r="I27" s="4">
        <f t="shared" si="69"/>
        <v>0</v>
      </c>
      <c r="J27" s="4">
        <f t="shared" si="70"/>
        <v>0</v>
      </c>
      <c r="K27" s="69">
        <f t="shared" si="71"/>
        <v>0</v>
      </c>
      <c r="L27" s="4">
        <f t="shared" si="72"/>
        <v>0</v>
      </c>
      <c r="M27" s="4">
        <f t="shared" si="73"/>
        <v>0</v>
      </c>
      <c r="N27" s="4">
        <f t="shared" si="74"/>
        <v>0</v>
      </c>
      <c r="O27" s="4">
        <f t="shared" si="75"/>
        <v>0</v>
      </c>
      <c r="P27" s="4">
        <f t="shared" si="76"/>
        <v>0</v>
      </c>
      <c r="Q27" s="4">
        <f t="shared" si="77"/>
        <v>0</v>
      </c>
      <c r="R27" s="4">
        <f t="shared" si="79"/>
        <v>0</v>
      </c>
      <c r="S27" s="69" t="str">
        <f t="shared" si="78"/>
        <v>-</v>
      </c>
      <c r="U27" s="4" t="n">
        <v>39.0</v>
      </c>
      <c r="V27" s="4" t="n">
        <v>40.0</v>
      </c>
      <c r="W27" s="4" t="n">
        <v>43.0</v>
      </c>
      <c r="X27" s="4" t="n">
        <v>45.0</v>
      </c>
      <c r="Y27" s="4" t="n">
        <v>47.0</v>
      </c>
      <c r="Z27" s="4" t="n">
        <v>47.0</v>
      </c>
      <c r="AA27" s="4" t="n">
        <v>46.0</v>
      </c>
      <c r="AB27" s="4" t="n">
        <v>45.0</v>
      </c>
      <c r="AC27" s="4" t="n">
        <v>44.0</v>
      </c>
      <c r="AD27" s="4" t="n">
        <v>43.0</v>
      </c>
      <c r="AE27" s="4" t="n">
        <v>40.0</v>
      </c>
      <c r="AF27" s="4" t="n">
        <v>40.0</v>
      </c>
      <c r="AG27" s="4" t="n">
        <v>40.0</v>
      </c>
      <c r="AH27" s="4" t="n">
        <v>38.0</v>
      </c>
      <c r="AI27" s="4" t="n">
        <v>39.0</v>
      </c>
      <c r="AJ27" s="4" t="n">
        <v>37.0</v>
      </c>
      <c r="AK27" s="4" t="n">
        <v>36.0</v>
      </c>
      <c r="AL27" s="4" t="n">
        <v>39.0</v>
      </c>
      <c r="AM27" s="4" t="n">
        <v>39.0</v>
      </c>
      <c r="AN27" s="4" t="n">
        <v>38.0</v>
      </c>
      <c r="AO27" s="4" t="n">
        <v>37.0</v>
      </c>
      <c r="AP27" s="4" t="n">
        <v>38.0</v>
      </c>
      <c r="AQ27" s="4" t="n">
        <v>39.0</v>
      </c>
      <c r="AR27" s="4" t="n">
        <v>36.0</v>
      </c>
      <c r="AS27" s="11" t="n">
        <v>37.0</v>
      </c>
      <c r="AT27" s="11" t="n">
        <v>40.0</v>
      </c>
      <c r="AU27" s="11" t="n">
        <v>40.0</v>
      </c>
      <c r="AV27" s="11" t="n">
        <v>42.0</v>
      </c>
      <c r="AW27" s="11" t="n">
        <v>43.0</v>
      </c>
      <c r="AX27" s="11" t="n">
        <v>42.0</v>
      </c>
      <c r="AY27" s="11" t="n">
        <v>40.0</v>
      </c>
      <c r="AZ27" s="11"/>
      <c r="BA27" s="11"/>
      <c r="BB27" s="11"/>
      <c r="BC27" s="11"/>
      <c r="BD27" s="11"/>
      <c r="BF27" s="84" t="str">
        <f t="shared" si="52"/>
        <v>-</v>
      </c>
      <c r="BG27" s="84" t="str">
        <f t="shared" si="53"/>
        <v>-</v>
      </c>
      <c r="BH27" s="84" t="str">
        <f t="shared" si="54"/>
        <v>-</v>
      </c>
      <c r="BI27" s="84" t="str">
        <f t="shared" si="55"/>
        <v>-</v>
      </c>
      <c r="BJ27" s="84" t="str">
        <f t="shared" si="56"/>
        <v>-</v>
      </c>
      <c r="BK27" s="84" t="str">
        <f t="shared" si="57"/>
        <v>-</v>
      </c>
      <c r="BL27" s="84" t="str">
        <f t="shared" si="58"/>
        <v>-</v>
      </c>
      <c r="BM27" s="84" t="str">
        <f t="shared" si="59"/>
        <v>-</v>
      </c>
      <c r="BN27" s="84" t="str">
        <f t="shared" si="60"/>
        <v>-</v>
      </c>
      <c r="BO27" s="84" t="str">
        <f t="shared" si="61"/>
        <v>-</v>
      </c>
      <c r="BP27" s="84" t="str">
        <f t="shared" si="62"/>
        <v>-</v>
      </c>
      <c r="BQ27" s="84" t="str">
        <f t="shared" si="63"/>
        <v>-</v>
      </c>
    </row>
    <row r="28" spans="1:69" x14ac:dyDescent="0.25">
      <c r="A28" s="16" t="s">
        <v>112</v>
      </c>
      <c r="B28" s="16" t="s">
        <v>77</v>
      </c>
      <c r="C28" s="81">
        <f t="shared" si="64"/>
        <v>0</v>
      </c>
      <c r="D28" s="81">
        <f t="shared" si="65"/>
        <v>0</v>
      </c>
      <c r="E28" s="81">
        <f t="shared" si="66"/>
        <v>0</v>
      </c>
      <c r="F28" s="65" t="str">
        <f>IFERROR(E28/D28,"")</f>
        <v/>
      </c>
      <c r="H28" s="4">
        <f t="shared" si="68"/>
        <v>0</v>
      </c>
      <c r="I28" s="4">
        <f t="shared" si="69"/>
        <v>0</v>
      </c>
      <c r="J28" s="4">
        <f t="shared" si="70"/>
        <v>0</v>
      </c>
      <c r="K28" s="69">
        <f t="shared" si="71"/>
        <v>0</v>
      </c>
      <c r="L28" s="4">
        <f t="shared" si="72"/>
        <v>0</v>
      </c>
      <c r="M28" s="4">
        <f t="shared" si="73"/>
        <v>0</v>
      </c>
      <c r="N28" s="4">
        <f t="shared" si="74"/>
        <v>0</v>
      </c>
      <c r="O28" s="4">
        <f t="shared" si="75"/>
        <v>0</v>
      </c>
      <c r="P28" s="4">
        <f t="shared" si="76"/>
        <v>0</v>
      </c>
      <c r="Q28" s="4">
        <f t="shared" si="77"/>
        <v>0</v>
      </c>
      <c r="R28" s="4">
        <f t="shared" si="79"/>
        <v>0</v>
      </c>
      <c r="S28" s="69" t="str">
        <f t="shared" si="78"/>
        <v>-</v>
      </c>
      <c r="U28" s="4" t="n">
        <v>4.0</v>
      </c>
      <c r="V28" s="4" t="n">
        <v>4.0</v>
      </c>
      <c r="W28" s="4" t="n">
        <v>5.0</v>
      </c>
      <c r="X28" s="4" t="n">
        <v>8.0</v>
      </c>
      <c r="Y28" s="4" t="n">
        <v>9.0</v>
      </c>
      <c r="Z28" s="4" t="n">
        <v>9.0</v>
      </c>
      <c r="AA28" s="4" t="n">
        <v>8.0</v>
      </c>
      <c r="AB28" s="4" t="n">
        <v>8.0</v>
      </c>
      <c r="AC28" s="4" t="n">
        <v>9.0</v>
      </c>
      <c r="AD28" s="4" t="n">
        <v>10.0</v>
      </c>
      <c r="AE28" s="4" t="n">
        <v>10.0</v>
      </c>
      <c r="AF28" s="4" t="n">
        <v>10.0</v>
      </c>
      <c r="AG28" s="4" t="n">
        <v>11.0</v>
      </c>
      <c r="AH28" s="4" t="n">
        <v>11.0</v>
      </c>
      <c r="AI28" s="4" t="n">
        <v>11.0</v>
      </c>
      <c r="AJ28" s="4" t="n">
        <v>11.0</v>
      </c>
      <c r="AK28" s="4" t="n">
        <v>11.0</v>
      </c>
      <c r="AL28" s="4" t="n">
        <v>12.0</v>
      </c>
      <c r="AM28" s="4" t="n">
        <v>12.0</v>
      </c>
      <c r="AN28" s="4" t="n">
        <v>12.0</v>
      </c>
      <c r="AO28" s="4" t="n">
        <v>12.0</v>
      </c>
      <c r="AP28" s="4" t="n">
        <v>13.0</v>
      </c>
      <c r="AQ28" s="4" t="n">
        <v>14.0</v>
      </c>
      <c r="AR28" s="4" t="n">
        <v>14.0</v>
      </c>
      <c r="AS28" s="11" t="n">
        <v>18.0</v>
      </c>
      <c r="AT28" s="11" t="n">
        <v>21.0</v>
      </c>
      <c r="AU28" s="11" t="n">
        <v>21.0</v>
      </c>
      <c r="AV28" s="11" t="n">
        <v>21.0</v>
      </c>
      <c r="AW28" s="11" t="n">
        <v>22.0</v>
      </c>
      <c r="AX28" s="11" t="n">
        <v>23.0</v>
      </c>
      <c r="AY28" s="11" t="n">
        <v>23.0</v>
      </c>
      <c r="AZ28" s="11"/>
      <c r="BA28" s="11"/>
      <c r="BB28" s="11"/>
      <c r="BC28" s="11"/>
      <c r="BD28" s="11"/>
      <c r="BF28" s="84" t="str">
        <f t="shared" si="52"/>
        <v>-</v>
      </c>
      <c r="BG28" s="84" t="str">
        <f t="shared" si="53"/>
        <v>-</v>
      </c>
      <c r="BH28" s="84" t="str">
        <f t="shared" si="54"/>
        <v>-</v>
      </c>
      <c r="BI28" s="84" t="str">
        <f t="shared" si="55"/>
        <v>-</v>
      </c>
      <c r="BJ28" s="84" t="str">
        <f t="shared" si="56"/>
        <v>-</v>
      </c>
      <c r="BK28" s="84" t="str">
        <f t="shared" si="57"/>
        <v>-</v>
      </c>
      <c r="BL28" s="84" t="str">
        <f t="shared" si="58"/>
        <v>-</v>
      </c>
      <c r="BM28" s="84" t="str">
        <f t="shared" si="59"/>
        <v>-</v>
      </c>
      <c r="BN28" s="84" t="str">
        <f t="shared" si="60"/>
        <v>-</v>
      </c>
      <c r="BO28" s="84" t="str">
        <f t="shared" si="61"/>
        <v>-</v>
      </c>
      <c r="BP28" s="84" t="str">
        <f t="shared" si="62"/>
        <v>-</v>
      </c>
      <c r="BQ28" s="84" t="str">
        <f t="shared" si="63"/>
        <v>-</v>
      </c>
    </row>
    <row r="29" spans="1:69" x14ac:dyDescent="0.25">
      <c r="A29" s="42" t="s">
        <v>33</v>
      </c>
    </row>
    <row r="30" spans="1:69" x14ac:dyDescent="0.25">
      <c r="A30" s="42" t="s">
        <v>33</v>
      </c>
      <c r="B30" s="23" t="s">
        <v>42</v>
      </c>
      <c r="C30" s="21" t="str">
        <f>$C$3</f>
        <v>YTD '15</v>
      </c>
      <c r="D30" s="21" t="str">
        <f>$D$3</f>
        <v>YTD '16</v>
      </c>
      <c r="E30" s="21" t="str">
        <f>$E$3</f>
        <v>YTD '17</v>
      </c>
      <c r="F30" s="21" t="str">
        <f>$F$3</f>
        <v>YoY</v>
      </c>
      <c r="G30" s="2" t="s">
        <v>33</v>
      </c>
      <c r="H30" s="27" t="str">
        <f>$H$3</f>
        <v>Q1 '15</v>
      </c>
      <c r="I30" s="27" t="str">
        <f>$I$3</f>
        <v>Q2 '15</v>
      </c>
      <c r="J30" s="27" t="str">
        <f>$J$3</f>
        <v>Q3 '15</v>
      </c>
      <c r="K30" s="27" t="str">
        <f>$K$3</f>
        <v>Q4 '15</v>
      </c>
      <c r="L30" s="30" t="str">
        <f>$L$3</f>
        <v>Q1 '16</v>
      </c>
      <c r="M30" s="30" t="str">
        <f>$M$3</f>
        <v>Q2 '16</v>
      </c>
      <c r="N30" s="30" t="str">
        <f>$N$3</f>
        <v>Q3 '16</v>
      </c>
      <c r="O30" s="30" t="str">
        <f>$O$3</f>
        <v>Q4 '16</v>
      </c>
      <c r="P30" s="27" t="str">
        <f>$P$3</f>
        <v>Q1 '17</v>
      </c>
      <c r="Q30" s="27" t="str">
        <f>$Q$3</f>
        <v>Q2 '17</v>
      </c>
      <c r="R30" s="27" t="str">
        <f>$R$3</f>
        <v>Q3 '17</v>
      </c>
      <c r="S30" s="27" t="str">
        <f>$S$3</f>
        <v>Q4 '17</v>
      </c>
      <c r="T30" s="17" t="s">
        <v>33</v>
      </c>
      <c r="U30" s="27" t="s">
        <v>1</v>
      </c>
      <c r="V30" s="27" t="s">
        <v>2</v>
      </c>
      <c r="W30" s="27" t="s">
        <v>3</v>
      </c>
      <c r="X30" s="27" t="s">
        <v>4</v>
      </c>
      <c r="Y30" s="27" t="s">
        <v>5</v>
      </c>
      <c r="Z30" s="27" t="s">
        <v>6</v>
      </c>
      <c r="AA30" s="27" t="s">
        <v>7</v>
      </c>
      <c r="AB30" s="27" t="s">
        <v>8</v>
      </c>
      <c r="AC30" s="27" t="s">
        <v>9</v>
      </c>
      <c r="AD30" s="27" t="s">
        <v>10</v>
      </c>
      <c r="AE30" s="27" t="s">
        <v>11</v>
      </c>
      <c r="AF30" s="27" t="s">
        <v>12</v>
      </c>
      <c r="AG30" s="29" t="s">
        <v>13</v>
      </c>
      <c r="AH30" s="29" t="s">
        <v>14</v>
      </c>
      <c r="AI30" s="29" t="s">
        <v>15</v>
      </c>
      <c r="AJ30" s="29" t="s">
        <v>16</v>
      </c>
      <c r="AK30" s="29" t="s">
        <v>17</v>
      </c>
      <c r="AL30" s="29" t="s">
        <v>18</v>
      </c>
      <c r="AM30" s="29" t="s">
        <v>19</v>
      </c>
      <c r="AN30" s="29" t="s">
        <v>20</v>
      </c>
      <c r="AO30" s="29" t="s">
        <v>21</v>
      </c>
      <c r="AP30" s="29" t="s">
        <v>22</v>
      </c>
      <c r="AQ30" s="29" t="s">
        <v>23</v>
      </c>
      <c r="AR30" s="29" t="s">
        <v>24</v>
      </c>
      <c r="AS30" s="25" t="s">
        <v>25</v>
      </c>
      <c r="AT30" s="25" t="s">
        <v>26</v>
      </c>
      <c r="AU30" s="25" t="s">
        <v>27</v>
      </c>
      <c r="AV30" s="25" t="s">
        <v>28</v>
      </c>
      <c r="AW30" s="25" t="s">
        <v>29</v>
      </c>
      <c r="AX30" s="25" t="s">
        <v>30</v>
      </c>
      <c r="AY30" s="31" t="s">
        <v>99</v>
      </c>
      <c r="AZ30" s="31" t="s">
        <v>100</v>
      </c>
      <c r="BA30" s="31" t="s">
        <v>101</v>
      </c>
      <c r="BB30" s="31" t="s">
        <v>102</v>
      </c>
      <c r="BC30" s="31" t="s">
        <v>103</v>
      </c>
      <c r="BD30" s="31" t="s">
        <v>104</v>
      </c>
      <c r="BF30" s="32">
        <v>42736</v>
      </c>
      <c r="BG30" s="32">
        <v>42767</v>
      </c>
      <c r="BH30" s="32">
        <v>42795</v>
      </c>
      <c r="BI30" s="32">
        <v>42826</v>
      </c>
      <c r="BJ30" s="32">
        <v>42856</v>
      </c>
      <c r="BK30" s="32">
        <v>42887</v>
      </c>
      <c r="BL30" s="32">
        <v>42917</v>
      </c>
      <c r="BM30" s="32">
        <v>42948</v>
      </c>
      <c r="BN30" s="32">
        <v>42979</v>
      </c>
      <c r="BO30" s="32">
        <v>43009</v>
      </c>
      <c r="BP30" s="32">
        <v>43040</v>
      </c>
      <c r="BQ30" s="32">
        <v>43070</v>
      </c>
    </row>
    <row r="31" spans="1:69" x14ac:dyDescent="0.25">
      <c r="A31" s="16" t="s">
        <v>204</v>
      </c>
      <c r="B31" s="16" t="s">
        <v>78</v>
      </c>
      <c r="C31" s="71">
        <f>SUM(U31                      : INDEX(U31:AF31,$B$2))</f>
        <v>0</v>
      </c>
      <c r="D31" s="71">
        <f>SUM(AG31                  : INDEX(AG31:AR31,$B$2))</f>
        <v>0</v>
      </c>
      <c r="E31" s="71">
        <f>SUM(AS31                   : INDEX(AS31:BD31,$B$2))</f>
        <v>0</v>
      </c>
      <c r="F31" s="67" t="str">
        <f>IFERROR(E31/D31,"-")</f>
        <v>-</v>
      </c>
      <c r="H31" s="4">
        <f>SUM(U31:W31)</f>
        <v>0</v>
      </c>
      <c r="I31" s="4">
        <f>SUM(X31:Z31)</f>
        <v>0</v>
      </c>
      <c r="J31" s="4">
        <f>SUM(AA31:AC31)</f>
        <v>0</v>
      </c>
      <c r="K31" s="4">
        <f>SUM(AD31:AF31)</f>
        <v>0</v>
      </c>
      <c r="L31" s="4">
        <f>SUM(AG31:AI31)</f>
        <v>0</v>
      </c>
      <c r="M31" s="4">
        <f>SUM(AJ31:AL31)</f>
        <v>0</v>
      </c>
      <c r="N31" s="4">
        <f>SUM(AM31:AO31)</f>
        <v>0</v>
      </c>
      <c r="O31" s="4">
        <f>SUM(AP31:AR31)</f>
        <v>0</v>
      </c>
      <c r="P31" s="4">
        <f>SUM(AS31:AU31)</f>
        <v>0</v>
      </c>
      <c r="Q31" s="4">
        <f>SUM(AV31:AX31)</f>
        <v>0</v>
      </c>
      <c r="R31" s="4">
        <f>SUM(AY31:BA31)</f>
        <v>0</v>
      </c>
      <c r="S31" s="4">
        <f>SUM(BB31:BD31)</f>
        <v>0</v>
      </c>
      <c r="T31" s="1"/>
      <c r="U31" s="4" t="n">
        <v>218.0</v>
      </c>
      <c r="V31" s="4" t="n">
        <v>73.0</v>
      </c>
      <c r="W31" s="4" t="n">
        <v>230.0</v>
      </c>
      <c r="X31" s="4" t="n">
        <v>308.0</v>
      </c>
      <c r="Y31" s="4" t="n">
        <v>224.0</v>
      </c>
      <c r="Z31" s="4" t="n">
        <v>260.0</v>
      </c>
      <c r="AA31" s="4" t="n">
        <v>231.0</v>
      </c>
      <c r="AB31" s="4" t="n">
        <v>228.0</v>
      </c>
      <c r="AC31" s="4" t="n">
        <v>225.0</v>
      </c>
      <c r="AD31" s="4" t="n">
        <v>187.0</v>
      </c>
      <c r="AE31" s="4" t="n">
        <v>314.0</v>
      </c>
      <c r="AF31" s="4" t="n">
        <v>253.0</v>
      </c>
      <c r="AG31" s="4" t="n">
        <v>71.0</v>
      </c>
      <c r="AH31" s="4" t="n">
        <v>74.0</v>
      </c>
      <c r="AI31" s="4" t="n">
        <v>323.0</v>
      </c>
      <c r="AJ31" s="4" t="n">
        <v>210.0</v>
      </c>
      <c r="AK31" s="4" t="n">
        <v>217.0</v>
      </c>
      <c r="AL31" s="4" t="n">
        <v>317.0</v>
      </c>
      <c r="AM31" s="4" t="n">
        <v>246.0</v>
      </c>
      <c r="AN31" s="4" t="n">
        <v>239.0</v>
      </c>
      <c r="AO31" s="4" t="n">
        <v>330.0</v>
      </c>
      <c r="AP31" s="4" t="n">
        <v>307.0</v>
      </c>
      <c r="AQ31" s="4" t="n">
        <v>377.0</v>
      </c>
      <c r="AR31" s="4" t="n">
        <v>383.0</v>
      </c>
      <c r="AS31" s="49" t="n">
        <v>189.0</v>
      </c>
      <c r="AT31" s="49" t="n">
        <v>381.0</v>
      </c>
      <c r="AU31" s="49" t="n">
        <v>348.0</v>
      </c>
      <c r="AV31" s="49" t="n">
        <v>294.0</v>
      </c>
      <c r="AW31" s="49" t="n">
        <v>352.0</v>
      </c>
      <c r="AX31" s="49" t="n">
        <v>412.0</v>
      </c>
      <c r="AY31" s="49" t="n">
        <v>338.0</v>
      </c>
      <c r="AZ31" s="49"/>
      <c r="BA31" s="49"/>
      <c r="BB31" s="49"/>
      <c r="BC31" s="49"/>
      <c r="BD31" s="49"/>
      <c r="BF31" s="84" t="str">
        <f t="shared" ref="BF31:BF38" si="80">IFERROR(AS31/AG31,"-")</f>
        <v>-</v>
      </c>
      <c r="BG31" s="84" t="str">
        <f t="shared" ref="BG31:BG38" si="81">IFERROR(AT31/AH31,"-")</f>
        <v>-</v>
      </c>
      <c r="BH31" s="84" t="str">
        <f t="shared" ref="BH31:BH38" si="82">IFERROR(AU31/AI31,"-")</f>
        <v>-</v>
      </c>
      <c r="BI31" s="84" t="str">
        <f t="shared" ref="BI31:BI38" si="83">IFERROR(AV31/AJ31,"-")</f>
        <v>-</v>
      </c>
      <c r="BJ31" s="84" t="str">
        <f t="shared" ref="BJ31:BJ38" si="84">IFERROR(AW31/AK31,"-")</f>
        <v>-</v>
      </c>
      <c r="BK31" s="84" t="str">
        <f t="shared" ref="BK31:BK38" si="85">IFERROR(AX31/AL31,"-")</f>
        <v>-</v>
      </c>
      <c r="BL31" s="84" t="str">
        <f>IFERROR(AY31/AM31,"-")</f>
        <v>-</v>
      </c>
      <c r="BM31" s="84" t="str">
        <f t="shared" ref="BM31:BM38" si="86">IFERROR(AZ31/AN31,"-")</f>
        <v>-</v>
      </c>
      <c r="BN31" s="84" t="str">
        <f t="shared" ref="BN31:BN38" si="87">IFERROR(BA31/AO31,"-")</f>
        <v>-</v>
      </c>
      <c r="BO31" s="84" t="str">
        <f t="shared" ref="BO31:BO38" si="88">IFERROR(BB31/AP31,"-")</f>
        <v>-</v>
      </c>
      <c r="BP31" s="84" t="str">
        <f t="shared" ref="BP31:BP38" si="89">IFERROR(BC31/AQ31,"-")</f>
        <v>-</v>
      </c>
      <c r="BQ31" s="84" t="str">
        <f t="shared" ref="BQ31:BQ38" si="90">IFERROR(BD31/AR31,"-")</f>
        <v>-</v>
      </c>
    </row>
    <row r="32" spans="1:69" x14ac:dyDescent="0.25">
      <c r="A32" s="16" t="s">
        <v>114</v>
      </c>
      <c r="B32" s="16" t="s">
        <v>36</v>
      </c>
      <c r="C32" s="71">
        <f>SUM(U32                  : INDEX(U32:AF32,$B$2))</f>
        <v>0</v>
      </c>
      <c r="D32" s="71">
        <f>SUM(AG32                   : INDEX(AG32:AR32,$B$2))</f>
        <v>0</v>
      </c>
      <c r="E32" s="71">
        <f>SUM(AS32                   : INDEX(AS32:BD32,$B$2))</f>
        <v>0</v>
      </c>
      <c r="F32" s="67" t="str">
        <f t="shared" ref="F32:F38" si="91">IFERROR(E32/D32,"-")</f>
        <v>-</v>
      </c>
      <c r="H32" s="4">
        <f t="shared" ref="H32:H38" si="92">SUM(U32:W32)</f>
        <v>0</v>
      </c>
      <c r="I32" s="4">
        <f t="shared" ref="I32:I38" si="93">SUM(X32:Z32)</f>
        <v>0</v>
      </c>
      <c r="J32" s="4">
        <f t="shared" ref="J32:J38" si="94">SUM(AA32:AC32)</f>
        <v>0</v>
      </c>
      <c r="K32" s="4">
        <f t="shared" ref="K32:K37" si="95">SUM(AD32:AF32)</f>
        <v>0</v>
      </c>
      <c r="L32" s="4">
        <f t="shared" ref="L32:L38" si="96">SUM(AG32:AI32)</f>
        <v>0</v>
      </c>
      <c r="M32" s="4">
        <f t="shared" ref="M32:M38" si="97">SUM(AJ32:AL32)</f>
        <v>0</v>
      </c>
      <c r="N32" s="4">
        <f t="shared" ref="N32:N38" si="98">SUM(AM32:AO32)</f>
        <v>0</v>
      </c>
      <c r="O32" s="4">
        <f t="shared" ref="O32:O38" si="99">SUM(AP32:AR32)</f>
        <v>0</v>
      </c>
      <c r="P32" s="4">
        <f t="shared" ref="P32:P38" si="100">SUM(AS32:AU32)</f>
        <v>0</v>
      </c>
      <c r="Q32" s="4">
        <f t="shared" ref="Q32:Q38" si="101">SUM(AV32:AX32)</f>
        <v>0</v>
      </c>
      <c r="R32" s="4">
        <f t="shared" ref="R32:R38" si="102">SUM(AY32:BA32)</f>
        <v>0</v>
      </c>
      <c r="S32" s="4">
        <f t="shared" ref="S32:S38" si="103">SUM(BB32:BD32)</f>
        <v>0</v>
      </c>
      <c r="T32" s="1"/>
      <c r="U32" s="4" t="n">
        <v>175.0</v>
      </c>
      <c r="V32" s="4" t="n">
        <v>58.0</v>
      </c>
      <c r="W32" s="4" t="n">
        <v>180.0</v>
      </c>
      <c r="X32" s="4" t="n">
        <v>245.0</v>
      </c>
      <c r="Y32" s="4" t="n">
        <v>188.0</v>
      </c>
      <c r="Z32" s="4" t="n">
        <v>220.0</v>
      </c>
      <c r="AA32" s="4" t="n">
        <v>206.0</v>
      </c>
      <c r="AB32" s="4" t="n">
        <v>204.0</v>
      </c>
      <c r="AC32" s="4" t="n">
        <v>190.0</v>
      </c>
      <c r="AD32" s="4" t="n">
        <v>162.0</v>
      </c>
      <c r="AE32" s="4" t="n">
        <v>296.0</v>
      </c>
      <c r="AF32" s="4" t="n">
        <v>232.0</v>
      </c>
      <c r="AG32" s="4" t="n">
        <v>65.0</v>
      </c>
      <c r="AH32" s="4" t="n">
        <v>72.0</v>
      </c>
      <c r="AI32" s="4" t="n">
        <v>289.0</v>
      </c>
      <c r="AJ32" s="4" t="n">
        <v>193.0</v>
      </c>
      <c r="AK32" s="4" t="n">
        <v>177.0</v>
      </c>
      <c r="AL32" s="4" t="n">
        <v>273.0</v>
      </c>
      <c r="AM32" s="4" t="n">
        <v>224.0</v>
      </c>
      <c r="AN32" s="4" t="n">
        <v>211.0</v>
      </c>
      <c r="AO32" s="4" t="n">
        <v>289.0</v>
      </c>
      <c r="AP32" s="4" t="n">
        <v>253.0</v>
      </c>
      <c r="AQ32" s="4" t="n">
        <v>307.0</v>
      </c>
      <c r="AR32" s="4" t="n">
        <v>344.0</v>
      </c>
      <c r="AS32" s="49" t="n">
        <v>150.0</v>
      </c>
      <c r="AT32" s="49" t="n">
        <v>323.0</v>
      </c>
      <c r="AU32" s="49" t="n">
        <v>328.0</v>
      </c>
      <c r="AV32" s="49" t="n">
        <v>272.0</v>
      </c>
      <c r="AW32" s="49" t="n">
        <v>334.0</v>
      </c>
      <c r="AX32" s="49" t="n">
        <v>392.0</v>
      </c>
      <c r="AY32" s="49" t="n">
        <v>309.0</v>
      </c>
      <c r="AZ32" s="49"/>
      <c r="BA32" s="49"/>
      <c r="BB32" s="49"/>
      <c r="BC32" s="49"/>
      <c r="BD32" s="49"/>
      <c r="BF32" s="84" t="str">
        <f t="shared" si="80"/>
        <v>-</v>
      </c>
      <c r="BG32" s="84" t="str">
        <f t="shared" si="81"/>
        <v>-</v>
      </c>
      <c r="BH32" s="84" t="str">
        <f t="shared" si="82"/>
        <v>-</v>
      </c>
      <c r="BI32" s="84" t="str">
        <f t="shared" si="83"/>
        <v>-</v>
      </c>
      <c r="BJ32" s="84" t="str">
        <f t="shared" si="84"/>
        <v>-</v>
      </c>
      <c r="BK32" s="84" t="str">
        <f t="shared" si="85"/>
        <v>-</v>
      </c>
      <c r="BL32" s="84" t="str">
        <f t="shared" ref="BL32:BL38" si="104">IFERROR(AY32/AM32,"-")</f>
        <v>-</v>
      </c>
      <c r="BM32" s="84" t="str">
        <f t="shared" si="86"/>
        <v>-</v>
      </c>
      <c r="BN32" s="84" t="str">
        <f t="shared" si="87"/>
        <v>-</v>
      </c>
      <c r="BO32" s="84" t="str">
        <f t="shared" si="88"/>
        <v>-</v>
      </c>
      <c r="BP32" s="84" t="str">
        <f t="shared" si="89"/>
        <v>-</v>
      </c>
      <c r="BQ32" s="84" t="str">
        <f t="shared" si="90"/>
        <v>-</v>
      </c>
    </row>
    <row r="33" spans="1:69" x14ac:dyDescent="0.25">
      <c r="A33" s="16" t="s">
        <v>232</v>
      </c>
      <c r="B33" s="16" t="s">
        <v>79</v>
      </c>
      <c r="C33" s="71">
        <f>SUM(U33                  : INDEX(U33:AF33,$B$2))</f>
        <v>0</v>
      </c>
      <c r="D33" s="71">
        <f>SUM(AG33                  : INDEX(AG33:AR33,$B$2))</f>
        <v>0</v>
      </c>
      <c r="E33" s="71">
        <f>SUM(AS33                   : INDEX(AS33:BD33,$B$2))</f>
        <v>0</v>
      </c>
      <c r="F33" s="67" t="str">
        <f t="shared" si="91"/>
        <v>-</v>
      </c>
      <c r="H33" s="4">
        <f t="shared" si="92"/>
        <v>0</v>
      </c>
      <c r="I33" s="4">
        <f t="shared" si="93"/>
        <v>0</v>
      </c>
      <c r="J33" s="4">
        <f t="shared" si="94"/>
        <v>0</v>
      </c>
      <c r="K33" s="4">
        <f t="shared" si="95"/>
        <v>0</v>
      </c>
      <c r="L33" s="4">
        <f t="shared" si="96"/>
        <v>0</v>
      </c>
      <c r="M33" s="4">
        <f t="shared" si="97"/>
        <v>0</v>
      </c>
      <c r="N33" s="4">
        <f t="shared" si="98"/>
        <v>0</v>
      </c>
      <c r="O33" s="4">
        <f t="shared" si="99"/>
        <v>0</v>
      </c>
      <c r="P33" s="4">
        <f t="shared" si="100"/>
        <v>0</v>
      </c>
      <c r="Q33" s="4">
        <f t="shared" si="101"/>
        <v>0</v>
      </c>
      <c r="R33" s="4">
        <f t="shared" si="102"/>
        <v>0</v>
      </c>
      <c r="S33" s="4">
        <f t="shared" si="103"/>
        <v>0</v>
      </c>
      <c r="T33" s="1"/>
      <c r="U33" s="4" t="n">
        <v>49.0</v>
      </c>
      <c r="V33" s="4" t="n">
        <v>15.0</v>
      </c>
      <c r="W33" s="4" t="n">
        <v>52.0</v>
      </c>
      <c r="X33" s="4" t="n">
        <v>65.0</v>
      </c>
      <c r="Y33" s="4" t="n">
        <v>36.0</v>
      </c>
      <c r="Z33" s="4" t="n">
        <v>38.0</v>
      </c>
      <c r="AA33" s="4" t="n">
        <v>25.0</v>
      </c>
      <c r="AB33" s="4" t="n">
        <v>24.0</v>
      </c>
      <c r="AC33" s="4" t="n">
        <v>35.0</v>
      </c>
      <c r="AD33" s="4" t="n">
        <v>25.0</v>
      </c>
      <c r="AE33" s="4" t="n">
        <v>18.0</v>
      </c>
      <c r="AF33" s="4" t="n">
        <v>20.0</v>
      </c>
      <c r="AG33" s="4" t="n">
        <v>6.0</v>
      </c>
      <c r="AH33" s="4" t="n">
        <v>3.0</v>
      </c>
      <c r="AI33" s="4" t="n">
        <v>34.0</v>
      </c>
      <c r="AJ33" s="4" t="n">
        <v>17.0</v>
      </c>
      <c r="AK33" s="4" t="n">
        <v>40.0</v>
      </c>
      <c r="AL33" s="4" t="n">
        <v>44.0</v>
      </c>
      <c r="AM33" s="4" t="n">
        <v>22.0</v>
      </c>
      <c r="AN33" s="4" t="n">
        <v>28.0</v>
      </c>
      <c r="AO33" s="4" t="n">
        <v>41.0</v>
      </c>
      <c r="AP33" s="4" t="n">
        <v>54.0</v>
      </c>
      <c r="AQ33" s="4" t="n">
        <v>70.0</v>
      </c>
      <c r="AR33" s="4" t="n">
        <v>39.0</v>
      </c>
      <c r="AS33" s="49" t="n">
        <v>39.0</v>
      </c>
      <c r="AT33" s="49" t="n">
        <v>58.0</v>
      </c>
      <c r="AU33" s="49" t="n">
        <v>20.0</v>
      </c>
      <c r="AV33" s="49" t="n">
        <v>22.0</v>
      </c>
      <c r="AW33" s="49" t="n">
        <v>18.0</v>
      </c>
      <c r="AX33" s="49" t="n">
        <v>20.0</v>
      </c>
      <c r="AY33" s="49" t="n">
        <v>29.0</v>
      </c>
      <c r="AZ33" s="49"/>
      <c r="BA33" s="49"/>
      <c r="BB33" s="49"/>
      <c r="BC33" s="49"/>
      <c r="BD33" s="49"/>
      <c r="BF33" s="84" t="str">
        <f t="shared" si="80"/>
        <v>-</v>
      </c>
      <c r="BG33" s="84" t="str">
        <f t="shared" si="81"/>
        <v>-</v>
      </c>
      <c r="BH33" s="84" t="str">
        <f t="shared" si="82"/>
        <v>-</v>
      </c>
      <c r="BI33" s="84" t="str">
        <f t="shared" si="83"/>
        <v>-</v>
      </c>
      <c r="BJ33" s="84" t="str">
        <f t="shared" si="84"/>
        <v>-</v>
      </c>
      <c r="BK33" s="84" t="str">
        <f t="shared" si="85"/>
        <v>-</v>
      </c>
      <c r="BL33" s="84" t="str">
        <f t="shared" si="104"/>
        <v>-</v>
      </c>
      <c r="BM33" s="84" t="str">
        <f t="shared" si="86"/>
        <v>-</v>
      </c>
      <c r="BN33" s="84" t="str">
        <f t="shared" si="87"/>
        <v>-</v>
      </c>
      <c r="BO33" s="84" t="str">
        <f t="shared" si="88"/>
        <v>-</v>
      </c>
      <c r="BP33" s="84" t="str">
        <f t="shared" si="89"/>
        <v>-</v>
      </c>
      <c r="BQ33" s="84" t="str">
        <f t="shared" si="90"/>
        <v>-</v>
      </c>
    </row>
    <row r="34" spans="1:69" x14ac:dyDescent="0.25">
      <c r="A34" s="16" t="s">
        <v>115</v>
      </c>
      <c r="B34" s="16" t="s">
        <v>37</v>
      </c>
      <c r="C34" s="71">
        <f>SUM(U34                  : INDEX(U34:AF34,$B$2))</f>
        <v>0</v>
      </c>
      <c r="D34" s="71">
        <f>SUM(AG34                  : INDEX(AG34:AR34,$B$2))</f>
        <v>0</v>
      </c>
      <c r="E34" s="71">
        <f>SUM(AS34                   : INDEX(AS34:BD34,$B$2))</f>
        <v>0</v>
      </c>
      <c r="F34" s="67" t="str">
        <f t="shared" si="91"/>
        <v>-</v>
      </c>
      <c r="H34" s="4">
        <f t="shared" si="92"/>
        <v>0</v>
      </c>
      <c r="I34" s="4">
        <f t="shared" si="93"/>
        <v>0</v>
      </c>
      <c r="J34" s="4">
        <f t="shared" si="94"/>
        <v>0</v>
      </c>
      <c r="K34" s="4">
        <f t="shared" si="95"/>
        <v>0</v>
      </c>
      <c r="L34" s="4">
        <f t="shared" si="96"/>
        <v>0</v>
      </c>
      <c r="M34" s="4">
        <f t="shared" si="97"/>
        <v>0</v>
      </c>
      <c r="N34" s="4">
        <f t="shared" si="98"/>
        <v>0</v>
      </c>
      <c r="O34" s="4">
        <f t="shared" si="99"/>
        <v>0</v>
      </c>
      <c r="P34" s="4">
        <f t="shared" si="100"/>
        <v>0</v>
      </c>
      <c r="Q34" s="4">
        <f t="shared" si="101"/>
        <v>0</v>
      </c>
      <c r="R34" s="4">
        <f t="shared" si="102"/>
        <v>0</v>
      </c>
      <c r="S34" s="4">
        <f t="shared" si="103"/>
        <v>0</v>
      </c>
      <c r="T34" s="1"/>
      <c r="U34" s="1" t="n">
        <v>11.0</v>
      </c>
      <c r="V34" s="1" t="n">
        <v>4.0</v>
      </c>
      <c r="W34" s="1" t="n">
        <v>14.0</v>
      </c>
      <c r="X34" s="1" t="n">
        <v>5.0</v>
      </c>
      <c r="Y34" s="1" t="n">
        <v>3.0</v>
      </c>
      <c r="Z34" s="1" t="n">
        <v>2.0</v>
      </c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 t="n">
        <v>0.0</v>
      </c>
      <c r="AP34" s="1"/>
      <c r="AQ34" s="1"/>
      <c r="AR34" s="1"/>
      <c r="AS34" s="49"/>
      <c r="AT34" s="49"/>
      <c r="AU34" s="49"/>
      <c r="AV34" s="49"/>
      <c r="AW34" s="49"/>
      <c r="AX34" s="49"/>
      <c r="AY34" s="49" t="n">
        <v>0.0</v>
      </c>
      <c r="AZ34" s="49"/>
      <c r="BA34" s="49"/>
      <c r="BB34" s="49"/>
      <c r="BC34" s="49"/>
      <c r="BD34" s="49"/>
      <c r="BF34" s="84" t="str">
        <f t="shared" si="80"/>
        <v>-</v>
      </c>
      <c r="BG34" s="84" t="str">
        <f t="shared" si="81"/>
        <v>-</v>
      </c>
      <c r="BH34" s="84" t="str">
        <f t="shared" si="82"/>
        <v>-</v>
      </c>
      <c r="BI34" s="84" t="str">
        <f t="shared" si="83"/>
        <v>-</v>
      </c>
      <c r="BJ34" s="84" t="str">
        <f t="shared" si="84"/>
        <v>-</v>
      </c>
      <c r="BK34" s="84" t="str">
        <f t="shared" si="85"/>
        <v>-</v>
      </c>
      <c r="BL34" s="84" t="str">
        <f t="shared" si="104"/>
        <v>-</v>
      </c>
      <c r="BM34" s="84" t="str">
        <f t="shared" si="86"/>
        <v>-</v>
      </c>
      <c r="BN34" s="84" t="str">
        <f t="shared" si="87"/>
        <v>-</v>
      </c>
      <c r="BO34" s="84" t="str">
        <f t="shared" si="88"/>
        <v>-</v>
      </c>
      <c r="BP34" s="84" t="str">
        <f t="shared" si="89"/>
        <v>-</v>
      </c>
      <c r="BQ34" s="84" t="str">
        <f t="shared" si="90"/>
        <v>-</v>
      </c>
    </row>
    <row r="35" spans="1:69" x14ac:dyDescent="0.25">
      <c r="A35" s="16" t="s">
        <v>116</v>
      </c>
      <c r="B35" s="16" t="s">
        <v>38</v>
      </c>
      <c r="C35" s="71">
        <f>SUM(U35                  : INDEX(U35:AF35,$B$2))</f>
        <v>0</v>
      </c>
      <c r="D35" s="71">
        <f>SUM(AG35                  : INDEX(AG35:AR35,$B$2))</f>
        <v>0</v>
      </c>
      <c r="E35" s="71">
        <f>SUM(AS35                   : INDEX(AS35:BD35,$B$2))</f>
        <v>0</v>
      </c>
      <c r="F35" s="67" t="str">
        <f t="shared" si="91"/>
        <v>-</v>
      </c>
      <c r="H35" s="4">
        <f t="shared" si="92"/>
        <v>0</v>
      </c>
      <c r="I35" s="4">
        <f t="shared" si="93"/>
        <v>0</v>
      </c>
      <c r="J35" s="4">
        <f t="shared" si="94"/>
        <v>0</v>
      </c>
      <c r="K35" s="4">
        <f>SUM(AD35:AF35)</f>
        <v>0</v>
      </c>
      <c r="L35" s="4">
        <f t="shared" si="96"/>
        <v>0</v>
      </c>
      <c r="M35" s="4">
        <f t="shared" si="97"/>
        <v>0</v>
      </c>
      <c r="N35" s="4">
        <f t="shared" si="98"/>
        <v>0</v>
      </c>
      <c r="O35" s="4">
        <f t="shared" si="99"/>
        <v>0</v>
      </c>
      <c r="P35" s="4">
        <f t="shared" si="100"/>
        <v>0</v>
      </c>
      <c r="Q35" s="4">
        <f t="shared" si="101"/>
        <v>0</v>
      </c>
      <c r="R35" s="4">
        <f t="shared" si="102"/>
        <v>0</v>
      </c>
      <c r="S35" s="4">
        <f t="shared" si="103"/>
        <v>0</v>
      </c>
      <c r="T35" s="1"/>
      <c r="U35" s="1" t="n">
        <v>23.0</v>
      </c>
      <c r="V35" s="1" t="n">
        <v>9.0</v>
      </c>
      <c r="W35" s="1" t="n">
        <v>25.0</v>
      </c>
      <c r="X35" s="1" t="n">
        <v>36.0</v>
      </c>
      <c r="Y35" s="1" t="n">
        <v>28.0</v>
      </c>
      <c r="Z35" s="1" t="n">
        <v>28.0</v>
      </c>
      <c r="AA35" s="1" t="n">
        <v>19.0</v>
      </c>
      <c r="AB35" s="1" t="n">
        <v>20.0</v>
      </c>
      <c r="AC35" s="1" t="n">
        <v>27.0</v>
      </c>
      <c r="AD35" s="1" t="n">
        <v>19.0</v>
      </c>
      <c r="AE35" s="1" t="n">
        <v>17.0</v>
      </c>
      <c r="AF35" s="1" t="n">
        <v>16.0</v>
      </c>
      <c r="AG35" s="1" t="n">
        <v>5.0</v>
      </c>
      <c r="AH35" s="1" t="n">
        <v>2.0</v>
      </c>
      <c r="AI35" s="1" t="n">
        <v>22.0</v>
      </c>
      <c r="AJ35" s="1" t="n">
        <v>16.0</v>
      </c>
      <c r="AK35" s="1" t="n">
        <v>29.0</v>
      </c>
      <c r="AL35" s="1" t="n">
        <v>31.0</v>
      </c>
      <c r="AM35" s="1" t="n">
        <v>19.0</v>
      </c>
      <c r="AN35" s="1" t="n">
        <v>24.0</v>
      </c>
      <c r="AO35" s="1" t="n">
        <v>29.0</v>
      </c>
      <c r="AP35" s="1" t="n">
        <v>41.0</v>
      </c>
      <c r="AQ35" s="1" t="n">
        <v>57.0</v>
      </c>
      <c r="AR35" s="1" t="n">
        <v>32.0</v>
      </c>
      <c r="AS35" s="49" t="n">
        <v>21.0</v>
      </c>
      <c r="AT35" s="49" t="n">
        <v>41.0</v>
      </c>
      <c r="AU35" s="49" t="n">
        <v>13.0</v>
      </c>
      <c r="AV35" s="49" t="n">
        <v>14.0</v>
      </c>
      <c r="AW35" s="49" t="n">
        <v>10.0</v>
      </c>
      <c r="AX35" s="49" t="n">
        <v>15.0</v>
      </c>
      <c r="AY35" s="49" t="n">
        <v>23.0</v>
      </c>
      <c r="AZ35" s="49"/>
      <c r="BA35" s="49"/>
      <c r="BB35" s="49"/>
      <c r="BC35" s="49"/>
      <c r="BD35" s="49"/>
      <c r="BF35" s="84" t="str">
        <f t="shared" si="80"/>
        <v>-</v>
      </c>
      <c r="BG35" s="84" t="str">
        <f t="shared" si="81"/>
        <v>-</v>
      </c>
      <c r="BH35" s="84" t="str">
        <f t="shared" si="82"/>
        <v>-</v>
      </c>
      <c r="BI35" s="84" t="str">
        <f t="shared" si="83"/>
        <v>-</v>
      </c>
      <c r="BJ35" s="84" t="str">
        <f t="shared" si="84"/>
        <v>-</v>
      </c>
      <c r="BK35" s="84" t="str">
        <f t="shared" si="85"/>
        <v>-</v>
      </c>
      <c r="BL35" s="84" t="str">
        <f t="shared" si="104"/>
        <v>-</v>
      </c>
      <c r="BM35" s="84" t="str">
        <f t="shared" si="86"/>
        <v>-</v>
      </c>
      <c r="BN35" s="84" t="str">
        <f t="shared" si="87"/>
        <v>-</v>
      </c>
      <c r="BO35" s="84" t="str">
        <f t="shared" si="88"/>
        <v>-</v>
      </c>
      <c r="BP35" s="84" t="str">
        <f t="shared" si="89"/>
        <v>-</v>
      </c>
      <c r="BQ35" s="84" t="str">
        <f t="shared" si="90"/>
        <v>-</v>
      </c>
    </row>
    <row r="36" spans="1:69" x14ac:dyDescent="0.25">
      <c r="A36" s="16" t="s">
        <v>117</v>
      </c>
      <c r="B36" s="16" t="s">
        <v>39</v>
      </c>
      <c r="C36" s="71">
        <f>SUM(U36                  : INDEX(U36:AF36,$B$2))</f>
        <v>0</v>
      </c>
      <c r="D36" s="71">
        <f>SUM(AG36                  : INDEX(AG36:AR36,$B$2))</f>
        <v>0</v>
      </c>
      <c r="E36" s="71">
        <f>SUM(AS36                   : INDEX(AS36:BD36,$B$2))</f>
        <v>0</v>
      </c>
      <c r="F36" s="67" t="str">
        <f t="shared" si="91"/>
        <v>-</v>
      </c>
      <c r="H36" s="4">
        <f t="shared" si="92"/>
        <v>0</v>
      </c>
      <c r="I36" s="4">
        <f t="shared" si="93"/>
        <v>0</v>
      </c>
      <c r="J36" s="4">
        <f t="shared" si="94"/>
        <v>0</v>
      </c>
      <c r="K36" s="4">
        <f>SUM(AD36:AF36)</f>
        <v>0</v>
      </c>
      <c r="L36" s="4">
        <f t="shared" si="96"/>
        <v>0</v>
      </c>
      <c r="M36" s="4">
        <f t="shared" si="97"/>
        <v>0</v>
      </c>
      <c r="N36" s="4">
        <f t="shared" si="98"/>
        <v>0</v>
      </c>
      <c r="O36" s="4">
        <f t="shared" si="99"/>
        <v>0</v>
      </c>
      <c r="P36" s="4">
        <f t="shared" si="100"/>
        <v>0</v>
      </c>
      <c r="Q36" s="4">
        <f t="shared" si="101"/>
        <v>0</v>
      </c>
      <c r="R36" s="4">
        <f t="shared" si="102"/>
        <v>0</v>
      </c>
      <c r="S36" s="4">
        <f t="shared" si="103"/>
        <v>0</v>
      </c>
      <c r="T36" s="1"/>
      <c r="U36" s="1" t="n">
        <v>5.0</v>
      </c>
      <c r="V36" s="1" t="n">
        <v>1.0</v>
      </c>
      <c r="W36" s="1" t="n">
        <v>7.0</v>
      </c>
      <c r="X36" s="1" t="n">
        <v>16.0</v>
      </c>
      <c r="Y36" s="1" t="n">
        <v>2.0</v>
      </c>
      <c r="Z36" s="1" t="n">
        <v>8.0</v>
      </c>
      <c r="AA36" s="1" t="n">
        <v>5.0</v>
      </c>
      <c r="AB36" s="1" t="n">
        <v>3.0</v>
      </c>
      <c r="AC36" s="1" t="n">
        <v>5.0</v>
      </c>
      <c r="AD36" s="1" t="n">
        <v>5.0</v>
      </c>
      <c r="AE36" s="1" t="n">
        <v>1.0</v>
      </c>
      <c r="AF36" s="1" t="n">
        <v>5.0</v>
      </c>
      <c r="AG36" s="1"/>
      <c r="AH36" s="1"/>
      <c r="AI36" s="1" t="n">
        <v>8.0</v>
      </c>
      <c r="AJ36" s="1" t="n">
        <v>1.0</v>
      </c>
      <c r="AK36" s="1" t="n">
        <v>7.0</v>
      </c>
      <c r="AL36" s="1" t="n">
        <v>9.0</v>
      </c>
      <c r="AM36" s="1" t="n">
        <v>1.0</v>
      </c>
      <c r="AN36" s="1" t="n">
        <v>4.0</v>
      </c>
      <c r="AO36" s="1" t="n">
        <v>9.0</v>
      </c>
      <c r="AP36" s="1" t="n">
        <v>8.0</v>
      </c>
      <c r="AQ36" s="1" t="n">
        <v>10.0</v>
      </c>
      <c r="AR36" s="1" t="n">
        <v>7.0</v>
      </c>
      <c r="AS36" s="49" t="n">
        <v>12.0</v>
      </c>
      <c r="AT36" s="49" t="n">
        <v>10.0</v>
      </c>
      <c r="AU36" s="49" t="n">
        <v>5.0</v>
      </c>
      <c r="AV36" s="49" t="n">
        <v>3.0</v>
      </c>
      <c r="AW36" s="49" t="n">
        <v>5.0</v>
      </c>
      <c r="AX36" s="49" t="n">
        <v>3.0</v>
      </c>
      <c r="AY36" s="49" t="n">
        <v>3.0</v>
      </c>
      <c r="AZ36" s="49"/>
      <c r="BA36" s="49"/>
      <c r="BB36" s="49"/>
      <c r="BC36" s="49"/>
      <c r="BD36" s="49"/>
      <c r="BF36" s="84" t="str">
        <f t="shared" si="80"/>
        <v>-</v>
      </c>
      <c r="BG36" s="84" t="str">
        <f t="shared" si="81"/>
        <v>-</v>
      </c>
      <c r="BH36" s="84" t="str">
        <f t="shared" si="82"/>
        <v>-</v>
      </c>
      <c r="BI36" s="84" t="str">
        <f t="shared" si="83"/>
        <v>-</v>
      </c>
      <c r="BJ36" s="84" t="str">
        <f t="shared" si="84"/>
        <v>-</v>
      </c>
      <c r="BK36" s="84" t="str">
        <f t="shared" si="85"/>
        <v>-</v>
      </c>
      <c r="BL36" s="84" t="str">
        <f t="shared" si="104"/>
        <v>-</v>
      </c>
      <c r="BM36" s="84" t="str">
        <f t="shared" si="86"/>
        <v>-</v>
      </c>
      <c r="BN36" s="84" t="str">
        <f t="shared" si="87"/>
        <v>-</v>
      </c>
      <c r="BO36" s="84" t="str">
        <f t="shared" si="88"/>
        <v>-</v>
      </c>
      <c r="BP36" s="84" t="str">
        <f t="shared" si="89"/>
        <v>-</v>
      </c>
      <c r="BQ36" s="84" t="str">
        <f t="shared" si="90"/>
        <v>-</v>
      </c>
    </row>
    <row r="37" spans="1:69" x14ac:dyDescent="0.25">
      <c r="A37" s="16" t="s">
        <v>118</v>
      </c>
      <c r="B37" s="16" t="s">
        <v>40</v>
      </c>
      <c r="C37" s="71">
        <f>SUM(U37                  : INDEX(U37:AF37,$B$2))</f>
        <v>0</v>
      </c>
      <c r="D37" s="71">
        <f>SUM(AG37                  : INDEX(AG37:AR37,$B$2))</f>
        <v>0</v>
      </c>
      <c r="E37" s="71">
        <f>SUM(AS37                   : INDEX(AS37:BD37,$B$2))</f>
        <v>0</v>
      </c>
      <c r="F37" s="67" t="str">
        <f t="shared" si="91"/>
        <v>-</v>
      </c>
      <c r="H37" s="4">
        <f t="shared" si="92"/>
        <v>0</v>
      </c>
      <c r="I37" s="4">
        <f t="shared" si="93"/>
        <v>0</v>
      </c>
      <c r="J37" s="4">
        <f t="shared" si="94"/>
        <v>0</v>
      </c>
      <c r="K37" s="4">
        <f t="shared" si="95"/>
        <v>0</v>
      </c>
      <c r="L37" s="4">
        <f t="shared" si="96"/>
        <v>0</v>
      </c>
      <c r="M37" s="4">
        <f t="shared" si="97"/>
        <v>0</v>
      </c>
      <c r="N37" s="4">
        <f t="shared" si="98"/>
        <v>0</v>
      </c>
      <c r="O37" s="4">
        <f t="shared" si="99"/>
        <v>0</v>
      </c>
      <c r="P37" s="4">
        <f t="shared" si="100"/>
        <v>0</v>
      </c>
      <c r="Q37" s="4">
        <f>SUM(AV37:AX37)</f>
        <v>0</v>
      </c>
      <c r="R37" s="4">
        <f t="shared" si="102"/>
        <v>0</v>
      </c>
      <c r="S37" s="4">
        <f t="shared" si="103"/>
        <v>0</v>
      </c>
      <c r="T37" s="1"/>
      <c r="U37" s="1" t="n">
        <v>4.0</v>
      </c>
      <c r="V37" s="1" t="n">
        <v>1.0</v>
      </c>
      <c r="W37" s="1" t="n">
        <v>4.0</v>
      </c>
      <c r="X37" s="1" t="n">
        <v>4.0</v>
      </c>
      <c r="Y37" s="1" t="n">
        <v>2.0</v>
      </c>
      <c r="Z37" s="1" t="n">
        <v>2.0</v>
      </c>
      <c r="AA37" s="1" t="n">
        <v>1.0</v>
      </c>
      <c r="AB37" s="1" t="n">
        <v>1.0</v>
      </c>
      <c r="AC37" s="1" t="n">
        <v>2.0</v>
      </c>
      <c r="AD37" s="1"/>
      <c r="AE37" s="1"/>
      <c r="AF37" s="1"/>
      <c r="AG37" s="1" t="n">
        <v>1.0</v>
      </c>
      <c r="AH37" s="1"/>
      <c r="AI37" s="1" t="n">
        <v>3.0</v>
      </c>
      <c r="AJ37" s="1"/>
      <c r="AK37" s="1" t="n">
        <v>3.0</v>
      </c>
      <c r="AL37" s="1" t="n">
        <v>3.0</v>
      </c>
      <c r="AM37" s="1" t="n">
        <v>2.0</v>
      </c>
      <c r="AN37" s="1"/>
      <c r="AO37" s="1" t="n">
        <v>1.0</v>
      </c>
      <c r="AP37" s="1" t="n">
        <v>4.0</v>
      </c>
      <c r="AQ37" s="1" t="n">
        <v>2.0</v>
      </c>
      <c r="AR37" s="1"/>
      <c r="AS37" s="49" t="n">
        <v>3.0</v>
      </c>
      <c r="AT37" s="49" t="n">
        <v>3.0</v>
      </c>
      <c r="AU37" s="49" t="n">
        <v>2.0</v>
      </c>
      <c r="AV37" s="49" t="n">
        <v>4.0</v>
      </c>
      <c r="AW37" s="49" t="n">
        <v>2.0</v>
      </c>
      <c r="AX37" s="49" t="n">
        <v>1.0</v>
      </c>
      <c r="AY37" s="49" t="n">
        <v>2.0</v>
      </c>
      <c r="AZ37" s="49"/>
      <c r="BA37" s="49"/>
      <c r="BB37" s="49"/>
      <c r="BC37" s="49"/>
      <c r="BD37" s="49"/>
      <c r="BF37" s="84" t="str">
        <f t="shared" si="80"/>
        <v>-</v>
      </c>
      <c r="BG37" s="84" t="str">
        <f t="shared" si="81"/>
        <v>-</v>
      </c>
      <c r="BH37" s="84" t="str">
        <f t="shared" si="82"/>
        <v>-</v>
      </c>
      <c r="BI37" s="84" t="str">
        <f t="shared" si="83"/>
        <v>-</v>
      </c>
      <c r="BJ37" s="84" t="str">
        <f t="shared" si="84"/>
        <v>-</v>
      </c>
      <c r="BK37" s="84" t="str">
        <f t="shared" si="85"/>
        <v>-</v>
      </c>
      <c r="BL37" s="84" t="str">
        <f t="shared" si="104"/>
        <v>-</v>
      </c>
      <c r="BM37" s="84" t="str">
        <f t="shared" si="86"/>
        <v>-</v>
      </c>
      <c r="BN37" s="84" t="str">
        <f t="shared" si="87"/>
        <v>-</v>
      </c>
      <c r="BO37" s="84" t="str">
        <f t="shared" si="88"/>
        <v>-</v>
      </c>
      <c r="BP37" s="84" t="str">
        <f t="shared" si="89"/>
        <v>-</v>
      </c>
      <c r="BQ37" s="84" t="str">
        <f t="shared" si="90"/>
        <v>-</v>
      </c>
    </row>
    <row r="38" spans="1:69" x14ac:dyDescent="0.25">
      <c r="A38" s="16" t="s">
        <v>119</v>
      </c>
      <c r="B38" s="16" t="s">
        <v>41</v>
      </c>
      <c r="C38" s="71">
        <f>SUM(U38                  : INDEX(U38:AF38,$B$2))</f>
        <v>0</v>
      </c>
      <c r="D38" s="71">
        <f>SUM(AG38                  : INDEX(AG38:AR38,$B$2))</f>
        <v>0</v>
      </c>
      <c r="E38" s="71">
        <f>SUM(AS38                   : INDEX(AS38:BD38,$B$2))</f>
        <v>0</v>
      </c>
      <c r="F38" s="67" t="str">
        <f t="shared" si="91"/>
        <v>-</v>
      </c>
      <c r="H38" s="4">
        <f t="shared" si="92"/>
        <v>0</v>
      </c>
      <c r="I38" s="4">
        <f t="shared" si="93"/>
        <v>0</v>
      </c>
      <c r="J38" s="4">
        <f t="shared" si="94"/>
        <v>0</v>
      </c>
      <c r="K38" s="4">
        <f>SUM(AD38:AF38)</f>
        <v>0</v>
      </c>
      <c r="L38" s="4">
        <f t="shared" si="96"/>
        <v>0</v>
      </c>
      <c r="M38" s="4">
        <f t="shared" si="97"/>
        <v>0</v>
      </c>
      <c r="N38" s="4">
        <f t="shared" si="98"/>
        <v>0</v>
      </c>
      <c r="O38" s="4">
        <f t="shared" si="99"/>
        <v>0</v>
      </c>
      <c r="P38" s="4">
        <f t="shared" si="100"/>
        <v>0</v>
      </c>
      <c r="Q38" s="4">
        <f t="shared" si="101"/>
        <v>0</v>
      </c>
      <c r="R38" s="4">
        <f t="shared" si="102"/>
        <v>0</v>
      </c>
      <c r="S38" s="4">
        <f t="shared" si="103"/>
        <v>0</v>
      </c>
      <c r="T38" s="1"/>
      <c r="U38" s="1"/>
      <c r="V38" s="1"/>
      <c r="W38" s="1"/>
      <c r="X38" s="1" t="n">
        <v>2.0</v>
      </c>
      <c r="Y38" s="1" t="n">
        <v>1.0</v>
      </c>
      <c r="Z38" s="1"/>
      <c r="AA38" s="1"/>
      <c r="AB38" s="1"/>
      <c r="AC38" s="1" t="n">
        <v>1.0</v>
      </c>
      <c r="AD38" s="1" t="n">
        <v>1.0</v>
      </c>
      <c r="AE38" s="1"/>
      <c r="AF38" s="1"/>
      <c r="AG38" s="1"/>
      <c r="AH38" s="1"/>
      <c r="AI38" s="1" t="n">
        <v>1.0</v>
      </c>
      <c r="AJ38" s="1"/>
      <c r="AK38" s="1" t="n">
        <v>1.0</v>
      </c>
      <c r="AL38" s="1" t="n">
        <v>1.0</v>
      </c>
      <c r="AM38" s="1"/>
      <c r="AN38" s="1"/>
      <c r="AO38" s="1" t="n">
        <v>2.0</v>
      </c>
      <c r="AP38" s="1" t="n">
        <v>1.0</v>
      </c>
      <c r="AQ38" s="1" t="n">
        <v>1.0</v>
      </c>
      <c r="AR38" s="1"/>
      <c r="AS38" s="49" t="n">
        <v>3.0</v>
      </c>
      <c r="AT38" s="49" t="n">
        <v>4.0</v>
      </c>
      <c r="AU38" s="49"/>
      <c r="AV38" s="49" t="n">
        <v>1.0</v>
      </c>
      <c r="AW38" s="49" t="n">
        <v>1.0</v>
      </c>
      <c r="AX38" s="49" t="n">
        <v>1.0</v>
      </c>
      <c r="AY38" s="49" t="n">
        <v>1.0</v>
      </c>
      <c r="AZ38" s="49"/>
      <c r="BA38" s="49"/>
      <c r="BB38" s="49"/>
      <c r="BC38" s="49"/>
      <c r="BD38" s="49"/>
      <c r="BF38" s="84" t="str">
        <f t="shared" si="80"/>
        <v>-</v>
      </c>
      <c r="BG38" s="84" t="str">
        <f t="shared" si="81"/>
        <v>-</v>
      </c>
      <c r="BH38" s="84" t="str">
        <f t="shared" si="82"/>
        <v>-</v>
      </c>
      <c r="BI38" s="84" t="str">
        <f t="shared" si="83"/>
        <v>-</v>
      </c>
      <c r="BJ38" s="84" t="str">
        <f t="shared" si="84"/>
        <v>-</v>
      </c>
      <c r="BK38" s="84" t="str">
        <f t="shared" si="85"/>
        <v>-</v>
      </c>
      <c r="BL38" s="84" t="str">
        <f t="shared" si="104"/>
        <v>-</v>
      </c>
      <c r="BM38" s="84" t="str">
        <f t="shared" si="86"/>
        <v>-</v>
      </c>
      <c r="BN38" s="84" t="str">
        <f t="shared" si="87"/>
        <v>-</v>
      </c>
      <c r="BO38" s="84" t="str">
        <f t="shared" si="88"/>
        <v>-</v>
      </c>
      <c r="BP38" s="84" t="str">
        <f t="shared" si="89"/>
        <v>-</v>
      </c>
      <c r="BQ38" s="84" t="str">
        <f t="shared" si="90"/>
        <v>-</v>
      </c>
    </row>
    <row r="39" spans="1:69" x14ac:dyDescent="0.25">
      <c r="A39" s="42" t="s">
        <v>33</v>
      </c>
      <c r="L39" s="4"/>
      <c r="M39" s="4"/>
      <c r="N39" s="4"/>
      <c r="O39" s="4"/>
    </row>
    <row r="40" spans="1:69" x14ac:dyDescent="0.25">
      <c r="A40" s="43"/>
      <c r="B40" s="23" t="s">
        <v>43</v>
      </c>
      <c r="C40" s="21" t="str">
        <f>$C$3</f>
        <v>YTD '15</v>
      </c>
      <c r="D40" s="21" t="str">
        <f>$D$3</f>
        <v>YTD '16</v>
      </c>
      <c r="E40" s="21" t="str">
        <f>$E$3</f>
        <v>YTD '17</v>
      </c>
      <c r="F40" s="21" t="str">
        <f>$F$3</f>
        <v>YoY</v>
      </c>
      <c r="G40" s="2" t="s">
        <v>33</v>
      </c>
      <c r="H40" s="27" t="str">
        <f>$H$3</f>
        <v>Q1 '15</v>
      </c>
      <c r="I40" s="27" t="str">
        <f>$I$3</f>
        <v>Q2 '15</v>
      </c>
      <c r="J40" s="27" t="str">
        <f>$J$3</f>
        <v>Q3 '15</v>
      </c>
      <c r="K40" s="27" t="str">
        <f>$K$3</f>
        <v>Q4 '15</v>
      </c>
      <c r="L40" s="30" t="str">
        <f>$L$3</f>
        <v>Q1 '16</v>
      </c>
      <c r="M40" s="30" t="str">
        <f>$M$3</f>
        <v>Q2 '16</v>
      </c>
      <c r="N40" s="30" t="str">
        <f>$N$3</f>
        <v>Q3 '16</v>
      </c>
      <c r="O40" s="30" t="str">
        <f>$O$3</f>
        <v>Q4 '16</v>
      </c>
      <c r="P40" s="27" t="str">
        <f>$P$3</f>
        <v>Q1 '17</v>
      </c>
      <c r="Q40" s="27" t="str">
        <f>$Q$3</f>
        <v>Q2 '17</v>
      </c>
      <c r="R40" s="27" t="str">
        <f>$R$3</f>
        <v>Q3 '17</v>
      </c>
      <c r="S40" s="27" t="str">
        <f>$S$3</f>
        <v>Q4 '17</v>
      </c>
      <c r="T40" s="17" t="s">
        <v>33</v>
      </c>
      <c r="U40" s="27" t="s">
        <v>1</v>
      </c>
      <c r="V40" s="27" t="s">
        <v>2</v>
      </c>
      <c r="W40" s="27" t="s">
        <v>3</v>
      </c>
      <c r="X40" s="27" t="s">
        <v>4</v>
      </c>
      <c r="Y40" s="27" t="s">
        <v>5</v>
      </c>
      <c r="Z40" s="27" t="s">
        <v>6</v>
      </c>
      <c r="AA40" s="27" t="s">
        <v>7</v>
      </c>
      <c r="AB40" s="27" t="s">
        <v>8</v>
      </c>
      <c r="AC40" s="27" t="s">
        <v>9</v>
      </c>
      <c r="AD40" s="27" t="s">
        <v>10</v>
      </c>
      <c r="AE40" s="27" t="s">
        <v>11</v>
      </c>
      <c r="AF40" s="27" t="s">
        <v>12</v>
      </c>
      <c r="AG40" s="29" t="s">
        <v>13</v>
      </c>
      <c r="AH40" s="29" t="s">
        <v>14</v>
      </c>
      <c r="AI40" s="29" t="s">
        <v>15</v>
      </c>
      <c r="AJ40" s="29" t="s">
        <v>16</v>
      </c>
      <c r="AK40" s="29" t="s">
        <v>17</v>
      </c>
      <c r="AL40" s="29" t="s">
        <v>18</v>
      </c>
      <c r="AM40" s="29" t="s">
        <v>19</v>
      </c>
      <c r="AN40" s="29" t="s">
        <v>20</v>
      </c>
      <c r="AO40" s="29" t="s">
        <v>21</v>
      </c>
      <c r="AP40" s="29" t="s">
        <v>22</v>
      </c>
      <c r="AQ40" s="29" t="s">
        <v>23</v>
      </c>
      <c r="AR40" s="29" t="s">
        <v>24</v>
      </c>
      <c r="AS40" s="25" t="s">
        <v>25</v>
      </c>
      <c r="AT40" s="25" t="s">
        <v>26</v>
      </c>
      <c r="AU40" s="25" t="s">
        <v>27</v>
      </c>
      <c r="AV40" s="25" t="s">
        <v>28</v>
      </c>
      <c r="AW40" s="25" t="s">
        <v>29</v>
      </c>
      <c r="AX40" s="25" t="s">
        <v>30</v>
      </c>
      <c r="AY40" s="31" t="s">
        <v>99</v>
      </c>
      <c r="AZ40" s="31" t="s">
        <v>100</v>
      </c>
      <c r="BA40" s="31" t="s">
        <v>101</v>
      </c>
      <c r="BB40" s="31" t="s">
        <v>102</v>
      </c>
      <c r="BC40" s="31" t="s">
        <v>103</v>
      </c>
      <c r="BD40" s="31" t="s">
        <v>104</v>
      </c>
      <c r="BF40" s="32">
        <v>42736</v>
      </c>
      <c r="BG40" s="32">
        <v>42767</v>
      </c>
      <c r="BH40" s="32">
        <v>42795</v>
      </c>
      <c r="BI40" s="32">
        <v>42826</v>
      </c>
      <c r="BJ40" s="32">
        <v>42856</v>
      </c>
      <c r="BK40" s="32">
        <v>42887</v>
      </c>
      <c r="BL40" s="32">
        <v>42917</v>
      </c>
      <c r="BM40" s="32">
        <v>42948</v>
      </c>
      <c r="BN40" s="32">
        <v>42979</v>
      </c>
      <c r="BO40" s="32">
        <v>43009</v>
      </c>
      <c r="BP40" s="32">
        <v>43040</v>
      </c>
      <c r="BQ40" s="32">
        <v>43070</v>
      </c>
    </row>
    <row r="41" spans="1:69" x14ac:dyDescent="0.25">
      <c r="B41" s="22" t="s">
        <v>87</v>
      </c>
      <c r="C41" s="71">
        <f>SUM(U41                        : INDEX(U41:AF41,$B$2))</f>
        <v>0</v>
      </c>
      <c r="D41" s="71">
        <f>SUM(AG41                   : INDEX(AG41:AR41,$B$2))</f>
        <v>0</v>
      </c>
      <c r="E41" s="71">
        <f>SUM(AS41                    : INDEX(AS41:BD41,$B$2))</f>
        <v>0</v>
      </c>
      <c r="F41" s="67" t="str">
        <f>IFERROR(E41/D41,"-")</f>
        <v>-</v>
      </c>
      <c r="H41" s="4">
        <f>SUM(U41:W41)</f>
        <v>0</v>
      </c>
      <c r="I41" s="4">
        <f>SUM(X41:Z41)</f>
        <v>0</v>
      </c>
      <c r="J41" s="4">
        <f>SUM(AA41:AC41)</f>
        <v>0</v>
      </c>
      <c r="K41" s="4">
        <f>SUM(AD41:AF41)</f>
        <v>0</v>
      </c>
      <c r="L41" s="4">
        <f>SUM(AG41:AI41)</f>
        <v>0</v>
      </c>
      <c r="M41" s="4">
        <f>SUM(AJ41:AL41)</f>
        <v>0</v>
      </c>
      <c r="N41" s="4">
        <f>SUM(AM41:AO41)</f>
        <v>0</v>
      </c>
      <c r="O41" s="4">
        <f>SUM(AP41:AR41)</f>
        <v>0</v>
      </c>
      <c r="P41" s="4">
        <f>SUM(AS41:AU41)</f>
        <v>0</v>
      </c>
      <c r="Q41" s="4">
        <f>SUM(AV41:AX41)</f>
        <v>0</v>
      </c>
      <c r="R41" s="4">
        <f>SUM(AY41:BA41)</f>
        <v>0</v>
      </c>
      <c r="S41" s="4">
        <f>SUM(BB41:BD41)</f>
        <v>0</v>
      </c>
      <c r="T41" s="1"/>
      <c r="U41" s="4">
        <f>SUM(U24:U28)</f>
        <v>0</v>
      </c>
      <c r="V41" s="4">
        <f t="shared" ref="V41:BD41" si="105">SUM(V24:V28)</f>
        <v>0</v>
      </c>
      <c r="W41" s="4">
        <f t="shared" si="105"/>
        <v>0</v>
      </c>
      <c r="X41" s="4">
        <f t="shared" si="105"/>
        <v>0</v>
      </c>
      <c r="Y41" s="4">
        <f t="shared" si="105"/>
        <v>0</v>
      </c>
      <c r="Z41" s="4">
        <f t="shared" si="105"/>
        <v>0</v>
      </c>
      <c r="AA41" s="4">
        <f t="shared" si="105"/>
        <v>0</v>
      </c>
      <c r="AB41" s="4">
        <f t="shared" si="105"/>
        <v>0</v>
      </c>
      <c r="AC41" s="4">
        <f t="shared" si="105"/>
        <v>0</v>
      </c>
      <c r="AD41" s="4">
        <f t="shared" si="105"/>
        <v>0</v>
      </c>
      <c r="AE41" s="4">
        <f t="shared" si="105"/>
        <v>0</v>
      </c>
      <c r="AF41" s="4">
        <f t="shared" si="105"/>
        <v>0</v>
      </c>
      <c r="AG41" s="4">
        <f t="shared" si="105"/>
        <v>0</v>
      </c>
      <c r="AH41" s="4">
        <f t="shared" si="105"/>
        <v>0</v>
      </c>
      <c r="AI41" s="4">
        <f t="shared" si="105"/>
        <v>0</v>
      </c>
      <c r="AJ41" s="4">
        <f t="shared" si="105"/>
        <v>0</v>
      </c>
      <c r="AK41" s="4">
        <f t="shared" si="105"/>
        <v>0</v>
      </c>
      <c r="AL41" s="4">
        <f t="shared" si="105"/>
        <v>0</v>
      </c>
      <c r="AM41" s="4">
        <f t="shared" si="105"/>
        <v>0</v>
      </c>
      <c r="AN41" s="4">
        <f t="shared" si="105"/>
        <v>0</v>
      </c>
      <c r="AO41" s="4">
        <f t="shared" si="105"/>
        <v>0</v>
      </c>
      <c r="AP41" s="4">
        <f t="shared" si="105"/>
        <v>0</v>
      </c>
      <c r="AQ41" s="4">
        <f t="shared" si="105"/>
        <v>0</v>
      </c>
      <c r="AR41" s="4">
        <f t="shared" si="105"/>
        <v>0</v>
      </c>
      <c r="AS41" s="4">
        <f t="shared" si="105"/>
        <v>0</v>
      </c>
      <c r="AT41" s="4">
        <f t="shared" si="105"/>
        <v>0</v>
      </c>
      <c r="AU41" s="4">
        <f t="shared" si="105"/>
        <v>0</v>
      </c>
      <c r="AV41" s="4">
        <f t="shared" si="105"/>
        <v>0</v>
      </c>
      <c r="AW41" s="4">
        <f t="shared" si="105"/>
        <v>0</v>
      </c>
      <c r="AX41" s="4">
        <f t="shared" si="105"/>
        <v>0</v>
      </c>
      <c r="AY41" s="4">
        <f t="shared" si="105"/>
        <v>0</v>
      </c>
      <c r="AZ41" s="4">
        <f t="shared" si="105"/>
        <v>0</v>
      </c>
      <c r="BA41" s="4">
        <f t="shared" si="105"/>
        <v>0</v>
      </c>
      <c r="BB41" s="4">
        <f t="shared" si="105"/>
        <v>0</v>
      </c>
      <c r="BC41" s="4">
        <f t="shared" si="105"/>
        <v>0</v>
      </c>
      <c r="BD41" s="4">
        <f t="shared" si="105"/>
        <v>0</v>
      </c>
      <c r="BF41" s="84" t="str">
        <f t="shared" ref="BF41:BF45" si="106">IFERROR(AS41/AG41,"-")</f>
        <v>-</v>
      </c>
      <c r="BG41" s="84" t="str">
        <f t="shared" ref="BG41:BG45" si="107">IFERROR(AT41/AH41,"-")</f>
        <v>-</v>
      </c>
      <c r="BH41" s="84" t="str">
        <f t="shared" ref="BH41:BH45" si="108">IFERROR(AU41/AI41,"-")</f>
        <v>-</v>
      </c>
      <c r="BI41" s="84" t="str">
        <f t="shared" ref="BI41:BI45" si="109">IFERROR(AV41/AJ41,"-")</f>
        <v>-</v>
      </c>
      <c r="BJ41" s="84" t="str">
        <f t="shared" ref="BJ41:BJ45" si="110">IFERROR(AW41/AK41,"-")</f>
        <v>-</v>
      </c>
      <c r="BK41" s="84" t="str">
        <f t="shared" ref="BK41:BK45" si="111">IFERROR(AX41/AL41,"-")</f>
        <v>-</v>
      </c>
      <c r="BL41" s="84" t="str">
        <f t="shared" ref="BL41:BL45" si="112">IFERROR(AY41/AM41,"-")</f>
        <v>-</v>
      </c>
      <c r="BM41" s="84" t="str">
        <f t="shared" ref="BM41:BM45" si="113">IFERROR(AZ41/AN41,"-")</f>
        <v>-</v>
      </c>
      <c r="BN41" s="84" t="str">
        <f t="shared" ref="BN41:BN45" si="114">IFERROR(BA41/AO41,"-")</f>
        <v>-</v>
      </c>
      <c r="BO41" s="84" t="str">
        <f t="shared" ref="BO41:BO45" si="115">IFERROR(BB41/AP41,"-")</f>
        <v>-</v>
      </c>
      <c r="BP41" s="84" t="str">
        <f t="shared" ref="BP41:BP45" si="116">IFERROR(BC41/AQ41,"-")</f>
        <v>-</v>
      </c>
      <c r="BQ41" s="84" t="str">
        <f t="shared" ref="BQ41:BQ45" si="117">IFERROR(BD41/AR41,"-")</f>
        <v>-</v>
      </c>
    </row>
    <row r="42" spans="1:69" x14ac:dyDescent="0.25">
      <c r="A42" s="88"/>
      <c r="B42" s="22" t="s">
        <v>81</v>
      </c>
      <c r="C42" s="73" t="str">
        <f>IFERROR(C43/SUM(C24:C28),"-")</f>
        <v>-</v>
      </c>
      <c r="D42" s="73" t="str">
        <f t="shared" ref="D42" si="118">IFERROR(D43/SUM(D24:D28),"-")</f>
        <v>-</v>
      </c>
      <c r="E42" s="73" t="str">
        <f>IFERROR(E43/SUM(E24:E28),"-")</f>
        <v>-</v>
      </c>
      <c r="F42" s="67" t="str">
        <f>IFERROR(E42/D42,"-")</f>
        <v>-</v>
      </c>
      <c r="H42" s="73" t="str">
        <f t="shared" ref="H42:S42" si="119">IFERROR(H43/SUM(H24:H28),"-")</f>
        <v>-</v>
      </c>
      <c r="I42" s="73" t="str">
        <f t="shared" si="119"/>
        <v>-</v>
      </c>
      <c r="J42" s="73" t="str">
        <f t="shared" si="119"/>
        <v>-</v>
      </c>
      <c r="K42" s="73" t="str">
        <f t="shared" si="119"/>
        <v>-</v>
      </c>
      <c r="L42" s="73" t="str">
        <f t="shared" si="119"/>
        <v>-</v>
      </c>
      <c r="M42" s="73" t="str">
        <f>IFERROR(M43/SUM(M24:M28),"-")</f>
        <v>-</v>
      </c>
      <c r="N42" s="73" t="str">
        <f t="shared" si="119"/>
        <v>-</v>
      </c>
      <c r="O42" s="73" t="str">
        <f t="shared" si="119"/>
        <v>-</v>
      </c>
      <c r="P42" s="73" t="str">
        <f t="shared" si="119"/>
        <v>-</v>
      </c>
      <c r="Q42" s="73" t="str">
        <f t="shared" si="119"/>
        <v>-</v>
      </c>
      <c r="R42" s="73" t="str">
        <f t="shared" si="119"/>
        <v>-</v>
      </c>
      <c r="S42" s="73" t="str">
        <f t="shared" si="119"/>
        <v>-</v>
      </c>
      <c r="T42" s="1"/>
      <c r="U42" s="73" t="str">
        <f t="shared" ref="U42:BC42" si="120">IFERROR(U43/SUM(U24:U28),"-")</f>
        <v>-</v>
      </c>
      <c r="V42" s="73" t="str">
        <f t="shared" si="120"/>
        <v>-</v>
      </c>
      <c r="W42" s="73" t="str">
        <f t="shared" si="120"/>
        <v>-</v>
      </c>
      <c r="X42" s="73" t="str">
        <f t="shared" si="120"/>
        <v>-</v>
      </c>
      <c r="Y42" s="73" t="str">
        <f t="shared" si="120"/>
        <v>-</v>
      </c>
      <c r="Z42" s="73" t="str">
        <f t="shared" si="120"/>
        <v>-</v>
      </c>
      <c r="AA42" s="73" t="str">
        <f t="shared" si="120"/>
        <v>-</v>
      </c>
      <c r="AB42" s="73" t="str">
        <f t="shared" si="120"/>
        <v>-</v>
      </c>
      <c r="AC42" s="73" t="str">
        <f t="shared" si="120"/>
        <v>-</v>
      </c>
      <c r="AD42" s="73" t="str">
        <f t="shared" si="120"/>
        <v>-</v>
      </c>
      <c r="AE42" s="73" t="str">
        <f t="shared" si="120"/>
        <v>-</v>
      </c>
      <c r="AF42" s="73" t="str">
        <f t="shared" si="120"/>
        <v>-</v>
      </c>
      <c r="AG42" s="73" t="str">
        <f t="shared" si="120"/>
        <v>-</v>
      </c>
      <c r="AH42" s="73" t="str">
        <f t="shared" si="120"/>
        <v>-</v>
      </c>
      <c r="AI42" s="73" t="str">
        <f t="shared" si="120"/>
        <v>-</v>
      </c>
      <c r="AJ42" s="73" t="str">
        <f t="shared" si="120"/>
        <v>-</v>
      </c>
      <c r="AK42" s="73" t="str">
        <f t="shared" si="120"/>
        <v>-</v>
      </c>
      <c r="AL42" s="73" t="str">
        <f t="shared" si="120"/>
        <v>-</v>
      </c>
      <c r="AM42" s="73" t="str">
        <f t="shared" si="120"/>
        <v>-</v>
      </c>
      <c r="AN42" s="73" t="str">
        <f t="shared" si="120"/>
        <v>-</v>
      </c>
      <c r="AO42" s="73" t="str">
        <f t="shared" si="120"/>
        <v>-</v>
      </c>
      <c r="AP42" s="73" t="str">
        <f t="shared" si="120"/>
        <v>-</v>
      </c>
      <c r="AQ42" s="73" t="str">
        <f t="shared" si="120"/>
        <v>-</v>
      </c>
      <c r="AR42" s="73" t="str">
        <f t="shared" si="120"/>
        <v>-</v>
      </c>
      <c r="AS42" s="73" t="str">
        <f t="shared" si="120"/>
        <v>-</v>
      </c>
      <c r="AT42" s="73" t="str">
        <f t="shared" si="120"/>
        <v>-</v>
      </c>
      <c r="AU42" s="73" t="str">
        <f t="shared" si="120"/>
        <v>-</v>
      </c>
      <c r="AV42" s="73" t="str">
        <f t="shared" si="120"/>
        <v>-</v>
      </c>
      <c r="AW42" s="73" t="str">
        <f t="shared" si="120"/>
        <v>-</v>
      </c>
      <c r="AX42" s="73" t="str">
        <f t="shared" si="120"/>
        <v>-</v>
      </c>
      <c r="AY42" s="73" t="str">
        <f t="shared" si="120"/>
        <v>-</v>
      </c>
      <c r="AZ42" s="73" t="str">
        <f t="shared" si="120"/>
        <v>-</v>
      </c>
      <c r="BA42" s="73" t="str">
        <f t="shared" si="120"/>
        <v>-</v>
      </c>
      <c r="BB42" s="73" t="str">
        <f t="shared" si="120"/>
        <v>-</v>
      </c>
      <c r="BC42" s="73" t="str">
        <f t="shared" si="120"/>
        <v>-</v>
      </c>
      <c r="BD42" s="73" t="str">
        <f>IFERROR(BD43/SUM(BD24:BD28),"-")</f>
        <v>-</v>
      </c>
      <c r="BF42" s="84" t="str">
        <f t="shared" si="106"/>
        <v>-</v>
      </c>
      <c r="BG42" s="84" t="str">
        <f t="shared" si="107"/>
        <v>-</v>
      </c>
      <c r="BH42" s="84" t="str">
        <f t="shared" si="108"/>
        <v>-</v>
      </c>
      <c r="BI42" s="84" t="str">
        <f t="shared" si="109"/>
        <v>-</v>
      </c>
      <c r="BJ42" s="84" t="str">
        <f t="shared" si="110"/>
        <v>-</v>
      </c>
      <c r="BK42" s="84" t="str">
        <f t="shared" si="111"/>
        <v>-</v>
      </c>
      <c r="BL42" s="84" t="str">
        <f t="shared" si="112"/>
        <v>-</v>
      </c>
      <c r="BM42" s="84" t="str">
        <f t="shared" si="113"/>
        <v>-</v>
      </c>
      <c r="BN42" s="84" t="str">
        <f t="shared" si="114"/>
        <v>-</v>
      </c>
      <c r="BO42" s="84" t="str">
        <f t="shared" si="115"/>
        <v>-</v>
      </c>
      <c r="BP42" s="84" t="str">
        <f t="shared" si="116"/>
        <v>-</v>
      </c>
      <c r="BQ42" s="84" t="str">
        <f t="shared" si="117"/>
        <v>-</v>
      </c>
    </row>
    <row r="43" spans="1:69" x14ac:dyDescent="0.25">
      <c r="A43" s="88" t="s">
        <v>233</v>
      </c>
      <c r="B43" s="22" t="s">
        <v>88</v>
      </c>
      <c r="C43" s="71">
        <f>SUM(U43                       : INDEX(U43:AF43,$B$2))</f>
        <v>0</v>
      </c>
      <c r="D43" s="71">
        <f>SUM(AG43                   : INDEX(AG43:AR43,$B$2))</f>
        <v>0</v>
      </c>
      <c r="E43" s="71">
        <f>SUM(AS43                    : INDEX(AS43:BD43,$B$2))</f>
        <v>0</v>
      </c>
      <c r="F43" s="67" t="str">
        <f>IFERROR(E43/D43,"-")</f>
        <v>-</v>
      </c>
      <c r="H43" s="4">
        <f>SUM(U43:W43)</f>
        <v>0</v>
      </c>
      <c r="I43" s="4">
        <f>SUM(X43:Z43)</f>
        <v>0</v>
      </c>
      <c r="J43" s="4">
        <f>SUM(AA43:AC43)</f>
        <v>0</v>
      </c>
      <c r="K43" s="4">
        <f>SUM(AD43:AF43)</f>
        <v>0</v>
      </c>
      <c r="L43" s="4">
        <f>SUM(AG43:AI43)</f>
        <v>0</v>
      </c>
      <c r="M43" s="4">
        <f>SUM(AJ43:AL43)</f>
        <v>0</v>
      </c>
      <c r="N43" s="4">
        <f>SUM(AM43:AO43)</f>
        <v>0</v>
      </c>
      <c r="O43" s="4">
        <f>SUM(AP43:AR43)</f>
        <v>0</v>
      </c>
      <c r="P43" s="4">
        <f>SUM(AS43:AU43)</f>
        <v>0</v>
      </c>
      <c r="Q43" s="4">
        <f>SUM(AV43:AX43)</f>
        <v>0</v>
      </c>
      <c r="R43" s="4">
        <f>SUM(AY43:BA43)</f>
        <v>0</v>
      </c>
      <c r="S43" s="4">
        <f>SUM(BB43:BD43)</f>
        <v>0</v>
      </c>
      <c r="T43" s="1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 t="n">
        <v>59.0</v>
      </c>
      <c r="AH43" s="4" t="n">
        <v>49.0</v>
      </c>
      <c r="AI43" s="4" t="n">
        <v>159.0</v>
      </c>
      <c r="AJ43" s="4" t="n">
        <v>127.0</v>
      </c>
      <c r="AK43" s="4" t="n">
        <v>119.0</v>
      </c>
      <c r="AL43" s="4" t="n">
        <v>167.0</v>
      </c>
      <c r="AM43" s="4" t="n">
        <v>142.0</v>
      </c>
      <c r="AN43" s="4" t="n">
        <v>139.0</v>
      </c>
      <c r="AO43" s="4" t="n">
        <v>152.0</v>
      </c>
      <c r="AP43" s="4" t="n">
        <v>148.0</v>
      </c>
      <c r="AQ43" s="4" t="n">
        <v>182.0</v>
      </c>
      <c r="AR43" s="4" t="n">
        <v>182.0</v>
      </c>
      <c r="AS43" s="4" t="n">
        <v>108.0</v>
      </c>
      <c r="AT43" s="4" t="n">
        <v>168.0</v>
      </c>
      <c r="AU43" s="4" t="n">
        <v>178.0</v>
      </c>
      <c r="AV43" s="4" t="n">
        <v>151.0</v>
      </c>
      <c r="AW43" s="4" t="n">
        <v>151.0</v>
      </c>
      <c r="AX43" s="4" t="n">
        <v>184.0</v>
      </c>
      <c r="AY43" s="4" t="n">
        <v>149.0</v>
      </c>
      <c r="AZ43" s="4"/>
      <c r="BA43" s="4"/>
      <c r="BB43" s="4"/>
      <c r="BC43" s="4"/>
      <c r="BD43" s="4"/>
      <c r="BF43" s="84" t="str">
        <f t="shared" si="106"/>
        <v>-</v>
      </c>
      <c r="BG43" s="84" t="str">
        <f t="shared" si="107"/>
        <v>-</v>
      </c>
      <c r="BH43" s="84" t="str">
        <f t="shared" si="108"/>
        <v>-</v>
      </c>
      <c r="BI43" s="84" t="str">
        <f t="shared" si="109"/>
        <v>-</v>
      </c>
      <c r="BJ43" s="84" t="str">
        <f t="shared" si="110"/>
        <v>-</v>
      </c>
      <c r="BK43" s="84" t="str">
        <f t="shared" si="111"/>
        <v>-</v>
      </c>
      <c r="BL43" s="84" t="str">
        <f t="shared" si="112"/>
        <v>-</v>
      </c>
      <c r="BM43" s="84" t="str">
        <f t="shared" si="113"/>
        <v>-</v>
      </c>
      <c r="BN43" s="84" t="str">
        <f t="shared" si="114"/>
        <v>-</v>
      </c>
      <c r="BO43" s="84" t="str">
        <f t="shared" si="115"/>
        <v>-</v>
      </c>
      <c r="BP43" s="84" t="str">
        <f t="shared" si="116"/>
        <v>-</v>
      </c>
      <c r="BQ43" s="84" t="str">
        <f t="shared" si="117"/>
        <v>-</v>
      </c>
    </row>
    <row r="44" spans="1:69" x14ac:dyDescent="0.25">
      <c r="A44" s="88"/>
      <c r="B44" s="22" t="s">
        <v>82</v>
      </c>
      <c r="C44" s="66" t="str">
        <f>IFERROR(C77/C43,"-")</f>
        <v>-</v>
      </c>
      <c r="D44" s="66" t="str">
        <f>IFERROR(D77/D43,"-")</f>
        <v>-</v>
      </c>
      <c r="E44" s="66" t="str">
        <f>IFERROR(E77/E43,"-")</f>
        <v>-</v>
      </c>
      <c r="F44" s="67" t="str">
        <f>IFERROR(E44/D44,"-")</f>
        <v>-</v>
      </c>
      <c r="H44" s="66" t="str">
        <f t="shared" ref="H44:S44" si="121">IFERROR(H77/H43,"-")</f>
        <v>-</v>
      </c>
      <c r="I44" s="66" t="str">
        <f t="shared" si="121"/>
        <v>-</v>
      </c>
      <c r="J44" s="66" t="str">
        <f t="shared" si="121"/>
        <v>-</v>
      </c>
      <c r="K44" s="66" t="str">
        <f t="shared" si="121"/>
        <v>-</v>
      </c>
      <c r="L44" s="66" t="str">
        <f t="shared" si="121"/>
        <v>-</v>
      </c>
      <c r="M44" s="66" t="str">
        <f t="shared" si="121"/>
        <v>-</v>
      </c>
      <c r="N44" s="66" t="str">
        <f t="shared" si="121"/>
        <v>-</v>
      </c>
      <c r="O44" s="66" t="str">
        <f t="shared" si="121"/>
        <v>-</v>
      </c>
      <c r="P44" s="66" t="str">
        <f t="shared" si="121"/>
        <v>-</v>
      </c>
      <c r="Q44" s="66" t="str">
        <f t="shared" si="121"/>
        <v>-</v>
      </c>
      <c r="R44" s="66" t="str">
        <f t="shared" si="121"/>
        <v>-</v>
      </c>
      <c r="S44" s="66" t="str">
        <f t="shared" si="121"/>
        <v>-</v>
      </c>
      <c r="T44" s="1"/>
      <c r="U44" s="66" t="str">
        <f t="shared" ref="U44:BD44" si="122">IFERROR(U77/U43,"-")</f>
        <v>-</v>
      </c>
      <c r="V44" s="66" t="str">
        <f t="shared" si="122"/>
        <v>-</v>
      </c>
      <c r="W44" s="66" t="str">
        <f t="shared" si="122"/>
        <v>-</v>
      </c>
      <c r="X44" s="66" t="str">
        <f t="shared" si="122"/>
        <v>-</v>
      </c>
      <c r="Y44" s="66" t="str">
        <f t="shared" si="122"/>
        <v>-</v>
      </c>
      <c r="Z44" s="66" t="str">
        <f t="shared" si="122"/>
        <v>-</v>
      </c>
      <c r="AA44" s="66" t="str">
        <f t="shared" si="122"/>
        <v>-</v>
      </c>
      <c r="AB44" s="66" t="str">
        <f t="shared" si="122"/>
        <v>-</v>
      </c>
      <c r="AC44" s="66" t="str">
        <f t="shared" si="122"/>
        <v>-</v>
      </c>
      <c r="AD44" s="66" t="str">
        <f t="shared" si="122"/>
        <v>-</v>
      </c>
      <c r="AE44" s="66" t="str">
        <f t="shared" si="122"/>
        <v>-</v>
      </c>
      <c r="AF44" s="66" t="str">
        <f t="shared" si="122"/>
        <v>-</v>
      </c>
      <c r="AG44" s="66" t="str">
        <f t="shared" si="122"/>
        <v>-</v>
      </c>
      <c r="AH44" s="66" t="str">
        <f t="shared" si="122"/>
        <v>-</v>
      </c>
      <c r="AI44" s="66" t="str">
        <f t="shared" si="122"/>
        <v>-</v>
      </c>
      <c r="AJ44" s="66" t="str">
        <f t="shared" si="122"/>
        <v>-</v>
      </c>
      <c r="AK44" s="66" t="str">
        <f t="shared" si="122"/>
        <v>-</v>
      </c>
      <c r="AL44" s="66" t="str">
        <f t="shared" si="122"/>
        <v>-</v>
      </c>
      <c r="AM44" s="66" t="str">
        <f t="shared" si="122"/>
        <v>-</v>
      </c>
      <c r="AN44" s="66" t="str">
        <f t="shared" si="122"/>
        <v>-</v>
      </c>
      <c r="AO44" s="66" t="str">
        <f t="shared" si="122"/>
        <v>-</v>
      </c>
      <c r="AP44" s="66" t="str">
        <f t="shared" si="122"/>
        <v>-</v>
      </c>
      <c r="AQ44" s="66" t="str">
        <f t="shared" si="122"/>
        <v>-</v>
      </c>
      <c r="AR44" s="66" t="str">
        <f t="shared" si="122"/>
        <v>-</v>
      </c>
      <c r="AS44" s="66" t="str">
        <f t="shared" si="122"/>
        <v>-</v>
      </c>
      <c r="AT44" s="66" t="str">
        <f t="shared" si="122"/>
        <v>-</v>
      </c>
      <c r="AU44" s="66" t="str">
        <f t="shared" si="122"/>
        <v>-</v>
      </c>
      <c r="AV44" s="66" t="str">
        <f t="shared" si="122"/>
        <v>-</v>
      </c>
      <c r="AW44" s="66" t="str">
        <f t="shared" si="122"/>
        <v>-</v>
      </c>
      <c r="AX44" s="66" t="str">
        <f t="shared" si="122"/>
        <v>-</v>
      </c>
      <c r="AY44" s="66" t="str">
        <f t="shared" si="122"/>
        <v>-</v>
      </c>
      <c r="AZ44" s="66" t="str">
        <f t="shared" si="122"/>
        <v>-</v>
      </c>
      <c r="BA44" s="66" t="str">
        <f t="shared" si="122"/>
        <v>-</v>
      </c>
      <c r="BB44" s="66" t="str">
        <f t="shared" si="122"/>
        <v>-</v>
      </c>
      <c r="BC44" s="66" t="str">
        <f t="shared" si="122"/>
        <v>-</v>
      </c>
      <c r="BD44" s="66" t="str">
        <f t="shared" si="122"/>
        <v>-</v>
      </c>
      <c r="BF44" s="84" t="str">
        <f t="shared" si="106"/>
        <v>-</v>
      </c>
      <c r="BG44" s="84" t="str">
        <f t="shared" si="107"/>
        <v>-</v>
      </c>
      <c r="BH44" s="84" t="str">
        <f t="shared" si="108"/>
        <v>-</v>
      </c>
      <c r="BI44" s="84" t="str">
        <f t="shared" si="109"/>
        <v>-</v>
      </c>
      <c r="BJ44" s="84" t="str">
        <f t="shared" si="110"/>
        <v>-</v>
      </c>
      <c r="BK44" s="84" t="str">
        <f t="shared" si="111"/>
        <v>-</v>
      </c>
      <c r="BL44" s="84" t="str">
        <f t="shared" si="112"/>
        <v>-</v>
      </c>
      <c r="BM44" s="84" t="str">
        <f t="shared" si="113"/>
        <v>-</v>
      </c>
      <c r="BN44" s="84" t="str">
        <f t="shared" si="114"/>
        <v>-</v>
      </c>
      <c r="BO44" s="84" t="str">
        <f t="shared" si="115"/>
        <v>-</v>
      </c>
      <c r="BP44" s="84" t="str">
        <f t="shared" si="116"/>
        <v>-</v>
      </c>
      <c r="BQ44" s="84" t="str">
        <f t="shared" si="117"/>
        <v>-</v>
      </c>
    </row>
    <row r="45" spans="1:69" x14ac:dyDescent="0.25">
      <c r="A45" s="16" t="s">
        <v>232</v>
      </c>
      <c r="B45" s="22" t="s">
        <v>80</v>
      </c>
      <c r="C45" s="71">
        <f>SUM(U45                       : INDEX(U45:AF45,$B$2))</f>
        <v>0</v>
      </c>
      <c r="D45" s="71">
        <f>SUM(AG45                    : INDEX(AG45:AR45,$B$2))</f>
        <v>0</v>
      </c>
      <c r="E45" s="71">
        <f>SUM(AS45                    : INDEX(AS45:BD45,$B$2))</f>
        <v>0</v>
      </c>
      <c r="F45" s="67" t="str">
        <f>IFERROR(E45/D45,"-")</f>
        <v>-</v>
      </c>
      <c r="H45" s="1"/>
      <c r="I45" s="1"/>
      <c r="J45" s="1"/>
      <c r="K45" s="1"/>
      <c r="L45" s="101"/>
      <c r="M45" s="101"/>
      <c r="N45" s="101"/>
      <c r="O45" s="101"/>
      <c r="P45" s="101"/>
      <c r="Q45" s="101"/>
      <c r="R45" s="11"/>
      <c r="S45" s="11"/>
      <c r="T45" s="1"/>
      <c r="U45" s="4" t="n">
        <v>49.0</v>
      </c>
      <c r="V45" s="4" t="n">
        <v>15.0</v>
      </c>
      <c r="W45" s="4" t="n">
        <v>52.0</v>
      </c>
      <c r="X45" s="4" t="n">
        <v>65.0</v>
      </c>
      <c r="Y45" s="4" t="n">
        <v>36.0</v>
      </c>
      <c r="Z45" s="4" t="n">
        <v>38.0</v>
      </c>
      <c r="AA45" s="4" t="n">
        <v>25.0</v>
      </c>
      <c r="AB45" s="4" t="n">
        <v>24.0</v>
      </c>
      <c r="AC45" s="4" t="n">
        <v>35.0</v>
      </c>
      <c r="AD45" s="4" t="n">
        <v>25.0</v>
      </c>
      <c r="AE45" s="4" t="n">
        <v>18.0</v>
      </c>
      <c r="AF45" s="4" t="n">
        <v>20.0</v>
      </c>
      <c r="AG45" s="4" t="n">
        <v>6.0</v>
      </c>
      <c r="AH45" s="4" t="n">
        <v>3.0</v>
      </c>
      <c r="AI45" s="4" t="n">
        <v>34.0</v>
      </c>
      <c r="AJ45" s="4" t="n">
        <v>17.0</v>
      </c>
      <c r="AK45" s="4" t="n">
        <v>40.0</v>
      </c>
      <c r="AL45" s="4" t="n">
        <v>44.0</v>
      </c>
      <c r="AM45" s="4" t="n">
        <v>22.0</v>
      </c>
      <c r="AN45" s="4" t="n">
        <v>28.0</v>
      </c>
      <c r="AO45" s="4" t="n">
        <v>41.0</v>
      </c>
      <c r="AP45" s="4" t="n">
        <v>54.0</v>
      </c>
      <c r="AQ45" s="4" t="n">
        <v>70.0</v>
      </c>
      <c r="AR45" s="4" t="n">
        <v>39.0</v>
      </c>
      <c r="AS45" s="4" t="n">
        <v>39.0</v>
      </c>
      <c r="AT45" s="4" t="n">
        <v>58.0</v>
      </c>
      <c r="AU45" s="4" t="n">
        <v>20.0</v>
      </c>
      <c r="AV45" s="4" t="n">
        <v>22.0</v>
      </c>
      <c r="AW45" s="4" t="n">
        <v>18.0</v>
      </c>
      <c r="AX45" s="4" t="n">
        <v>20.0</v>
      </c>
      <c r="AY45" s="4" t="n">
        <v>29.0</v>
      </c>
      <c r="AZ45" s="4"/>
      <c r="BA45" s="4"/>
      <c r="BB45" s="4"/>
      <c r="BC45" s="4"/>
      <c r="BD45" s="4"/>
      <c r="BF45" s="84" t="str">
        <f t="shared" si="106"/>
        <v>-</v>
      </c>
      <c r="BG45" s="84" t="str">
        <f t="shared" si="107"/>
        <v>-</v>
      </c>
      <c r="BH45" s="84" t="str">
        <f t="shared" si="108"/>
        <v>-</v>
      </c>
      <c r="BI45" s="84" t="str">
        <f t="shared" si="109"/>
        <v>-</v>
      </c>
      <c r="BJ45" s="84" t="str">
        <f t="shared" si="110"/>
        <v>-</v>
      </c>
      <c r="BK45" s="84" t="str">
        <f t="shared" si="111"/>
        <v>-</v>
      </c>
      <c r="BL45" s="84" t="str">
        <f t="shared" si="112"/>
        <v>-</v>
      </c>
      <c r="BM45" s="84" t="str">
        <f t="shared" si="113"/>
        <v>-</v>
      </c>
      <c r="BN45" s="84" t="str">
        <f t="shared" si="114"/>
        <v>-</v>
      </c>
      <c r="BO45" s="84" t="str">
        <f t="shared" si="115"/>
        <v>-</v>
      </c>
      <c r="BP45" s="84" t="str">
        <f t="shared" si="116"/>
        <v>-</v>
      </c>
      <c r="BQ45" s="84" t="str">
        <f t="shared" si="117"/>
        <v>-</v>
      </c>
    </row>
    <row r="46" spans="1:69" x14ac:dyDescent="0.25">
      <c r="A46" s="42" t="s">
        <v>33</v>
      </c>
      <c r="B46" s="22"/>
      <c r="C46" s="66"/>
      <c r="D46" s="66"/>
      <c r="E46" s="66"/>
      <c r="F46" s="65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F46" s="47"/>
      <c r="BG46" s="47"/>
      <c r="BH46" s="47"/>
      <c r="BI46" s="47"/>
      <c r="BJ46" s="47"/>
      <c r="BK46" s="47"/>
      <c r="BL46" s="47"/>
      <c r="BM46" s="47"/>
      <c r="BN46" s="47"/>
      <c r="BO46" s="47"/>
      <c r="BP46" s="47"/>
      <c r="BQ46" s="47"/>
    </row>
    <row r="47" spans="1:69" x14ac:dyDescent="0.25">
      <c r="A47" s="42" t="s">
        <v>33</v>
      </c>
    </row>
    <row r="48" spans="1:69" x14ac:dyDescent="0.25">
      <c r="A48" s="43" t="s">
        <v>211</v>
      </c>
      <c r="B48" s="23" t="s">
        <v>51</v>
      </c>
      <c r="C48" s="21" t="str">
        <f>$C$3</f>
        <v>YTD '15</v>
      </c>
      <c r="D48" s="21" t="str">
        <f>$D$3</f>
        <v>YTD '16</v>
      </c>
      <c r="E48" s="21" t="str">
        <f>$E$3</f>
        <v>YTD '17</v>
      </c>
      <c r="F48" s="21" t="str">
        <f>$F$3</f>
        <v>YoY</v>
      </c>
      <c r="G48" s="2" t="s">
        <v>33</v>
      </c>
      <c r="H48" s="27" t="str">
        <f>$H$3</f>
        <v>Q1 '15</v>
      </c>
      <c r="I48" s="27" t="str">
        <f>$I$3</f>
        <v>Q2 '15</v>
      </c>
      <c r="J48" s="27" t="str">
        <f>$J$3</f>
        <v>Q3 '15</v>
      </c>
      <c r="K48" s="27" t="str">
        <f>$K$3</f>
        <v>Q4 '15</v>
      </c>
      <c r="L48" s="30" t="str">
        <f>$L$3</f>
        <v>Q1 '16</v>
      </c>
      <c r="M48" s="30" t="str">
        <f>$M$3</f>
        <v>Q2 '16</v>
      </c>
      <c r="N48" s="30" t="str">
        <f>$N$3</f>
        <v>Q3 '16</v>
      </c>
      <c r="O48" s="30" t="str">
        <f>$O$3</f>
        <v>Q4 '16</v>
      </c>
      <c r="P48" s="27" t="str">
        <f>$P$3</f>
        <v>Q1 '17</v>
      </c>
      <c r="Q48" s="27" t="str">
        <f>$Q$3</f>
        <v>Q2 '17</v>
      </c>
      <c r="R48" s="27" t="str">
        <f>$R$3</f>
        <v>Q3 '17</v>
      </c>
      <c r="S48" s="27" t="str">
        <f>$S$3</f>
        <v>Q4 '17</v>
      </c>
      <c r="T48" s="17" t="s">
        <v>33</v>
      </c>
      <c r="U48" s="27" t="s">
        <v>1</v>
      </c>
      <c r="V48" s="27" t="s">
        <v>2</v>
      </c>
      <c r="W48" s="27" t="s">
        <v>3</v>
      </c>
      <c r="X48" s="27" t="s">
        <v>4</v>
      </c>
      <c r="Y48" s="27" t="s">
        <v>5</v>
      </c>
      <c r="Z48" s="27" t="s">
        <v>6</v>
      </c>
      <c r="AA48" s="27" t="s">
        <v>7</v>
      </c>
      <c r="AB48" s="27" t="s">
        <v>8</v>
      </c>
      <c r="AC48" s="27" t="s">
        <v>9</v>
      </c>
      <c r="AD48" s="27" t="s">
        <v>10</v>
      </c>
      <c r="AE48" s="27" t="s">
        <v>11</v>
      </c>
      <c r="AF48" s="27" t="s">
        <v>12</v>
      </c>
      <c r="AG48" s="29" t="s">
        <v>13</v>
      </c>
      <c r="AH48" s="29" t="s">
        <v>14</v>
      </c>
      <c r="AI48" s="29" t="s">
        <v>15</v>
      </c>
      <c r="AJ48" s="29" t="s">
        <v>16</v>
      </c>
      <c r="AK48" s="29" t="s">
        <v>17</v>
      </c>
      <c r="AL48" s="29" t="s">
        <v>18</v>
      </c>
      <c r="AM48" s="29" t="s">
        <v>19</v>
      </c>
      <c r="AN48" s="29" t="s">
        <v>20</v>
      </c>
      <c r="AO48" s="29" t="s">
        <v>21</v>
      </c>
      <c r="AP48" s="29" t="s">
        <v>22</v>
      </c>
      <c r="AQ48" s="29" t="s">
        <v>23</v>
      </c>
      <c r="AR48" s="29" t="s">
        <v>24</v>
      </c>
      <c r="AS48" s="25" t="s">
        <v>25</v>
      </c>
      <c r="AT48" s="25" t="s">
        <v>26</v>
      </c>
      <c r="AU48" s="25" t="s">
        <v>27</v>
      </c>
      <c r="AV48" s="25" t="s">
        <v>28</v>
      </c>
      <c r="AW48" s="25" t="s">
        <v>29</v>
      </c>
      <c r="AX48" s="25" t="s">
        <v>30</v>
      </c>
      <c r="AY48" s="31" t="s">
        <v>99</v>
      </c>
      <c r="AZ48" s="31" t="s">
        <v>100</v>
      </c>
      <c r="BA48" s="31" t="s">
        <v>101</v>
      </c>
      <c r="BB48" s="31" t="s">
        <v>102</v>
      </c>
      <c r="BC48" s="31" t="s">
        <v>103</v>
      </c>
      <c r="BD48" s="31" t="s">
        <v>104</v>
      </c>
      <c r="BF48" s="32">
        <v>42736</v>
      </c>
      <c r="BG48" s="32">
        <v>42767</v>
      </c>
      <c r="BH48" s="32">
        <v>42795</v>
      </c>
      <c r="BI48" s="32">
        <v>42826</v>
      </c>
      <c r="BJ48" s="32">
        <v>42856</v>
      </c>
      <c r="BK48" s="32">
        <v>42887</v>
      </c>
      <c r="BL48" s="32">
        <v>42917</v>
      </c>
      <c r="BM48" s="32">
        <v>42948</v>
      </c>
      <c r="BN48" s="32">
        <v>42979</v>
      </c>
      <c r="BO48" s="32">
        <v>43009</v>
      </c>
      <c r="BP48" s="32">
        <v>43040</v>
      </c>
      <c r="BQ48" s="32">
        <v>43070</v>
      </c>
    </row>
    <row r="49" spans="1:70" x14ac:dyDescent="0.25">
      <c r="A49" s="16" t="s">
        <v>186</v>
      </c>
      <c r="B49" s="16" t="s">
        <v>58</v>
      </c>
      <c r="C49" s="71">
        <f>SUM(U49                  : INDEX(U49:AF49,$B$2))</f>
        <v>0</v>
      </c>
      <c r="D49" s="71">
        <f>SUM(AG49                  : INDEX(AG49:AR49,$B$2))</f>
        <v>0</v>
      </c>
      <c r="E49" s="71">
        <f>SUM(AS49                   : INDEX(AS49:BD49,$B$2))</f>
        <v>0</v>
      </c>
      <c r="F49" s="67" t="str">
        <f>IFERROR(E49/D49,"-")</f>
        <v>-</v>
      </c>
      <c r="G49" s="4"/>
      <c r="H49" s="4">
        <f t="shared" ref="H49:H56" si="123">SUM(U49:W49)</f>
        <v>0</v>
      </c>
      <c r="I49" s="4">
        <f t="shared" ref="I49:I59" si="124">SUM(X49:Z49)</f>
        <v>0</v>
      </c>
      <c r="J49" s="4">
        <f t="shared" ref="J49:J59" si="125">SUM(AA49:AC49)</f>
        <v>0</v>
      </c>
      <c r="K49" s="4">
        <f t="shared" ref="K49:K59" si="126">SUM(AD49:AF49)</f>
        <v>0</v>
      </c>
      <c r="L49" s="4">
        <f t="shared" ref="L49:L59" si="127">SUM(AG49:AI49)</f>
        <v>0</v>
      </c>
      <c r="M49" s="4">
        <f t="shared" ref="M49:M59" si="128">SUM(AJ49:AL49)</f>
        <v>0</v>
      </c>
      <c r="N49" s="4">
        <f t="shared" ref="N49:N59" si="129">SUM(AM49:AO49)</f>
        <v>0</v>
      </c>
      <c r="O49" s="4">
        <f t="shared" ref="O49:O59" si="130">SUM(AP49:AR49)</f>
        <v>0</v>
      </c>
      <c r="P49" s="4">
        <f t="shared" ref="P49:P59" si="131">SUM(AS49:AU49)</f>
        <v>0</v>
      </c>
      <c r="Q49" s="4">
        <f t="shared" ref="Q49:Q59" si="132">SUM(AV49:AX49)</f>
        <v>0</v>
      </c>
      <c r="R49" s="4">
        <f t="shared" ref="R49:R59" si="133">SUM(AY49:BA49)</f>
        <v>0</v>
      </c>
      <c r="S49" s="4">
        <f t="shared" ref="S49:S59" si="134">SUM(BB49:BD49)</f>
        <v>0</v>
      </c>
      <c r="T49" s="4"/>
      <c r="U49" s="61" t="n">
        <v>1473.904</v>
      </c>
      <c r="V49" s="61" t="n">
        <v>1078.319</v>
      </c>
      <c r="W49" s="61" t="n">
        <v>3277.153</v>
      </c>
      <c r="X49" s="61" t="n">
        <v>4798.7695</v>
      </c>
      <c r="Y49" s="61" t="n">
        <v>2642.3245</v>
      </c>
      <c r="Z49" s="61" t="n">
        <v>4236.81</v>
      </c>
      <c r="AA49" s="61" t="n">
        <v>4861.8515</v>
      </c>
      <c r="AB49" s="61" t="n">
        <v>1896.876</v>
      </c>
      <c r="AC49" s="61" t="n">
        <v>5458.4765</v>
      </c>
      <c r="AD49" s="61" t="n">
        <v>4041.55499999999</v>
      </c>
      <c r="AE49" s="61" t="n">
        <v>3524.4515</v>
      </c>
      <c r="AF49" s="61" t="n">
        <v>6084.35049999999</v>
      </c>
      <c r="AG49" s="61" t="n">
        <v>1577.261</v>
      </c>
      <c r="AH49" s="61" t="n">
        <v>1695.95499999997</v>
      </c>
      <c r="AI49" s="61" t="n">
        <v>3655.04499999999</v>
      </c>
      <c r="AJ49" s="61" t="n">
        <v>5513.551</v>
      </c>
      <c r="AK49" s="61" t="n">
        <v>2476.477</v>
      </c>
      <c r="AL49" s="4" t="n">
        <v>2380.7105</v>
      </c>
      <c r="AM49" s="4" t="n">
        <v>2392.847</v>
      </c>
      <c r="AN49" s="4" t="n">
        <v>2005.9945</v>
      </c>
      <c r="AO49" s="4" t="n">
        <v>2575.126</v>
      </c>
      <c r="AP49" s="4" t="n">
        <v>2638.56</v>
      </c>
      <c r="AQ49" s="4" t="n">
        <v>3233.2505</v>
      </c>
      <c r="AR49" s="4" t="n">
        <v>5031.544</v>
      </c>
      <c r="AS49" s="4" t="n">
        <v>3933.495</v>
      </c>
      <c r="AT49" s="4" t="n">
        <v>7272.92600000001</v>
      </c>
      <c r="AU49" s="4" t="n">
        <v>7970.6</v>
      </c>
      <c r="AV49" s="4" t="n">
        <v>10699.83</v>
      </c>
      <c r="AW49" s="4" t="n">
        <v>10940.55</v>
      </c>
      <c r="AX49" s="4" t="n">
        <v>14188.19</v>
      </c>
      <c r="AY49" s="4" t="n">
        <v>8205.51</v>
      </c>
      <c r="AZ49" s="4"/>
      <c r="BA49" s="4"/>
      <c r="BB49" s="4"/>
      <c r="BC49" s="4"/>
      <c r="BD49" s="4"/>
      <c r="BE49" s="4"/>
      <c r="BF49" s="84" t="str">
        <f t="shared" ref="BF49:BF56" si="135">IFERROR(AS49/AG49,"-")</f>
        <v>-</v>
      </c>
      <c r="BG49" s="84" t="str">
        <f t="shared" ref="BG49:BG56" si="136">IFERROR(AT49/AH49,"-")</f>
        <v>-</v>
      </c>
      <c r="BH49" s="84" t="str">
        <f t="shared" ref="BH49:BH56" si="137">IFERROR(AU49/AI49,"-")</f>
        <v>-</v>
      </c>
      <c r="BI49" s="84" t="str">
        <f t="shared" ref="BI49:BI56" si="138">IFERROR(AV49/AJ49,"-")</f>
        <v>-</v>
      </c>
      <c r="BJ49" s="84" t="str">
        <f t="shared" ref="BJ49:BJ56" si="139">IFERROR(AW49/AK49,"-")</f>
        <v>-</v>
      </c>
      <c r="BK49" s="84" t="str">
        <f t="shared" ref="BK49:BK56" si="140">IFERROR(AX49/AL49,"-")</f>
        <v>-</v>
      </c>
      <c r="BL49" s="84" t="str">
        <f t="shared" ref="BL49:BL56" si="141">IFERROR(AY49/AM49,"-")</f>
        <v>-</v>
      </c>
      <c r="BM49" s="84" t="str">
        <f t="shared" ref="BM49:BM56" si="142">IFERROR(AZ49/AN49,"-")</f>
        <v>-</v>
      </c>
      <c r="BN49" s="84" t="str">
        <f t="shared" ref="BN49:BN56" si="143">IFERROR(BA49/AO49,"-")</f>
        <v>-</v>
      </c>
      <c r="BO49" s="84" t="str">
        <f t="shared" ref="BO49:BO56" si="144">IFERROR(BB49/AP49,"-")</f>
        <v>-</v>
      </c>
      <c r="BP49" s="84" t="str">
        <f t="shared" ref="BP49:BP56" si="145">IFERROR(BC49/AQ49,"-")</f>
        <v>-</v>
      </c>
      <c r="BQ49" s="84" t="str">
        <f t="shared" ref="BQ49:BQ56" si="146">IFERROR(BD49/AR49,"-")</f>
        <v>-</v>
      </c>
    </row>
    <row r="50" spans="1:70" x14ac:dyDescent="0.25">
      <c r="A50" s="16" t="s">
        <v>187</v>
      </c>
      <c r="B50" s="16" t="s">
        <v>44</v>
      </c>
      <c r="C50" s="71">
        <f>SUM(U50                 : INDEX(U50:AF50,$B$2))</f>
        <v>0</v>
      </c>
      <c r="D50" s="71">
        <f>SUM(AG50                   : INDEX(AG50:AR50,$B$2))</f>
        <v>0</v>
      </c>
      <c r="E50" s="71">
        <f>SUM(AS50                   : INDEX(AS50:BD50,$B$2))</f>
        <v>0</v>
      </c>
      <c r="F50" s="67" t="str">
        <f t="shared" ref="F50:F58" si="147">IFERROR(E50/D50,"-")</f>
        <v>-</v>
      </c>
      <c r="G50" s="4"/>
      <c r="H50" s="4">
        <f t="shared" si="123"/>
        <v>0</v>
      </c>
      <c r="I50" s="4">
        <f t="shared" si="124"/>
        <v>0</v>
      </c>
      <c r="J50" s="4">
        <f t="shared" si="125"/>
        <v>0</v>
      </c>
      <c r="K50" s="4">
        <f t="shared" si="126"/>
        <v>0</v>
      </c>
      <c r="L50" s="4">
        <f t="shared" si="127"/>
        <v>0</v>
      </c>
      <c r="M50" s="4">
        <f t="shared" si="128"/>
        <v>0</v>
      </c>
      <c r="N50" s="4">
        <f t="shared" si="129"/>
        <v>0</v>
      </c>
      <c r="O50" s="4">
        <f t="shared" si="130"/>
        <v>0</v>
      </c>
      <c r="P50" s="4">
        <f t="shared" si="131"/>
        <v>0</v>
      </c>
      <c r="Q50" s="4">
        <f t="shared" si="132"/>
        <v>0</v>
      </c>
      <c r="R50" s="4">
        <f t="shared" si="133"/>
        <v>0</v>
      </c>
      <c r="S50" s="4">
        <f t="shared" si="134"/>
        <v>0</v>
      </c>
      <c r="T50" s="4"/>
      <c r="U50" s="61" t="n">
        <v>771.619</v>
      </c>
      <c r="V50" s="61" t="n">
        <v>387.508</v>
      </c>
      <c r="W50" s="61" t="n">
        <v>1498.9945</v>
      </c>
      <c r="X50" s="61" t="n">
        <v>2432.736</v>
      </c>
      <c r="Y50" s="61" t="n">
        <v>1470.813</v>
      </c>
      <c r="Z50" s="61" t="n">
        <v>2166.211</v>
      </c>
      <c r="AA50" s="61" t="n">
        <v>1925.084</v>
      </c>
      <c r="AB50" s="61" t="n">
        <v>1391.468</v>
      </c>
      <c r="AC50" s="61" t="n">
        <v>2091.506</v>
      </c>
      <c r="AD50" s="61" t="n">
        <v>1552.673</v>
      </c>
      <c r="AE50" s="61" t="n">
        <v>2970.702</v>
      </c>
      <c r="AF50" s="61" t="n">
        <v>5752.777</v>
      </c>
      <c r="AG50" s="61" t="n">
        <v>311.501</v>
      </c>
      <c r="AH50" s="61" t="n">
        <v>496.252</v>
      </c>
      <c r="AI50" s="61" t="n">
        <v>4677.435</v>
      </c>
      <c r="AJ50" s="61" t="n">
        <v>2248.571</v>
      </c>
      <c r="AK50" s="61" t="n">
        <v>1671.179</v>
      </c>
      <c r="AL50" s="4" t="n">
        <v>2916.409</v>
      </c>
      <c r="AM50" s="4" t="n">
        <v>1820.786</v>
      </c>
      <c r="AN50" s="4" t="n">
        <v>2307.629</v>
      </c>
      <c r="AO50" s="4" t="n">
        <v>4125.757</v>
      </c>
      <c r="AP50" s="4" t="n">
        <v>1977.643</v>
      </c>
      <c r="AQ50" s="4" t="n">
        <v>3613.904</v>
      </c>
      <c r="AR50" s="4" t="n">
        <v>5409.37850000001</v>
      </c>
      <c r="AS50" s="4" t="n">
        <v>1264.491</v>
      </c>
      <c r="AT50" s="4" t="n">
        <v>2129.314</v>
      </c>
      <c r="AU50" s="4" t="n">
        <v>4333.7</v>
      </c>
      <c r="AV50" s="4" t="n">
        <v>3917.58</v>
      </c>
      <c r="AW50" s="4" t="n">
        <v>3298.59</v>
      </c>
      <c r="AX50" s="4" t="n">
        <v>5003.32</v>
      </c>
      <c r="AY50" s="4" t="n">
        <v>3396.44</v>
      </c>
      <c r="AZ50" s="4"/>
      <c r="BA50" s="4"/>
      <c r="BB50" s="4"/>
      <c r="BC50" s="4"/>
      <c r="BD50" s="4"/>
      <c r="BE50" s="4"/>
      <c r="BF50" s="84" t="str">
        <f t="shared" si="135"/>
        <v>-</v>
      </c>
      <c r="BG50" s="84" t="str">
        <f t="shared" si="136"/>
        <v>-</v>
      </c>
      <c r="BH50" s="84" t="str">
        <f t="shared" si="137"/>
        <v>-</v>
      </c>
      <c r="BI50" s="84" t="str">
        <f t="shared" si="138"/>
        <v>-</v>
      </c>
      <c r="BJ50" s="84" t="str">
        <f t="shared" si="139"/>
        <v>-</v>
      </c>
      <c r="BK50" s="84" t="str">
        <f t="shared" si="140"/>
        <v>-</v>
      </c>
      <c r="BL50" s="84" t="str">
        <f t="shared" si="141"/>
        <v>-</v>
      </c>
      <c r="BM50" s="84" t="str">
        <f t="shared" si="142"/>
        <v>-</v>
      </c>
      <c r="BN50" s="84" t="str">
        <f t="shared" si="143"/>
        <v>-</v>
      </c>
      <c r="BO50" s="84" t="str">
        <f t="shared" si="144"/>
        <v>-</v>
      </c>
      <c r="BP50" s="84" t="str">
        <f t="shared" si="145"/>
        <v>-</v>
      </c>
      <c r="BQ50" s="84" t="str">
        <f t="shared" si="146"/>
        <v>-</v>
      </c>
    </row>
    <row r="51" spans="1:70" x14ac:dyDescent="0.25">
      <c r="A51" s="16" t="s">
        <v>188</v>
      </c>
      <c r="B51" s="16" t="s">
        <v>45</v>
      </c>
      <c r="C51" s="71">
        <f>SUM(U51                 : INDEX(U51:AF51,$B$2))</f>
        <v>0</v>
      </c>
      <c r="D51" s="71">
        <f>SUM(AG51                   : INDEX(AG51:AR51,$B$2))</f>
        <v>0</v>
      </c>
      <c r="E51" s="71">
        <f>SUM(AS51                   : INDEX(AS51:BD51,$B$2))</f>
        <v>0</v>
      </c>
      <c r="F51" s="67" t="str">
        <f t="shared" si="147"/>
        <v>-</v>
      </c>
      <c r="G51" s="4"/>
      <c r="H51" s="4">
        <f t="shared" si="123"/>
        <v>0</v>
      </c>
      <c r="I51" s="4">
        <f t="shared" si="124"/>
        <v>0</v>
      </c>
      <c r="J51" s="4">
        <f t="shared" si="125"/>
        <v>0</v>
      </c>
      <c r="K51" s="4">
        <f t="shared" si="126"/>
        <v>0</v>
      </c>
      <c r="L51" s="4">
        <f t="shared" si="127"/>
        <v>0</v>
      </c>
      <c r="M51" s="4">
        <f t="shared" si="128"/>
        <v>0</v>
      </c>
      <c r="N51" s="4">
        <f t="shared" si="129"/>
        <v>0</v>
      </c>
      <c r="O51" s="4">
        <f t="shared" si="130"/>
        <v>0</v>
      </c>
      <c r="P51" s="4">
        <f t="shared" si="131"/>
        <v>0</v>
      </c>
      <c r="Q51" s="4">
        <f t="shared" si="132"/>
        <v>0</v>
      </c>
      <c r="R51" s="4">
        <f t="shared" si="133"/>
        <v>0</v>
      </c>
      <c r="S51" s="4">
        <f t="shared" si="134"/>
        <v>0</v>
      </c>
      <c r="T51" s="4"/>
      <c r="U51" s="61" t="n">
        <v>932.722</v>
      </c>
      <c r="V51" s="61" t="n">
        <v>859.543999999999</v>
      </c>
      <c r="W51" s="61" t="n">
        <v>1025.164</v>
      </c>
      <c r="X51" s="61" t="n">
        <v>2136.057</v>
      </c>
      <c r="Y51" s="61" t="n">
        <v>1875.025</v>
      </c>
      <c r="Z51" s="61" t="n">
        <v>2021.518</v>
      </c>
      <c r="AA51" s="61" t="n">
        <v>1685.055</v>
      </c>
      <c r="AB51" s="61" t="n">
        <v>1191.124</v>
      </c>
      <c r="AC51" s="61" t="n">
        <v>2112.419</v>
      </c>
      <c r="AD51" s="61" t="n">
        <v>1874.964</v>
      </c>
      <c r="AE51" s="61" t="n">
        <v>1439.818</v>
      </c>
      <c r="AF51" s="61" t="n">
        <v>3679.23699999999</v>
      </c>
      <c r="AG51" s="61" t="n">
        <v>966.268999999999</v>
      </c>
      <c r="AH51" s="61" t="n">
        <v>305.283</v>
      </c>
      <c r="AI51" s="61" t="n">
        <v>1082.136</v>
      </c>
      <c r="AJ51" s="61" t="n">
        <v>2454.243</v>
      </c>
      <c r="AK51" s="61" t="n">
        <v>1950.738</v>
      </c>
      <c r="AL51" s="4" t="n">
        <v>2197.421</v>
      </c>
      <c r="AM51" s="4" t="n">
        <v>1908.969</v>
      </c>
      <c r="AN51" s="4" t="n">
        <v>1201.21</v>
      </c>
      <c r="AO51" s="4" t="n">
        <v>2397.684</v>
      </c>
      <c r="AP51" s="4" t="n">
        <v>4009.319</v>
      </c>
      <c r="AQ51" s="4" t="n">
        <v>4548.32300000001</v>
      </c>
      <c r="AR51" s="4" t="n">
        <v>3257.09599999999</v>
      </c>
      <c r="AS51" s="4" t="n">
        <v>1266.158</v>
      </c>
      <c r="AT51" s="4" t="n">
        <v>1064.265</v>
      </c>
      <c r="AU51" s="4" t="n">
        <v>3299.38</v>
      </c>
      <c r="AV51" s="4" t="n">
        <v>1586.81</v>
      </c>
      <c r="AW51" s="4" t="n">
        <v>3248.4</v>
      </c>
      <c r="AX51" s="4" t="n">
        <v>2156.14</v>
      </c>
      <c r="AY51" s="4" t="n">
        <v>2176.97</v>
      </c>
      <c r="AZ51" s="4"/>
      <c r="BA51" s="4"/>
      <c r="BB51" s="4"/>
      <c r="BC51" s="4"/>
      <c r="BD51" s="4"/>
      <c r="BE51" s="4"/>
      <c r="BF51" s="84" t="str">
        <f t="shared" si="135"/>
        <v>-</v>
      </c>
      <c r="BG51" s="84" t="str">
        <f t="shared" si="136"/>
        <v>-</v>
      </c>
      <c r="BH51" s="84" t="str">
        <f t="shared" si="137"/>
        <v>-</v>
      </c>
      <c r="BI51" s="84" t="str">
        <f t="shared" si="138"/>
        <v>-</v>
      </c>
      <c r="BJ51" s="84" t="str">
        <f t="shared" si="139"/>
        <v>-</v>
      </c>
      <c r="BK51" s="84" t="str">
        <f t="shared" si="140"/>
        <v>-</v>
      </c>
      <c r="BL51" s="84" t="str">
        <f t="shared" si="141"/>
        <v>-</v>
      </c>
      <c r="BM51" s="84" t="str">
        <f t="shared" si="142"/>
        <v>-</v>
      </c>
      <c r="BN51" s="84" t="str">
        <f t="shared" si="143"/>
        <v>-</v>
      </c>
      <c r="BO51" s="84" t="str">
        <f t="shared" si="144"/>
        <v>-</v>
      </c>
      <c r="BP51" s="84" t="str">
        <f t="shared" si="145"/>
        <v>-</v>
      </c>
      <c r="BQ51" s="84" t="str">
        <f t="shared" si="146"/>
        <v>-</v>
      </c>
    </row>
    <row r="52" spans="1:70" x14ac:dyDescent="0.25">
      <c r="A52" s="16" t="s">
        <v>189</v>
      </c>
      <c r="B52" s="16" t="s">
        <v>46</v>
      </c>
      <c r="C52" s="71">
        <f>SUM(U52                 : INDEX(U52:AF52,$B$2))</f>
        <v>0</v>
      </c>
      <c r="D52" s="71">
        <f>SUM(AG52                 : INDEX(AG52:AR52,$B$2))</f>
        <v>0</v>
      </c>
      <c r="E52" s="71">
        <f>SUM(AS52                   : INDEX(AS52:BD52,$B$2))</f>
        <v>0</v>
      </c>
      <c r="F52" s="67" t="str">
        <f t="shared" si="147"/>
        <v>-</v>
      </c>
      <c r="G52" s="4"/>
      <c r="H52" s="4">
        <f t="shared" si="123"/>
        <v>0</v>
      </c>
      <c r="I52" s="4">
        <f t="shared" si="124"/>
        <v>0</v>
      </c>
      <c r="J52" s="4">
        <f t="shared" si="125"/>
        <v>0</v>
      </c>
      <c r="K52" s="4">
        <f t="shared" si="126"/>
        <v>0</v>
      </c>
      <c r="L52" s="4">
        <f t="shared" si="127"/>
        <v>0</v>
      </c>
      <c r="M52" s="4">
        <f t="shared" si="128"/>
        <v>0</v>
      </c>
      <c r="N52" s="4">
        <f t="shared" si="129"/>
        <v>0</v>
      </c>
      <c r="O52" s="4">
        <f t="shared" si="130"/>
        <v>0</v>
      </c>
      <c r="P52" s="4">
        <f t="shared" si="131"/>
        <v>0</v>
      </c>
      <c r="Q52" s="4">
        <f t="shared" si="132"/>
        <v>0</v>
      </c>
      <c r="R52" s="4">
        <f t="shared" si="133"/>
        <v>0</v>
      </c>
      <c r="S52" s="4">
        <f t="shared" si="134"/>
        <v>0</v>
      </c>
      <c r="T52" s="4"/>
      <c r="U52" s="61" t="n">
        <v>1015.534</v>
      </c>
      <c r="V52" s="61" t="n">
        <v>1120.604</v>
      </c>
      <c r="W52" s="61" t="n">
        <v>2387.542</v>
      </c>
      <c r="X52" s="61" t="n">
        <v>1265.38</v>
      </c>
      <c r="Y52" s="61" t="n">
        <v>1534.245</v>
      </c>
      <c r="Z52" s="61" t="n">
        <v>3524.31799999999</v>
      </c>
      <c r="AA52" s="61" t="n">
        <v>2506.355</v>
      </c>
      <c r="AB52" s="61" t="n">
        <v>1379.293</v>
      </c>
      <c r="AC52" s="61" t="n">
        <v>2241.862</v>
      </c>
      <c r="AD52" s="61" t="n">
        <v>2139.364</v>
      </c>
      <c r="AE52" s="61" t="n">
        <v>3167.685</v>
      </c>
      <c r="AF52" s="61" t="n">
        <v>3539.5575</v>
      </c>
      <c r="AG52" s="61" t="n">
        <v>1059.297</v>
      </c>
      <c r="AH52" s="61" t="n">
        <v>1546.621</v>
      </c>
      <c r="AI52" s="61" t="n">
        <v>2341.853</v>
      </c>
      <c r="AJ52" s="61" t="n">
        <v>868.440999999999</v>
      </c>
      <c r="AK52" s="61" t="n">
        <v>2736.218</v>
      </c>
      <c r="AL52" s="4" t="n">
        <v>3474.809</v>
      </c>
      <c r="AM52" s="4" t="n">
        <v>2775.662</v>
      </c>
      <c r="AN52" s="4" t="n">
        <v>2269.026</v>
      </c>
      <c r="AO52" s="4" t="n">
        <v>2025.225</v>
      </c>
      <c r="AP52" s="4" t="n">
        <v>1506.987</v>
      </c>
      <c r="AQ52" s="4" t="n">
        <v>7030.70550000002</v>
      </c>
      <c r="AR52" s="4" t="n">
        <v>15126.2090000001</v>
      </c>
      <c r="AS52" s="4" t="n">
        <v>3012.2405</v>
      </c>
      <c r="AT52" s="4" t="n">
        <v>4534.084</v>
      </c>
      <c r="AU52" s="4" t="n">
        <v>2333.62</v>
      </c>
      <c r="AV52" s="4" t="n">
        <v>1563.44</v>
      </c>
      <c r="AW52" s="4" t="n">
        <v>1865.16</v>
      </c>
      <c r="AX52" s="4" t="n">
        <v>3365.75</v>
      </c>
      <c r="AY52" s="4" t="n">
        <v>2950.92</v>
      </c>
      <c r="AZ52" s="4"/>
      <c r="BA52" s="4"/>
      <c r="BB52" s="4"/>
      <c r="BC52" s="4"/>
      <c r="BD52" s="4"/>
      <c r="BE52" s="4"/>
      <c r="BF52" s="84" t="str">
        <f t="shared" si="135"/>
        <v>-</v>
      </c>
      <c r="BG52" s="84" t="str">
        <f t="shared" si="136"/>
        <v>-</v>
      </c>
      <c r="BH52" s="84" t="str">
        <f t="shared" si="137"/>
        <v>-</v>
      </c>
      <c r="BI52" s="84" t="str">
        <f t="shared" si="138"/>
        <v>-</v>
      </c>
      <c r="BJ52" s="84" t="str">
        <f t="shared" si="139"/>
        <v>-</v>
      </c>
      <c r="BK52" s="84" t="str">
        <f t="shared" si="140"/>
        <v>-</v>
      </c>
      <c r="BL52" s="84" t="str">
        <f t="shared" si="141"/>
        <v>-</v>
      </c>
      <c r="BM52" s="84" t="str">
        <f t="shared" si="142"/>
        <v>-</v>
      </c>
      <c r="BN52" s="84" t="str">
        <f t="shared" si="143"/>
        <v>-</v>
      </c>
      <c r="BO52" s="84" t="str">
        <f t="shared" si="144"/>
        <v>-</v>
      </c>
      <c r="BP52" s="84" t="str">
        <f t="shared" si="145"/>
        <v>-</v>
      </c>
      <c r="BQ52" s="84" t="str">
        <f t="shared" si="146"/>
        <v>-</v>
      </c>
    </row>
    <row r="53" spans="1:70" x14ac:dyDescent="0.25">
      <c r="A53" s="16" t="s">
        <v>190</v>
      </c>
      <c r="B53" s="16" t="s">
        <v>47</v>
      </c>
      <c r="C53" s="71">
        <f>SUM(U53                 : INDEX(U53:AF53,$B$2))</f>
        <v>0</v>
      </c>
      <c r="D53" s="71">
        <f>SUM(AG53                 : INDEX(AG53:AR53,$B$2))</f>
        <v>0</v>
      </c>
      <c r="E53" s="71">
        <f>SUM(AS53                   : INDEX(AS53:BD53,$B$2))</f>
        <v>0</v>
      </c>
      <c r="F53" s="67" t="str">
        <f t="shared" si="147"/>
        <v>-</v>
      </c>
      <c r="G53" s="4"/>
      <c r="H53" s="4">
        <f t="shared" si="123"/>
        <v>0</v>
      </c>
      <c r="I53" s="4">
        <f t="shared" si="124"/>
        <v>0</v>
      </c>
      <c r="J53" s="4">
        <f t="shared" si="125"/>
        <v>0</v>
      </c>
      <c r="K53" s="4">
        <f t="shared" si="126"/>
        <v>0</v>
      </c>
      <c r="L53" s="4">
        <f t="shared" si="127"/>
        <v>0</v>
      </c>
      <c r="M53" s="4">
        <f t="shared" si="128"/>
        <v>0</v>
      </c>
      <c r="N53" s="4">
        <f t="shared" si="129"/>
        <v>0</v>
      </c>
      <c r="O53" s="4">
        <f t="shared" si="130"/>
        <v>0</v>
      </c>
      <c r="P53" s="4">
        <f t="shared" si="131"/>
        <v>0</v>
      </c>
      <c r="Q53" s="4">
        <f t="shared" si="132"/>
        <v>0</v>
      </c>
      <c r="R53" s="4">
        <f t="shared" si="133"/>
        <v>0</v>
      </c>
      <c r="S53" s="4">
        <f t="shared" si="134"/>
        <v>0</v>
      </c>
      <c r="T53" s="4"/>
      <c r="U53" s="61" t="n">
        <v>362.761</v>
      </c>
      <c r="V53" s="61" t="n">
        <v>689.789</v>
      </c>
      <c r="W53" s="61" t="n">
        <v>1679.754</v>
      </c>
      <c r="X53" s="61" t="n">
        <v>1586.1565</v>
      </c>
      <c r="Y53" s="61" t="n">
        <v>1734.448</v>
      </c>
      <c r="Z53" s="61" t="n">
        <v>1718.3</v>
      </c>
      <c r="AA53" s="61" t="n">
        <v>2182.7195</v>
      </c>
      <c r="AB53" s="61" t="n">
        <v>2068.253</v>
      </c>
      <c r="AC53" s="61" t="n">
        <v>2658.41749999999</v>
      </c>
      <c r="AD53" s="61" t="n">
        <v>2392.34</v>
      </c>
      <c r="AE53" s="61" t="n">
        <v>2845.496</v>
      </c>
      <c r="AF53" s="61" t="n">
        <v>5013.008</v>
      </c>
      <c r="AG53" s="61" t="n">
        <v>654.118</v>
      </c>
      <c r="AH53" s="61" t="n">
        <v>547.616</v>
      </c>
      <c r="AI53" s="61" t="n">
        <v>2369.259</v>
      </c>
      <c r="AJ53" s="61" t="n">
        <v>4357.995</v>
      </c>
      <c r="AK53" s="61" t="n">
        <v>1572.227</v>
      </c>
      <c r="AL53" s="4" t="n">
        <v>1493.748</v>
      </c>
      <c r="AM53" s="4" t="n">
        <v>1535.311</v>
      </c>
      <c r="AN53" s="4" t="n">
        <v>2539.491</v>
      </c>
      <c r="AO53" s="4" t="n">
        <v>3856.748</v>
      </c>
      <c r="AP53" s="4" t="n">
        <v>3897.5075</v>
      </c>
      <c r="AQ53" s="4" t="n">
        <v>1992.4795</v>
      </c>
      <c r="AR53" s="4" t="n">
        <v>2646.6445</v>
      </c>
      <c r="AS53" s="4" t="n">
        <v>1240.936</v>
      </c>
      <c r="AT53" s="4" t="n">
        <v>3796.613</v>
      </c>
      <c r="AU53" s="4" t="n">
        <v>5473.45</v>
      </c>
      <c r="AV53" s="4" t="n">
        <v>1200.62</v>
      </c>
      <c r="AW53" s="4" t="n">
        <v>1020.13</v>
      </c>
      <c r="AX53" s="4" t="n">
        <v>1004.7</v>
      </c>
      <c r="AY53" s="4" t="n">
        <v>1023.41</v>
      </c>
      <c r="AZ53" s="4"/>
      <c r="BA53" s="4"/>
      <c r="BB53" s="4"/>
      <c r="BC53" s="4"/>
      <c r="BD53" s="4"/>
      <c r="BE53" s="4"/>
      <c r="BF53" s="84" t="str">
        <f t="shared" si="135"/>
        <v>-</v>
      </c>
      <c r="BG53" s="84" t="str">
        <f t="shared" si="136"/>
        <v>-</v>
      </c>
      <c r="BH53" s="84" t="str">
        <f t="shared" si="137"/>
        <v>-</v>
      </c>
      <c r="BI53" s="84" t="str">
        <f t="shared" si="138"/>
        <v>-</v>
      </c>
      <c r="BJ53" s="84" t="str">
        <f t="shared" si="139"/>
        <v>-</v>
      </c>
      <c r="BK53" s="84" t="str">
        <f t="shared" si="140"/>
        <v>-</v>
      </c>
      <c r="BL53" s="84" t="str">
        <f t="shared" si="141"/>
        <v>-</v>
      </c>
      <c r="BM53" s="84" t="str">
        <f t="shared" si="142"/>
        <v>-</v>
      </c>
      <c r="BN53" s="84" t="str">
        <f t="shared" si="143"/>
        <v>-</v>
      </c>
      <c r="BO53" s="84" t="str">
        <f t="shared" si="144"/>
        <v>-</v>
      </c>
      <c r="BP53" s="84" t="str">
        <f t="shared" si="145"/>
        <v>-</v>
      </c>
      <c r="BQ53" s="84" t="str">
        <f t="shared" si="146"/>
        <v>-</v>
      </c>
    </row>
    <row r="54" spans="1:70" x14ac:dyDescent="0.25">
      <c r="A54" s="16" t="s">
        <v>191</v>
      </c>
      <c r="B54" s="16" t="s">
        <v>48</v>
      </c>
      <c r="C54" s="71">
        <f>SUM(U54                 : INDEX(U54:AF54,$B$2))</f>
        <v>0</v>
      </c>
      <c r="D54" s="71">
        <f>SUM(AG54                 : INDEX(AG54:AR54,$B$2))</f>
        <v>0</v>
      </c>
      <c r="E54" s="71">
        <f>SUM(AS54                   : INDEX(AS54:BD54,$B$2))</f>
        <v>0</v>
      </c>
      <c r="F54" s="67" t="str">
        <f t="shared" si="147"/>
        <v>-</v>
      </c>
      <c r="G54" s="4"/>
      <c r="H54" s="4">
        <f t="shared" si="123"/>
        <v>0</v>
      </c>
      <c r="I54" s="4">
        <f t="shared" si="124"/>
        <v>0</v>
      </c>
      <c r="J54" s="4">
        <f t="shared" si="125"/>
        <v>0</v>
      </c>
      <c r="K54" s="4">
        <f t="shared" si="126"/>
        <v>0</v>
      </c>
      <c r="L54" s="4">
        <f t="shared" si="127"/>
        <v>0</v>
      </c>
      <c r="M54" s="4">
        <f t="shared" si="128"/>
        <v>0</v>
      </c>
      <c r="N54" s="4">
        <f t="shared" si="129"/>
        <v>0</v>
      </c>
      <c r="O54" s="4">
        <f t="shared" si="130"/>
        <v>0</v>
      </c>
      <c r="P54" s="4">
        <f t="shared" si="131"/>
        <v>0</v>
      </c>
      <c r="Q54" s="4">
        <f t="shared" si="132"/>
        <v>0</v>
      </c>
      <c r="R54" s="4">
        <f t="shared" si="133"/>
        <v>0</v>
      </c>
      <c r="S54" s="4">
        <f t="shared" si="134"/>
        <v>0</v>
      </c>
      <c r="T54" s="4"/>
      <c r="U54" s="61" t="n">
        <v>338.622</v>
      </c>
      <c r="V54" s="61" t="n">
        <v>546.812</v>
      </c>
      <c r="W54" s="61" t="n">
        <v>447.2185</v>
      </c>
      <c r="X54" s="61" t="n">
        <v>1410.033</v>
      </c>
      <c r="Y54" s="61" t="n">
        <v>1576.949</v>
      </c>
      <c r="Z54" s="61" t="n">
        <v>4410.5935</v>
      </c>
      <c r="AA54" s="61" t="n">
        <v>2788.393</v>
      </c>
      <c r="AB54" s="61" t="n">
        <v>1424.797</v>
      </c>
      <c r="AC54" s="61" t="n">
        <v>3741.53</v>
      </c>
      <c r="AD54" s="61" t="n">
        <v>3015.644</v>
      </c>
      <c r="AE54" s="61" t="n">
        <v>5298.16700000001</v>
      </c>
      <c r="AF54" s="61" t="n">
        <v>5776.49000000001</v>
      </c>
      <c r="AG54" s="61" t="n">
        <v>897.09</v>
      </c>
      <c r="AH54" s="61" t="n">
        <v>819.218</v>
      </c>
      <c r="AI54" s="61" t="n">
        <v>2167.481</v>
      </c>
      <c r="AJ54" s="61" t="n">
        <v>1641.714</v>
      </c>
      <c r="AK54" s="61" t="n">
        <v>1809.37</v>
      </c>
      <c r="AL54" s="4" t="n">
        <v>2581.458</v>
      </c>
      <c r="AM54" s="4" t="n">
        <v>2151.121</v>
      </c>
      <c r="AN54" s="4" t="n">
        <v>2418.8905</v>
      </c>
      <c r="AO54" s="4" t="n">
        <v>2864.002</v>
      </c>
      <c r="AP54" s="4" t="n">
        <v>2571.761</v>
      </c>
      <c r="AQ54" s="4" t="n">
        <v>4710.025</v>
      </c>
      <c r="AR54" s="4" t="n">
        <v>7132.71600000001</v>
      </c>
      <c r="AS54" s="4" t="n">
        <v>485.905</v>
      </c>
      <c r="AT54" s="4" t="n">
        <v>536.13</v>
      </c>
      <c r="AU54" s="4" t="n">
        <v>1310.55</v>
      </c>
      <c r="AV54" s="4" t="n">
        <v>2466.52</v>
      </c>
      <c r="AW54" s="4" t="n">
        <v>7865.96</v>
      </c>
      <c r="AX54" s="4" t="n">
        <v>2594.13</v>
      </c>
      <c r="AY54" s="4" t="n">
        <v>2362.84</v>
      </c>
      <c r="AZ54" s="4"/>
      <c r="BA54" s="4"/>
      <c r="BB54" s="4"/>
      <c r="BC54" s="4"/>
      <c r="BD54" s="4"/>
      <c r="BE54" s="4"/>
      <c r="BF54" s="84" t="str">
        <f t="shared" si="135"/>
        <v>-</v>
      </c>
      <c r="BG54" s="84" t="str">
        <f t="shared" si="136"/>
        <v>-</v>
      </c>
      <c r="BH54" s="84" t="str">
        <f t="shared" si="137"/>
        <v>-</v>
      </c>
      <c r="BI54" s="84" t="str">
        <f t="shared" si="138"/>
        <v>-</v>
      </c>
      <c r="BJ54" s="84" t="str">
        <f t="shared" si="139"/>
        <v>-</v>
      </c>
      <c r="BK54" s="84" t="str">
        <f t="shared" si="140"/>
        <v>-</v>
      </c>
      <c r="BL54" s="84" t="str">
        <f t="shared" si="141"/>
        <v>-</v>
      </c>
      <c r="BM54" s="84" t="str">
        <f t="shared" si="142"/>
        <v>-</v>
      </c>
      <c r="BN54" s="84" t="str">
        <f t="shared" si="143"/>
        <v>-</v>
      </c>
      <c r="BO54" s="84" t="str">
        <f t="shared" si="144"/>
        <v>-</v>
      </c>
      <c r="BP54" s="84" t="str">
        <f t="shared" si="145"/>
        <v>-</v>
      </c>
      <c r="BQ54" s="84" t="str">
        <f t="shared" si="146"/>
        <v>-</v>
      </c>
    </row>
    <row r="55" spans="1:70" x14ac:dyDescent="0.25">
      <c r="A55" s="16" t="s">
        <v>192</v>
      </c>
      <c r="B55" s="16" t="s">
        <v>49</v>
      </c>
      <c r="C55" s="71">
        <f>SUM(U55                : INDEX(U55:AF55,$B$2))</f>
        <v>0</v>
      </c>
      <c r="D55" s="71">
        <f>SUM(AG55                 : INDEX(AG55:AR55,$B$2))</f>
        <v>0</v>
      </c>
      <c r="E55" s="71">
        <f>SUM(AS55                     : INDEX(AS55:BD55,$B$2))</f>
        <v>0</v>
      </c>
      <c r="F55" s="67" t="str">
        <f t="shared" si="147"/>
        <v>-</v>
      </c>
      <c r="G55" s="4"/>
      <c r="H55" s="4">
        <f t="shared" si="123"/>
        <v>0</v>
      </c>
      <c r="I55" s="4">
        <f t="shared" si="124"/>
        <v>0</v>
      </c>
      <c r="J55" s="4">
        <f t="shared" si="125"/>
        <v>0</v>
      </c>
      <c r="K55" s="4">
        <f t="shared" si="126"/>
        <v>0</v>
      </c>
      <c r="L55" s="4">
        <f t="shared" si="127"/>
        <v>0</v>
      </c>
      <c r="M55" s="4">
        <f t="shared" si="128"/>
        <v>0</v>
      </c>
      <c r="N55" s="4">
        <f t="shared" si="129"/>
        <v>0</v>
      </c>
      <c r="O55" s="4">
        <f t="shared" si="130"/>
        <v>0</v>
      </c>
      <c r="P55" s="4">
        <f t="shared" si="131"/>
        <v>0</v>
      </c>
      <c r="Q55" s="4">
        <f t="shared" si="132"/>
        <v>0</v>
      </c>
      <c r="R55" s="4">
        <f t="shared" si="133"/>
        <v>0</v>
      </c>
      <c r="S55" s="4">
        <f t="shared" si="134"/>
        <v>0</v>
      </c>
      <c r="T55" s="4"/>
      <c r="U55" s="61" t="n">
        <v>334.298</v>
      </c>
      <c r="V55" s="61" t="n">
        <v>270.852</v>
      </c>
      <c r="W55" s="61" t="n">
        <v>552.049</v>
      </c>
      <c r="X55" s="61" t="n">
        <v>388.04</v>
      </c>
      <c r="Y55" s="61" t="n">
        <v>523.7715</v>
      </c>
      <c r="Z55" s="61" t="n">
        <v>774.7155</v>
      </c>
      <c r="AA55" s="61" t="n">
        <v>632.565</v>
      </c>
      <c r="AB55" s="61" t="n">
        <v>705.604</v>
      </c>
      <c r="AC55" s="61" t="n">
        <v>3654.179</v>
      </c>
      <c r="AD55" s="61" t="n">
        <v>-1191.258</v>
      </c>
      <c r="AE55" s="61" t="n">
        <v>2363.9495</v>
      </c>
      <c r="AF55" s="61" t="n">
        <v>4457.63399999999</v>
      </c>
      <c r="AG55" s="61" t="n">
        <v>596.987</v>
      </c>
      <c r="AH55" s="61" t="n">
        <v>1388.49</v>
      </c>
      <c r="AI55" s="61" t="n">
        <v>1534.674</v>
      </c>
      <c r="AJ55" s="61" t="n">
        <v>1206.982</v>
      </c>
      <c r="AK55" s="61" t="n">
        <v>1457.589</v>
      </c>
      <c r="AL55" s="4" t="n">
        <v>2428.7045</v>
      </c>
      <c r="AM55" s="4" t="n">
        <v>1586.062</v>
      </c>
      <c r="AN55" s="4" t="n">
        <v>1310.044</v>
      </c>
      <c r="AO55" s="4" t="n">
        <v>2379.747</v>
      </c>
      <c r="AP55" s="4" t="n">
        <v>1759.1415</v>
      </c>
      <c r="AQ55" s="4" t="n">
        <v>2505.2605</v>
      </c>
      <c r="AR55" s="4" t="n">
        <v>6394.254</v>
      </c>
      <c r="AS55" s="4" t="n">
        <v>1566.4295</v>
      </c>
      <c r="AT55" s="4" t="n">
        <v>1094.926</v>
      </c>
      <c r="AU55" s="4" t="n">
        <v>2230.53</v>
      </c>
      <c r="AV55" s="4" t="n">
        <v>2197.79</v>
      </c>
      <c r="AW55" s="4" t="n">
        <v>2466.2</v>
      </c>
      <c r="AX55" s="4" t="n">
        <v>2195.75</v>
      </c>
      <c r="AY55" s="4" t="n">
        <v>2720.18</v>
      </c>
      <c r="AZ55" s="4"/>
      <c r="BA55" s="4"/>
      <c r="BB55" s="4"/>
      <c r="BC55" s="4"/>
      <c r="BD55" s="4"/>
      <c r="BE55" s="4"/>
      <c r="BF55" s="84" t="str">
        <f t="shared" si="135"/>
        <v>-</v>
      </c>
      <c r="BG55" s="84" t="str">
        <f t="shared" si="136"/>
        <v>-</v>
      </c>
      <c r="BH55" s="84" t="str">
        <f t="shared" si="137"/>
        <v>-</v>
      </c>
      <c r="BI55" s="84" t="str">
        <f t="shared" si="138"/>
        <v>-</v>
      </c>
      <c r="BJ55" s="84" t="str">
        <f t="shared" si="139"/>
        <v>-</v>
      </c>
      <c r="BK55" s="84" t="str">
        <f t="shared" si="140"/>
        <v>-</v>
      </c>
      <c r="BL55" s="84" t="str">
        <f t="shared" si="141"/>
        <v>-</v>
      </c>
      <c r="BM55" s="84" t="str">
        <f t="shared" si="142"/>
        <v>-</v>
      </c>
      <c r="BN55" s="84" t="str">
        <f t="shared" si="143"/>
        <v>-</v>
      </c>
      <c r="BO55" s="84" t="str">
        <f t="shared" si="144"/>
        <v>-</v>
      </c>
      <c r="BP55" s="84" t="str">
        <f t="shared" si="145"/>
        <v>-</v>
      </c>
      <c r="BQ55" s="84" t="str">
        <f t="shared" si="146"/>
        <v>-</v>
      </c>
    </row>
    <row r="56" spans="1:70" x14ac:dyDescent="0.25">
      <c r="A56" s="16" t="s">
        <v>193</v>
      </c>
      <c r="B56" s="16" t="s">
        <v>50</v>
      </c>
      <c r="C56" s="71">
        <f>SUM(U56                : INDEX(U56:AF56,$B$2))</f>
        <v>0</v>
      </c>
      <c r="D56" s="71">
        <f>SUM(AG56                  : INDEX(AG56:AR56,$B$2))</f>
        <v>0</v>
      </c>
      <c r="E56" s="71">
        <f>SUM(AS56                    : INDEX(AS56:BD56,$B$2))</f>
        <v>0</v>
      </c>
      <c r="F56" s="67" t="str">
        <f t="shared" si="147"/>
        <v>-</v>
      </c>
      <c r="G56" s="4"/>
      <c r="H56" s="4">
        <f t="shared" si="123"/>
        <v>0</v>
      </c>
      <c r="I56" s="4">
        <f t="shared" si="124"/>
        <v>0</v>
      </c>
      <c r="J56" s="4">
        <f t="shared" si="125"/>
        <v>0</v>
      </c>
      <c r="K56" s="4">
        <f t="shared" si="126"/>
        <v>0</v>
      </c>
      <c r="L56" s="4">
        <f t="shared" si="127"/>
        <v>0</v>
      </c>
      <c r="M56" s="4">
        <f t="shared" si="128"/>
        <v>0</v>
      </c>
      <c r="N56" s="4">
        <f t="shared" si="129"/>
        <v>0</v>
      </c>
      <c r="O56" s="4">
        <f t="shared" si="130"/>
        <v>0</v>
      </c>
      <c r="P56" s="4">
        <f t="shared" si="131"/>
        <v>0</v>
      </c>
      <c r="Q56" s="4">
        <f t="shared" si="132"/>
        <v>0</v>
      </c>
      <c r="R56" s="4">
        <f t="shared" si="133"/>
        <v>0</v>
      </c>
      <c r="S56" s="4">
        <f t="shared" si="134"/>
        <v>0</v>
      </c>
      <c r="T56" s="62"/>
      <c r="U56" s="61"/>
      <c r="V56" s="61"/>
      <c r="W56" s="61"/>
      <c r="X56" s="61"/>
      <c r="Y56" s="61"/>
      <c r="Z56" s="61"/>
      <c r="AA56" s="61"/>
      <c r="AB56" s="61"/>
      <c r="AC56" s="61"/>
      <c r="AD56" s="61"/>
      <c r="AE56" s="61"/>
      <c r="AF56" s="61"/>
      <c r="AG56" s="61"/>
      <c r="AH56" s="61"/>
      <c r="AI56" s="61"/>
      <c r="AJ56" s="61"/>
      <c r="AK56" s="61"/>
      <c r="AL56" s="4"/>
      <c r="AM56" s="4"/>
      <c r="AN56" s="4"/>
      <c r="AO56" s="4"/>
      <c r="AP56" s="4"/>
      <c r="AQ56" s="4"/>
      <c r="AR56" s="4"/>
      <c r="AS56" s="4"/>
      <c r="AT56" s="4" t="n">
        <v>541.452</v>
      </c>
      <c r="AU56" s="4" t="n">
        <v>608.25</v>
      </c>
      <c r="AV56" s="4" t="n">
        <v>830.05</v>
      </c>
      <c r="AW56" s="4" t="n">
        <v>482.97</v>
      </c>
      <c r="AX56" s="4" t="n">
        <v>254.37</v>
      </c>
      <c r="AY56" s="4" t="n">
        <v>387.69</v>
      </c>
      <c r="AZ56" s="4"/>
      <c r="BA56" s="4"/>
      <c r="BB56" s="4"/>
      <c r="BC56" s="4"/>
      <c r="BD56" s="4"/>
      <c r="BE56" s="4"/>
      <c r="BF56" s="84" t="str">
        <f t="shared" si="135"/>
        <v>-</v>
      </c>
      <c r="BG56" s="84" t="str">
        <f t="shared" si="136"/>
        <v>-</v>
      </c>
      <c r="BH56" s="84" t="str">
        <f t="shared" si="137"/>
        <v>-</v>
      </c>
      <c r="BI56" s="84" t="str">
        <f t="shared" si="138"/>
        <v>-</v>
      </c>
      <c r="BJ56" s="84" t="str">
        <f t="shared" si="139"/>
        <v>-</v>
      </c>
      <c r="BK56" s="84" t="str">
        <f t="shared" si="140"/>
        <v>-</v>
      </c>
      <c r="BL56" s="84" t="str">
        <f t="shared" si="141"/>
        <v>-</v>
      </c>
      <c r="BM56" s="84" t="str">
        <f t="shared" si="142"/>
        <v>-</v>
      </c>
      <c r="BN56" s="84" t="str">
        <f t="shared" si="143"/>
        <v>-</v>
      </c>
      <c r="BO56" s="84" t="str">
        <f t="shared" si="144"/>
        <v>-</v>
      </c>
      <c r="BP56" s="84" t="str">
        <f t="shared" si="145"/>
        <v>-</v>
      </c>
      <c r="BQ56" s="84" t="str">
        <f t="shared" si="146"/>
        <v>-</v>
      </c>
    </row>
    <row r="57" spans="1:70" x14ac:dyDescent="0.25">
      <c r="A57" s="16" t="s">
        <v>401</v>
      </c>
      <c r="B57" s="16" t="s">
        <v>402</v>
      </c>
      <c r="C57" s="71"/>
      <c r="D57" s="71"/>
      <c r="E57" s="71"/>
      <c r="F57" s="67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62"/>
      <c r="U57" s="61" t="n">
        <v>0.0</v>
      </c>
      <c r="V57" s="61" t="n">
        <v>0.0</v>
      </c>
      <c r="W57" s="61" t="n">
        <v>792.65</v>
      </c>
      <c r="X57" s="61" t="n">
        <v>1106.669</v>
      </c>
      <c r="Y57" s="61" t="n">
        <v>212.9</v>
      </c>
      <c r="Z57" s="61" t="n">
        <v>16147.085</v>
      </c>
      <c r="AA57" s="61" t="n">
        <v>3481.585</v>
      </c>
      <c r="AB57" s="61" t="n">
        <v>5354.9936</v>
      </c>
      <c r="AC57" s="61" t="n">
        <v>5932.948</v>
      </c>
      <c r="AD57" s="61" t="n">
        <v>3172.6114</v>
      </c>
      <c r="AE57" s="61" t="n">
        <v>2567.877</v>
      </c>
      <c r="AF57" s="61" t="n">
        <v>3953.719</v>
      </c>
      <c r="AG57" s="61" t="n">
        <v>450.494</v>
      </c>
      <c r="AH57" s="61" t="n">
        <v>1381.87</v>
      </c>
      <c r="AI57" s="61" t="n">
        <v>1194.843</v>
      </c>
      <c r="AJ57" s="61" t="n">
        <v>1646.862</v>
      </c>
      <c r="AK57" s="61" t="n">
        <v>1813.299</v>
      </c>
      <c r="AL57" s="4" t="n">
        <v>1070.7864</v>
      </c>
      <c r="AM57" s="4" t="n">
        <v>1961.0217</v>
      </c>
      <c r="AN57" s="4" t="n">
        <v>971.0</v>
      </c>
      <c r="AO57" s="4" t="n">
        <v>2933.761</v>
      </c>
      <c r="AP57" s="4" t="n">
        <v>4070.6505</v>
      </c>
      <c r="AQ57" s="4" t="n">
        <v>5327.8156</v>
      </c>
      <c r="AR57" s="4" t="n">
        <v>2640.0867</v>
      </c>
      <c r="AS57" s="4" t="n">
        <v>4861.779</v>
      </c>
      <c r="AT57" s="4" t="n">
        <v>4861.779</v>
      </c>
      <c r="AU57" s="4" t="n">
        <v>3315.1</v>
      </c>
      <c r="AV57" s="4" t="n">
        <v>744.16</v>
      </c>
      <c r="AW57" s="4" t="n">
        <v>2678.91</v>
      </c>
      <c r="AX57" s="4" t="n">
        <v>4838.45</v>
      </c>
      <c r="AY57" s="4" t="n">
        <v>2121.734</v>
      </c>
      <c r="AZ57" s="4"/>
      <c r="BA57" s="4"/>
      <c r="BB57" s="4"/>
      <c r="BC57" s="4"/>
      <c r="BD57" s="4"/>
      <c r="BE57" s="4"/>
      <c r="BF57" s="84"/>
      <c r="BG57" s="84"/>
      <c r="BH57" s="84"/>
      <c r="BI57" s="84"/>
      <c r="BJ57" s="84"/>
      <c r="BK57" s="84"/>
      <c r="BL57" s="84"/>
      <c r="BM57" s="84"/>
      <c r="BN57" s="84"/>
      <c r="BO57" s="84"/>
      <c r="BP57" s="84"/>
      <c r="BQ57" s="84"/>
    </row>
    <row r="58" spans="1:70" x14ac:dyDescent="0.25">
      <c r="A58" s="16"/>
      <c r="B58" s="3" t="s">
        <v>153</v>
      </c>
      <c r="C58" s="72">
        <f>SUM(C49:C55)</f>
        <v>0</v>
      </c>
      <c r="D58" s="72">
        <f>SUM(D49:D55)</f>
        <v>0</v>
      </c>
      <c r="E58" s="72">
        <f>SUM(E49:E55)</f>
        <v>0</v>
      </c>
      <c r="F58" s="68" t="str">
        <f t="shared" si="147"/>
        <v>-</v>
      </c>
      <c r="G58" s="4"/>
      <c r="H58" s="4">
        <f>SUM(U58:W58)</f>
        <v>0</v>
      </c>
      <c r="I58" s="4">
        <f>SUM(X58:Z58)</f>
        <v>0</v>
      </c>
      <c r="J58" s="4">
        <f t="shared" si="125"/>
        <v>0</v>
      </c>
      <c r="K58" s="4">
        <f t="shared" si="126"/>
        <v>0</v>
      </c>
      <c r="L58" s="4">
        <f t="shared" si="127"/>
        <v>0</v>
      </c>
      <c r="M58" s="4">
        <f t="shared" si="128"/>
        <v>0</v>
      </c>
      <c r="N58" s="4">
        <f t="shared" si="129"/>
        <v>0</v>
      </c>
      <c r="O58" s="4">
        <f t="shared" si="130"/>
        <v>0</v>
      </c>
      <c r="P58" s="4">
        <f t="shared" si="131"/>
        <v>0</v>
      </c>
      <c r="Q58" s="4">
        <f t="shared" si="132"/>
        <v>0</v>
      </c>
      <c r="R58" s="4">
        <f>SUM(AY58:BA58)</f>
        <v>0</v>
      </c>
      <c r="S58" s="4">
        <f t="shared" si="134"/>
        <v>0</v>
      </c>
      <c r="T58" s="62"/>
      <c r="U58" s="61">
        <f t="shared" ref="U58:BD58" si="148">SUM(U49:U55)</f>
        <v>0</v>
      </c>
      <c r="V58" s="61">
        <f t="shared" si="148"/>
        <v>0</v>
      </c>
      <c r="W58" s="61">
        <f t="shared" si="148"/>
        <v>0</v>
      </c>
      <c r="X58" s="61">
        <f t="shared" si="148"/>
        <v>0</v>
      </c>
      <c r="Y58" s="61">
        <f t="shared" si="148"/>
        <v>0</v>
      </c>
      <c r="Z58" s="61">
        <f t="shared" si="148"/>
        <v>0</v>
      </c>
      <c r="AA58" s="61">
        <f t="shared" si="148"/>
        <v>0</v>
      </c>
      <c r="AB58" s="61">
        <f t="shared" si="148"/>
        <v>0</v>
      </c>
      <c r="AC58" s="61">
        <f t="shared" si="148"/>
        <v>0</v>
      </c>
      <c r="AD58" s="61">
        <f t="shared" si="148"/>
        <v>0</v>
      </c>
      <c r="AE58" s="61">
        <f t="shared" si="148"/>
        <v>0</v>
      </c>
      <c r="AF58" s="61">
        <f t="shared" si="148"/>
        <v>0</v>
      </c>
      <c r="AG58" s="61">
        <f t="shared" si="148"/>
        <v>0</v>
      </c>
      <c r="AH58" s="61">
        <f t="shared" si="148"/>
        <v>0</v>
      </c>
      <c r="AI58" s="61">
        <f t="shared" si="148"/>
        <v>0</v>
      </c>
      <c r="AJ58" s="61">
        <f t="shared" si="148"/>
        <v>0</v>
      </c>
      <c r="AK58" s="61">
        <f t="shared" si="148"/>
        <v>0</v>
      </c>
      <c r="AL58" s="61">
        <f t="shared" si="148"/>
        <v>0</v>
      </c>
      <c r="AM58" s="61">
        <f t="shared" si="148"/>
        <v>0</v>
      </c>
      <c r="AN58" s="61">
        <f t="shared" si="148"/>
        <v>0</v>
      </c>
      <c r="AO58" s="61">
        <f t="shared" si="148"/>
        <v>0</v>
      </c>
      <c r="AP58" s="61">
        <f t="shared" si="148"/>
        <v>0</v>
      </c>
      <c r="AQ58" s="61">
        <f t="shared" si="148"/>
        <v>0</v>
      </c>
      <c r="AR58" s="61">
        <f t="shared" si="148"/>
        <v>0</v>
      </c>
      <c r="AS58" s="61">
        <f t="shared" si="148"/>
        <v>0</v>
      </c>
      <c r="AT58" s="61">
        <f t="shared" si="148"/>
        <v>0</v>
      </c>
      <c r="AU58" s="61">
        <f t="shared" si="148"/>
        <v>0</v>
      </c>
      <c r="AV58" s="61">
        <f t="shared" si="148"/>
        <v>0</v>
      </c>
      <c r="AW58" s="61">
        <f t="shared" si="148"/>
        <v>0</v>
      </c>
      <c r="AX58" s="61">
        <f t="shared" si="148"/>
        <v>0</v>
      </c>
      <c r="AY58" s="61">
        <f t="shared" si="148"/>
        <v>0</v>
      </c>
      <c r="AZ58" s="61">
        <f t="shared" si="148"/>
        <v>0</v>
      </c>
      <c r="BA58" s="61">
        <f t="shared" si="148"/>
        <v>0</v>
      </c>
      <c r="BB58" s="61">
        <f t="shared" si="148"/>
        <v>0</v>
      </c>
      <c r="BC58" s="61">
        <f t="shared" si="148"/>
        <v>0</v>
      </c>
      <c r="BD58" s="61">
        <f t="shared" si="148"/>
        <v>0</v>
      </c>
      <c r="BE58" s="4"/>
      <c r="BF58" s="84" t="str">
        <f t="shared" ref="BF58:BF59" si="149">IFERROR(AS58/AG58,"-")</f>
        <v>-</v>
      </c>
      <c r="BG58" s="84" t="str">
        <f t="shared" ref="BG58:BG59" si="150">IFERROR(AT58/AH58,"-")</f>
        <v>-</v>
      </c>
      <c r="BH58" s="84" t="str">
        <f t="shared" ref="BH58:BH59" si="151">IFERROR(AU58/AI58,"-")</f>
        <v>-</v>
      </c>
      <c r="BI58" s="84" t="str">
        <f t="shared" ref="BI58:BI59" si="152">IFERROR(AV58/AJ58,"-")</f>
        <v>-</v>
      </c>
      <c r="BJ58" s="84" t="str">
        <f t="shared" ref="BJ58:BJ59" si="153">IFERROR(AW58/AK58,"-")</f>
        <v>-</v>
      </c>
      <c r="BK58" s="84" t="str">
        <f t="shared" ref="BK58:BK59" si="154">IFERROR(AX58/AL58,"-")</f>
        <v>-</v>
      </c>
      <c r="BL58" s="84" t="str">
        <f t="shared" ref="BL58:BL59" si="155">IFERROR(AY58/AM58,"-")</f>
        <v>-</v>
      </c>
      <c r="BM58" s="84" t="str">
        <f t="shared" ref="BM58:BM59" si="156">IFERROR(AZ58/AN58,"-")</f>
        <v>-</v>
      </c>
      <c r="BN58" s="84" t="str">
        <f t="shared" ref="BN58:BN59" si="157">IFERROR(BA58/AO58,"-")</f>
        <v>-</v>
      </c>
      <c r="BO58" s="84" t="str">
        <f t="shared" ref="BO58:BO59" si="158">IFERROR(BB58/AP58,"-")</f>
        <v>-</v>
      </c>
      <c r="BP58" s="84" t="str">
        <f t="shared" ref="BP58:BP59" si="159">IFERROR(BC58/AQ58,"-")</f>
        <v>-</v>
      </c>
      <c r="BQ58" s="84" t="str">
        <f t="shared" ref="BQ58:BQ59" si="160">IFERROR(BD58/AR58,"-")</f>
        <v>-</v>
      </c>
    </row>
    <row r="59" spans="1:70" s="35" customFormat="1" x14ac:dyDescent="0.25">
      <c r="A59" s="16" t="s">
        <v>210</v>
      </c>
      <c r="B59" s="3" t="s">
        <v>61</v>
      </c>
      <c r="C59" s="72">
        <f>SUM(C49:C56)</f>
        <v>0</v>
      </c>
      <c r="D59" s="72">
        <f>SUM(D49:D56)</f>
        <v>0</v>
      </c>
      <c r="E59" s="72">
        <f>SUM(E49:E56)</f>
        <v>0</v>
      </c>
      <c r="F59" s="68" t="str">
        <f>IFERROR(E59/D59,"-")</f>
        <v>-</v>
      </c>
      <c r="G59" s="63"/>
      <c r="H59" s="4">
        <f>SUM(U59:W59)</f>
        <v>0</v>
      </c>
      <c r="I59" s="4">
        <f t="shared" si="124"/>
        <v>0</v>
      </c>
      <c r="J59" s="4">
        <f t="shared" si="125"/>
        <v>0</v>
      </c>
      <c r="K59" s="4">
        <f t="shared" si="126"/>
        <v>0</v>
      </c>
      <c r="L59" s="4">
        <f t="shared" si="127"/>
        <v>0</v>
      </c>
      <c r="M59" s="4">
        <f t="shared" si="128"/>
        <v>0</v>
      </c>
      <c r="N59" s="4">
        <f t="shared" si="129"/>
        <v>0</v>
      </c>
      <c r="O59" s="4">
        <f t="shared" si="130"/>
        <v>0</v>
      </c>
      <c r="P59" s="4">
        <f t="shared" si="131"/>
        <v>0</v>
      </c>
      <c r="Q59" s="4">
        <f t="shared" si="132"/>
        <v>0</v>
      </c>
      <c r="R59" s="4">
        <f t="shared" si="133"/>
        <v>0</v>
      </c>
      <c r="S59" s="4">
        <f t="shared" si="134"/>
        <v>0</v>
      </c>
      <c r="T59" s="18"/>
      <c r="U59" s="64" t="n">
        <v>5229.46</v>
      </c>
      <c r="V59" s="64" t="n">
        <v>4953.428</v>
      </c>
      <c r="W59" s="64" t="n">
        <v>10867.875</v>
      </c>
      <c r="X59" s="64" t="n">
        <v>14017.172</v>
      </c>
      <c r="Y59" s="64" t="n">
        <v>11357.576</v>
      </c>
      <c r="Z59" s="64" t="n">
        <v>18852.466</v>
      </c>
      <c r="AA59" s="64" t="n">
        <v>16582.023</v>
      </c>
      <c r="AB59" s="64" t="n">
        <v>10057.415</v>
      </c>
      <c r="AC59" s="64" t="n">
        <v>21958.39</v>
      </c>
      <c r="AD59" s="64" t="n">
        <v>13825.282</v>
      </c>
      <c r="AE59" s="64" t="n">
        <v>21610.269</v>
      </c>
      <c r="AF59" s="64" t="n">
        <v>34303.054</v>
      </c>
      <c r="AG59" s="64" t="n">
        <v>6062.523</v>
      </c>
      <c r="AH59" s="64" t="n">
        <v>6799.43499999997</v>
      </c>
      <c r="AI59" s="64" t="n">
        <v>17827.883</v>
      </c>
      <c r="AJ59" s="64" t="n">
        <v>18291.497</v>
      </c>
      <c r="AK59" s="64" t="n">
        <v>13673.798</v>
      </c>
      <c r="AL59" s="64" t="n">
        <v>17473.26</v>
      </c>
      <c r="AM59" s="64" t="n">
        <v>14170.758</v>
      </c>
      <c r="AN59" s="64" t="n">
        <v>14052.285</v>
      </c>
      <c r="AO59" s="64" t="n">
        <v>20224.289</v>
      </c>
      <c r="AP59" s="64" t="n">
        <v>18360.919</v>
      </c>
      <c r="AQ59" s="64" t="n">
        <v>27633.948</v>
      </c>
      <c r="AR59" s="64" t="n">
        <v>44997.8420000001</v>
      </c>
      <c r="AS59" s="63" t="n">
        <v>12769.655</v>
      </c>
      <c r="AT59" s="63" t="n">
        <v>20969.71</v>
      </c>
      <c r="AU59" s="63" t="n">
        <v>27560.08</v>
      </c>
      <c r="AV59" s="63" t="n">
        <v>24462.64</v>
      </c>
      <c r="AW59" s="63" t="n">
        <v>31187.96</v>
      </c>
      <c r="AX59" s="63" t="n">
        <v>30762.35</v>
      </c>
      <c r="AY59" s="63" t="n">
        <v>23223.96</v>
      </c>
      <c r="AZ59" s="63"/>
      <c r="BA59" s="63"/>
      <c r="BB59" s="63"/>
      <c r="BC59" s="63"/>
      <c r="BD59" s="63"/>
      <c r="BE59" s="63"/>
      <c r="BF59" s="84" t="str">
        <f t="shared" si="149"/>
        <v>-</v>
      </c>
      <c r="BG59" s="84" t="str">
        <f t="shared" si="150"/>
        <v>-</v>
      </c>
      <c r="BH59" s="84" t="str">
        <f t="shared" si="151"/>
        <v>-</v>
      </c>
      <c r="BI59" s="84" t="str">
        <f t="shared" si="152"/>
        <v>-</v>
      </c>
      <c r="BJ59" s="84" t="str">
        <f t="shared" si="153"/>
        <v>-</v>
      </c>
      <c r="BK59" s="84" t="str">
        <f t="shared" si="154"/>
        <v>-</v>
      </c>
      <c r="BL59" s="84" t="str">
        <f t="shared" si="155"/>
        <v>-</v>
      </c>
      <c r="BM59" s="84" t="str">
        <f t="shared" si="156"/>
        <v>-</v>
      </c>
      <c r="BN59" s="84" t="str">
        <f t="shared" si="157"/>
        <v>-</v>
      </c>
      <c r="BO59" s="84" t="str">
        <f t="shared" si="158"/>
        <v>-</v>
      </c>
      <c r="BP59" s="84" t="str">
        <f t="shared" si="159"/>
        <v>-</v>
      </c>
      <c r="BQ59" s="84" t="str">
        <f t="shared" si="160"/>
        <v>-</v>
      </c>
      <c r="BR59" s="33"/>
    </row>
    <row r="60" spans="1:70" x14ac:dyDescent="0.25">
      <c r="A60" s="16" t="s">
        <v>403</v>
      </c>
      <c r="B60" s="3" t="s">
        <v>404</v>
      </c>
      <c r="C60" s="69"/>
      <c r="D60" s="69"/>
      <c r="E60" s="69"/>
      <c r="F60" s="69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 t="n">
        <v>5229.46</v>
      </c>
      <c r="V60" s="4" t="n">
        <v>4953.428</v>
      </c>
      <c r="W60" s="4" t="n">
        <v>10947.14</v>
      </c>
      <c r="X60" s="4" t="n">
        <v>14127.8389</v>
      </c>
      <c r="Y60" s="4" t="n">
        <v>11378.866</v>
      </c>
      <c r="Z60" s="4" t="n">
        <v>20467.1745</v>
      </c>
      <c r="AA60" s="4" t="n">
        <v>16930.1815</v>
      </c>
      <c r="AB60" s="4" t="n">
        <v>10592.91436</v>
      </c>
      <c r="AC60" s="4" t="n">
        <v>22551.6848</v>
      </c>
      <c r="AD60" s="4" t="n">
        <v>14142.54314</v>
      </c>
      <c r="AE60" s="4" t="n">
        <v>21867.0567</v>
      </c>
      <c r="AF60" s="4" t="n">
        <v>34698.4259</v>
      </c>
      <c r="AG60" s="4" t="n">
        <v>6107.5724</v>
      </c>
      <c r="AH60" s="4" t="n">
        <v>6937.62199999997</v>
      </c>
      <c r="AI60" s="4" t="n">
        <v>17947.3673</v>
      </c>
      <c r="AJ60" s="4" t="n">
        <v>18456.1832</v>
      </c>
      <c r="AK60" s="4" t="n">
        <v>13855.1279</v>
      </c>
      <c r="AL60" s="4" t="n">
        <v>17580.33864</v>
      </c>
      <c r="AM60" s="4" t="n">
        <v>14366.86017</v>
      </c>
      <c r="AN60" s="4" t="n">
        <v>14149.385</v>
      </c>
      <c r="AO60" s="4" t="n">
        <v>20517.6651</v>
      </c>
      <c r="AP60" s="4" t="n">
        <v>18767.98405</v>
      </c>
      <c r="AQ60" s="4" t="n">
        <v>28166.72956</v>
      </c>
      <c r="AR60" s="4" t="n">
        <v>45261.8506700001</v>
      </c>
      <c r="AS60" s="4" t="n">
        <v>13255.832900000001</v>
      </c>
      <c r="AT60" s="4" t="n">
        <v>21455.8879</v>
      </c>
      <c r="AU60" s="4" t="n">
        <v>27891.59</v>
      </c>
      <c r="AV60" s="4" t="n">
        <v>24537.06</v>
      </c>
      <c r="AW60" s="4" t="n">
        <v>31455.85</v>
      </c>
      <c r="AX60" s="4" t="n">
        <v>31246.2</v>
      </c>
      <c r="AY60" s="4" t="n">
        <v>23436.13</v>
      </c>
      <c r="AZ60" s="4"/>
      <c r="BA60" s="4"/>
      <c r="BB60" s="4"/>
      <c r="BC60" s="4"/>
      <c r="BD60" s="4"/>
      <c r="BE60" s="4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</row>
    <row r="61" spans="1:70" x14ac:dyDescent="0.25">
      <c r="C61" s="69"/>
      <c r="D61" s="69"/>
      <c r="E61" s="69"/>
      <c r="F61" s="69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</row>
    <row r="62" spans="1:70" x14ac:dyDescent="0.25">
      <c r="A62" s="43" t="s">
        <v>60</v>
      </c>
      <c r="B62" s="23" t="s">
        <v>60</v>
      </c>
      <c r="C62" s="21" t="str">
        <f>$C$3</f>
        <v>YTD '15</v>
      </c>
      <c r="D62" s="21" t="str">
        <f>$D$3</f>
        <v>YTD '16</v>
      </c>
      <c r="E62" s="21" t="str">
        <f>$E$3</f>
        <v>YTD '17</v>
      </c>
      <c r="F62" s="21" t="str">
        <f>$F$3</f>
        <v>YoY</v>
      </c>
      <c r="G62" s="2" t="s">
        <v>33</v>
      </c>
      <c r="H62" s="27" t="str">
        <f>$H$3</f>
        <v>Q1 '15</v>
      </c>
      <c r="I62" s="27" t="str">
        <f>$I$3</f>
        <v>Q2 '15</v>
      </c>
      <c r="J62" s="27" t="str">
        <f>$J$3</f>
        <v>Q3 '15</v>
      </c>
      <c r="K62" s="27" t="str">
        <f>$K$3</f>
        <v>Q4 '15</v>
      </c>
      <c r="L62" s="30" t="str">
        <f>$L$3</f>
        <v>Q1 '16</v>
      </c>
      <c r="M62" s="30" t="str">
        <f>$M$3</f>
        <v>Q2 '16</v>
      </c>
      <c r="N62" s="30" t="str">
        <f>$N$3</f>
        <v>Q3 '16</v>
      </c>
      <c r="O62" s="30" t="str">
        <f>$O$3</f>
        <v>Q4 '16</v>
      </c>
      <c r="P62" s="27" t="str">
        <f>$P$3</f>
        <v>Q1 '17</v>
      </c>
      <c r="Q62" s="27" t="str">
        <f>$Q$3</f>
        <v>Q2 '17</v>
      </c>
      <c r="R62" s="27" t="str">
        <f>$R$3</f>
        <v>Q3 '17</v>
      </c>
      <c r="S62" s="27" t="str">
        <f>$S$3</f>
        <v>Q4 '17</v>
      </c>
      <c r="T62" s="17" t="s">
        <v>33</v>
      </c>
      <c r="U62" s="27" t="s">
        <v>1</v>
      </c>
      <c r="V62" s="27" t="s">
        <v>2</v>
      </c>
      <c r="W62" s="27" t="s">
        <v>3</v>
      </c>
      <c r="X62" s="27" t="s">
        <v>4</v>
      </c>
      <c r="Y62" s="27" t="s">
        <v>5</v>
      </c>
      <c r="Z62" s="27" t="s">
        <v>6</v>
      </c>
      <c r="AA62" s="27" t="s">
        <v>7</v>
      </c>
      <c r="AB62" s="27" t="s">
        <v>8</v>
      </c>
      <c r="AC62" s="27" t="s">
        <v>9</v>
      </c>
      <c r="AD62" s="27" t="s">
        <v>10</v>
      </c>
      <c r="AE62" s="27" t="s">
        <v>11</v>
      </c>
      <c r="AF62" s="27" t="s">
        <v>12</v>
      </c>
      <c r="AG62" s="29" t="s">
        <v>13</v>
      </c>
      <c r="AH62" s="29" t="s">
        <v>14</v>
      </c>
      <c r="AI62" s="29" t="s">
        <v>15</v>
      </c>
      <c r="AJ62" s="29" t="s">
        <v>16</v>
      </c>
      <c r="AK62" s="29" t="s">
        <v>17</v>
      </c>
      <c r="AL62" s="29" t="s">
        <v>18</v>
      </c>
      <c r="AM62" s="29" t="s">
        <v>19</v>
      </c>
      <c r="AN62" s="29" t="s">
        <v>20</v>
      </c>
      <c r="AO62" s="29" t="s">
        <v>21</v>
      </c>
      <c r="AP62" s="29" t="s">
        <v>22</v>
      </c>
      <c r="AQ62" s="29" t="s">
        <v>23</v>
      </c>
      <c r="AR62" s="29" t="s">
        <v>24</v>
      </c>
      <c r="AS62" s="25" t="s">
        <v>25</v>
      </c>
      <c r="AT62" s="25" t="s">
        <v>26</v>
      </c>
      <c r="AU62" s="25" t="s">
        <v>27</v>
      </c>
      <c r="AV62" s="25" t="s">
        <v>28</v>
      </c>
      <c r="AW62" s="25" t="s">
        <v>29</v>
      </c>
      <c r="AX62" s="25" t="s">
        <v>30</v>
      </c>
      <c r="AY62" s="31" t="s">
        <v>99</v>
      </c>
      <c r="AZ62" s="31" t="s">
        <v>100</v>
      </c>
      <c r="BA62" s="31" t="s">
        <v>101</v>
      </c>
      <c r="BB62" s="31" t="s">
        <v>102</v>
      </c>
      <c r="BC62" s="31" t="s">
        <v>103</v>
      </c>
      <c r="BD62" s="31" t="s">
        <v>104</v>
      </c>
      <c r="BF62" s="32">
        <v>42736</v>
      </c>
      <c r="BG62" s="32">
        <v>42767</v>
      </c>
      <c r="BH62" s="32">
        <v>42795</v>
      </c>
      <c r="BI62" s="32">
        <v>42826</v>
      </c>
      <c r="BJ62" s="32">
        <v>42856</v>
      </c>
      <c r="BK62" s="32">
        <v>42887</v>
      </c>
      <c r="BL62" s="32">
        <v>42917</v>
      </c>
      <c r="BM62" s="32">
        <v>42948</v>
      </c>
      <c r="BN62" s="32">
        <v>42979</v>
      </c>
      <c r="BO62" s="32">
        <v>43009</v>
      </c>
      <c r="BP62" s="32">
        <v>43040</v>
      </c>
      <c r="BQ62" s="32">
        <v>43070</v>
      </c>
    </row>
    <row r="63" spans="1:70" x14ac:dyDescent="0.25">
      <c r="A63" s="16" t="s">
        <v>202</v>
      </c>
      <c r="B63" s="16" t="s">
        <v>58</v>
      </c>
      <c r="C63" s="65" t="str">
        <f t="shared" ref="C63:E70" si="161">IFERROR(C49/C$59,"")</f>
        <v/>
      </c>
      <c r="D63" s="65" t="str">
        <f t="shared" si="161"/>
        <v/>
      </c>
      <c r="E63" s="65" t="str">
        <f t="shared" si="161"/>
        <v/>
      </c>
      <c r="F63" s="65" t="str">
        <f>IFERROR(E63/D63,"")</f>
        <v/>
      </c>
      <c r="H63" s="2" t="str">
        <f t="shared" ref="H63:S63" si="162">IFERROR(H49/H$59,"")</f>
        <v/>
      </c>
      <c r="I63" s="2" t="str">
        <f t="shared" si="162"/>
        <v/>
      </c>
      <c r="J63" s="2" t="str">
        <f t="shared" si="162"/>
        <v/>
      </c>
      <c r="K63" s="2" t="str">
        <f t="shared" si="162"/>
        <v/>
      </c>
      <c r="L63" s="2" t="str">
        <f t="shared" si="162"/>
        <v/>
      </c>
      <c r="M63" s="2" t="str">
        <f t="shared" si="162"/>
        <v/>
      </c>
      <c r="N63" s="2" t="str">
        <f t="shared" si="162"/>
        <v/>
      </c>
      <c r="O63" s="2" t="str">
        <f t="shared" si="162"/>
        <v/>
      </c>
      <c r="P63" s="2" t="str">
        <f t="shared" si="162"/>
        <v/>
      </c>
      <c r="Q63" s="2" t="str">
        <f t="shared" si="162"/>
        <v/>
      </c>
      <c r="R63" s="75" t="str">
        <f t="shared" si="162"/>
        <v/>
      </c>
      <c r="S63" s="75" t="str">
        <f t="shared" si="162"/>
        <v/>
      </c>
      <c r="T63" s="1"/>
      <c r="U63" s="2" t="str">
        <f t="shared" ref="U63:BD63" si="163">IFERROR(U49/U$59,"")</f>
        <v/>
      </c>
      <c r="V63" s="2" t="str">
        <f t="shared" si="163"/>
        <v/>
      </c>
      <c r="W63" s="2" t="str">
        <f t="shared" si="163"/>
        <v/>
      </c>
      <c r="X63" s="2" t="str">
        <f t="shared" si="163"/>
        <v/>
      </c>
      <c r="Y63" s="2" t="str">
        <f t="shared" si="163"/>
        <v/>
      </c>
      <c r="Z63" s="2" t="str">
        <f t="shared" si="163"/>
        <v/>
      </c>
      <c r="AA63" s="2" t="str">
        <f t="shared" si="163"/>
        <v/>
      </c>
      <c r="AB63" s="2" t="str">
        <f t="shared" si="163"/>
        <v/>
      </c>
      <c r="AC63" s="2" t="str">
        <f t="shared" si="163"/>
        <v/>
      </c>
      <c r="AD63" s="2" t="str">
        <f t="shared" si="163"/>
        <v/>
      </c>
      <c r="AE63" s="2" t="str">
        <f t="shared" si="163"/>
        <v/>
      </c>
      <c r="AF63" s="2" t="str">
        <f t="shared" si="163"/>
        <v/>
      </c>
      <c r="AG63" s="2" t="str">
        <f t="shared" si="163"/>
        <v/>
      </c>
      <c r="AH63" s="2" t="str">
        <f t="shared" si="163"/>
        <v/>
      </c>
      <c r="AI63" s="2" t="str">
        <f t="shared" si="163"/>
        <v/>
      </c>
      <c r="AJ63" s="2" t="str">
        <f t="shared" si="163"/>
        <v/>
      </c>
      <c r="AK63" s="2" t="str">
        <f t="shared" si="163"/>
        <v/>
      </c>
      <c r="AL63" s="2" t="str">
        <f t="shared" si="163"/>
        <v/>
      </c>
      <c r="AM63" s="2" t="str">
        <f t="shared" si="163"/>
        <v/>
      </c>
      <c r="AN63" s="2" t="str">
        <f t="shared" si="163"/>
        <v/>
      </c>
      <c r="AO63" s="2" t="str">
        <f t="shared" si="163"/>
        <v/>
      </c>
      <c r="AP63" s="2" t="str">
        <f t="shared" si="163"/>
        <v/>
      </c>
      <c r="AQ63" s="2" t="str">
        <f t="shared" si="163"/>
        <v/>
      </c>
      <c r="AR63" s="2" t="str">
        <f t="shared" si="163"/>
        <v/>
      </c>
      <c r="AS63" s="2" t="str">
        <f t="shared" si="163"/>
        <v/>
      </c>
      <c r="AT63" s="2" t="str">
        <f t="shared" si="163"/>
        <v/>
      </c>
      <c r="AU63" s="2" t="str">
        <f t="shared" si="163"/>
        <v/>
      </c>
      <c r="AV63" s="2" t="str">
        <f t="shared" si="163"/>
        <v/>
      </c>
      <c r="AW63" s="2" t="str">
        <f t="shared" si="163"/>
        <v/>
      </c>
      <c r="AX63" s="2" t="str">
        <f t="shared" si="163"/>
        <v/>
      </c>
      <c r="AY63" s="2" t="str">
        <f t="shared" si="163"/>
        <v/>
      </c>
      <c r="AZ63" s="2" t="str">
        <f t="shared" si="163"/>
        <v/>
      </c>
      <c r="BA63" s="2" t="str">
        <f t="shared" si="163"/>
        <v/>
      </c>
      <c r="BB63" s="2" t="str">
        <f t="shared" si="163"/>
        <v/>
      </c>
      <c r="BC63" s="2" t="str">
        <f t="shared" si="163"/>
        <v/>
      </c>
      <c r="BD63" s="2" t="str">
        <f t="shared" si="163"/>
        <v/>
      </c>
      <c r="BF63" s="84" t="str">
        <f t="shared" ref="BF63:BF70" si="164">IFERROR(AS63/AG63,"-")</f>
        <v>-</v>
      </c>
      <c r="BG63" s="84" t="str">
        <f t="shared" ref="BG63:BG70" si="165">IFERROR(AT63/AH63,"-")</f>
        <v>-</v>
      </c>
      <c r="BH63" s="84" t="str">
        <f t="shared" ref="BH63:BH70" si="166">IFERROR(AU63/AI63,"-")</f>
        <v>-</v>
      </c>
      <c r="BI63" s="84" t="str">
        <f t="shared" ref="BI63:BI70" si="167">IFERROR(AV63/AJ63,"-")</f>
        <v>-</v>
      </c>
      <c r="BJ63" s="84" t="str">
        <f t="shared" ref="BJ63:BJ70" si="168">IFERROR(AW63/AK63,"-")</f>
        <v>-</v>
      </c>
      <c r="BK63" s="84" t="str">
        <f t="shared" ref="BK63:BK70" si="169">IFERROR(AX63/AL63,"-")</f>
        <v>-</v>
      </c>
      <c r="BL63" s="84" t="str">
        <f t="shared" ref="BL63:BL70" si="170">IFERROR(AY63/AM63,"-")</f>
        <v>-</v>
      </c>
      <c r="BM63" s="84" t="str">
        <f t="shared" ref="BM63:BM70" si="171">IFERROR(AZ63/AN63,"-")</f>
        <v>-</v>
      </c>
      <c r="BN63" s="84" t="str">
        <f t="shared" ref="BN63:BN70" si="172">IFERROR(BA63/AO63,"-")</f>
        <v>-</v>
      </c>
      <c r="BO63" s="84" t="str">
        <f t="shared" ref="BO63:BO70" si="173">IFERROR(BB63/AP63,"-")</f>
        <v>-</v>
      </c>
      <c r="BP63" s="84" t="str">
        <f t="shared" ref="BP63:BP70" si="174">IFERROR(BC63/AQ63,"-")</f>
        <v>-</v>
      </c>
      <c r="BQ63" s="84" t="str">
        <f t="shared" ref="BQ63:BQ70" si="175">IFERROR(BD63/AR63,"-")</f>
        <v>-</v>
      </c>
    </row>
    <row r="64" spans="1:70" x14ac:dyDescent="0.25">
      <c r="A64" s="16" t="s">
        <v>194</v>
      </c>
      <c r="B64" s="16" t="s">
        <v>44</v>
      </c>
      <c r="C64" s="65" t="str">
        <f t="shared" si="161"/>
        <v/>
      </c>
      <c r="D64" s="65" t="str">
        <f t="shared" si="161"/>
        <v/>
      </c>
      <c r="E64" s="65" t="str">
        <f t="shared" si="161"/>
        <v/>
      </c>
      <c r="F64" s="65" t="str">
        <f t="shared" ref="F64:F72" si="176">IFERROR(E64/D64,"")</f>
        <v/>
      </c>
      <c r="H64" s="2" t="str">
        <f t="shared" ref="H64:S64" si="177">IFERROR(H50/H$59,"")</f>
        <v/>
      </c>
      <c r="I64" s="2" t="str">
        <f t="shared" si="177"/>
        <v/>
      </c>
      <c r="J64" s="2" t="str">
        <f t="shared" si="177"/>
        <v/>
      </c>
      <c r="K64" s="2" t="str">
        <f t="shared" si="177"/>
        <v/>
      </c>
      <c r="L64" s="2" t="str">
        <f t="shared" si="177"/>
        <v/>
      </c>
      <c r="M64" s="2" t="str">
        <f t="shared" si="177"/>
        <v/>
      </c>
      <c r="N64" s="2" t="str">
        <f t="shared" si="177"/>
        <v/>
      </c>
      <c r="O64" s="2" t="str">
        <f t="shared" si="177"/>
        <v/>
      </c>
      <c r="P64" s="2" t="str">
        <f t="shared" si="177"/>
        <v/>
      </c>
      <c r="Q64" s="2" t="str">
        <f t="shared" si="177"/>
        <v/>
      </c>
      <c r="R64" s="75" t="str">
        <f t="shared" si="177"/>
        <v/>
      </c>
      <c r="S64" s="75" t="str">
        <f t="shared" si="177"/>
        <v/>
      </c>
      <c r="T64" s="1"/>
      <c r="U64" s="2" t="str">
        <f t="shared" ref="U64:BD64" si="178">IFERROR(U50/U$59,"")</f>
        <v/>
      </c>
      <c r="V64" s="2" t="str">
        <f t="shared" si="178"/>
        <v/>
      </c>
      <c r="W64" s="2" t="str">
        <f t="shared" si="178"/>
        <v/>
      </c>
      <c r="X64" s="2" t="str">
        <f t="shared" si="178"/>
        <v/>
      </c>
      <c r="Y64" s="2" t="str">
        <f t="shared" si="178"/>
        <v/>
      </c>
      <c r="Z64" s="2" t="str">
        <f t="shared" si="178"/>
        <v/>
      </c>
      <c r="AA64" s="2" t="str">
        <f t="shared" si="178"/>
        <v/>
      </c>
      <c r="AB64" s="2" t="str">
        <f t="shared" si="178"/>
        <v/>
      </c>
      <c r="AC64" s="2" t="str">
        <f t="shared" si="178"/>
        <v/>
      </c>
      <c r="AD64" s="2" t="str">
        <f t="shared" si="178"/>
        <v/>
      </c>
      <c r="AE64" s="2" t="str">
        <f t="shared" si="178"/>
        <v/>
      </c>
      <c r="AF64" s="2" t="str">
        <f t="shared" si="178"/>
        <v/>
      </c>
      <c r="AG64" s="2" t="str">
        <f t="shared" si="178"/>
        <v/>
      </c>
      <c r="AH64" s="2" t="str">
        <f t="shared" si="178"/>
        <v/>
      </c>
      <c r="AI64" s="2" t="str">
        <f t="shared" si="178"/>
        <v/>
      </c>
      <c r="AJ64" s="2" t="str">
        <f t="shared" si="178"/>
        <v/>
      </c>
      <c r="AK64" s="2" t="str">
        <f t="shared" si="178"/>
        <v/>
      </c>
      <c r="AL64" s="2" t="str">
        <f t="shared" si="178"/>
        <v/>
      </c>
      <c r="AM64" s="2" t="str">
        <f t="shared" si="178"/>
        <v/>
      </c>
      <c r="AN64" s="2" t="str">
        <f t="shared" si="178"/>
        <v/>
      </c>
      <c r="AO64" s="2" t="str">
        <f t="shared" si="178"/>
        <v/>
      </c>
      <c r="AP64" s="2" t="str">
        <f t="shared" si="178"/>
        <v/>
      </c>
      <c r="AQ64" s="2" t="str">
        <f t="shared" si="178"/>
        <v/>
      </c>
      <c r="AR64" s="2" t="str">
        <f t="shared" si="178"/>
        <v/>
      </c>
      <c r="AS64" s="2" t="str">
        <f t="shared" si="178"/>
        <v/>
      </c>
      <c r="AT64" s="2" t="str">
        <f t="shared" si="178"/>
        <v/>
      </c>
      <c r="AU64" s="2" t="str">
        <f t="shared" si="178"/>
        <v/>
      </c>
      <c r="AV64" s="2" t="str">
        <f t="shared" si="178"/>
        <v/>
      </c>
      <c r="AW64" s="2" t="str">
        <f t="shared" si="178"/>
        <v/>
      </c>
      <c r="AX64" s="2" t="str">
        <f t="shared" si="178"/>
        <v/>
      </c>
      <c r="AY64" s="2" t="str">
        <f t="shared" si="178"/>
        <v/>
      </c>
      <c r="AZ64" s="2" t="str">
        <f t="shared" si="178"/>
        <v/>
      </c>
      <c r="BA64" s="2" t="str">
        <f t="shared" si="178"/>
        <v/>
      </c>
      <c r="BB64" s="2" t="str">
        <f t="shared" si="178"/>
        <v/>
      </c>
      <c r="BC64" s="2" t="str">
        <f t="shared" si="178"/>
        <v/>
      </c>
      <c r="BD64" s="2" t="str">
        <f t="shared" si="178"/>
        <v/>
      </c>
      <c r="BF64" s="84" t="str">
        <f t="shared" si="164"/>
        <v>-</v>
      </c>
      <c r="BG64" s="84" t="str">
        <f t="shared" si="165"/>
        <v>-</v>
      </c>
      <c r="BH64" s="84" t="str">
        <f t="shared" si="166"/>
        <v>-</v>
      </c>
      <c r="BI64" s="84" t="str">
        <f t="shared" si="167"/>
        <v>-</v>
      </c>
      <c r="BJ64" s="84" t="str">
        <f t="shared" si="168"/>
        <v>-</v>
      </c>
      <c r="BK64" s="84" t="str">
        <f t="shared" si="169"/>
        <v>-</v>
      </c>
      <c r="BL64" s="84" t="str">
        <f t="shared" si="170"/>
        <v>-</v>
      </c>
      <c r="BM64" s="84" t="str">
        <f t="shared" si="171"/>
        <v>-</v>
      </c>
      <c r="BN64" s="84" t="str">
        <f t="shared" si="172"/>
        <v>-</v>
      </c>
      <c r="BO64" s="84" t="str">
        <f t="shared" si="173"/>
        <v>-</v>
      </c>
      <c r="BP64" s="84" t="str">
        <f t="shared" si="174"/>
        <v>-</v>
      </c>
      <c r="BQ64" s="84" t="str">
        <f t="shared" si="175"/>
        <v>-</v>
      </c>
    </row>
    <row r="65" spans="1:69" x14ac:dyDescent="0.25">
      <c r="A65" s="16" t="s">
        <v>195</v>
      </c>
      <c r="B65" s="16" t="s">
        <v>45</v>
      </c>
      <c r="C65" s="65" t="str">
        <f t="shared" si="161"/>
        <v/>
      </c>
      <c r="D65" s="65" t="str">
        <f t="shared" si="161"/>
        <v/>
      </c>
      <c r="E65" s="65" t="str">
        <f t="shared" si="161"/>
        <v/>
      </c>
      <c r="F65" s="65" t="str">
        <f t="shared" si="176"/>
        <v/>
      </c>
      <c r="H65" s="2" t="str">
        <f t="shared" ref="H65:S65" si="179">IFERROR(H51/H$59,"")</f>
        <v/>
      </c>
      <c r="I65" s="2" t="str">
        <f t="shared" si="179"/>
        <v/>
      </c>
      <c r="J65" s="2" t="str">
        <f t="shared" si="179"/>
        <v/>
      </c>
      <c r="K65" s="2" t="str">
        <f t="shared" si="179"/>
        <v/>
      </c>
      <c r="L65" s="2" t="str">
        <f t="shared" si="179"/>
        <v/>
      </c>
      <c r="M65" s="2" t="str">
        <f t="shared" si="179"/>
        <v/>
      </c>
      <c r="N65" s="2" t="str">
        <f t="shared" si="179"/>
        <v/>
      </c>
      <c r="O65" s="2" t="str">
        <f t="shared" si="179"/>
        <v/>
      </c>
      <c r="P65" s="2" t="str">
        <f t="shared" si="179"/>
        <v/>
      </c>
      <c r="Q65" s="2" t="str">
        <f t="shared" si="179"/>
        <v/>
      </c>
      <c r="R65" s="75" t="str">
        <f t="shared" si="179"/>
        <v/>
      </c>
      <c r="S65" s="75" t="str">
        <f t="shared" si="179"/>
        <v/>
      </c>
      <c r="T65" s="1"/>
      <c r="U65" s="2" t="str">
        <f t="shared" ref="U65:BD65" si="180">IFERROR(U51/U$59,"")</f>
        <v/>
      </c>
      <c r="V65" s="2" t="str">
        <f t="shared" si="180"/>
        <v/>
      </c>
      <c r="W65" s="2" t="str">
        <f t="shared" si="180"/>
        <v/>
      </c>
      <c r="X65" s="2" t="str">
        <f t="shared" si="180"/>
        <v/>
      </c>
      <c r="Y65" s="2" t="str">
        <f t="shared" si="180"/>
        <v/>
      </c>
      <c r="Z65" s="2" t="str">
        <f t="shared" si="180"/>
        <v/>
      </c>
      <c r="AA65" s="2" t="str">
        <f t="shared" si="180"/>
        <v/>
      </c>
      <c r="AB65" s="2" t="str">
        <f t="shared" si="180"/>
        <v/>
      </c>
      <c r="AC65" s="2" t="str">
        <f t="shared" si="180"/>
        <v/>
      </c>
      <c r="AD65" s="2" t="str">
        <f t="shared" si="180"/>
        <v/>
      </c>
      <c r="AE65" s="2" t="str">
        <f t="shared" si="180"/>
        <v/>
      </c>
      <c r="AF65" s="2" t="str">
        <f t="shared" si="180"/>
        <v/>
      </c>
      <c r="AG65" s="2" t="str">
        <f t="shared" si="180"/>
        <v/>
      </c>
      <c r="AH65" s="2" t="str">
        <f t="shared" si="180"/>
        <v/>
      </c>
      <c r="AI65" s="2" t="str">
        <f t="shared" si="180"/>
        <v/>
      </c>
      <c r="AJ65" s="2" t="str">
        <f t="shared" si="180"/>
        <v/>
      </c>
      <c r="AK65" s="2" t="str">
        <f t="shared" si="180"/>
        <v/>
      </c>
      <c r="AL65" s="2" t="str">
        <f t="shared" si="180"/>
        <v/>
      </c>
      <c r="AM65" s="2" t="str">
        <f t="shared" si="180"/>
        <v/>
      </c>
      <c r="AN65" s="2" t="str">
        <f t="shared" si="180"/>
        <v/>
      </c>
      <c r="AO65" s="2" t="str">
        <f t="shared" si="180"/>
        <v/>
      </c>
      <c r="AP65" s="2" t="str">
        <f t="shared" si="180"/>
        <v/>
      </c>
      <c r="AQ65" s="2" t="str">
        <f t="shared" si="180"/>
        <v/>
      </c>
      <c r="AR65" s="2" t="str">
        <f t="shared" si="180"/>
        <v/>
      </c>
      <c r="AS65" s="2" t="str">
        <f t="shared" si="180"/>
        <v/>
      </c>
      <c r="AT65" s="2" t="str">
        <f t="shared" si="180"/>
        <v/>
      </c>
      <c r="AU65" s="2" t="str">
        <f t="shared" si="180"/>
        <v/>
      </c>
      <c r="AV65" s="2" t="str">
        <f t="shared" si="180"/>
        <v/>
      </c>
      <c r="AW65" s="2" t="str">
        <f t="shared" si="180"/>
        <v/>
      </c>
      <c r="AX65" s="2" t="str">
        <f t="shared" si="180"/>
        <v/>
      </c>
      <c r="AY65" s="2" t="str">
        <f t="shared" si="180"/>
        <v/>
      </c>
      <c r="AZ65" s="2" t="str">
        <f t="shared" si="180"/>
        <v/>
      </c>
      <c r="BA65" s="2" t="str">
        <f t="shared" si="180"/>
        <v/>
      </c>
      <c r="BB65" s="2" t="str">
        <f t="shared" si="180"/>
        <v/>
      </c>
      <c r="BC65" s="2" t="str">
        <f t="shared" si="180"/>
        <v/>
      </c>
      <c r="BD65" s="2" t="str">
        <f t="shared" si="180"/>
        <v/>
      </c>
      <c r="BF65" s="84" t="str">
        <f t="shared" si="164"/>
        <v>-</v>
      </c>
      <c r="BG65" s="84" t="str">
        <f t="shared" si="165"/>
        <v>-</v>
      </c>
      <c r="BH65" s="84" t="str">
        <f t="shared" si="166"/>
        <v>-</v>
      </c>
      <c r="BI65" s="84" t="str">
        <f t="shared" si="167"/>
        <v>-</v>
      </c>
      <c r="BJ65" s="84" t="str">
        <f t="shared" si="168"/>
        <v>-</v>
      </c>
      <c r="BK65" s="84" t="str">
        <f t="shared" si="169"/>
        <v>-</v>
      </c>
      <c r="BL65" s="84" t="str">
        <f t="shared" si="170"/>
        <v>-</v>
      </c>
      <c r="BM65" s="84" t="str">
        <f t="shared" si="171"/>
        <v>-</v>
      </c>
      <c r="BN65" s="84" t="str">
        <f t="shared" si="172"/>
        <v>-</v>
      </c>
      <c r="BO65" s="84" t="str">
        <f t="shared" si="173"/>
        <v>-</v>
      </c>
      <c r="BP65" s="84" t="str">
        <f t="shared" si="174"/>
        <v>-</v>
      </c>
      <c r="BQ65" s="84" t="str">
        <f t="shared" si="175"/>
        <v>-</v>
      </c>
    </row>
    <row r="66" spans="1:69" x14ac:dyDescent="0.25">
      <c r="A66" s="16" t="s">
        <v>196</v>
      </c>
      <c r="B66" s="16" t="s">
        <v>46</v>
      </c>
      <c r="C66" s="65" t="str">
        <f t="shared" si="161"/>
        <v/>
      </c>
      <c r="D66" s="65" t="str">
        <f t="shared" si="161"/>
        <v/>
      </c>
      <c r="E66" s="65" t="str">
        <f t="shared" si="161"/>
        <v/>
      </c>
      <c r="F66" s="65" t="str">
        <f t="shared" si="176"/>
        <v/>
      </c>
      <c r="H66" s="2" t="str">
        <f t="shared" ref="H66:S66" si="181">IFERROR(H52/H$59,"")</f>
        <v/>
      </c>
      <c r="I66" s="2" t="str">
        <f t="shared" si="181"/>
        <v/>
      </c>
      <c r="J66" s="2" t="str">
        <f t="shared" si="181"/>
        <v/>
      </c>
      <c r="K66" s="2" t="str">
        <f t="shared" si="181"/>
        <v/>
      </c>
      <c r="L66" s="2" t="str">
        <f t="shared" si="181"/>
        <v/>
      </c>
      <c r="M66" s="2" t="str">
        <f t="shared" si="181"/>
        <v/>
      </c>
      <c r="N66" s="2" t="str">
        <f t="shared" si="181"/>
        <v/>
      </c>
      <c r="O66" s="2" t="str">
        <f t="shared" si="181"/>
        <v/>
      </c>
      <c r="P66" s="2" t="str">
        <f t="shared" si="181"/>
        <v/>
      </c>
      <c r="Q66" s="2" t="str">
        <f t="shared" si="181"/>
        <v/>
      </c>
      <c r="R66" s="75" t="str">
        <f t="shared" si="181"/>
        <v/>
      </c>
      <c r="S66" s="75" t="str">
        <f t="shared" si="181"/>
        <v/>
      </c>
      <c r="T66" s="1"/>
      <c r="U66" s="2" t="str">
        <f t="shared" ref="U66:BD66" si="182">IFERROR(U52/U$59,"")</f>
        <v/>
      </c>
      <c r="V66" s="2" t="str">
        <f t="shared" si="182"/>
        <v/>
      </c>
      <c r="W66" s="2" t="str">
        <f t="shared" si="182"/>
        <v/>
      </c>
      <c r="X66" s="2" t="str">
        <f t="shared" si="182"/>
        <v/>
      </c>
      <c r="Y66" s="2" t="str">
        <f t="shared" si="182"/>
        <v/>
      </c>
      <c r="Z66" s="2" t="str">
        <f t="shared" si="182"/>
        <v/>
      </c>
      <c r="AA66" s="2" t="str">
        <f t="shared" si="182"/>
        <v/>
      </c>
      <c r="AB66" s="2" t="str">
        <f t="shared" si="182"/>
        <v/>
      </c>
      <c r="AC66" s="2" t="str">
        <f t="shared" si="182"/>
        <v/>
      </c>
      <c r="AD66" s="2" t="str">
        <f t="shared" si="182"/>
        <v/>
      </c>
      <c r="AE66" s="2" t="str">
        <f t="shared" si="182"/>
        <v/>
      </c>
      <c r="AF66" s="2" t="str">
        <f t="shared" si="182"/>
        <v/>
      </c>
      <c r="AG66" s="2" t="str">
        <f t="shared" si="182"/>
        <v/>
      </c>
      <c r="AH66" s="2" t="str">
        <f t="shared" si="182"/>
        <v/>
      </c>
      <c r="AI66" s="2" t="str">
        <f t="shared" si="182"/>
        <v/>
      </c>
      <c r="AJ66" s="2" t="str">
        <f t="shared" si="182"/>
        <v/>
      </c>
      <c r="AK66" s="2" t="str">
        <f t="shared" si="182"/>
        <v/>
      </c>
      <c r="AL66" s="2" t="str">
        <f t="shared" si="182"/>
        <v/>
      </c>
      <c r="AM66" s="2" t="str">
        <f t="shared" si="182"/>
        <v/>
      </c>
      <c r="AN66" s="2" t="str">
        <f t="shared" si="182"/>
        <v/>
      </c>
      <c r="AO66" s="2" t="str">
        <f t="shared" si="182"/>
        <v/>
      </c>
      <c r="AP66" s="2" t="str">
        <f t="shared" si="182"/>
        <v/>
      </c>
      <c r="AQ66" s="2" t="str">
        <f t="shared" si="182"/>
        <v/>
      </c>
      <c r="AR66" s="2" t="str">
        <f t="shared" si="182"/>
        <v/>
      </c>
      <c r="AS66" s="2" t="str">
        <f t="shared" si="182"/>
        <v/>
      </c>
      <c r="AT66" s="2" t="str">
        <f t="shared" si="182"/>
        <v/>
      </c>
      <c r="AU66" s="2" t="str">
        <f t="shared" si="182"/>
        <v/>
      </c>
      <c r="AV66" s="2" t="str">
        <f t="shared" si="182"/>
        <v/>
      </c>
      <c r="AW66" s="2" t="str">
        <f t="shared" si="182"/>
        <v/>
      </c>
      <c r="AX66" s="2" t="str">
        <f t="shared" si="182"/>
        <v/>
      </c>
      <c r="AY66" s="2" t="str">
        <f t="shared" si="182"/>
        <v/>
      </c>
      <c r="AZ66" s="2" t="str">
        <f t="shared" si="182"/>
        <v/>
      </c>
      <c r="BA66" s="2" t="str">
        <f t="shared" si="182"/>
        <v/>
      </c>
      <c r="BB66" s="2" t="str">
        <f t="shared" si="182"/>
        <v/>
      </c>
      <c r="BC66" s="2" t="str">
        <f t="shared" si="182"/>
        <v/>
      </c>
      <c r="BD66" s="2" t="str">
        <f t="shared" si="182"/>
        <v/>
      </c>
      <c r="BF66" s="84" t="str">
        <f t="shared" si="164"/>
        <v>-</v>
      </c>
      <c r="BG66" s="84" t="str">
        <f t="shared" si="165"/>
        <v>-</v>
      </c>
      <c r="BH66" s="84" t="str">
        <f t="shared" si="166"/>
        <v>-</v>
      </c>
      <c r="BI66" s="84" t="str">
        <f t="shared" si="167"/>
        <v>-</v>
      </c>
      <c r="BJ66" s="84" t="str">
        <f t="shared" si="168"/>
        <v>-</v>
      </c>
      <c r="BK66" s="84" t="str">
        <f t="shared" si="169"/>
        <v>-</v>
      </c>
      <c r="BL66" s="84" t="str">
        <f t="shared" si="170"/>
        <v>-</v>
      </c>
      <c r="BM66" s="84" t="str">
        <f t="shared" si="171"/>
        <v>-</v>
      </c>
      <c r="BN66" s="84" t="str">
        <f t="shared" si="172"/>
        <v>-</v>
      </c>
      <c r="BO66" s="84" t="str">
        <f t="shared" si="173"/>
        <v>-</v>
      </c>
      <c r="BP66" s="84" t="str">
        <f t="shared" si="174"/>
        <v>-</v>
      </c>
      <c r="BQ66" s="84" t="str">
        <f t="shared" si="175"/>
        <v>-</v>
      </c>
    </row>
    <row r="67" spans="1:69" x14ac:dyDescent="0.25">
      <c r="A67" s="16" t="s">
        <v>197</v>
      </c>
      <c r="B67" s="16" t="s">
        <v>47</v>
      </c>
      <c r="C67" s="65" t="str">
        <f t="shared" si="161"/>
        <v/>
      </c>
      <c r="D67" s="65" t="str">
        <f t="shared" si="161"/>
        <v/>
      </c>
      <c r="E67" s="65" t="str">
        <f t="shared" si="161"/>
        <v/>
      </c>
      <c r="F67" s="65" t="str">
        <f t="shared" si="176"/>
        <v/>
      </c>
      <c r="H67" s="2" t="str">
        <f t="shared" ref="H67:S67" si="183">IFERROR(H53/H$59,"")</f>
        <v/>
      </c>
      <c r="I67" s="2" t="str">
        <f t="shared" si="183"/>
        <v/>
      </c>
      <c r="J67" s="2" t="str">
        <f t="shared" si="183"/>
        <v/>
      </c>
      <c r="K67" s="2" t="str">
        <f t="shared" si="183"/>
        <v/>
      </c>
      <c r="L67" s="2" t="str">
        <f t="shared" si="183"/>
        <v/>
      </c>
      <c r="M67" s="2" t="str">
        <f t="shared" si="183"/>
        <v/>
      </c>
      <c r="N67" s="2" t="str">
        <f t="shared" si="183"/>
        <v/>
      </c>
      <c r="O67" s="2" t="str">
        <f t="shared" si="183"/>
        <v/>
      </c>
      <c r="P67" s="2" t="str">
        <f t="shared" si="183"/>
        <v/>
      </c>
      <c r="Q67" s="2" t="str">
        <f t="shared" si="183"/>
        <v/>
      </c>
      <c r="R67" s="75" t="str">
        <f t="shared" si="183"/>
        <v/>
      </c>
      <c r="S67" s="75" t="str">
        <f t="shared" si="183"/>
        <v/>
      </c>
      <c r="T67" s="1"/>
      <c r="U67" s="2" t="str">
        <f t="shared" ref="U67:BD67" si="184">IFERROR(U53/U$59,"")</f>
        <v/>
      </c>
      <c r="V67" s="2" t="str">
        <f t="shared" si="184"/>
        <v/>
      </c>
      <c r="W67" s="2" t="str">
        <f t="shared" si="184"/>
        <v/>
      </c>
      <c r="X67" s="2" t="str">
        <f t="shared" si="184"/>
        <v/>
      </c>
      <c r="Y67" s="2" t="str">
        <f t="shared" si="184"/>
        <v/>
      </c>
      <c r="Z67" s="2" t="str">
        <f t="shared" si="184"/>
        <v/>
      </c>
      <c r="AA67" s="2" t="str">
        <f t="shared" si="184"/>
        <v/>
      </c>
      <c r="AB67" s="2" t="str">
        <f t="shared" si="184"/>
        <v/>
      </c>
      <c r="AC67" s="2" t="str">
        <f t="shared" si="184"/>
        <v/>
      </c>
      <c r="AD67" s="2" t="str">
        <f t="shared" si="184"/>
        <v/>
      </c>
      <c r="AE67" s="2" t="str">
        <f t="shared" si="184"/>
        <v/>
      </c>
      <c r="AF67" s="2" t="str">
        <f t="shared" si="184"/>
        <v/>
      </c>
      <c r="AG67" s="2" t="str">
        <f t="shared" si="184"/>
        <v/>
      </c>
      <c r="AH67" s="2" t="str">
        <f t="shared" si="184"/>
        <v/>
      </c>
      <c r="AI67" s="2" t="str">
        <f t="shared" si="184"/>
        <v/>
      </c>
      <c r="AJ67" s="2" t="str">
        <f t="shared" si="184"/>
        <v/>
      </c>
      <c r="AK67" s="2" t="str">
        <f t="shared" si="184"/>
        <v/>
      </c>
      <c r="AL67" s="2" t="str">
        <f t="shared" si="184"/>
        <v/>
      </c>
      <c r="AM67" s="2" t="str">
        <f t="shared" si="184"/>
        <v/>
      </c>
      <c r="AN67" s="2" t="str">
        <f t="shared" si="184"/>
        <v/>
      </c>
      <c r="AO67" s="2" t="str">
        <f t="shared" si="184"/>
        <v/>
      </c>
      <c r="AP67" s="2" t="str">
        <f t="shared" si="184"/>
        <v/>
      </c>
      <c r="AQ67" s="2" t="str">
        <f t="shared" si="184"/>
        <v/>
      </c>
      <c r="AR67" s="2" t="str">
        <f t="shared" si="184"/>
        <v/>
      </c>
      <c r="AS67" s="2" t="str">
        <f t="shared" si="184"/>
        <v/>
      </c>
      <c r="AT67" s="2" t="str">
        <f t="shared" si="184"/>
        <v/>
      </c>
      <c r="AU67" s="2" t="str">
        <f t="shared" si="184"/>
        <v/>
      </c>
      <c r="AV67" s="2" t="str">
        <f t="shared" si="184"/>
        <v/>
      </c>
      <c r="AW67" s="2" t="str">
        <f t="shared" si="184"/>
        <v/>
      </c>
      <c r="AX67" s="2" t="str">
        <f t="shared" si="184"/>
        <v/>
      </c>
      <c r="AY67" s="2" t="str">
        <f t="shared" si="184"/>
        <v/>
      </c>
      <c r="AZ67" s="2" t="str">
        <f t="shared" si="184"/>
        <v/>
      </c>
      <c r="BA67" s="2" t="str">
        <f t="shared" si="184"/>
        <v/>
      </c>
      <c r="BB67" s="2" t="str">
        <f t="shared" si="184"/>
        <v/>
      </c>
      <c r="BC67" s="2" t="str">
        <f t="shared" si="184"/>
        <v/>
      </c>
      <c r="BD67" s="2" t="str">
        <f t="shared" si="184"/>
        <v/>
      </c>
      <c r="BF67" s="84" t="str">
        <f t="shared" si="164"/>
        <v>-</v>
      </c>
      <c r="BG67" s="84" t="str">
        <f t="shared" si="165"/>
        <v>-</v>
      </c>
      <c r="BH67" s="84" t="str">
        <f t="shared" si="166"/>
        <v>-</v>
      </c>
      <c r="BI67" s="84" t="str">
        <f t="shared" si="167"/>
        <v>-</v>
      </c>
      <c r="BJ67" s="84" t="str">
        <f t="shared" si="168"/>
        <v>-</v>
      </c>
      <c r="BK67" s="84" t="str">
        <f t="shared" si="169"/>
        <v>-</v>
      </c>
      <c r="BL67" s="84" t="str">
        <f t="shared" si="170"/>
        <v>-</v>
      </c>
      <c r="BM67" s="84" t="str">
        <f t="shared" si="171"/>
        <v>-</v>
      </c>
      <c r="BN67" s="84" t="str">
        <f t="shared" si="172"/>
        <v>-</v>
      </c>
      <c r="BO67" s="84" t="str">
        <f t="shared" si="173"/>
        <v>-</v>
      </c>
      <c r="BP67" s="84" t="str">
        <f t="shared" si="174"/>
        <v>-</v>
      </c>
      <c r="BQ67" s="84" t="str">
        <f t="shared" si="175"/>
        <v>-</v>
      </c>
    </row>
    <row r="68" spans="1:69" x14ac:dyDescent="0.25">
      <c r="A68" s="16" t="s">
        <v>198</v>
      </c>
      <c r="B68" s="16" t="s">
        <v>48</v>
      </c>
      <c r="C68" s="65" t="str">
        <f t="shared" si="161"/>
        <v/>
      </c>
      <c r="D68" s="65" t="str">
        <f t="shared" si="161"/>
        <v/>
      </c>
      <c r="E68" s="65" t="str">
        <f t="shared" si="161"/>
        <v/>
      </c>
      <c r="F68" s="65" t="str">
        <f t="shared" si="176"/>
        <v/>
      </c>
      <c r="H68" s="2" t="str">
        <f t="shared" ref="H68:S68" si="185">IFERROR(H54/H$59,"")</f>
        <v/>
      </c>
      <c r="I68" s="2" t="str">
        <f t="shared" si="185"/>
        <v/>
      </c>
      <c r="J68" s="2" t="str">
        <f t="shared" si="185"/>
        <v/>
      </c>
      <c r="K68" s="2" t="str">
        <f t="shared" si="185"/>
        <v/>
      </c>
      <c r="L68" s="2" t="str">
        <f t="shared" si="185"/>
        <v/>
      </c>
      <c r="M68" s="2" t="str">
        <f t="shared" si="185"/>
        <v/>
      </c>
      <c r="N68" s="2" t="str">
        <f t="shared" si="185"/>
        <v/>
      </c>
      <c r="O68" s="2" t="str">
        <f t="shared" si="185"/>
        <v/>
      </c>
      <c r="P68" s="2" t="str">
        <f t="shared" si="185"/>
        <v/>
      </c>
      <c r="Q68" s="2" t="str">
        <f t="shared" si="185"/>
        <v/>
      </c>
      <c r="R68" s="75" t="str">
        <f t="shared" si="185"/>
        <v/>
      </c>
      <c r="S68" s="75" t="str">
        <f t="shared" si="185"/>
        <v/>
      </c>
      <c r="T68" s="1"/>
      <c r="U68" s="2" t="str">
        <f t="shared" ref="U68:BD68" si="186">IFERROR(U54/U$59,"")</f>
        <v/>
      </c>
      <c r="V68" s="2" t="str">
        <f t="shared" si="186"/>
        <v/>
      </c>
      <c r="W68" s="2" t="str">
        <f t="shared" si="186"/>
        <v/>
      </c>
      <c r="X68" s="2" t="str">
        <f t="shared" si="186"/>
        <v/>
      </c>
      <c r="Y68" s="2" t="str">
        <f t="shared" si="186"/>
        <v/>
      </c>
      <c r="Z68" s="2" t="str">
        <f t="shared" si="186"/>
        <v/>
      </c>
      <c r="AA68" s="2" t="str">
        <f t="shared" si="186"/>
        <v/>
      </c>
      <c r="AB68" s="2" t="str">
        <f t="shared" si="186"/>
        <v/>
      </c>
      <c r="AC68" s="2" t="str">
        <f t="shared" si="186"/>
        <v/>
      </c>
      <c r="AD68" s="2" t="str">
        <f t="shared" si="186"/>
        <v/>
      </c>
      <c r="AE68" s="2" t="str">
        <f t="shared" si="186"/>
        <v/>
      </c>
      <c r="AF68" s="2" t="str">
        <f t="shared" si="186"/>
        <v/>
      </c>
      <c r="AG68" s="2" t="str">
        <f t="shared" si="186"/>
        <v/>
      </c>
      <c r="AH68" s="2" t="str">
        <f t="shared" si="186"/>
        <v/>
      </c>
      <c r="AI68" s="2" t="str">
        <f t="shared" si="186"/>
        <v/>
      </c>
      <c r="AJ68" s="2" t="str">
        <f t="shared" si="186"/>
        <v/>
      </c>
      <c r="AK68" s="2" t="str">
        <f t="shared" si="186"/>
        <v/>
      </c>
      <c r="AL68" s="2" t="str">
        <f t="shared" si="186"/>
        <v/>
      </c>
      <c r="AM68" s="2" t="str">
        <f t="shared" si="186"/>
        <v/>
      </c>
      <c r="AN68" s="2" t="str">
        <f t="shared" si="186"/>
        <v/>
      </c>
      <c r="AO68" s="2" t="str">
        <f t="shared" si="186"/>
        <v/>
      </c>
      <c r="AP68" s="2" t="str">
        <f t="shared" si="186"/>
        <v/>
      </c>
      <c r="AQ68" s="2" t="str">
        <f t="shared" si="186"/>
        <v/>
      </c>
      <c r="AR68" s="2" t="str">
        <f t="shared" si="186"/>
        <v/>
      </c>
      <c r="AS68" s="2" t="str">
        <f t="shared" si="186"/>
        <v/>
      </c>
      <c r="AT68" s="2" t="str">
        <f t="shared" si="186"/>
        <v/>
      </c>
      <c r="AU68" s="2" t="str">
        <f t="shared" si="186"/>
        <v/>
      </c>
      <c r="AV68" s="2" t="str">
        <f t="shared" si="186"/>
        <v/>
      </c>
      <c r="AW68" s="2" t="str">
        <f t="shared" si="186"/>
        <v/>
      </c>
      <c r="AX68" s="2" t="str">
        <f t="shared" si="186"/>
        <v/>
      </c>
      <c r="AY68" s="2" t="str">
        <f t="shared" si="186"/>
        <v/>
      </c>
      <c r="AZ68" s="2" t="str">
        <f t="shared" si="186"/>
        <v/>
      </c>
      <c r="BA68" s="2" t="str">
        <f t="shared" si="186"/>
        <v/>
      </c>
      <c r="BB68" s="2" t="str">
        <f t="shared" si="186"/>
        <v/>
      </c>
      <c r="BC68" s="2" t="str">
        <f t="shared" si="186"/>
        <v/>
      </c>
      <c r="BD68" s="2" t="str">
        <f t="shared" si="186"/>
        <v/>
      </c>
      <c r="BF68" s="84" t="str">
        <f t="shared" si="164"/>
        <v>-</v>
      </c>
      <c r="BG68" s="84" t="str">
        <f t="shared" si="165"/>
        <v>-</v>
      </c>
      <c r="BH68" s="84" t="str">
        <f t="shared" si="166"/>
        <v>-</v>
      </c>
      <c r="BI68" s="84" t="str">
        <f t="shared" si="167"/>
        <v>-</v>
      </c>
      <c r="BJ68" s="84" t="str">
        <f t="shared" si="168"/>
        <v>-</v>
      </c>
      <c r="BK68" s="84" t="str">
        <f t="shared" si="169"/>
        <v>-</v>
      </c>
      <c r="BL68" s="84" t="str">
        <f t="shared" si="170"/>
        <v>-</v>
      </c>
      <c r="BM68" s="84" t="str">
        <f t="shared" si="171"/>
        <v>-</v>
      </c>
      <c r="BN68" s="84" t="str">
        <f t="shared" si="172"/>
        <v>-</v>
      </c>
      <c r="BO68" s="84" t="str">
        <f t="shared" si="173"/>
        <v>-</v>
      </c>
      <c r="BP68" s="84" t="str">
        <f t="shared" si="174"/>
        <v>-</v>
      </c>
      <c r="BQ68" s="84" t="str">
        <f t="shared" si="175"/>
        <v>-</v>
      </c>
    </row>
    <row r="69" spans="1:69" x14ac:dyDescent="0.25">
      <c r="A69" s="16" t="s">
        <v>199</v>
      </c>
      <c r="B69" s="16" t="s">
        <v>49</v>
      </c>
      <c r="C69" s="65" t="str">
        <f t="shared" si="161"/>
        <v/>
      </c>
      <c r="D69" s="65" t="str">
        <f t="shared" si="161"/>
        <v/>
      </c>
      <c r="E69" s="65" t="str">
        <f t="shared" si="161"/>
        <v/>
      </c>
      <c r="F69" s="65" t="str">
        <f t="shared" si="176"/>
        <v/>
      </c>
      <c r="H69" s="2" t="str">
        <f t="shared" ref="H69:S69" si="187">IFERROR(H55/H$59,"")</f>
        <v/>
      </c>
      <c r="I69" s="2" t="str">
        <f t="shared" si="187"/>
        <v/>
      </c>
      <c r="J69" s="2" t="str">
        <f t="shared" si="187"/>
        <v/>
      </c>
      <c r="K69" s="2" t="str">
        <f t="shared" si="187"/>
        <v/>
      </c>
      <c r="L69" s="2" t="str">
        <f t="shared" si="187"/>
        <v/>
      </c>
      <c r="M69" s="2" t="str">
        <f t="shared" si="187"/>
        <v/>
      </c>
      <c r="N69" s="2" t="str">
        <f t="shared" si="187"/>
        <v/>
      </c>
      <c r="O69" s="2" t="str">
        <f t="shared" si="187"/>
        <v/>
      </c>
      <c r="P69" s="2" t="str">
        <f t="shared" si="187"/>
        <v/>
      </c>
      <c r="Q69" s="2" t="str">
        <f t="shared" si="187"/>
        <v/>
      </c>
      <c r="R69" s="75" t="str">
        <f t="shared" si="187"/>
        <v/>
      </c>
      <c r="S69" s="75" t="str">
        <f t="shared" si="187"/>
        <v/>
      </c>
      <c r="T69" s="1"/>
      <c r="U69" s="2" t="str">
        <f t="shared" ref="U69:BD69" si="188">IFERROR(U55/U$59,"")</f>
        <v/>
      </c>
      <c r="V69" s="2" t="str">
        <f t="shared" si="188"/>
        <v/>
      </c>
      <c r="W69" s="2" t="str">
        <f t="shared" si="188"/>
        <v/>
      </c>
      <c r="X69" s="2" t="str">
        <f t="shared" si="188"/>
        <v/>
      </c>
      <c r="Y69" s="2" t="str">
        <f t="shared" si="188"/>
        <v/>
      </c>
      <c r="Z69" s="2" t="str">
        <f t="shared" si="188"/>
        <v/>
      </c>
      <c r="AA69" s="2" t="str">
        <f t="shared" si="188"/>
        <v/>
      </c>
      <c r="AB69" s="2" t="str">
        <f t="shared" si="188"/>
        <v/>
      </c>
      <c r="AC69" s="2" t="str">
        <f t="shared" si="188"/>
        <v/>
      </c>
      <c r="AD69" s="2" t="str">
        <f t="shared" si="188"/>
        <v/>
      </c>
      <c r="AE69" s="2" t="str">
        <f t="shared" si="188"/>
        <v/>
      </c>
      <c r="AF69" s="2" t="str">
        <f t="shared" si="188"/>
        <v/>
      </c>
      <c r="AG69" s="2" t="str">
        <f t="shared" si="188"/>
        <v/>
      </c>
      <c r="AH69" s="2" t="str">
        <f t="shared" si="188"/>
        <v/>
      </c>
      <c r="AI69" s="2" t="str">
        <f t="shared" si="188"/>
        <v/>
      </c>
      <c r="AJ69" s="2" t="str">
        <f t="shared" si="188"/>
        <v/>
      </c>
      <c r="AK69" s="2" t="str">
        <f t="shared" si="188"/>
        <v/>
      </c>
      <c r="AL69" s="2" t="str">
        <f t="shared" si="188"/>
        <v/>
      </c>
      <c r="AM69" s="2" t="str">
        <f t="shared" si="188"/>
        <v/>
      </c>
      <c r="AN69" s="2" t="str">
        <f t="shared" si="188"/>
        <v/>
      </c>
      <c r="AO69" s="2" t="str">
        <f t="shared" si="188"/>
        <v/>
      </c>
      <c r="AP69" s="2" t="str">
        <f t="shared" si="188"/>
        <v/>
      </c>
      <c r="AQ69" s="2" t="str">
        <f t="shared" si="188"/>
        <v/>
      </c>
      <c r="AR69" s="2" t="str">
        <f t="shared" si="188"/>
        <v/>
      </c>
      <c r="AS69" s="2" t="str">
        <f t="shared" si="188"/>
        <v/>
      </c>
      <c r="AT69" s="2" t="str">
        <f t="shared" si="188"/>
        <v/>
      </c>
      <c r="AU69" s="2" t="str">
        <f t="shared" si="188"/>
        <v/>
      </c>
      <c r="AV69" s="2" t="str">
        <f t="shared" si="188"/>
        <v/>
      </c>
      <c r="AW69" s="2" t="str">
        <f t="shared" si="188"/>
        <v/>
      </c>
      <c r="AX69" s="2" t="str">
        <f t="shared" si="188"/>
        <v/>
      </c>
      <c r="AY69" s="2" t="str">
        <f t="shared" si="188"/>
        <v/>
      </c>
      <c r="AZ69" s="2" t="str">
        <f t="shared" si="188"/>
        <v/>
      </c>
      <c r="BA69" s="2" t="str">
        <f t="shared" si="188"/>
        <v/>
      </c>
      <c r="BB69" s="2" t="str">
        <f t="shared" si="188"/>
        <v/>
      </c>
      <c r="BC69" s="2" t="str">
        <f t="shared" si="188"/>
        <v/>
      </c>
      <c r="BD69" s="2" t="str">
        <f t="shared" si="188"/>
        <v/>
      </c>
      <c r="BF69" s="84" t="str">
        <f t="shared" si="164"/>
        <v>-</v>
      </c>
      <c r="BG69" s="84" t="str">
        <f t="shared" si="165"/>
        <v>-</v>
      </c>
      <c r="BH69" s="84" t="str">
        <f t="shared" si="166"/>
        <v>-</v>
      </c>
      <c r="BI69" s="84" t="str">
        <f t="shared" si="167"/>
        <v>-</v>
      </c>
      <c r="BJ69" s="84" t="str">
        <f t="shared" si="168"/>
        <v>-</v>
      </c>
      <c r="BK69" s="84" t="str">
        <f t="shared" si="169"/>
        <v>-</v>
      </c>
      <c r="BL69" s="84" t="str">
        <f t="shared" si="170"/>
        <v>-</v>
      </c>
      <c r="BM69" s="84" t="str">
        <f t="shared" si="171"/>
        <v>-</v>
      </c>
      <c r="BN69" s="84" t="str">
        <f t="shared" si="172"/>
        <v>-</v>
      </c>
      <c r="BO69" s="84" t="str">
        <f t="shared" si="173"/>
        <v>-</v>
      </c>
      <c r="BP69" s="84" t="str">
        <f t="shared" si="174"/>
        <v>-</v>
      </c>
      <c r="BQ69" s="84" t="str">
        <f t="shared" si="175"/>
        <v>-</v>
      </c>
    </row>
    <row r="70" spans="1:69" x14ac:dyDescent="0.25">
      <c r="A70" s="16" t="s">
        <v>200</v>
      </c>
      <c r="B70" s="16" t="s">
        <v>50</v>
      </c>
      <c r="C70" s="70" t="str">
        <f t="shared" si="161"/>
        <v/>
      </c>
      <c r="D70" s="65" t="str">
        <f t="shared" si="161"/>
        <v/>
      </c>
      <c r="E70" s="65" t="str">
        <f t="shared" si="161"/>
        <v/>
      </c>
      <c r="F70" s="65" t="str">
        <f>IFERROR(E70/D70,"")</f>
        <v/>
      </c>
      <c r="H70" s="2" t="str">
        <f t="shared" ref="H70:S70" si="189">IFERROR(H56/H$59,"")</f>
        <v/>
      </c>
      <c r="I70" s="2" t="str">
        <f t="shared" si="189"/>
        <v/>
      </c>
      <c r="J70" s="2" t="str">
        <f t="shared" si="189"/>
        <v/>
      </c>
      <c r="K70" s="2" t="str">
        <f t="shared" si="189"/>
        <v/>
      </c>
      <c r="L70" s="2" t="str">
        <f t="shared" si="189"/>
        <v/>
      </c>
      <c r="M70" s="2" t="str">
        <f t="shared" si="189"/>
        <v/>
      </c>
      <c r="N70" s="2" t="str">
        <f t="shared" si="189"/>
        <v/>
      </c>
      <c r="O70" s="2" t="str">
        <f t="shared" si="189"/>
        <v/>
      </c>
      <c r="P70" s="2" t="str">
        <f t="shared" si="189"/>
        <v/>
      </c>
      <c r="Q70" s="2" t="str">
        <f t="shared" si="189"/>
        <v/>
      </c>
      <c r="R70" s="75" t="str">
        <f t="shared" si="189"/>
        <v/>
      </c>
      <c r="S70" s="75" t="str">
        <f t="shared" si="189"/>
        <v/>
      </c>
      <c r="T70" s="1"/>
      <c r="U70" s="2" t="str">
        <f t="shared" ref="U70:BD70" si="190">IFERROR(U56/U$59,"")</f>
        <v/>
      </c>
      <c r="V70" s="2" t="str">
        <f t="shared" si="190"/>
        <v/>
      </c>
      <c r="W70" s="2" t="str">
        <f t="shared" si="190"/>
        <v/>
      </c>
      <c r="X70" s="2" t="str">
        <f t="shared" si="190"/>
        <v/>
      </c>
      <c r="Y70" s="2" t="str">
        <f t="shared" si="190"/>
        <v/>
      </c>
      <c r="Z70" s="2" t="str">
        <f t="shared" si="190"/>
        <v/>
      </c>
      <c r="AA70" s="2" t="str">
        <f t="shared" si="190"/>
        <v/>
      </c>
      <c r="AB70" s="2" t="str">
        <f t="shared" si="190"/>
        <v/>
      </c>
      <c r="AC70" s="2" t="str">
        <f t="shared" si="190"/>
        <v/>
      </c>
      <c r="AD70" s="2" t="str">
        <f t="shared" si="190"/>
        <v/>
      </c>
      <c r="AE70" s="2" t="str">
        <f t="shared" si="190"/>
        <v/>
      </c>
      <c r="AF70" s="2" t="str">
        <f t="shared" si="190"/>
        <v/>
      </c>
      <c r="AG70" s="2" t="str">
        <f t="shared" si="190"/>
        <v/>
      </c>
      <c r="AH70" s="2" t="str">
        <f t="shared" si="190"/>
        <v/>
      </c>
      <c r="AI70" s="2" t="str">
        <f t="shared" si="190"/>
        <v/>
      </c>
      <c r="AJ70" s="2" t="str">
        <f t="shared" si="190"/>
        <v/>
      </c>
      <c r="AK70" s="2" t="str">
        <f t="shared" si="190"/>
        <v/>
      </c>
      <c r="AL70" s="2" t="str">
        <f t="shared" si="190"/>
        <v/>
      </c>
      <c r="AM70" s="2" t="str">
        <f t="shared" si="190"/>
        <v/>
      </c>
      <c r="AN70" s="2" t="str">
        <f t="shared" si="190"/>
        <v/>
      </c>
      <c r="AO70" s="2" t="str">
        <f t="shared" si="190"/>
        <v/>
      </c>
      <c r="AP70" s="2" t="str">
        <f t="shared" si="190"/>
        <v/>
      </c>
      <c r="AQ70" s="2" t="str">
        <f t="shared" si="190"/>
        <v/>
      </c>
      <c r="AR70" s="2" t="str">
        <f t="shared" si="190"/>
        <v/>
      </c>
      <c r="AS70" s="2" t="str">
        <f t="shared" si="190"/>
        <v/>
      </c>
      <c r="AT70" s="2" t="str">
        <f t="shared" si="190"/>
        <v/>
      </c>
      <c r="AU70" s="2" t="str">
        <f t="shared" si="190"/>
        <v/>
      </c>
      <c r="AV70" s="2" t="str">
        <f t="shared" si="190"/>
        <v/>
      </c>
      <c r="AW70" s="2" t="str">
        <f t="shared" si="190"/>
        <v/>
      </c>
      <c r="AX70" s="2" t="str">
        <f t="shared" si="190"/>
        <v/>
      </c>
      <c r="AY70" s="2" t="str">
        <f t="shared" si="190"/>
        <v/>
      </c>
      <c r="AZ70" s="2" t="str">
        <f t="shared" si="190"/>
        <v/>
      </c>
      <c r="BA70" s="2" t="str">
        <f t="shared" si="190"/>
        <v/>
      </c>
      <c r="BB70" s="2" t="str">
        <f t="shared" si="190"/>
        <v/>
      </c>
      <c r="BC70" s="2" t="str">
        <f t="shared" si="190"/>
        <v/>
      </c>
      <c r="BD70" s="2" t="str">
        <f t="shared" si="190"/>
        <v/>
      </c>
      <c r="BF70" s="84" t="str">
        <f t="shared" si="164"/>
        <v>-</v>
      </c>
      <c r="BG70" s="84" t="str">
        <f t="shared" si="165"/>
        <v>-</v>
      </c>
      <c r="BH70" s="84" t="str">
        <f t="shared" si="166"/>
        <v>-</v>
      </c>
      <c r="BI70" s="84" t="str">
        <f t="shared" si="167"/>
        <v>-</v>
      </c>
      <c r="BJ70" s="84" t="str">
        <f t="shared" si="168"/>
        <v>-</v>
      </c>
      <c r="BK70" s="84" t="str">
        <f t="shared" si="169"/>
        <v>-</v>
      </c>
      <c r="BL70" s="84" t="str">
        <f t="shared" si="170"/>
        <v>-</v>
      </c>
      <c r="BM70" s="84" t="str">
        <f t="shared" si="171"/>
        <v>-</v>
      </c>
      <c r="BN70" s="84" t="str">
        <f t="shared" si="172"/>
        <v>-</v>
      </c>
      <c r="BO70" s="84" t="str">
        <f t="shared" si="173"/>
        <v>-</v>
      </c>
      <c r="BP70" s="84" t="str">
        <f t="shared" si="174"/>
        <v>-</v>
      </c>
      <c r="BQ70" s="84" t="str">
        <f t="shared" si="175"/>
        <v>-</v>
      </c>
    </row>
    <row r="71" spans="1:69" x14ac:dyDescent="0.25">
      <c r="A71" s="16"/>
      <c r="B71" s="3" t="s">
        <v>153</v>
      </c>
      <c r="C71" s="65" t="str">
        <f t="shared" ref="C71" si="191">IFERROR(C58/C$59,"")</f>
        <v/>
      </c>
      <c r="D71" s="65" t="str">
        <f>IFERROR(D58/D$59,"")</f>
        <v/>
      </c>
      <c r="E71" s="65" t="str">
        <f>IFERROR(E58/E$59,"")</f>
        <v/>
      </c>
      <c r="F71" s="65" t="str">
        <f>IFERROR(E71/D71,"")</f>
        <v/>
      </c>
      <c r="H71" s="2" t="str">
        <f>IFERROR(H58/H$59,"")</f>
        <v/>
      </c>
      <c r="I71" s="2" t="str">
        <f t="shared" ref="I71:S71" si="192">IFERROR(I58/I$59,"")</f>
        <v/>
      </c>
      <c r="J71" s="2" t="str">
        <f t="shared" si="192"/>
        <v/>
      </c>
      <c r="K71" s="2" t="str">
        <f t="shared" si="192"/>
        <v/>
      </c>
      <c r="L71" s="2" t="str">
        <f t="shared" si="192"/>
        <v/>
      </c>
      <c r="M71" s="2" t="str">
        <f t="shared" si="192"/>
        <v/>
      </c>
      <c r="N71" s="2" t="str">
        <f t="shared" si="192"/>
        <v/>
      </c>
      <c r="O71" s="2" t="str">
        <f t="shared" si="192"/>
        <v/>
      </c>
      <c r="P71" s="2" t="str">
        <f t="shared" si="192"/>
        <v/>
      </c>
      <c r="Q71" s="2" t="str">
        <f t="shared" si="192"/>
        <v/>
      </c>
      <c r="R71" s="75" t="str">
        <f t="shared" si="192"/>
        <v/>
      </c>
      <c r="S71" s="75" t="str">
        <f t="shared" si="192"/>
        <v/>
      </c>
      <c r="T71" s="1"/>
      <c r="U71" s="2" t="str">
        <f t="shared" ref="U71:BD71" si="193">IFERROR(U58/U$59,"")</f>
        <v/>
      </c>
      <c r="V71" s="2" t="str">
        <f t="shared" si="193"/>
        <v/>
      </c>
      <c r="W71" s="2" t="str">
        <f t="shared" si="193"/>
        <v/>
      </c>
      <c r="X71" s="2" t="str">
        <f t="shared" si="193"/>
        <v/>
      </c>
      <c r="Y71" s="2" t="str">
        <f t="shared" si="193"/>
        <v/>
      </c>
      <c r="Z71" s="2" t="str">
        <f t="shared" si="193"/>
        <v/>
      </c>
      <c r="AA71" s="2" t="str">
        <f t="shared" si="193"/>
        <v/>
      </c>
      <c r="AB71" s="2" t="str">
        <f t="shared" si="193"/>
        <v/>
      </c>
      <c r="AC71" s="2" t="str">
        <f t="shared" si="193"/>
        <v/>
      </c>
      <c r="AD71" s="2" t="str">
        <f t="shared" si="193"/>
        <v/>
      </c>
      <c r="AE71" s="2" t="str">
        <f t="shared" si="193"/>
        <v/>
      </c>
      <c r="AF71" s="2" t="str">
        <f t="shared" si="193"/>
        <v/>
      </c>
      <c r="AG71" s="2" t="str">
        <f t="shared" si="193"/>
        <v/>
      </c>
      <c r="AH71" s="2" t="str">
        <f t="shared" si="193"/>
        <v/>
      </c>
      <c r="AI71" s="2" t="str">
        <f t="shared" si="193"/>
        <v/>
      </c>
      <c r="AJ71" s="2" t="str">
        <f t="shared" si="193"/>
        <v/>
      </c>
      <c r="AK71" s="2" t="str">
        <f t="shared" si="193"/>
        <v/>
      </c>
      <c r="AL71" s="2" t="str">
        <f t="shared" si="193"/>
        <v/>
      </c>
      <c r="AM71" s="2" t="str">
        <f t="shared" si="193"/>
        <v/>
      </c>
      <c r="AN71" s="2" t="str">
        <f t="shared" si="193"/>
        <v/>
      </c>
      <c r="AO71" s="2" t="str">
        <f t="shared" si="193"/>
        <v/>
      </c>
      <c r="AP71" s="2" t="str">
        <f t="shared" si="193"/>
        <v/>
      </c>
      <c r="AQ71" s="2" t="str">
        <f t="shared" si="193"/>
        <v/>
      </c>
      <c r="AR71" s="2" t="str">
        <f t="shared" si="193"/>
        <v/>
      </c>
      <c r="AS71" s="2" t="str">
        <f t="shared" si="193"/>
        <v/>
      </c>
      <c r="AT71" s="2" t="str">
        <f t="shared" si="193"/>
        <v/>
      </c>
      <c r="AU71" s="2" t="str">
        <f t="shared" si="193"/>
        <v/>
      </c>
      <c r="AV71" s="2" t="str">
        <f t="shared" si="193"/>
        <v/>
      </c>
      <c r="AW71" s="2" t="str">
        <f t="shared" si="193"/>
        <v/>
      </c>
      <c r="AX71" s="2" t="str">
        <f t="shared" si="193"/>
        <v/>
      </c>
      <c r="AY71" s="2" t="str">
        <f t="shared" si="193"/>
        <v/>
      </c>
      <c r="AZ71" s="2" t="str">
        <f t="shared" si="193"/>
        <v/>
      </c>
      <c r="BA71" s="2" t="str">
        <f t="shared" si="193"/>
        <v/>
      </c>
      <c r="BB71" s="2" t="str">
        <f t="shared" si="193"/>
        <v/>
      </c>
      <c r="BC71" s="2" t="str">
        <f t="shared" si="193"/>
        <v/>
      </c>
      <c r="BD71" s="2" t="str">
        <f t="shared" si="193"/>
        <v/>
      </c>
      <c r="BF71" s="84" t="str">
        <f t="shared" ref="BF71:BF72" si="194">IFERROR(AS71/AG71,"-")</f>
        <v>-</v>
      </c>
      <c r="BG71" s="84" t="str">
        <f t="shared" ref="BG71:BG72" si="195">IFERROR(AT71/AH71,"-")</f>
        <v>-</v>
      </c>
      <c r="BH71" s="84" t="str">
        <f t="shared" ref="BH71:BH72" si="196">IFERROR(AU71/AI71,"-")</f>
        <v>-</v>
      </c>
      <c r="BI71" s="84" t="str">
        <f t="shared" ref="BI71:BI72" si="197">IFERROR(AV71/AJ71,"-")</f>
        <v>-</v>
      </c>
      <c r="BJ71" s="84" t="str">
        <f t="shared" ref="BJ71:BJ72" si="198">IFERROR(AW71/AK71,"-")</f>
        <v>-</v>
      </c>
      <c r="BK71" s="84" t="str">
        <f t="shared" ref="BK71:BK72" si="199">IFERROR(AX71/AL71,"-")</f>
        <v>-</v>
      </c>
      <c r="BL71" s="84" t="str">
        <f t="shared" ref="BL71:BL72" si="200">IFERROR(AY71/AM71,"-")</f>
        <v>-</v>
      </c>
      <c r="BM71" s="84" t="str">
        <f t="shared" ref="BM71:BM72" si="201">IFERROR(AZ71/AN71,"-")</f>
        <v>-</v>
      </c>
      <c r="BN71" s="84" t="str">
        <f t="shared" ref="BN71:BN72" si="202">IFERROR(BA71/AO71,"-")</f>
        <v>-</v>
      </c>
      <c r="BO71" s="84" t="str">
        <f t="shared" ref="BO71:BO72" si="203">IFERROR(BB71/AP71,"-")</f>
        <v>-</v>
      </c>
      <c r="BP71" s="84" t="str">
        <f t="shared" ref="BP71:BP72" si="204">IFERROR(BC71/AQ71,"-")</f>
        <v>-</v>
      </c>
      <c r="BQ71" s="84" t="str">
        <f t="shared" ref="BQ71:BQ72" si="205">IFERROR(BD71/AR71,"-")</f>
        <v>-</v>
      </c>
    </row>
    <row r="72" spans="1:69" x14ac:dyDescent="0.25">
      <c r="A72" s="3" t="s">
        <v>201</v>
      </c>
      <c r="B72" s="3" t="s">
        <v>61</v>
      </c>
      <c r="C72" s="65" t="str">
        <f>IFERROR(C59/C$59,"")</f>
        <v/>
      </c>
      <c r="D72" s="65" t="str">
        <f>IFERROR(D59/D$59,"")</f>
        <v/>
      </c>
      <c r="E72" s="65" t="str">
        <f>IFERROR(E59/E$59,"")</f>
        <v/>
      </c>
      <c r="F72" s="65" t="str">
        <f t="shared" si="176"/>
        <v/>
      </c>
      <c r="G72" s="33"/>
      <c r="H72" s="2" t="str">
        <f>IFERROR(H59/H$59,"")</f>
        <v/>
      </c>
      <c r="I72" s="2" t="str">
        <f t="shared" ref="I72:S72" si="206">IFERROR(I59/I$59,"")</f>
        <v/>
      </c>
      <c r="J72" s="2" t="str">
        <f t="shared" si="206"/>
        <v/>
      </c>
      <c r="K72" s="2" t="str">
        <f t="shared" si="206"/>
        <v/>
      </c>
      <c r="L72" s="2" t="str">
        <f t="shared" si="206"/>
        <v/>
      </c>
      <c r="M72" s="2" t="str">
        <f t="shared" si="206"/>
        <v/>
      </c>
      <c r="N72" s="2" t="str">
        <f t="shared" si="206"/>
        <v/>
      </c>
      <c r="O72" s="2" t="str">
        <f t="shared" si="206"/>
        <v/>
      </c>
      <c r="P72" s="2" t="str">
        <f t="shared" si="206"/>
        <v/>
      </c>
      <c r="Q72" s="2" t="str">
        <f t="shared" si="206"/>
        <v/>
      </c>
      <c r="R72" s="75" t="str">
        <f t="shared" si="206"/>
        <v/>
      </c>
      <c r="S72" s="75" t="str">
        <f t="shared" si="206"/>
        <v/>
      </c>
      <c r="T72" s="34"/>
      <c r="U72" s="2" t="str">
        <f>IFERROR(U59/U$59,"")</f>
        <v/>
      </c>
      <c r="V72" s="2" t="str">
        <f>IFERROR(V59/V$59,"")</f>
        <v/>
      </c>
      <c r="W72" s="2" t="str">
        <f>IFERROR(W59/W$59,"")</f>
        <v/>
      </c>
      <c r="X72" s="2" t="str">
        <f t="shared" ref="X72:BC72" si="207">IFERROR(X59/X$59,"")</f>
        <v/>
      </c>
      <c r="Y72" s="2" t="str">
        <f t="shared" si="207"/>
        <v/>
      </c>
      <c r="Z72" s="2" t="str">
        <f t="shared" si="207"/>
        <v/>
      </c>
      <c r="AA72" s="2" t="str">
        <f t="shared" si="207"/>
        <v/>
      </c>
      <c r="AB72" s="2" t="str">
        <f t="shared" si="207"/>
        <v/>
      </c>
      <c r="AC72" s="2" t="str">
        <f t="shared" si="207"/>
        <v/>
      </c>
      <c r="AD72" s="2" t="str">
        <f t="shared" si="207"/>
        <v/>
      </c>
      <c r="AE72" s="2" t="str">
        <f t="shared" si="207"/>
        <v/>
      </c>
      <c r="AF72" s="2" t="str">
        <f t="shared" si="207"/>
        <v/>
      </c>
      <c r="AG72" s="2" t="str">
        <f t="shared" si="207"/>
        <v/>
      </c>
      <c r="AH72" s="2" t="str">
        <f t="shared" si="207"/>
        <v/>
      </c>
      <c r="AI72" s="2" t="str">
        <f t="shared" si="207"/>
        <v/>
      </c>
      <c r="AJ72" s="2" t="str">
        <f t="shared" si="207"/>
        <v/>
      </c>
      <c r="AK72" s="2" t="str">
        <f t="shared" si="207"/>
        <v/>
      </c>
      <c r="AL72" s="2" t="str">
        <f t="shared" si="207"/>
        <v/>
      </c>
      <c r="AM72" s="2" t="str">
        <f t="shared" si="207"/>
        <v/>
      </c>
      <c r="AN72" s="2" t="str">
        <f t="shared" si="207"/>
        <v/>
      </c>
      <c r="AO72" s="2" t="str">
        <f t="shared" si="207"/>
        <v/>
      </c>
      <c r="AP72" s="2" t="str">
        <f t="shared" si="207"/>
        <v/>
      </c>
      <c r="AQ72" s="2" t="str">
        <f t="shared" si="207"/>
        <v/>
      </c>
      <c r="AR72" s="2" t="str">
        <f t="shared" si="207"/>
        <v/>
      </c>
      <c r="AS72" s="2" t="str">
        <f t="shared" si="207"/>
        <v/>
      </c>
      <c r="AT72" s="2" t="str">
        <f t="shared" si="207"/>
        <v/>
      </c>
      <c r="AU72" s="2" t="str">
        <f t="shared" si="207"/>
        <v/>
      </c>
      <c r="AV72" s="2" t="str">
        <f t="shared" si="207"/>
        <v/>
      </c>
      <c r="AW72" s="2" t="str">
        <f t="shared" si="207"/>
        <v/>
      </c>
      <c r="AX72" s="2" t="str">
        <f t="shared" si="207"/>
        <v/>
      </c>
      <c r="AY72" s="2" t="str">
        <f t="shared" si="207"/>
        <v/>
      </c>
      <c r="AZ72" s="2" t="str">
        <f t="shared" si="207"/>
        <v/>
      </c>
      <c r="BA72" s="2" t="str">
        <f t="shared" si="207"/>
        <v/>
      </c>
      <c r="BB72" s="2" t="str">
        <f t="shared" si="207"/>
        <v/>
      </c>
      <c r="BC72" s="2" t="str">
        <f t="shared" si="207"/>
        <v/>
      </c>
      <c r="BD72" s="2" t="str">
        <f>IFERROR(BD59/BD$59,"")</f>
        <v/>
      </c>
      <c r="BE72" s="33"/>
      <c r="BF72" s="84" t="str">
        <f t="shared" si="194"/>
        <v>-</v>
      </c>
      <c r="BG72" s="84" t="str">
        <f t="shared" si="195"/>
        <v>-</v>
      </c>
      <c r="BH72" s="84" t="str">
        <f t="shared" si="196"/>
        <v>-</v>
      </c>
      <c r="BI72" s="84" t="str">
        <f t="shared" si="197"/>
        <v>-</v>
      </c>
      <c r="BJ72" s="84" t="str">
        <f t="shared" si="198"/>
        <v>-</v>
      </c>
      <c r="BK72" s="84" t="str">
        <f t="shared" si="199"/>
        <v>-</v>
      </c>
      <c r="BL72" s="84" t="str">
        <f t="shared" si="200"/>
        <v>-</v>
      </c>
      <c r="BM72" s="84" t="str">
        <f t="shared" si="201"/>
        <v>-</v>
      </c>
      <c r="BN72" s="84" t="str">
        <f t="shared" si="202"/>
        <v>-</v>
      </c>
      <c r="BO72" s="84" t="str">
        <f t="shared" si="203"/>
        <v>-</v>
      </c>
      <c r="BP72" s="84" t="str">
        <f t="shared" si="204"/>
        <v>-</v>
      </c>
      <c r="BQ72" s="84" t="str">
        <f t="shared" si="205"/>
        <v>-</v>
      </c>
    </row>
    <row r="73" spans="1:69" x14ac:dyDescent="0.25">
      <c r="A73" s="3" t="s">
        <v>33</v>
      </c>
      <c r="B73" s="3"/>
      <c r="C73" s="66"/>
      <c r="D73" s="66"/>
      <c r="E73" s="66"/>
      <c r="F73" s="65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F73" s="47"/>
      <c r="BG73" s="47"/>
      <c r="BH73" s="47"/>
      <c r="BI73" s="47"/>
      <c r="BJ73" s="47"/>
      <c r="BK73" s="47"/>
      <c r="BL73" s="47"/>
      <c r="BM73" s="47"/>
      <c r="BN73" s="47"/>
      <c r="BO73" s="47"/>
      <c r="BP73" s="47"/>
      <c r="BQ73" s="47"/>
    </row>
    <row r="74" spans="1:69" x14ac:dyDescent="0.25">
      <c r="A74" s="42" t="s">
        <v>33</v>
      </c>
      <c r="C74" s="66"/>
      <c r="D74" s="66"/>
      <c r="E74" s="66"/>
      <c r="F74" s="65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</row>
    <row r="75" spans="1:69" x14ac:dyDescent="0.25">
      <c r="A75" s="43" t="s">
        <v>212</v>
      </c>
      <c r="B75" s="23" t="s">
        <v>59</v>
      </c>
      <c r="C75" s="21" t="str">
        <f>$C$3</f>
        <v>YTD '15</v>
      </c>
      <c r="D75" s="21" t="str">
        <f>$D$3</f>
        <v>YTD '16</v>
      </c>
      <c r="E75" s="21" t="str">
        <f>$E$3</f>
        <v>YTD '17</v>
      </c>
      <c r="F75" s="21" t="str">
        <f>$F$3</f>
        <v>YoY</v>
      </c>
      <c r="G75" s="2" t="s">
        <v>33</v>
      </c>
      <c r="H75" s="27" t="str">
        <f>$H$3</f>
        <v>Q1 '15</v>
      </c>
      <c r="I75" s="27" t="str">
        <f>$I$3</f>
        <v>Q2 '15</v>
      </c>
      <c r="J75" s="27" t="str">
        <f>$J$3</f>
        <v>Q3 '15</v>
      </c>
      <c r="K75" s="27" t="str">
        <f>$K$3</f>
        <v>Q4 '15</v>
      </c>
      <c r="L75" s="30" t="str">
        <f>$L$3</f>
        <v>Q1 '16</v>
      </c>
      <c r="M75" s="30" t="str">
        <f>$M$3</f>
        <v>Q2 '16</v>
      </c>
      <c r="N75" s="30" t="str">
        <f>$N$3</f>
        <v>Q3 '16</v>
      </c>
      <c r="O75" s="30" t="str">
        <f>$O$3</f>
        <v>Q4 '16</v>
      </c>
      <c r="P75" s="27" t="str">
        <f>$P$3</f>
        <v>Q1 '17</v>
      </c>
      <c r="Q75" s="27" t="str">
        <f>$Q$3</f>
        <v>Q2 '17</v>
      </c>
      <c r="R75" s="27" t="str">
        <f>$R$3</f>
        <v>Q3 '17</v>
      </c>
      <c r="S75" s="27" t="str">
        <f>$S$3</f>
        <v>Q4 '17</v>
      </c>
      <c r="T75" s="17" t="s">
        <v>33</v>
      </c>
      <c r="U75" s="27" t="s">
        <v>1</v>
      </c>
      <c r="V75" s="27" t="s">
        <v>2</v>
      </c>
      <c r="W75" s="27" t="s">
        <v>3</v>
      </c>
      <c r="X75" s="27" t="s">
        <v>4</v>
      </c>
      <c r="Y75" s="27" t="s">
        <v>5</v>
      </c>
      <c r="Z75" s="27" t="s">
        <v>6</v>
      </c>
      <c r="AA75" s="27" t="s">
        <v>7</v>
      </c>
      <c r="AB75" s="27" t="s">
        <v>8</v>
      </c>
      <c r="AC75" s="27" t="s">
        <v>9</v>
      </c>
      <c r="AD75" s="27" t="s">
        <v>10</v>
      </c>
      <c r="AE75" s="27" t="s">
        <v>11</v>
      </c>
      <c r="AF75" s="27" t="s">
        <v>12</v>
      </c>
      <c r="AG75" s="29" t="s">
        <v>13</v>
      </c>
      <c r="AH75" s="29" t="s">
        <v>14</v>
      </c>
      <c r="AI75" s="29" t="s">
        <v>15</v>
      </c>
      <c r="AJ75" s="29" t="s">
        <v>16</v>
      </c>
      <c r="AK75" s="29" t="s">
        <v>17</v>
      </c>
      <c r="AL75" s="29" t="s">
        <v>18</v>
      </c>
      <c r="AM75" s="29" t="s">
        <v>19</v>
      </c>
      <c r="AN75" s="29" t="s">
        <v>20</v>
      </c>
      <c r="AO75" s="29" t="s">
        <v>21</v>
      </c>
      <c r="AP75" s="29" t="s">
        <v>22</v>
      </c>
      <c r="AQ75" s="29" t="s">
        <v>23</v>
      </c>
      <c r="AR75" s="29" t="s">
        <v>24</v>
      </c>
      <c r="AS75" s="25" t="s">
        <v>25</v>
      </c>
      <c r="AT75" s="25" t="s">
        <v>26</v>
      </c>
      <c r="AU75" s="25" t="s">
        <v>27</v>
      </c>
      <c r="AV75" s="25" t="s">
        <v>28</v>
      </c>
      <c r="AW75" s="25" t="s">
        <v>29</v>
      </c>
      <c r="AX75" s="25" t="s">
        <v>30</v>
      </c>
      <c r="AY75" s="31" t="s">
        <v>99</v>
      </c>
      <c r="AZ75" s="31" t="s">
        <v>100</v>
      </c>
      <c r="BA75" s="31" t="s">
        <v>101</v>
      </c>
      <c r="BB75" s="31" t="s">
        <v>102</v>
      </c>
      <c r="BC75" s="31" t="s">
        <v>103</v>
      </c>
      <c r="BD75" s="31" t="s">
        <v>104</v>
      </c>
      <c r="BF75" s="32">
        <v>42736</v>
      </c>
      <c r="BG75" s="32">
        <v>42767</v>
      </c>
      <c r="BH75" s="32">
        <v>42795</v>
      </c>
      <c r="BI75" s="32">
        <v>42826</v>
      </c>
      <c r="BJ75" s="32">
        <v>42856</v>
      </c>
      <c r="BK75" s="32">
        <v>42887</v>
      </c>
      <c r="BL75" s="32">
        <v>42917</v>
      </c>
      <c r="BM75" s="32">
        <v>42948</v>
      </c>
      <c r="BN75" s="32">
        <v>42979</v>
      </c>
      <c r="BO75" s="32">
        <v>43009</v>
      </c>
      <c r="BP75" s="32">
        <v>43040</v>
      </c>
      <c r="BQ75" s="32">
        <v>43070</v>
      </c>
    </row>
    <row r="76" spans="1:69" x14ac:dyDescent="0.25">
      <c r="A76" s="16" t="s">
        <v>135</v>
      </c>
      <c r="B76" s="16" t="s">
        <v>58</v>
      </c>
      <c r="C76" s="81">
        <f>INDEX(U76:AF76,$B$2)</f>
        <v>0</v>
      </c>
      <c r="D76" s="81">
        <f>INDEX(AG76:AR76,$B$2)</f>
        <v>0</v>
      </c>
      <c r="E76" s="81">
        <f>INDEX(AS76:BD76,$B$2)</f>
        <v>0</v>
      </c>
      <c r="F76" s="65" t="str">
        <f>IFERROR(E76/D76,"")</f>
        <v/>
      </c>
      <c r="H76" s="4">
        <f>W76</f>
        <v>0</v>
      </c>
      <c r="I76" s="4">
        <f>Z76</f>
        <v>0</v>
      </c>
      <c r="J76" s="4">
        <f>AC76</f>
        <v>0</v>
      </c>
      <c r="K76" s="69">
        <f>AF76</f>
        <v>0</v>
      </c>
      <c r="L76" s="4">
        <f>AI76</f>
        <v>0</v>
      </c>
      <c r="M76" s="4">
        <f>AL76</f>
        <v>0</v>
      </c>
      <c r="N76" s="4">
        <f>AO76</f>
        <v>0</v>
      </c>
      <c r="O76" s="4">
        <f>AR76</f>
        <v>0</v>
      </c>
      <c r="P76" s="4">
        <f>INDEX(AS76:AU76,IF($B$2&gt;3,3,$B$2))</f>
        <v>0</v>
      </c>
      <c r="Q76" s="4">
        <f>INDEX(AV76:AX76,IF($B$2&gt;6,3,$B$2-3))</f>
        <v>0</v>
      </c>
      <c r="R76" s="4">
        <f>IFERROR(INDEX(AY76:BA76,IF($B$2&gt;9,3,$B$2-6)),"-")</f>
        <v>0</v>
      </c>
      <c r="S76" s="69" t="str">
        <f>IFERROR(INDEX(BB76:BD76,IF($B$2&gt;12,3,$B$2-9)),"-")</f>
        <v>-</v>
      </c>
      <c r="U76" s="4" t="n">
        <v>34.0</v>
      </c>
      <c r="V76" t="n">
        <v>39.0</v>
      </c>
      <c r="W76" t="n">
        <v>43.0</v>
      </c>
      <c r="X76" t="n">
        <v>50.0</v>
      </c>
      <c r="Y76" t="n">
        <v>52.0</v>
      </c>
      <c r="Z76" t="n">
        <v>53.0</v>
      </c>
      <c r="AA76" t="n">
        <v>53.0</v>
      </c>
      <c r="AB76" t="n">
        <v>53.0</v>
      </c>
      <c r="AC76" t="n">
        <v>53.0</v>
      </c>
      <c r="AD76" t="n">
        <v>53.0</v>
      </c>
      <c r="AE76" t="n">
        <v>50.0</v>
      </c>
      <c r="AF76" t="n">
        <v>51.0</v>
      </c>
      <c r="AG76" t="n">
        <v>80.0</v>
      </c>
      <c r="AH76" t="n">
        <v>80.0</v>
      </c>
      <c r="AI76" t="n">
        <v>81.0</v>
      </c>
      <c r="AJ76" t="n">
        <v>81.0</v>
      </c>
      <c r="AK76" t="n">
        <v>80.0</v>
      </c>
      <c r="AL76" t="n">
        <v>77.0</v>
      </c>
      <c r="AM76" t="n">
        <v>70.0</v>
      </c>
      <c r="AN76" t="n">
        <v>70.0</v>
      </c>
      <c r="AO76" t="n">
        <v>68.0</v>
      </c>
      <c r="AP76" t="n">
        <v>67.0</v>
      </c>
      <c r="AQ76" t="n">
        <v>65.0</v>
      </c>
      <c r="AR76" t="n">
        <v>61.0</v>
      </c>
      <c r="AS76" s="15" t="n">
        <v>97.0</v>
      </c>
      <c r="AT76" s="15" t="n">
        <v>95.0</v>
      </c>
      <c r="AU76" s="15" t="n">
        <v>95.0</v>
      </c>
      <c r="AV76" s="15" t="n">
        <v>249.0</v>
      </c>
      <c r="AW76" s="15" t="n">
        <v>241.0</v>
      </c>
      <c r="AX76" s="15" t="n">
        <v>234.0</v>
      </c>
      <c r="AY76" s="15" t="n">
        <v>216.0</v>
      </c>
      <c r="AZ76" s="15"/>
      <c r="BA76" s="15"/>
      <c r="BB76" s="15"/>
      <c r="BC76" s="15"/>
      <c r="BD76" s="15"/>
      <c r="BF76" s="84" t="str">
        <f t="shared" ref="BF76:BF85" si="208">IFERROR(AS76/AG76,"-")</f>
        <v>-</v>
      </c>
      <c r="BG76" s="84" t="str">
        <f t="shared" ref="BG76:BG85" si="209">IFERROR(AT76/AH76,"-")</f>
        <v>-</v>
      </c>
      <c r="BH76" s="84" t="str">
        <f t="shared" ref="BH76:BH85" si="210">IFERROR(AU76/AI76,"-")</f>
        <v>-</v>
      </c>
      <c r="BI76" s="84" t="str">
        <f t="shared" ref="BI76:BI85" si="211">IFERROR(AV76/AJ76,"-")</f>
        <v>-</v>
      </c>
      <c r="BJ76" s="84" t="str">
        <f t="shared" ref="BJ76:BJ85" si="212">IFERROR(AW76/AK76,"-")</f>
        <v>-</v>
      </c>
      <c r="BK76" s="84" t="str">
        <f t="shared" ref="BK76:BK85" si="213">IFERROR(AX76/AL76,"-")</f>
        <v>-</v>
      </c>
      <c r="BL76" s="84" t="str">
        <f t="shared" ref="BL76:BL85" si="214">IFERROR(AY76/AM76,"-")</f>
        <v>-</v>
      </c>
      <c r="BM76" s="84" t="str">
        <f t="shared" ref="BM76:BM85" si="215">IFERROR(AZ76/AN76,"-")</f>
        <v>-</v>
      </c>
      <c r="BN76" s="84" t="str">
        <f t="shared" ref="BN76:BN85" si="216">IFERROR(BA76/AO76,"-")</f>
        <v>-</v>
      </c>
      <c r="BO76" s="84" t="str">
        <f t="shared" ref="BO76:BO85" si="217">IFERROR(BB76/AP76,"-")</f>
        <v>-</v>
      </c>
      <c r="BP76" s="84" t="str">
        <f t="shared" ref="BP76:BP85" si="218">IFERROR(BC76/AQ76,"-")</f>
        <v>-</v>
      </c>
      <c r="BQ76" s="84" t="str">
        <f t="shared" ref="BQ76:BQ85" si="219">IFERROR(BD76/AR76,"-")</f>
        <v>-</v>
      </c>
    </row>
    <row r="77" spans="1:69" x14ac:dyDescent="0.25">
      <c r="A77" s="16" t="s">
        <v>136</v>
      </c>
      <c r="B77" s="16" t="s">
        <v>44</v>
      </c>
      <c r="C77" s="81">
        <f t="shared" ref="C77:C83" si="220">INDEX(U77:AF77,$B$2)</f>
        <v>0</v>
      </c>
      <c r="D77" s="81">
        <f t="shared" ref="D77:D83" si="221">INDEX(AG77:AR77,$B$2)</f>
        <v>0</v>
      </c>
      <c r="E77" s="81">
        <f t="shared" ref="E77:E83" si="222">INDEX(AS77:BD77,$B$2)</f>
        <v>0</v>
      </c>
      <c r="F77" s="65" t="str">
        <f t="shared" ref="F77:F83" si="223">IFERROR(E77/D77,"")</f>
        <v/>
      </c>
      <c r="H77" s="4">
        <f t="shared" ref="H77:H85" si="224">W77</f>
        <v>0</v>
      </c>
      <c r="I77" s="4">
        <f t="shared" ref="I77:I85" si="225">Z77</f>
        <v>0</v>
      </c>
      <c r="J77" s="4">
        <f t="shared" ref="J77:J85" si="226">AC77</f>
        <v>0</v>
      </c>
      <c r="K77" s="69">
        <f t="shared" ref="K77:K85" si="227">AF77</f>
        <v>0</v>
      </c>
      <c r="L77" s="4">
        <f t="shared" ref="L77:L85" si="228">AI77</f>
        <v>0</v>
      </c>
      <c r="M77" s="4">
        <f t="shared" ref="M77:M85" si="229">AL77</f>
        <v>0</v>
      </c>
      <c r="N77" s="4">
        <f t="shared" ref="N77:N85" si="230">AO77</f>
        <v>0</v>
      </c>
      <c r="O77" s="4">
        <f t="shared" ref="O77:O85" si="231">AR77</f>
        <v>0</v>
      </c>
      <c r="P77" s="4">
        <f t="shared" ref="P77:P85" si="232">INDEX(AS77:AU77,IF($B$2&gt;3,3,$B$2))</f>
        <v>0</v>
      </c>
      <c r="Q77" s="4">
        <f t="shared" ref="Q77:Q85" si="233">INDEX(AV77:AX77,IF($B$2&gt;6,3,$B$2-3))</f>
        <v>0</v>
      </c>
      <c r="R77" s="4">
        <f t="shared" ref="R77:R84" si="234">IFERROR(INDEX(AY77:BA77,IF($B$2&gt;9,3,$B$2-6)),"-")</f>
        <v>0</v>
      </c>
      <c r="S77" s="69" t="str">
        <f t="shared" ref="S77:S85" si="235">IFERROR(INDEX(BB77:BD77,IF($B$2&gt;12,3,$B$2-9)),"-")</f>
        <v>-</v>
      </c>
      <c r="U77" s="4" t="n">
        <v>215.0</v>
      </c>
      <c r="V77" t="n">
        <v>68.0</v>
      </c>
      <c r="W77" t="n">
        <v>224.0</v>
      </c>
      <c r="X77" t="n">
        <v>301.0</v>
      </c>
      <c r="Y77" t="n">
        <v>221.0</v>
      </c>
      <c r="Z77" t="n">
        <v>256.0</v>
      </c>
      <c r="AA77" t="n">
        <v>229.0</v>
      </c>
      <c r="AB77" t="n">
        <v>227.0</v>
      </c>
      <c r="AC77" t="n">
        <v>224.0</v>
      </c>
      <c r="AD77" t="n">
        <v>185.0</v>
      </c>
      <c r="AE77" t="n">
        <v>311.0</v>
      </c>
      <c r="AF77" t="n">
        <v>248.0</v>
      </c>
      <c r="AG77" t="n">
        <v>71.0</v>
      </c>
      <c r="AH77" t="n">
        <v>74.0</v>
      </c>
      <c r="AI77" t="n">
        <v>320.0</v>
      </c>
      <c r="AJ77" t="n">
        <v>206.0</v>
      </c>
      <c r="AK77" t="n">
        <v>213.0</v>
      </c>
      <c r="AL77" t="n">
        <v>315.0</v>
      </c>
      <c r="AM77" t="n">
        <v>246.0</v>
      </c>
      <c r="AN77" t="n">
        <v>238.0</v>
      </c>
      <c r="AO77" t="n">
        <v>330.0</v>
      </c>
      <c r="AP77" t="n">
        <v>305.0</v>
      </c>
      <c r="AQ77" t="n">
        <v>377.0</v>
      </c>
      <c r="AR77" t="n">
        <v>381.0</v>
      </c>
      <c r="AS77" s="15" t="n">
        <v>189.0</v>
      </c>
      <c r="AT77" s="15" t="n">
        <v>379.0</v>
      </c>
      <c r="AU77" s="15" t="n">
        <v>346.0</v>
      </c>
      <c r="AV77" s="15" t="n">
        <v>289.0</v>
      </c>
      <c r="AW77" s="15" t="n">
        <v>347.0</v>
      </c>
      <c r="AX77" s="15" t="n">
        <v>405.0</v>
      </c>
      <c r="AY77" s="15" t="n">
        <v>338.0</v>
      </c>
      <c r="AZ77" s="15"/>
      <c r="BA77" s="15"/>
      <c r="BB77" s="15"/>
      <c r="BC77" s="15"/>
      <c r="BD77" s="15"/>
      <c r="BF77" s="84" t="str">
        <f t="shared" si="208"/>
        <v>-</v>
      </c>
      <c r="BG77" s="84" t="str">
        <f t="shared" si="209"/>
        <v>-</v>
      </c>
      <c r="BH77" s="84" t="str">
        <f t="shared" si="210"/>
        <v>-</v>
      </c>
      <c r="BI77" s="84" t="str">
        <f t="shared" si="211"/>
        <v>-</v>
      </c>
      <c r="BJ77" s="84" t="str">
        <f t="shared" si="212"/>
        <v>-</v>
      </c>
      <c r="BK77" s="84" t="str">
        <f t="shared" si="213"/>
        <v>-</v>
      </c>
      <c r="BL77" s="84" t="str">
        <f t="shared" si="214"/>
        <v>-</v>
      </c>
      <c r="BM77" s="84" t="str">
        <f t="shared" si="215"/>
        <v>-</v>
      </c>
      <c r="BN77" s="84" t="str">
        <f t="shared" si="216"/>
        <v>-</v>
      </c>
      <c r="BO77" s="84" t="str">
        <f t="shared" si="217"/>
        <v>-</v>
      </c>
      <c r="BP77" s="84" t="str">
        <f t="shared" si="218"/>
        <v>-</v>
      </c>
      <c r="BQ77" s="84" t="str">
        <f t="shared" si="219"/>
        <v>-</v>
      </c>
    </row>
    <row r="78" spans="1:69" x14ac:dyDescent="0.25">
      <c r="A78" s="16" t="s">
        <v>137</v>
      </c>
      <c r="B78" s="16" t="s">
        <v>45</v>
      </c>
      <c r="C78" s="81">
        <f t="shared" si="220"/>
        <v>0</v>
      </c>
      <c r="D78" s="81">
        <f t="shared" si="221"/>
        <v>0</v>
      </c>
      <c r="E78" s="81">
        <f t="shared" si="222"/>
        <v>0</v>
      </c>
      <c r="F78" s="65" t="str">
        <f t="shared" si="223"/>
        <v/>
      </c>
      <c r="H78" s="4">
        <f t="shared" si="224"/>
        <v>0</v>
      </c>
      <c r="I78" s="4">
        <f t="shared" si="225"/>
        <v>0</v>
      </c>
      <c r="J78" s="4">
        <f t="shared" si="226"/>
        <v>0</v>
      </c>
      <c r="K78" s="69">
        <f t="shared" si="227"/>
        <v>0</v>
      </c>
      <c r="L78" s="4">
        <f t="shared" si="228"/>
        <v>0</v>
      </c>
      <c r="M78" s="4">
        <f t="shared" si="229"/>
        <v>0</v>
      </c>
      <c r="N78" s="4">
        <f t="shared" si="230"/>
        <v>0</v>
      </c>
      <c r="O78" s="4">
        <f t="shared" si="231"/>
        <v>0</v>
      </c>
      <c r="P78" s="4">
        <f t="shared" si="232"/>
        <v>0</v>
      </c>
      <c r="Q78" s="4">
        <f t="shared" si="233"/>
        <v>0</v>
      </c>
      <c r="R78" s="4">
        <f t="shared" si="234"/>
        <v>0</v>
      </c>
      <c r="S78" s="69" t="str">
        <f t="shared" si="235"/>
        <v>-</v>
      </c>
      <c r="U78" s="4" t="n">
        <v>237.0</v>
      </c>
      <c r="V78" t="n">
        <v>214.0</v>
      </c>
      <c r="W78" t="n">
        <v>68.0</v>
      </c>
      <c r="X78" t="n">
        <v>223.0</v>
      </c>
      <c r="Y78" t="n">
        <v>297.0</v>
      </c>
      <c r="Z78" t="n">
        <v>215.0</v>
      </c>
      <c r="AA78" t="n">
        <v>249.0</v>
      </c>
      <c r="AB78" t="n">
        <v>228.0</v>
      </c>
      <c r="AC78" t="n">
        <v>215.0</v>
      </c>
      <c r="AD78" t="n">
        <v>222.0</v>
      </c>
      <c r="AE78" t="n">
        <v>181.0</v>
      </c>
      <c r="AF78" t="n">
        <v>305.0</v>
      </c>
      <c r="AG78" t="n">
        <v>246.0</v>
      </c>
      <c r="AH78" t="n">
        <v>71.0</v>
      </c>
      <c r="AI78" t="n">
        <v>72.0</v>
      </c>
      <c r="AJ78" t="n">
        <v>319.0</v>
      </c>
      <c r="AK78" t="n">
        <v>206.0</v>
      </c>
      <c r="AL78" t="n">
        <v>213.0</v>
      </c>
      <c r="AM78" t="n">
        <v>314.0</v>
      </c>
      <c r="AN78" t="n">
        <v>245.0</v>
      </c>
      <c r="AO78" t="n">
        <v>234.0</v>
      </c>
      <c r="AP78" t="n">
        <v>329.0</v>
      </c>
      <c r="AQ78" t="n">
        <v>304.0</v>
      </c>
      <c r="AR78" t="n">
        <v>377.0</v>
      </c>
      <c r="AS78" s="15" t="n">
        <v>379.0</v>
      </c>
      <c r="AT78" s="15" t="n">
        <v>189.0</v>
      </c>
      <c r="AU78" s="15" t="n">
        <v>379.0</v>
      </c>
      <c r="AV78" s="15" t="n">
        <v>321.0</v>
      </c>
      <c r="AW78" s="15" t="n">
        <v>286.0</v>
      </c>
      <c r="AX78" s="15" t="n">
        <v>324.0</v>
      </c>
      <c r="AY78" s="15" t="n">
        <v>399.0</v>
      </c>
      <c r="AZ78" s="15"/>
      <c r="BA78" s="15"/>
      <c r="BB78" s="15"/>
      <c r="BC78" s="15"/>
      <c r="BD78" s="15"/>
      <c r="BF78" s="84" t="str">
        <f t="shared" si="208"/>
        <v>-</v>
      </c>
      <c r="BG78" s="84" t="str">
        <f t="shared" si="209"/>
        <v>-</v>
      </c>
      <c r="BH78" s="84" t="str">
        <f t="shared" si="210"/>
        <v>-</v>
      </c>
      <c r="BI78" s="84" t="str">
        <f t="shared" si="211"/>
        <v>-</v>
      </c>
      <c r="BJ78" s="84" t="str">
        <f t="shared" si="212"/>
        <v>-</v>
      </c>
      <c r="BK78" s="84" t="str">
        <f t="shared" si="213"/>
        <v>-</v>
      </c>
      <c r="BL78" s="84" t="str">
        <f t="shared" si="214"/>
        <v>-</v>
      </c>
      <c r="BM78" s="84" t="str">
        <f t="shared" si="215"/>
        <v>-</v>
      </c>
      <c r="BN78" s="84" t="str">
        <f t="shared" si="216"/>
        <v>-</v>
      </c>
      <c r="BO78" s="84" t="str">
        <f t="shared" si="217"/>
        <v>-</v>
      </c>
      <c r="BP78" s="84" t="str">
        <f t="shared" si="218"/>
        <v>-</v>
      </c>
      <c r="BQ78" s="84" t="str">
        <f t="shared" si="219"/>
        <v>-</v>
      </c>
    </row>
    <row r="79" spans="1:69" x14ac:dyDescent="0.25">
      <c r="A79" s="16" t="s">
        <v>138</v>
      </c>
      <c r="B79" s="16" t="s">
        <v>46</v>
      </c>
      <c r="C79" s="81">
        <f t="shared" si="220"/>
        <v>0</v>
      </c>
      <c r="D79" s="81">
        <f t="shared" si="221"/>
        <v>0</v>
      </c>
      <c r="E79" s="81">
        <f t="shared" si="222"/>
        <v>0</v>
      </c>
      <c r="F79" s="65" t="str">
        <f t="shared" si="223"/>
        <v/>
      </c>
      <c r="H79" s="4">
        <f t="shared" si="224"/>
        <v>0</v>
      </c>
      <c r="I79" s="4">
        <f t="shared" si="225"/>
        <v>0</v>
      </c>
      <c r="J79" s="4">
        <f t="shared" si="226"/>
        <v>0</v>
      </c>
      <c r="K79" s="69">
        <f t="shared" si="227"/>
        <v>0</v>
      </c>
      <c r="L79" s="4">
        <f t="shared" si="228"/>
        <v>0</v>
      </c>
      <c r="M79" s="4">
        <f t="shared" si="229"/>
        <v>0</v>
      </c>
      <c r="N79" s="4">
        <f t="shared" si="230"/>
        <v>0</v>
      </c>
      <c r="O79" s="4">
        <f t="shared" si="231"/>
        <v>0</v>
      </c>
      <c r="P79" s="4">
        <f t="shared" si="232"/>
        <v>0</v>
      </c>
      <c r="Q79" s="4">
        <f t="shared" si="233"/>
        <v>0</v>
      </c>
      <c r="R79" s="4">
        <f t="shared" si="234"/>
        <v>0</v>
      </c>
      <c r="S79" s="69" t="str">
        <f t="shared" si="235"/>
        <v>-</v>
      </c>
      <c r="U79" s="4" t="n">
        <v>296.0</v>
      </c>
      <c r="V79" t="n">
        <v>430.0</v>
      </c>
      <c r="W79" t="n">
        <v>439.0</v>
      </c>
      <c r="X79" t="n">
        <v>270.0</v>
      </c>
      <c r="Y79" t="n">
        <v>256.0</v>
      </c>
      <c r="Z79" t="n">
        <v>435.0</v>
      </c>
      <c r="AA79" t="n">
        <v>430.0</v>
      </c>
      <c r="AB79" t="n">
        <v>430.0</v>
      </c>
      <c r="AC79" t="n">
        <v>414.0</v>
      </c>
      <c r="AD79" t="n">
        <v>397.0</v>
      </c>
      <c r="AE79" t="n">
        <v>398.0</v>
      </c>
      <c r="AF79" t="n">
        <v>350.0</v>
      </c>
      <c r="AG79" t="n">
        <v>464.0</v>
      </c>
      <c r="AH79" t="n">
        <v>530.0</v>
      </c>
      <c r="AI79" t="n">
        <v>292.0</v>
      </c>
      <c r="AJ79" t="n">
        <v>140.0</v>
      </c>
      <c r="AK79" t="n">
        <v>384.0</v>
      </c>
      <c r="AL79" t="n">
        <v>492.0</v>
      </c>
      <c r="AM79" t="n">
        <v>400.0</v>
      </c>
      <c r="AN79" t="n">
        <v>499.0</v>
      </c>
      <c r="AO79" t="n">
        <v>525.0</v>
      </c>
      <c r="AP79" t="n">
        <v>462.0</v>
      </c>
      <c r="AQ79" t="n">
        <v>538.0</v>
      </c>
      <c r="AR79" t="n">
        <v>603.0</v>
      </c>
      <c r="AS79" s="15" t="n">
        <v>658.0</v>
      </c>
      <c r="AT79" s="15" t="n">
        <v>750.0</v>
      </c>
      <c r="AU79" s="15" t="n">
        <v>561.0</v>
      </c>
      <c r="AV79" s="15" t="n">
        <v>516.0</v>
      </c>
      <c r="AW79" s="15" t="n">
        <v>670.0</v>
      </c>
      <c r="AX79" s="15" t="n">
        <v>579.0</v>
      </c>
      <c r="AY79" s="15" t="n">
        <v>565.0</v>
      </c>
      <c r="AZ79" s="15"/>
      <c r="BA79" s="15"/>
      <c r="BB79" s="15"/>
      <c r="BC79" s="15"/>
      <c r="BD79" s="15"/>
      <c r="BF79" s="84" t="str">
        <f t="shared" si="208"/>
        <v>-</v>
      </c>
      <c r="BG79" s="84" t="str">
        <f t="shared" si="209"/>
        <v>-</v>
      </c>
      <c r="BH79" s="84" t="str">
        <f t="shared" si="210"/>
        <v>-</v>
      </c>
      <c r="BI79" s="84" t="str">
        <f t="shared" si="211"/>
        <v>-</v>
      </c>
      <c r="BJ79" s="84" t="str">
        <f t="shared" si="212"/>
        <v>-</v>
      </c>
      <c r="BK79" s="84" t="str">
        <f t="shared" si="213"/>
        <v>-</v>
      </c>
      <c r="BL79" s="84" t="str">
        <f t="shared" si="214"/>
        <v>-</v>
      </c>
      <c r="BM79" s="84" t="str">
        <f t="shared" si="215"/>
        <v>-</v>
      </c>
      <c r="BN79" s="84" t="str">
        <f t="shared" si="216"/>
        <v>-</v>
      </c>
      <c r="BO79" s="84" t="str">
        <f t="shared" si="217"/>
        <v>-</v>
      </c>
      <c r="BP79" s="84" t="str">
        <f t="shared" si="218"/>
        <v>-</v>
      </c>
      <c r="BQ79" s="84" t="str">
        <f t="shared" si="219"/>
        <v>-</v>
      </c>
    </row>
    <row r="80" spans="1:69" x14ac:dyDescent="0.25">
      <c r="A80" s="16" t="s">
        <v>139</v>
      </c>
      <c r="B80" s="16" t="s">
        <v>47</v>
      </c>
      <c r="C80" s="81">
        <f t="shared" si="220"/>
        <v>0</v>
      </c>
      <c r="D80" s="81">
        <f t="shared" si="221"/>
        <v>0</v>
      </c>
      <c r="E80" s="81">
        <f t="shared" si="222"/>
        <v>0</v>
      </c>
      <c r="F80" s="65" t="str">
        <f t="shared" si="223"/>
        <v/>
      </c>
      <c r="H80" s="4">
        <f t="shared" si="224"/>
        <v>0</v>
      </c>
      <c r="I80" s="4">
        <f t="shared" si="225"/>
        <v>0</v>
      </c>
      <c r="J80" s="4">
        <f t="shared" si="226"/>
        <v>0</v>
      </c>
      <c r="K80" s="69">
        <f t="shared" si="227"/>
        <v>0</v>
      </c>
      <c r="L80" s="4">
        <f t="shared" si="228"/>
        <v>0</v>
      </c>
      <c r="M80" s="4">
        <f t="shared" si="229"/>
        <v>0</v>
      </c>
      <c r="N80" s="4">
        <f t="shared" si="230"/>
        <v>0</v>
      </c>
      <c r="O80" s="4">
        <f t="shared" si="231"/>
        <v>0</v>
      </c>
      <c r="P80" s="4">
        <f t="shared" si="232"/>
        <v>0</v>
      </c>
      <c r="Q80" s="4">
        <f t="shared" si="233"/>
        <v>0</v>
      </c>
      <c r="R80" s="4">
        <f t="shared" si="234"/>
        <v>0</v>
      </c>
      <c r="S80" s="69" t="str">
        <f t="shared" si="235"/>
        <v>-</v>
      </c>
      <c r="U80" s="4" t="n">
        <v>288.0</v>
      </c>
      <c r="V80" t="n">
        <v>289.0</v>
      </c>
      <c r="W80" t="n">
        <v>313.0</v>
      </c>
      <c r="X80" t="n">
        <v>357.0</v>
      </c>
      <c r="Y80" t="n">
        <v>348.0</v>
      </c>
      <c r="Z80" t="n">
        <v>247.0</v>
      </c>
      <c r="AA80" t="n">
        <v>247.0</v>
      </c>
      <c r="AB80" t="n">
        <v>351.0</v>
      </c>
      <c r="AC80" t="n">
        <v>390.0</v>
      </c>
      <c r="AD80" t="n">
        <v>419.0</v>
      </c>
      <c r="AE80" t="n">
        <v>347.0</v>
      </c>
      <c r="AF80" t="n">
        <v>341.0</v>
      </c>
      <c r="AG80" t="n">
        <v>371.0</v>
      </c>
      <c r="AH80" t="n">
        <v>387.0</v>
      </c>
      <c r="AI80" t="n">
        <v>479.0</v>
      </c>
      <c r="AJ80" t="n">
        <v>490.0</v>
      </c>
      <c r="AK80" t="n">
        <v>409.0</v>
      </c>
      <c r="AL80" t="n">
        <v>238.0</v>
      </c>
      <c r="AM80" t="n">
        <v>354.0</v>
      </c>
      <c r="AN80" t="n">
        <v>461.0</v>
      </c>
      <c r="AO80" t="n">
        <v>509.0</v>
      </c>
      <c r="AP80" t="n">
        <v>571.0</v>
      </c>
      <c r="AQ80" t="n">
        <v>599.0</v>
      </c>
      <c r="AR80" t="n">
        <v>540.0</v>
      </c>
      <c r="AS80" s="15" t="n">
        <v>563.0</v>
      </c>
      <c r="AT80" s="15" t="n">
        <v>444.0</v>
      </c>
      <c r="AU80" s="15" t="n">
        <v>481.0</v>
      </c>
      <c r="AV80" s="15" t="n">
        <v>387.0</v>
      </c>
      <c r="AW80" s="15" t="n">
        <v>293.0</v>
      </c>
      <c r="AX80" s="15" t="n">
        <v>291.0</v>
      </c>
      <c r="AY80" s="15" t="n">
        <v>261.0</v>
      </c>
      <c r="AZ80" s="15"/>
      <c r="BA80" s="15"/>
      <c r="BB80" s="15"/>
      <c r="BC80" s="15"/>
      <c r="BD80" s="15"/>
      <c r="BF80" s="84" t="str">
        <f t="shared" si="208"/>
        <v>-</v>
      </c>
      <c r="BG80" s="84" t="str">
        <f t="shared" si="209"/>
        <v>-</v>
      </c>
      <c r="BH80" s="84" t="str">
        <f t="shared" si="210"/>
        <v>-</v>
      </c>
      <c r="BI80" s="84" t="str">
        <f t="shared" si="211"/>
        <v>-</v>
      </c>
      <c r="BJ80" s="84" t="str">
        <f t="shared" si="212"/>
        <v>-</v>
      </c>
      <c r="BK80" s="84" t="str">
        <f t="shared" si="213"/>
        <v>-</v>
      </c>
      <c r="BL80" s="84" t="str">
        <f t="shared" si="214"/>
        <v>-</v>
      </c>
      <c r="BM80" s="84" t="str">
        <f t="shared" si="215"/>
        <v>-</v>
      </c>
      <c r="BN80" s="84" t="str">
        <f t="shared" si="216"/>
        <v>-</v>
      </c>
      <c r="BO80" s="84" t="str">
        <f t="shared" si="217"/>
        <v>-</v>
      </c>
      <c r="BP80" s="84" t="str">
        <f t="shared" si="218"/>
        <v>-</v>
      </c>
      <c r="BQ80" s="84" t="str">
        <f t="shared" si="219"/>
        <v>-</v>
      </c>
    </row>
    <row r="81" spans="1:69" x14ac:dyDescent="0.25">
      <c r="A81" s="16" t="s">
        <v>140</v>
      </c>
      <c r="B81" s="16" t="s">
        <v>48</v>
      </c>
      <c r="C81" s="81">
        <f>INDEX(U81:AF81,$B$2)</f>
        <v>0</v>
      </c>
      <c r="D81" s="81">
        <f t="shared" si="221"/>
        <v>0</v>
      </c>
      <c r="E81" s="81">
        <f t="shared" si="222"/>
        <v>0</v>
      </c>
      <c r="F81" s="65" t="str">
        <f t="shared" si="223"/>
        <v/>
      </c>
      <c r="H81" s="4">
        <f t="shared" si="224"/>
        <v>0</v>
      </c>
      <c r="I81" s="4">
        <f t="shared" si="225"/>
        <v>0</v>
      </c>
      <c r="J81" s="4">
        <f t="shared" si="226"/>
        <v>0</v>
      </c>
      <c r="K81" s="69">
        <f t="shared" si="227"/>
        <v>0</v>
      </c>
      <c r="L81" s="4">
        <f t="shared" si="228"/>
        <v>0</v>
      </c>
      <c r="M81" s="4">
        <f t="shared" si="229"/>
        <v>0</v>
      </c>
      <c r="N81" s="4">
        <f t="shared" si="230"/>
        <v>0</v>
      </c>
      <c r="O81" s="4">
        <f t="shared" si="231"/>
        <v>0</v>
      </c>
      <c r="P81" s="4">
        <f t="shared" si="232"/>
        <v>0</v>
      </c>
      <c r="Q81" s="4">
        <f t="shared" si="233"/>
        <v>0</v>
      </c>
      <c r="R81" s="4">
        <f t="shared" si="234"/>
        <v>0</v>
      </c>
      <c r="S81" s="69" t="str">
        <f t="shared" si="235"/>
        <v>-</v>
      </c>
      <c r="U81" s="4" t="n">
        <v>198.0</v>
      </c>
      <c r="V81" t="n">
        <v>253.0</v>
      </c>
      <c r="W81" t="n">
        <v>299.0</v>
      </c>
      <c r="X81" t="n">
        <v>341.0</v>
      </c>
      <c r="Y81" t="n">
        <v>320.0</v>
      </c>
      <c r="Z81" t="n">
        <v>295.0</v>
      </c>
      <c r="AA81" t="n">
        <v>306.0</v>
      </c>
      <c r="AB81" t="n">
        <v>308.0</v>
      </c>
      <c r="AC81" t="n">
        <v>269.0</v>
      </c>
      <c r="AD81" t="n">
        <v>339.0</v>
      </c>
      <c r="AE81" t="n">
        <v>411.0</v>
      </c>
      <c r="AF81" t="n">
        <v>413.0</v>
      </c>
      <c r="AG81" t="n">
        <v>432.0</v>
      </c>
      <c r="AH81" t="n">
        <v>480.0</v>
      </c>
      <c r="AI81" t="n">
        <v>504.0</v>
      </c>
      <c r="AJ81" t="n">
        <v>517.0</v>
      </c>
      <c r="AK81" t="n">
        <v>466.0</v>
      </c>
      <c r="AL81" t="n">
        <v>509.0</v>
      </c>
      <c r="AM81" t="n">
        <v>512.0</v>
      </c>
      <c r="AN81" t="n">
        <v>471.0</v>
      </c>
      <c r="AO81" t="n">
        <v>417.0</v>
      </c>
      <c r="AP81" t="n">
        <v>496.0</v>
      </c>
      <c r="AQ81" t="n">
        <v>551.0</v>
      </c>
      <c r="AR81" t="n">
        <v>533.0</v>
      </c>
      <c r="AS81" s="15" t="n">
        <v>609.0</v>
      </c>
      <c r="AT81" s="15" t="n">
        <v>327.0</v>
      </c>
      <c r="AU81" s="15" t="n">
        <v>310.0</v>
      </c>
      <c r="AV81" s="15" t="n">
        <v>243.0</v>
      </c>
      <c r="AW81" s="15" t="n">
        <v>281.0</v>
      </c>
      <c r="AX81" s="15" t="n">
        <v>339.0</v>
      </c>
      <c r="AY81" s="15" t="n">
        <v>308.0</v>
      </c>
      <c r="AZ81" s="15"/>
      <c r="BA81" s="15"/>
      <c r="BB81" s="15"/>
      <c r="BC81" s="15"/>
      <c r="BD81" s="15"/>
      <c r="BF81" s="84" t="str">
        <f t="shared" si="208"/>
        <v>-</v>
      </c>
      <c r="BG81" s="84" t="str">
        <f t="shared" si="209"/>
        <v>-</v>
      </c>
      <c r="BH81" s="84" t="str">
        <f t="shared" si="210"/>
        <v>-</v>
      </c>
      <c r="BI81" s="84" t="str">
        <f t="shared" si="211"/>
        <v>-</v>
      </c>
      <c r="BJ81" s="84" t="str">
        <f t="shared" si="212"/>
        <v>-</v>
      </c>
      <c r="BK81" s="84" t="str">
        <f t="shared" si="213"/>
        <v>-</v>
      </c>
      <c r="BL81" s="84" t="str">
        <f t="shared" si="214"/>
        <v>-</v>
      </c>
      <c r="BM81" s="84" t="str">
        <f t="shared" si="215"/>
        <v>-</v>
      </c>
      <c r="BN81" s="84" t="str">
        <f t="shared" si="216"/>
        <v>-</v>
      </c>
      <c r="BO81" s="84" t="str">
        <f t="shared" si="217"/>
        <v>-</v>
      </c>
      <c r="BP81" s="84" t="str">
        <f t="shared" si="218"/>
        <v>-</v>
      </c>
      <c r="BQ81" s="84" t="str">
        <f t="shared" si="219"/>
        <v>-</v>
      </c>
    </row>
    <row r="82" spans="1:69" x14ac:dyDescent="0.25">
      <c r="A82" s="16" t="s">
        <v>141</v>
      </c>
      <c r="B82" s="16" t="s">
        <v>49</v>
      </c>
      <c r="C82" s="81">
        <f t="shared" si="220"/>
        <v>0</v>
      </c>
      <c r="D82" s="81">
        <f t="shared" si="221"/>
        <v>0</v>
      </c>
      <c r="E82" s="81">
        <f t="shared" si="222"/>
        <v>0</v>
      </c>
      <c r="F82" s="65" t="str">
        <f t="shared" si="223"/>
        <v/>
      </c>
      <c r="H82" s="4">
        <f t="shared" si="224"/>
        <v>0</v>
      </c>
      <c r="I82" s="4">
        <f t="shared" si="225"/>
        <v>0</v>
      </c>
      <c r="J82" s="4">
        <f t="shared" si="226"/>
        <v>0</v>
      </c>
      <c r="K82" s="69">
        <f t="shared" si="227"/>
        <v>0</v>
      </c>
      <c r="L82" s="4">
        <f t="shared" si="228"/>
        <v>0</v>
      </c>
      <c r="M82" s="4">
        <f t="shared" si="229"/>
        <v>0</v>
      </c>
      <c r="N82" s="4">
        <f t="shared" si="230"/>
        <v>0</v>
      </c>
      <c r="O82" s="4">
        <f t="shared" si="231"/>
        <v>0</v>
      </c>
      <c r="P82" s="4">
        <f t="shared" si="232"/>
        <v>0</v>
      </c>
      <c r="Q82" s="4">
        <f t="shared" si="233"/>
        <v>0</v>
      </c>
      <c r="R82" s="4">
        <f t="shared" si="234"/>
        <v>0</v>
      </c>
      <c r="S82" s="69" t="str">
        <f t="shared" si="235"/>
        <v>-</v>
      </c>
      <c r="U82" s="4" t="n">
        <v>86.0</v>
      </c>
      <c r="V82" t="n">
        <v>90.0</v>
      </c>
      <c r="W82" t="n">
        <v>88.0</v>
      </c>
      <c r="X82" t="n">
        <v>88.0</v>
      </c>
      <c r="Y82" t="n">
        <v>93.0</v>
      </c>
      <c r="Z82" t="n">
        <v>115.0</v>
      </c>
      <c r="AA82" t="n">
        <v>128.0</v>
      </c>
      <c r="AB82" t="n">
        <v>146.0</v>
      </c>
      <c r="AC82" t="n">
        <v>164.0</v>
      </c>
      <c r="AD82" t="n">
        <v>183.0</v>
      </c>
      <c r="AE82" t="n">
        <v>194.0</v>
      </c>
      <c r="AF82" t="n">
        <v>217.0</v>
      </c>
      <c r="AG82" t="n">
        <v>273.0</v>
      </c>
      <c r="AH82" t="n">
        <v>315.0</v>
      </c>
      <c r="AI82" t="n">
        <v>319.0</v>
      </c>
      <c r="AJ82" t="n">
        <v>367.0</v>
      </c>
      <c r="AK82" t="n">
        <v>439.0</v>
      </c>
      <c r="AL82" t="n">
        <v>449.0</v>
      </c>
      <c r="AM82" t="n">
        <v>482.0</v>
      </c>
      <c r="AN82" t="n">
        <v>516.0</v>
      </c>
      <c r="AO82" t="n">
        <v>541.0</v>
      </c>
      <c r="AP82" t="n">
        <v>582.0</v>
      </c>
      <c r="AQ82" t="n">
        <v>597.0</v>
      </c>
      <c r="AR82" t="n">
        <v>649.0</v>
      </c>
      <c r="AS82" s="15" t="n">
        <v>725.0</v>
      </c>
      <c r="AT82" s="15" t="n">
        <v>380.0</v>
      </c>
      <c r="AU82" s="15" t="n">
        <v>362.0</v>
      </c>
      <c r="AV82" s="15" t="n">
        <v>322.0</v>
      </c>
      <c r="AW82" s="15" t="n">
        <v>318.0</v>
      </c>
      <c r="AX82" s="15" t="n">
        <v>319.0</v>
      </c>
      <c r="AY82" s="15" t="n">
        <v>323.0</v>
      </c>
      <c r="AZ82" s="15"/>
      <c r="BA82" s="15"/>
      <c r="BB82" s="15"/>
      <c r="BC82" s="15"/>
      <c r="BD82" s="15"/>
      <c r="BF82" s="84" t="str">
        <f t="shared" si="208"/>
        <v>-</v>
      </c>
      <c r="BG82" s="84" t="str">
        <f t="shared" si="209"/>
        <v>-</v>
      </c>
      <c r="BH82" s="84" t="str">
        <f t="shared" si="210"/>
        <v>-</v>
      </c>
      <c r="BI82" s="84" t="str">
        <f t="shared" si="211"/>
        <v>-</v>
      </c>
      <c r="BJ82" s="84" t="str">
        <f t="shared" si="212"/>
        <v>-</v>
      </c>
      <c r="BK82" s="84" t="str">
        <f t="shared" si="213"/>
        <v>-</v>
      </c>
      <c r="BL82" s="84" t="str">
        <f t="shared" si="214"/>
        <v>-</v>
      </c>
      <c r="BM82" s="84" t="str">
        <f t="shared" si="215"/>
        <v>-</v>
      </c>
      <c r="BN82" s="84" t="str">
        <f t="shared" si="216"/>
        <v>-</v>
      </c>
      <c r="BO82" s="84" t="str">
        <f t="shared" si="217"/>
        <v>-</v>
      </c>
      <c r="BP82" s="84" t="str">
        <f t="shared" si="218"/>
        <v>-</v>
      </c>
      <c r="BQ82" s="84" t="str">
        <f t="shared" si="219"/>
        <v>-</v>
      </c>
    </row>
    <row r="83" spans="1:69" x14ac:dyDescent="0.25">
      <c r="A83" s="16" t="s">
        <v>142</v>
      </c>
      <c r="B83" s="16" t="s">
        <v>50</v>
      </c>
      <c r="C83" s="81">
        <f t="shared" si="220"/>
        <v>0</v>
      </c>
      <c r="D83" s="81">
        <f t="shared" si="221"/>
        <v>0</v>
      </c>
      <c r="E83" s="81">
        <f t="shared" si="222"/>
        <v>0</v>
      </c>
      <c r="F83" s="65" t="str">
        <f t="shared" si="223"/>
        <v/>
      </c>
      <c r="G83" s="11"/>
      <c r="H83" s="4">
        <f t="shared" si="224"/>
        <v>0</v>
      </c>
      <c r="I83" s="4">
        <f t="shared" si="225"/>
        <v>0</v>
      </c>
      <c r="J83" s="4">
        <f t="shared" si="226"/>
        <v>0</v>
      </c>
      <c r="K83" s="69">
        <f t="shared" si="227"/>
        <v>0</v>
      </c>
      <c r="L83" s="4">
        <f t="shared" si="228"/>
        <v>0</v>
      </c>
      <c r="M83" s="4">
        <f t="shared" si="229"/>
        <v>0</v>
      </c>
      <c r="N83" s="4">
        <f t="shared" si="230"/>
        <v>0</v>
      </c>
      <c r="O83" s="4">
        <f t="shared" si="231"/>
        <v>0</v>
      </c>
      <c r="P83" s="4">
        <f t="shared" si="232"/>
        <v>0</v>
      </c>
      <c r="Q83" s="4">
        <f t="shared" si="233"/>
        <v>0</v>
      </c>
      <c r="R83" s="4">
        <f t="shared" si="234"/>
        <v>0</v>
      </c>
      <c r="S83" s="69" t="str">
        <f t="shared" si="235"/>
        <v>-</v>
      </c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 t="n">
        <v>799.0</v>
      </c>
      <c r="AU83" s="11" t="n">
        <v>902.0</v>
      </c>
      <c r="AV83" s="11" t="n">
        <v>1130.0</v>
      </c>
      <c r="AW83" s="11" t="n">
        <v>1301.0</v>
      </c>
      <c r="AX83" s="11" t="n">
        <v>1550.0</v>
      </c>
      <c r="AY83" s="11" t="n">
        <v>1761.0</v>
      </c>
      <c r="AZ83" s="11"/>
      <c r="BA83" s="11"/>
      <c r="BB83" s="11"/>
      <c r="BC83" s="11"/>
      <c r="BD83" s="11"/>
      <c r="BE83" s="11"/>
      <c r="BF83" s="84" t="str">
        <f t="shared" si="208"/>
        <v>-</v>
      </c>
      <c r="BG83" s="84" t="str">
        <f t="shared" si="209"/>
        <v>-</v>
      </c>
      <c r="BH83" s="84" t="str">
        <f t="shared" si="210"/>
        <v>-</v>
      </c>
      <c r="BI83" s="84" t="str">
        <f t="shared" si="211"/>
        <v>-</v>
      </c>
      <c r="BJ83" s="84" t="str">
        <f t="shared" si="212"/>
        <v>-</v>
      </c>
      <c r="BK83" s="84" t="str">
        <f t="shared" si="213"/>
        <v>-</v>
      </c>
      <c r="BL83" s="84" t="str">
        <f t="shared" si="214"/>
        <v>-</v>
      </c>
      <c r="BM83" s="84" t="str">
        <f t="shared" si="215"/>
        <v>-</v>
      </c>
      <c r="BN83" s="84" t="str">
        <f t="shared" si="216"/>
        <v>-</v>
      </c>
      <c r="BO83" s="84" t="str">
        <f t="shared" si="217"/>
        <v>-</v>
      </c>
      <c r="BP83" s="84" t="str">
        <f t="shared" si="218"/>
        <v>-</v>
      </c>
      <c r="BQ83" s="84" t="str">
        <f t="shared" si="219"/>
        <v>-</v>
      </c>
    </row>
    <row r="84" spans="1:69" x14ac:dyDescent="0.25">
      <c r="A84" s="3"/>
      <c r="B84" s="3" t="s">
        <v>153</v>
      </c>
      <c r="C84" s="81">
        <f>SUM(C76:C82)</f>
        <v>0</v>
      </c>
      <c r="D84" s="81">
        <f t="shared" ref="D84:E84" si="236">SUM(D76:D82)</f>
        <v>0</v>
      </c>
      <c r="E84" s="81">
        <f t="shared" si="236"/>
        <v>0</v>
      </c>
      <c r="F84" s="65" t="str">
        <f>IFERROR(E84/D84,"")</f>
        <v/>
      </c>
      <c r="G84" s="11"/>
      <c r="H84" s="4">
        <f t="shared" si="224"/>
        <v>0</v>
      </c>
      <c r="I84" s="4">
        <f t="shared" si="225"/>
        <v>0</v>
      </c>
      <c r="J84" s="4">
        <f t="shared" si="226"/>
        <v>0</v>
      </c>
      <c r="K84" s="69">
        <f t="shared" si="227"/>
        <v>0</v>
      </c>
      <c r="L84" s="4">
        <f t="shared" si="228"/>
        <v>0</v>
      </c>
      <c r="M84" s="4">
        <f t="shared" si="229"/>
        <v>0</v>
      </c>
      <c r="N84" s="4">
        <f t="shared" si="230"/>
        <v>0</v>
      </c>
      <c r="O84" s="4">
        <f t="shared" si="231"/>
        <v>0</v>
      </c>
      <c r="P84" s="4">
        <f t="shared" si="232"/>
        <v>0</v>
      </c>
      <c r="Q84" s="4">
        <f t="shared" si="233"/>
        <v>0</v>
      </c>
      <c r="R84" s="4">
        <f t="shared" si="234"/>
        <v>0</v>
      </c>
      <c r="S84" s="69" t="str">
        <f t="shared" si="235"/>
        <v>-</v>
      </c>
      <c r="T84" s="11"/>
      <c r="U84" s="61">
        <f>SUM(U76:U82)</f>
        <v>0</v>
      </c>
      <c r="V84" s="61">
        <f>SUM(V76:V82)</f>
        <v>0</v>
      </c>
      <c r="W84" s="61">
        <f t="shared" ref="W84:BD84" si="237">SUM(W76:W82)</f>
        <v>0</v>
      </c>
      <c r="X84" s="61">
        <f t="shared" si="237"/>
        <v>0</v>
      </c>
      <c r="Y84" s="61">
        <f t="shared" si="237"/>
        <v>0</v>
      </c>
      <c r="Z84" s="61">
        <f t="shared" si="237"/>
        <v>0</v>
      </c>
      <c r="AA84" s="61">
        <f t="shared" si="237"/>
        <v>0</v>
      </c>
      <c r="AB84" s="61">
        <f t="shared" si="237"/>
        <v>0</v>
      </c>
      <c r="AC84" s="61">
        <f t="shared" si="237"/>
        <v>0</v>
      </c>
      <c r="AD84" s="61">
        <f t="shared" si="237"/>
        <v>0</v>
      </c>
      <c r="AE84" s="61">
        <f t="shared" si="237"/>
        <v>0</v>
      </c>
      <c r="AF84" s="61">
        <f t="shared" si="237"/>
        <v>0</v>
      </c>
      <c r="AG84" s="61">
        <f t="shared" si="237"/>
        <v>0</v>
      </c>
      <c r="AH84" s="61">
        <f t="shared" si="237"/>
        <v>0</v>
      </c>
      <c r="AI84" s="61">
        <f t="shared" si="237"/>
        <v>0</v>
      </c>
      <c r="AJ84" s="61">
        <f>SUM(AJ76:AJ82)</f>
        <v>0</v>
      </c>
      <c r="AK84" s="61">
        <f t="shared" si="237"/>
        <v>0</v>
      </c>
      <c r="AL84" s="61">
        <f t="shared" si="237"/>
        <v>0</v>
      </c>
      <c r="AM84" s="61">
        <f t="shared" si="237"/>
        <v>0</v>
      </c>
      <c r="AN84" s="61">
        <f t="shared" si="237"/>
        <v>0</v>
      </c>
      <c r="AO84" s="61">
        <f t="shared" si="237"/>
        <v>0</v>
      </c>
      <c r="AP84" s="61">
        <f t="shared" si="237"/>
        <v>0</v>
      </c>
      <c r="AQ84" s="61">
        <f t="shared" si="237"/>
        <v>0</v>
      </c>
      <c r="AR84" s="61">
        <f t="shared" si="237"/>
        <v>0</v>
      </c>
      <c r="AS84" s="61">
        <f t="shared" si="237"/>
        <v>0</v>
      </c>
      <c r="AT84" s="61">
        <f t="shared" si="237"/>
        <v>0</v>
      </c>
      <c r="AU84" s="61">
        <f t="shared" si="237"/>
        <v>0</v>
      </c>
      <c r="AV84" s="61">
        <f t="shared" si="237"/>
        <v>0</v>
      </c>
      <c r="AW84" s="61">
        <f t="shared" si="237"/>
        <v>0</v>
      </c>
      <c r="AX84" s="61">
        <f t="shared" si="237"/>
        <v>0</v>
      </c>
      <c r="AY84" s="61">
        <f t="shared" si="237"/>
        <v>0</v>
      </c>
      <c r="AZ84" s="61">
        <f t="shared" si="237"/>
        <v>0</v>
      </c>
      <c r="BA84" s="61">
        <f t="shared" si="237"/>
        <v>0</v>
      </c>
      <c r="BB84" s="61">
        <f t="shared" si="237"/>
        <v>0</v>
      </c>
      <c r="BC84" s="61">
        <f t="shared" si="237"/>
        <v>0</v>
      </c>
      <c r="BD84" s="61">
        <f t="shared" si="237"/>
        <v>0</v>
      </c>
      <c r="BE84" s="11"/>
      <c r="BF84" s="84" t="str">
        <f t="shared" si="208"/>
        <v>-</v>
      </c>
      <c r="BG84" s="84" t="str">
        <f t="shared" si="209"/>
        <v>-</v>
      </c>
      <c r="BH84" s="84" t="str">
        <f t="shared" si="210"/>
        <v>-</v>
      </c>
      <c r="BI84" s="84" t="str">
        <f t="shared" si="211"/>
        <v>-</v>
      </c>
      <c r="BJ84" s="84" t="str">
        <f t="shared" si="212"/>
        <v>-</v>
      </c>
      <c r="BK84" s="84" t="str">
        <f t="shared" si="213"/>
        <v>-</v>
      </c>
      <c r="BL84" s="84" t="str">
        <f t="shared" si="214"/>
        <v>-</v>
      </c>
      <c r="BM84" s="84" t="str">
        <f t="shared" si="215"/>
        <v>-</v>
      </c>
      <c r="BN84" s="84" t="str">
        <f t="shared" si="216"/>
        <v>-</v>
      </c>
      <c r="BO84" s="84" t="str">
        <f t="shared" si="217"/>
        <v>-</v>
      </c>
      <c r="BP84" s="84" t="str">
        <f t="shared" si="218"/>
        <v>-</v>
      </c>
      <c r="BQ84" s="84" t="str">
        <f t="shared" si="219"/>
        <v>-</v>
      </c>
    </row>
    <row r="85" spans="1:69" x14ac:dyDescent="0.25">
      <c r="A85" s="3" t="s">
        <v>113</v>
      </c>
      <c r="B85" s="3" t="s">
        <v>61</v>
      </c>
      <c r="C85" s="81">
        <f>SUM(C76:C83)</f>
        <v>0</v>
      </c>
      <c r="D85" s="81">
        <f>SUM(D76:D83)</f>
        <v>0</v>
      </c>
      <c r="E85" s="81">
        <f>SUM(E76:E83)</f>
        <v>0</v>
      </c>
      <c r="F85" s="65" t="str">
        <f>IFERROR(E85/D85,"")</f>
        <v/>
      </c>
      <c r="G85" s="33"/>
      <c r="H85" s="4">
        <f t="shared" si="224"/>
        <v>0</v>
      </c>
      <c r="I85" s="4">
        <f t="shared" si="225"/>
        <v>0</v>
      </c>
      <c r="J85" s="4">
        <f t="shared" si="226"/>
        <v>0</v>
      </c>
      <c r="K85" s="69">
        <f t="shared" si="227"/>
        <v>0</v>
      </c>
      <c r="L85" s="4">
        <f t="shared" si="228"/>
        <v>0</v>
      </c>
      <c r="M85" s="4">
        <f t="shared" si="229"/>
        <v>0</v>
      </c>
      <c r="N85" s="4">
        <f t="shared" si="230"/>
        <v>0</v>
      </c>
      <c r="O85" s="4">
        <f t="shared" si="231"/>
        <v>0</v>
      </c>
      <c r="P85" s="4">
        <f t="shared" si="232"/>
        <v>0</v>
      </c>
      <c r="Q85" s="4">
        <f t="shared" si="233"/>
        <v>0</v>
      </c>
      <c r="R85" s="4">
        <f>IFERROR(INDEX(AY85:BA85,IF($B$2&gt;9,3,$B$2-6)),"-")</f>
        <v>0</v>
      </c>
      <c r="S85" s="69" t="str">
        <f t="shared" si="235"/>
        <v>-</v>
      </c>
      <c r="T85" s="35"/>
      <c r="U85" s="36" t="n">
        <v>1354.0</v>
      </c>
      <c r="V85" s="36" t="n">
        <v>1383.0</v>
      </c>
      <c r="W85" s="36" t="n">
        <v>1476.0</v>
      </c>
      <c r="X85" s="36" t="n">
        <v>1632.0</v>
      </c>
      <c r="Y85" s="36" t="n">
        <v>1590.0</v>
      </c>
      <c r="Z85" s="36" t="n">
        <v>1621.0</v>
      </c>
      <c r="AA85" s="36" t="n">
        <v>1650.0</v>
      </c>
      <c r="AB85" s="36" t="n">
        <v>1751.0</v>
      </c>
      <c r="AC85" s="36" t="n">
        <v>1734.0</v>
      </c>
      <c r="AD85" s="36" t="n">
        <v>1802.0</v>
      </c>
      <c r="AE85" s="36" t="n">
        <v>1897.0</v>
      </c>
      <c r="AF85" s="36" t="n">
        <v>1928.0</v>
      </c>
      <c r="AG85" s="36" t="n">
        <v>1939.0</v>
      </c>
      <c r="AH85" s="36" t="n">
        <v>1938.0</v>
      </c>
      <c r="AI85" s="36" t="n">
        <v>2068.0</v>
      </c>
      <c r="AJ85" s="36" t="n">
        <v>2121.0</v>
      </c>
      <c r="AK85" s="36" t="n">
        <v>2197.0</v>
      </c>
      <c r="AL85" s="36" t="n">
        <v>2295.0</v>
      </c>
      <c r="AM85" s="36" t="n">
        <v>2378.0</v>
      </c>
      <c r="AN85" s="36" t="n">
        <v>2500.0</v>
      </c>
      <c r="AO85" s="36" t="n">
        <v>2624.0</v>
      </c>
      <c r="AP85" s="36" t="n">
        <v>2812.0</v>
      </c>
      <c r="AQ85" s="36" t="n">
        <v>3031.0</v>
      </c>
      <c r="AR85" s="36" t="n">
        <v>3144.0</v>
      </c>
      <c r="AS85" s="14" t="n">
        <v>3220.0</v>
      </c>
      <c r="AT85" s="14" t="n">
        <v>3363.0</v>
      </c>
      <c r="AU85" s="14" t="n">
        <v>3436.0</v>
      </c>
      <c r="AV85" s="14" t="n">
        <v>3457.0</v>
      </c>
      <c r="AW85" s="14" t="n">
        <v>3737.0</v>
      </c>
      <c r="AX85" s="14" t="n">
        <v>4041.0</v>
      </c>
      <c r="AY85" s="14" t="n">
        <v>4171.0</v>
      </c>
      <c r="AZ85" s="14"/>
      <c r="BA85" s="14"/>
      <c r="BB85" s="14"/>
      <c r="BC85" s="14"/>
      <c r="BD85" s="14"/>
      <c r="BE85" s="33"/>
      <c r="BF85" s="84" t="str">
        <f t="shared" si="208"/>
        <v>-</v>
      </c>
      <c r="BG85" s="84" t="str">
        <f t="shared" si="209"/>
        <v>-</v>
      </c>
      <c r="BH85" s="84" t="str">
        <f t="shared" si="210"/>
        <v>-</v>
      </c>
      <c r="BI85" s="84" t="str">
        <f t="shared" si="211"/>
        <v>-</v>
      </c>
      <c r="BJ85" s="84" t="str">
        <f t="shared" si="212"/>
        <v>-</v>
      </c>
      <c r="BK85" s="84" t="str">
        <f t="shared" si="213"/>
        <v>-</v>
      </c>
      <c r="BL85" s="84" t="str">
        <f t="shared" si="214"/>
        <v>-</v>
      </c>
      <c r="BM85" s="84" t="str">
        <f t="shared" si="215"/>
        <v>-</v>
      </c>
      <c r="BN85" s="84" t="str">
        <f t="shared" si="216"/>
        <v>-</v>
      </c>
      <c r="BO85" s="84" t="str">
        <f t="shared" si="217"/>
        <v>-</v>
      </c>
      <c r="BP85" s="84" t="str">
        <f t="shared" si="218"/>
        <v>-</v>
      </c>
      <c r="BQ85" s="84" t="str">
        <f t="shared" si="219"/>
        <v>-</v>
      </c>
    </row>
    <row r="86" spans="1:69" x14ac:dyDescent="0.25">
      <c r="A86" s="42" t="s">
        <v>33</v>
      </c>
    </row>
    <row r="87" spans="1:69" x14ac:dyDescent="0.25">
      <c r="A87" s="43" t="s">
        <v>32</v>
      </c>
      <c r="B87" s="23" t="s">
        <v>52</v>
      </c>
      <c r="C87" s="21" t="str">
        <f>$C$3</f>
        <v>YTD '15</v>
      </c>
      <c r="D87" s="21" t="str">
        <f>$D$3</f>
        <v>YTD '16</v>
      </c>
      <c r="E87" s="21" t="str">
        <f>$E$3</f>
        <v>YTD '17</v>
      </c>
      <c r="F87" s="21" t="str">
        <f>$F$3</f>
        <v>YoY</v>
      </c>
      <c r="G87" s="2" t="s">
        <v>33</v>
      </c>
      <c r="H87" s="27" t="str">
        <f>$H$3</f>
        <v>Q1 '15</v>
      </c>
      <c r="I87" s="27" t="str">
        <f>$I$3</f>
        <v>Q2 '15</v>
      </c>
      <c r="J87" s="27" t="str">
        <f>$J$3</f>
        <v>Q3 '15</v>
      </c>
      <c r="K87" s="27" t="str">
        <f>$K$3</f>
        <v>Q4 '15</v>
      </c>
      <c r="L87" s="30" t="str">
        <f>$L$3</f>
        <v>Q1 '16</v>
      </c>
      <c r="M87" s="30" t="str">
        <f>$M$3</f>
        <v>Q2 '16</v>
      </c>
      <c r="N87" s="30" t="str">
        <f>$N$3</f>
        <v>Q3 '16</v>
      </c>
      <c r="O87" s="30" t="str">
        <f>$O$3</f>
        <v>Q4 '16</v>
      </c>
      <c r="P87" s="27" t="str">
        <f>$P$3</f>
        <v>Q1 '17</v>
      </c>
      <c r="Q87" s="27" t="str">
        <f>$Q$3</f>
        <v>Q2 '17</v>
      </c>
      <c r="R87" s="27" t="str">
        <f>$R$3</f>
        <v>Q3 '17</v>
      </c>
      <c r="S87" s="27" t="str">
        <f>$S$3</f>
        <v>Q4 '17</v>
      </c>
      <c r="T87" s="17" t="s">
        <v>33</v>
      </c>
      <c r="U87" s="27" t="s">
        <v>1</v>
      </c>
      <c r="V87" s="27" t="s">
        <v>2</v>
      </c>
      <c r="W87" s="27" t="s">
        <v>3</v>
      </c>
      <c r="X87" s="27" t="s">
        <v>4</v>
      </c>
      <c r="Y87" s="27" t="s">
        <v>5</v>
      </c>
      <c r="Z87" s="27" t="s">
        <v>6</v>
      </c>
      <c r="AA87" s="27" t="s">
        <v>7</v>
      </c>
      <c r="AB87" s="27" t="s">
        <v>8</v>
      </c>
      <c r="AC87" s="27" t="s">
        <v>9</v>
      </c>
      <c r="AD87" s="27" t="s">
        <v>10</v>
      </c>
      <c r="AE87" s="27" t="s">
        <v>11</v>
      </c>
      <c r="AF87" s="27" t="s">
        <v>12</v>
      </c>
      <c r="AG87" s="29" t="s">
        <v>13</v>
      </c>
      <c r="AH87" s="29" t="s">
        <v>14</v>
      </c>
      <c r="AI87" s="29" t="s">
        <v>15</v>
      </c>
      <c r="AJ87" s="29" t="s">
        <v>16</v>
      </c>
      <c r="AK87" s="29" t="s">
        <v>17</v>
      </c>
      <c r="AL87" s="29" t="s">
        <v>18</v>
      </c>
      <c r="AM87" s="29" t="s">
        <v>19</v>
      </c>
      <c r="AN87" s="29" t="s">
        <v>20</v>
      </c>
      <c r="AO87" s="29" t="s">
        <v>21</v>
      </c>
      <c r="AP87" s="29" t="s">
        <v>22</v>
      </c>
      <c r="AQ87" s="29" t="s">
        <v>23</v>
      </c>
      <c r="AR87" s="29" t="s">
        <v>24</v>
      </c>
      <c r="AS87" s="25" t="s">
        <v>25</v>
      </c>
      <c r="AT87" s="25" t="s">
        <v>26</v>
      </c>
      <c r="AU87" s="25" t="s">
        <v>27</v>
      </c>
      <c r="AV87" s="25" t="s">
        <v>28</v>
      </c>
      <c r="AW87" s="25" t="s">
        <v>29</v>
      </c>
      <c r="AX87" s="25" t="s">
        <v>30</v>
      </c>
      <c r="AY87" s="31" t="s">
        <v>99</v>
      </c>
      <c r="AZ87" s="31" t="s">
        <v>100</v>
      </c>
      <c r="BA87" s="31" t="s">
        <v>101</v>
      </c>
      <c r="BB87" s="31" t="s">
        <v>102</v>
      </c>
      <c r="BC87" s="31" t="s">
        <v>103</v>
      </c>
      <c r="BD87" s="31" t="s">
        <v>104</v>
      </c>
      <c r="BF87" s="32">
        <v>42736</v>
      </c>
      <c r="BG87" s="32">
        <v>42767</v>
      </c>
      <c r="BH87" s="32">
        <v>42795</v>
      </c>
      <c r="BI87" s="32">
        <v>42826</v>
      </c>
      <c r="BJ87" s="32">
        <v>42856</v>
      </c>
      <c r="BK87" s="32">
        <v>42887</v>
      </c>
      <c r="BL87" s="32">
        <v>42917</v>
      </c>
      <c r="BM87" s="32">
        <v>42948</v>
      </c>
      <c r="BN87" s="32">
        <v>42979</v>
      </c>
      <c r="BO87" s="32">
        <v>43009</v>
      </c>
      <c r="BP87" s="32">
        <v>43040</v>
      </c>
      <c r="BQ87" s="32">
        <v>43070</v>
      </c>
    </row>
    <row r="88" spans="1:69" x14ac:dyDescent="0.25">
      <c r="A88" s="16" t="s">
        <v>143</v>
      </c>
      <c r="B88" s="16" t="s">
        <v>58</v>
      </c>
      <c r="C88" s="71">
        <f>SUM(U88                  : INDEX(U88:AF88,$B$2))</f>
        <v>0</v>
      </c>
      <c r="D88" s="71">
        <f>SUM(AG88                   : INDEX(AG88:AR88,$B$2))</f>
        <v>0</v>
      </c>
      <c r="E88" s="71">
        <f>SUM(AS88                    : INDEX(AS88:BD88,$B$2))</f>
        <v>0</v>
      </c>
      <c r="F88" s="65" t="str">
        <f t="shared" ref="F88:F95" si="238">IFERROR(E88/D88,"")</f>
        <v/>
      </c>
      <c r="G88" s="33"/>
      <c r="H88" s="4">
        <f>SUM(U88:W88)</f>
        <v>0</v>
      </c>
      <c r="I88" s="4">
        <f t="shared" ref="I88:I97" si="239">SUM(X88:Z88)</f>
        <v>0</v>
      </c>
      <c r="J88" s="4">
        <f>SUM(AA88:AC88)</f>
        <v>0</v>
      </c>
      <c r="K88" s="4">
        <f t="shared" ref="K88:K97" si="240">SUM(AD88:AF88)</f>
        <v>0</v>
      </c>
      <c r="L88" s="4">
        <f t="shared" ref="L88:L97" si="241">SUM(AG88:AI88)</f>
        <v>0</v>
      </c>
      <c r="M88" s="4">
        <f t="shared" ref="M88:M97" si="242">SUM(AJ88:AL88)</f>
        <v>0</v>
      </c>
      <c r="N88" s="4">
        <f t="shared" ref="N88:N97" si="243">SUM(AM88:AO88)</f>
        <v>0</v>
      </c>
      <c r="O88" s="4">
        <f t="shared" ref="O88:O97" si="244">SUM(AP88:AR88)</f>
        <v>0</v>
      </c>
      <c r="P88" s="4">
        <f t="shared" ref="P88:P97" si="245">SUM(AS88:AU88)</f>
        <v>0</v>
      </c>
      <c r="Q88" s="4">
        <f t="shared" ref="Q88:Q97" si="246">SUM(AV88:AX88)</f>
        <v>0</v>
      </c>
      <c r="R88" s="4">
        <f t="shared" ref="R88:R97" si="247">SUM(AY88:BA88)</f>
        <v>0</v>
      </c>
      <c r="S88" s="4">
        <f t="shared" ref="S88:S97" si="248">SUM(BB88:BD88)</f>
        <v>0</v>
      </c>
      <c r="U88" t="n">
        <v>27.0</v>
      </c>
      <c r="V88" t="n">
        <v>25.0</v>
      </c>
      <c r="W88" t="n">
        <v>30.0</v>
      </c>
      <c r="X88" t="n">
        <v>42.0</v>
      </c>
      <c r="Y88" t="n">
        <v>43.0</v>
      </c>
      <c r="Z88" t="n">
        <v>41.0</v>
      </c>
      <c r="AA88" t="n">
        <v>38.0</v>
      </c>
      <c r="AB88" t="n">
        <v>34.0</v>
      </c>
      <c r="AC88" t="n">
        <v>48.0</v>
      </c>
      <c r="AD88" t="n">
        <v>42.0</v>
      </c>
      <c r="AE88" t="n">
        <v>42.0</v>
      </c>
      <c r="AF88" t="n">
        <v>42.0</v>
      </c>
      <c r="AG88" t="n">
        <v>33.0</v>
      </c>
      <c r="AH88" t="n">
        <v>33.0</v>
      </c>
      <c r="AI88" t="n">
        <v>47.0</v>
      </c>
      <c r="AJ88" t="n">
        <v>38.0</v>
      </c>
      <c r="AK88" t="n">
        <v>37.0</v>
      </c>
      <c r="AL88" t="n">
        <v>49.0</v>
      </c>
      <c r="AM88" t="n">
        <v>31.0</v>
      </c>
      <c r="AN88" t="n">
        <v>35.0</v>
      </c>
      <c r="AO88" t="n">
        <v>38.0</v>
      </c>
      <c r="AP88" t="n">
        <v>31.0</v>
      </c>
      <c r="AQ88" t="n">
        <v>31.0</v>
      </c>
      <c r="AR88" s="4" t="n">
        <v>38.0</v>
      </c>
      <c r="AS88" s="4" t="n">
        <v>55.0</v>
      </c>
      <c r="AT88" s="4" t="n">
        <v>65.0</v>
      </c>
      <c r="AU88" s="4" t="n">
        <v>73.0</v>
      </c>
      <c r="AV88" s="4" t="n">
        <v>148.0</v>
      </c>
      <c r="AW88" s="4" t="n">
        <v>149.0</v>
      </c>
      <c r="AX88" s="4" t="n">
        <v>141.0</v>
      </c>
      <c r="AY88" s="4" t="n">
        <v>114.0</v>
      </c>
      <c r="AZ88" s="4"/>
      <c r="BA88" s="4"/>
      <c r="BB88" s="4"/>
      <c r="BC88" s="4"/>
      <c r="BD88" s="4"/>
      <c r="BF88" s="84" t="str">
        <f t="shared" ref="BF88:BF97" si="249">IFERROR(AS88/AG88,"-")</f>
        <v>-</v>
      </c>
      <c r="BG88" s="84" t="str">
        <f t="shared" ref="BG88:BG97" si="250">IFERROR(AT88/AH88,"-")</f>
        <v>-</v>
      </c>
      <c r="BH88" s="84" t="str">
        <f t="shared" ref="BH88:BH97" si="251">IFERROR(AU88/AI88,"-")</f>
        <v>-</v>
      </c>
      <c r="BI88" s="84" t="str">
        <f t="shared" ref="BI88:BI97" si="252">IFERROR(AV88/AJ88,"-")</f>
        <v>-</v>
      </c>
      <c r="BJ88" s="84" t="str">
        <f t="shared" ref="BJ88:BJ97" si="253">IFERROR(AW88/AK88,"-")</f>
        <v>-</v>
      </c>
      <c r="BK88" s="84" t="str">
        <f t="shared" ref="BK88:BK97" si="254">IFERROR(AX88/AL88,"-")</f>
        <v>-</v>
      </c>
      <c r="BL88" s="84" t="str">
        <f t="shared" ref="BL88:BL97" si="255">IFERROR(AY88/AM88,"-")</f>
        <v>-</v>
      </c>
      <c r="BM88" s="84" t="str">
        <f t="shared" ref="BM88:BM97" si="256">IFERROR(AZ88/AN88,"-")</f>
        <v>-</v>
      </c>
      <c r="BN88" s="84" t="str">
        <f t="shared" ref="BN88:BN97" si="257">IFERROR(BA88/AO88,"-")</f>
        <v>-</v>
      </c>
      <c r="BO88" s="84" t="str">
        <f t="shared" ref="BO88:BO97" si="258">IFERROR(BB88/AP88,"-")</f>
        <v>-</v>
      </c>
      <c r="BP88" s="84" t="str">
        <f t="shared" ref="BP88:BP97" si="259">IFERROR(BC88/AQ88,"-")</f>
        <v>-</v>
      </c>
      <c r="BQ88" s="84" t="str">
        <f t="shared" ref="BQ88:BQ97" si="260">IFERROR(BD88/AR88,"-")</f>
        <v>-</v>
      </c>
    </row>
    <row r="89" spans="1:69" x14ac:dyDescent="0.25">
      <c r="A89" s="16" t="s">
        <v>144</v>
      </c>
      <c r="B89" s="16" t="s">
        <v>44</v>
      </c>
      <c r="C89" s="71">
        <f>SUM(U89                  : INDEX(U89:AF89,$B$2))</f>
        <v>0</v>
      </c>
      <c r="D89" s="71">
        <f>SUM(AG89                   : INDEX(AG89:AR89,$B$2))</f>
        <v>0</v>
      </c>
      <c r="E89" s="71">
        <f>SUM(AS89                    : INDEX(AS89:BD89,$B$2))</f>
        <v>0</v>
      </c>
      <c r="F89" s="65" t="str">
        <f t="shared" si="238"/>
        <v/>
      </c>
      <c r="G89" s="33"/>
      <c r="H89" s="4">
        <f t="shared" ref="H89:H97" si="261">SUM(U89:W89)</f>
        <v>0</v>
      </c>
      <c r="I89" s="4">
        <f t="shared" si="239"/>
        <v>0</v>
      </c>
      <c r="J89" s="4">
        <f t="shared" ref="J89:J97" si="262">SUM(AA89:AC89)</f>
        <v>0</v>
      </c>
      <c r="K89" s="4">
        <f t="shared" si="240"/>
        <v>0</v>
      </c>
      <c r="L89" s="4">
        <f t="shared" si="241"/>
        <v>0</v>
      </c>
      <c r="M89" s="4">
        <f t="shared" si="242"/>
        <v>0</v>
      </c>
      <c r="N89" s="4">
        <f t="shared" si="243"/>
        <v>0</v>
      </c>
      <c r="O89" s="4">
        <f t="shared" si="244"/>
        <v>0</v>
      </c>
      <c r="P89" s="4">
        <f t="shared" si="245"/>
        <v>0</v>
      </c>
      <c r="Q89" s="4">
        <f t="shared" si="246"/>
        <v>0</v>
      </c>
      <c r="R89" s="4">
        <f t="shared" si="247"/>
        <v>0</v>
      </c>
      <c r="S89" s="4">
        <f t="shared" si="248"/>
        <v>0</v>
      </c>
      <c r="U89" t="n">
        <v>45.0</v>
      </c>
      <c r="V89" t="n">
        <v>20.0</v>
      </c>
      <c r="W89" t="n">
        <v>61.0</v>
      </c>
      <c r="X89" t="n">
        <v>76.0</v>
      </c>
      <c r="Y89" t="n">
        <v>73.0</v>
      </c>
      <c r="Z89" t="n">
        <v>107.0</v>
      </c>
      <c r="AA89" t="n">
        <v>95.0</v>
      </c>
      <c r="AB89" t="n">
        <v>76.0</v>
      </c>
      <c r="AC89" t="n">
        <v>79.0</v>
      </c>
      <c r="AD89" t="n">
        <v>71.0</v>
      </c>
      <c r="AE89" t="n">
        <v>120.0</v>
      </c>
      <c r="AF89" t="n">
        <v>115.0</v>
      </c>
      <c r="AG89" t="n">
        <v>13.0</v>
      </c>
      <c r="AH89" t="n">
        <v>23.0</v>
      </c>
      <c r="AI89" t="n">
        <v>114.0</v>
      </c>
      <c r="AJ89" t="n">
        <v>69.0</v>
      </c>
      <c r="AK89" t="n">
        <v>74.0</v>
      </c>
      <c r="AL89" t="n">
        <v>116.0</v>
      </c>
      <c r="AM89" t="n">
        <v>79.0</v>
      </c>
      <c r="AN89" t="n">
        <v>75.0</v>
      </c>
      <c r="AO89" t="n">
        <v>127.0</v>
      </c>
      <c r="AP89" t="n">
        <v>89.0</v>
      </c>
      <c r="AQ89" t="n">
        <v>127.0</v>
      </c>
      <c r="AR89" s="4" t="n">
        <v>174.0</v>
      </c>
      <c r="AS89" s="4" t="n">
        <v>47.0</v>
      </c>
      <c r="AT89" s="4" t="n">
        <v>122.0</v>
      </c>
      <c r="AU89" s="4" t="n">
        <v>143.0</v>
      </c>
      <c r="AV89" s="4" t="n">
        <v>143.0</v>
      </c>
      <c r="AW89" s="4" t="n">
        <v>154.0</v>
      </c>
      <c r="AX89" s="4" t="n">
        <v>208.0</v>
      </c>
      <c r="AY89" s="4" t="n">
        <v>155.0</v>
      </c>
      <c r="AZ89" s="4"/>
      <c r="BA89" s="4"/>
      <c r="BB89" s="4"/>
      <c r="BC89" s="4"/>
      <c r="BD89" s="4"/>
      <c r="BF89" s="84" t="str">
        <f t="shared" si="249"/>
        <v>-</v>
      </c>
      <c r="BG89" s="84" t="str">
        <f t="shared" si="250"/>
        <v>-</v>
      </c>
      <c r="BH89" s="84" t="str">
        <f t="shared" si="251"/>
        <v>-</v>
      </c>
      <c r="BI89" s="84" t="str">
        <f t="shared" si="252"/>
        <v>-</v>
      </c>
      <c r="BJ89" s="84" t="str">
        <f t="shared" si="253"/>
        <v>-</v>
      </c>
      <c r="BK89" s="84" t="str">
        <f t="shared" si="254"/>
        <v>-</v>
      </c>
      <c r="BL89" s="84" t="str">
        <f t="shared" si="255"/>
        <v>-</v>
      </c>
      <c r="BM89" s="84" t="str">
        <f t="shared" si="256"/>
        <v>-</v>
      </c>
      <c r="BN89" s="84" t="str">
        <f t="shared" si="257"/>
        <v>-</v>
      </c>
      <c r="BO89" s="84" t="str">
        <f t="shared" si="258"/>
        <v>-</v>
      </c>
      <c r="BP89" s="84" t="str">
        <f t="shared" si="259"/>
        <v>-</v>
      </c>
      <c r="BQ89" s="84" t="str">
        <f t="shared" si="260"/>
        <v>-</v>
      </c>
    </row>
    <row r="90" spans="1:69" x14ac:dyDescent="0.25">
      <c r="A90" s="16" t="s">
        <v>145</v>
      </c>
      <c r="B90" s="16" t="s">
        <v>45</v>
      </c>
      <c r="C90" s="71">
        <f>SUM(U90                  : INDEX(U90:AF90,$B$2))</f>
        <v>0</v>
      </c>
      <c r="D90" s="71">
        <f>SUM(AG90                   : INDEX(AG90:AR90,$B$2))</f>
        <v>0</v>
      </c>
      <c r="E90" s="71">
        <f>SUM(AS90                    : INDEX(AS90:BD90,$B$2))</f>
        <v>0</v>
      </c>
      <c r="F90" s="65" t="str">
        <f t="shared" si="238"/>
        <v/>
      </c>
      <c r="G90" s="33"/>
      <c r="H90" s="4">
        <f t="shared" si="261"/>
        <v>0</v>
      </c>
      <c r="I90" s="4">
        <f t="shared" si="239"/>
        <v>0</v>
      </c>
      <c r="J90" s="4">
        <f t="shared" si="262"/>
        <v>0</v>
      </c>
      <c r="K90" s="4">
        <f t="shared" si="240"/>
        <v>0</v>
      </c>
      <c r="L90" s="4">
        <f t="shared" si="241"/>
        <v>0</v>
      </c>
      <c r="M90" s="4">
        <f t="shared" si="242"/>
        <v>0</v>
      </c>
      <c r="N90" s="4">
        <f t="shared" si="243"/>
        <v>0</v>
      </c>
      <c r="O90" s="4">
        <f t="shared" si="244"/>
        <v>0</v>
      </c>
      <c r="P90" s="4">
        <f t="shared" si="245"/>
        <v>0</v>
      </c>
      <c r="Q90" s="4">
        <f t="shared" si="246"/>
        <v>0</v>
      </c>
      <c r="R90" s="4">
        <f t="shared" si="247"/>
        <v>0</v>
      </c>
      <c r="S90" s="4">
        <f t="shared" si="248"/>
        <v>0</v>
      </c>
      <c r="U90" t="n">
        <v>60.0</v>
      </c>
      <c r="V90" t="n">
        <v>42.0</v>
      </c>
      <c r="W90" t="n">
        <v>21.0</v>
      </c>
      <c r="X90" t="n">
        <v>72.0</v>
      </c>
      <c r="Y90" t="n">
        <v>80.0</v>
      </c>
      <c r="Z90" t="n">
        <v>71.0</v>
      </c>
      <c r="AA90" t="n">
        <v>79.0</v>
      </c>
      <c r="AB90" t="n">
        <v>49.0</v>
      </c>
      <c r="AC90" t="n">
        <v>63.0</v>
      </c>
      <c r="AD90" t="n">
        <v>63.0</v>
      </c>
      <c r="AE90" t="n">
        <v>48.0</v>
      </c>
      <c r="AF90" t="n">
        <v>125.0</v>
      </c>
      <c r="AG90" t="n">
        <v>37.0</v>
      </c>
      <c r="AH90" t="n">
        <v>14.0</v>
      </c>
      <c r="AI90" t="n">
        <v>24.0</v>
      </c>
      <c r="AJ90" t="n">
        <v>87.0</v>
      </c>
      <c r="AK90" t="n">
        <v>59.0</v>
      </c>
      <c r="AL90" t="n">
        <v>68.0</v>
      </c>
      <c r="AM90" t="n">
        <v>85.0</v>
      </c>
      <c r="AN90" t="n">
        <v>70.0</v>
      </c>
      <c r="AO90" t="n">
        <v>71.0</v>
      </c>
      <c r="AP90" t="n">
        <v>99.0</v>
      </c>
      <c r="AQ90" t="n">
        <v>106.0</v>
      </c>
      <c r="AR90" s="4" t="n">
        <v>106.0</v>
      </c>
      <c r="AS90" s="4" t="n">
        <v>55.0</v>
      </c>
      <c r="AT90" s="4" t="n">
        <v>46.0</v>
      </c>
      <c r="AU90" s="4" t="n">
        <v>95.0</v>
      </c>
      <c r="AV90" s="4" t="n">
        <v>74.0</v>
      </c>
      <c r="AW90" s="4" t="n">
        <v>76.0</v>
      </c>
      <c r="AX90" s="4" t="n">
        <v>88.0</v>
      </c>
      <c r="AY90" s="4" t="n">
        <v>63.0</v>
      </c>
      <c r="AZ90" s="4"/>
      <c r="BA90" s="4"/>
      <c r="BB90" s="4"/>
      <c r="BC90" s="4"/>
      <c r="BD90" s="4"/>
      <c r="BF90" s="84" t="str">
        <f t="shared" si="249"/>
        <v>-</v>
      </c>
      <c r="BG90" s="84" t="str">
        <f t="shared" si="250"/>
        <v>-</v>
      </c>
      <c r="BH90" s="84" t="str">
        <f t="shared" si="251"/>
        <v>-</v>
      </c>
      <c r="BI90" s="84" t="str">
        <f t="shared" si="252"/>
        <v>-</v>
      </c>
      <c r="BJ90" s="84" t="str">
        <f t="shared" si="253"/>
        <v>-</v>
      </c>
      <c r="BK90" s="84" t="str">
        <f t="shared" si="254"/>
        <v>-</v>
      </c>
      <c r="BL90" s="84" t="str">
        <f t="shared" si="255"/>
        <v>-</v>
      </c>
      <c r="BM90" s="84" t="str">
        <f t="shared" si="256"/>
        <v>-</v>
      </c>
      <c r="BN90" s="84" t="str">
        <f t="shared" si="257"/>
        <v>-</v>
      </c>
      <c r="BO90" s="84" t="str">
        <f t="shared" si="258"/>
        <v>-</v>
      </c>
      <c r="BP90" s="84" t="str">
        <f t="shared" si="259"/>
        <v>-</v>
      </c>
      <c r="BQ90" s="84" t="str">
        <f t="shared" si="260"/>
        <v>-</v>
      </c>
    </row>
    <row r="91" spans="1:69" x14ac:dyDescent="0.25">
      <c r="A91" s="16" t="s">
        <v>146</v>
      </c>
      <c r="B91" s="16" t="s">
        <v>46</v>
      </c>
      <c r="C91" s="71">
        <f>SUM(U91                  : INDEX(U91:AF91,$B$2))</f>
        <v>0</v>
      </c>
      <c r="D91" s="71">
        <f>SUM(AG91                   : INDEX(AG91:AR91,$B$2))</f>
        <v>0</v>
      </c>
      <c r="E91" s="71">
        <f>SUM(AS91                    : INDEX(AS91:BD91,$B$2))</f>
        <v>0</v>
      </c>
      <c r="F91" s="65" t="str">
        <f t="shared" si="238"/>
        <v/>
      </c>
      <c r="G91" s="33"/>
      <c r="H91" s="4">
        <f t="shared" si="261"/>
        <v>0</v>
      </c>
      <c r="I91" s="4">
        <f t="shared" si="239"/>
        <v>0</v>
      </c>
      <c r="J91" s="4">
        <f t="shared" si="262"/>
        <v>0</v>
      </c>
      <c r="K91" s="4">
        <f t="shared" si="240"/>
        <v>0</v>
      </c>
      <c r="L91" s="4">
        <f t="shared" si="241"/>
        <v>0</v>
      </c>
      <c r="M91" s="4">
        <f t="shared" si="242"/>
        <v>0</v>
      </c>
      <c r="N91" s="4">
        <f t="shared" si="243"/>
        <v>0</v>
      </c>
      <c r="O91" s="4">
        <f t="shared" si="244"/>
        <v>0</v>
      </c>
      <c r="P91" s="4">
        <f t="shared" si="245"/>
        <v>0</v>
      </c>
      <c r="Q91" s="4">
        <f t="shared" si="246"/>
        <v>0</v>
      </c>
      <c r="R91" s="4">
        <f t="shared" si="247"/>
        <v>0</v>
      </c>
      <c r="S91" s="4">
        <f t="shared" si="248"/>
        <v>0</v>
      </c>
      <c r="U91" t="n">
        <v>60.0</v>
      </c>
      <c r="V91" t="n">
        <v>62.0</v>
      </c>
      <c r="W91" t="n">
        <v>92.0</v>
      </c>
      <c r="X91" t="n">
        <v>52.0</v>
      </c>
      <c r="Y91" t="n">
        <v>72.0</v>
      </c>
      <c r="Z91" t="n">
        <v>138.0</v>
      </c>
      <c r="AA91" t="n">
        <v>123.0</v>
      </c>
      <c r="AB91" t="n">
        <v>74.0</v>
      </c>
      <c r="AC91" t="n">
        <v>110.0</v>
      </c>
      <c r="AD91" t="n">
        <v>76.0</v>
      </c>
      <c r="AE91" t="n">
        <v>107.0</v>
      </c>
      <c r="AF91" t="n">
        <v>121.0</v>
      </c>
      <c r="AG91" t="n">
        <v>50.0</v>
      </c>
      <c r="AH91" t="n">
        <v>56.0</v>
      </c>
      <c r="AI91" t="n">
        <v>54.0</v>
      </c>
      <c r="AJ91" t="n">
        <v>25.0</v>
      </c>
      <c r="AK91" t="n">
        <v>80.0</v>
      </c>
      <c r="AL91" t="n">
        <v>99.0</v>
      </c>
      <c r="AM91" t="n">
        <v>73.0</v>
      </c>
      <c r="AN91" t="n">
        <v>76.0</v>
      </c>
      <c r="AO91" t="n">
        <v>72.0</v>
      </c>
      <c r="AP91" t="n">
        <v>64.0</v>
      </c>
      <c r="AQ91" t="n">
        <v>107.0</v>
      </c>
      <c r="AR91" s="4" t="n">
        <v>166.0</v>
      </c>
      <c r="AS91" s="4" t="n">
        <v>84.0</v>
      </c>
      <c r="AT91" s="4" t="n">
        <v>124.0</v>
      </c>
      <c r="AU91" s="4" t="n">
        <v>87.0</v>
      </c>
      <c r="AV91" s="4" t="n">
        <v>67.0</v>
      </c>
      <c r="AW91" s="4" t="n">
        <v>81.0</v>
      </c>
      <c r="AX91" s="4" t="n">
        <v>86.0</v>
      </c>
      <c r="AY91" s="4" t="n">
        <v>79.0</v>
      </c>
      <c r="AZ91" s="4"/>
      <c r="BA91" s="4"/>
      <c r="BB91" s="4"/>
      <c r="BC91" s="4"/>
      <c r="BD91" s="4"/>
      <c r="BF91" s="84" t="str">
        <f t="shared" si="249"/>
        <v>-</v>
      </c>
      <c r="BG91" s="84" t="str">
        <f t="shared" si="250"/>
        <v>-</v>
      </c>
      <c r="BH91" s="84" t="str">
        <f t="shared" si="251"/>
        <v>-</v>
      </c>
      <c r="BI91" s="84" t="str">
        <f t="shared" si="252"/>
        <v>-</v>
      </c>
      <c r="BJ91" s="84" t="str">
        <f t="shared" si="253"/>
        <v>-</v>
      </c>
      <c r="BK91" s="84" t="str">
        <f t="shared" si="254"/>
        <v>-</v>
      </c>
      <c r="BL91" s="84" t="str">
        <f t="shared" si="255"/>
        <v>-</v>
      </c>
      <c r="BM91" s="84" t="str">
        <f t="shared" si="256"/>
        <v>-</v>
      </c>
      <c r="BN91" s="84" t="str">
        <f t="shared" si="257"/>
        <v>-</v>
      </c>
      <c r="BO91" s="84" t="str">
        <f t="shared" si="258"/>
        <v>-</v>
      </c>
      <c r="BP91" s="84" t="str">
        <f t="shared" si="259"/>
        <v>-</v>
      </c>
      <c r="BQ91" s="84" t="str">
        <f t="shared" si="260"/>
        <v>-</v>
      </c>
    </row>
    <row r="92" spans="1:69" x14ac:dyDescent="0.25">
      <c r="A92" s="16" t="s">
        <v>147</v>
      </c>
      <c r="B92" s="16" t="s">
        <v>47</v>
      </c>
      <c r="C92" s="71">
        <f>SUM(U92                  : INDEX(U92:AF92,$B$2))</f>
        <v>0</v>
      </c>
      <c r="D92" s="71">
        <f>SUM(AG92                   : INDEX(AG92:AR92,$B$2))</f>
        <v>0</v>
      </c>
      <c r="E92" s="71">
        <f>SUM(AS92                    : INDEX(AS92:BD92,$B$2))</f>
        <v>0</v>
      </c>
      <c r="F92" s="65" t="str">
        <f t="shared" si="238"/>
        <v/>
      </c>
      <c r="G92" s="33"/>
      <c r="H92" s="4">
        <f t="shared" si="261"/>
        <v>0</v>
      </c>
      <c r="I92" s="4">
        <f t="shared" si="239"/>
        <v>0</v>
      </c>
      <c r="J92" s="4">
        <f t="shared" si="262"/>
        <v>0</v>
      </c>
      <c r="K92" s="4">
        <f t="shared" si="240"/>
        <v>0</v>
      </c>
      <c r="L92" s="4">
        <f t="shared" si="241"/>
        <v>0</v>
      </c>
      <c r="M92" s="4">
        <f t="shared" si="242"/>
        <v>0</v>
      </c>
      <c r="N92" s="4">
        <f t="shared" si="243"/>
        <v>0</v>
      </c>
      <c r="O92" s="4">
        <f t="shared" si="244"/>
        <v>0</v>
      </c>
      <c r="P92" s="4">
        <f t="shared" si="245"/>
        <v>0</v>
      </c>
      <c r="Q92" s="4">
        <f t="shared" si="246"/>
        <v>0</v>
      </c>
      <c r="R92" s="4">
        <f t="shared" si="247"/>
        <v>0</v>
      </c>
      <c r="S92" s="4">
        <f t="shared" si="248"/>
        <v>0</v>
      </c>
      <c r="U92" t="n">
        <v>51.0</v>
      </c>
      <c r="V92" t="n">
        <v>35.0</v>
      </c>
      <c r="W92" t="n">
        <v>58.0</v>
      </c>
      <c r="X92" t="n">
        <v>80.0</v>
      </c>
      <c r="Y92" t="n">
        <v>97.0</v>
      </c>
      <c r="Z92" t="n">
        <v>70.0</v>
      </c>
      <c r="AA92" t="n">
        <v>71.0</v>
      </c>
      <c r="AB92" t="n">
        <v>83.0</v>
      </c>
      <c r="AC92" t="n">
        <v>137.0</v>
      </c>
      <c r="AD92" t="n">
        <v>99.0</v>
      </c>
      <c r="AE92" t="n">
        <v>91.0</v>
      </c>
      <c r="AF92" t="n">
        <v>125.0</v>
      </c>
      <c r="AG92" t="n">
        <v>36.0</v>
      </c>
      <c r="AH92" t="n">
        <v>35.0</v>
      </c>
      <c r="AI92" t="n">
        <v>84.0</v>
      </c>
      <c r="AJ92" t="n">
        <v>76.0</v>
      </c>
      <c r="AK92" t="n">
        <v>49.0</v>
      </c>
      <c r="AL92" t="n">
        <v>50.0</v>
      </c>
      <c r="AM92" t="n">
        <v>61.0</v>
      </c>
      <c r="AN92" t="n">
        <v>80.0</v>
      </c>
      <c r="AO92" t="n">
        <v>88.0</v>
      </c>
      <c r="AP92" t="n">
        <v>65.0</v>
      </c>
      <c r="AQ92" t="n">
        <v>48.0</v>
      </c>
      <c r="AR92" s="4" t="n">
        <v>91.0</v>
      </c>
      <c r="AS92" s="4" t="n">
        <v>41.0</v>
      </c>
      <c r="AT92" s="4" t="n">
        <v>87.0</v>
      </c>
      <c r="AU92" s="4" t="n">
        <v>148.0</v>
      </c>
      <c r="AV92" s="4" t="n">
        <v>50.0</v>
      </c>
      <c r="AW92" s="4" t="n">
        <v>39.0</v>
      </c>
      <c r="AX92" s="4" t="n">
        <v>37.0</v>
      </c>
      <c r="AY92" s="4" t="n">
        <v>45.0</v>
      </c>
      <c r="AZ92" s="4"/>
      <c r="BA92" s="4"/>
      <c r="BB92" s="4"/>
      <c r="BC92" s="4"/>
      <c r="BD92" s="4"/>
      <c r="BF92" s="84" t="str">
        <f t="shared" si="249"/>
        <v>-</v>
      </c>
      <c r="BG92" s="84" t="str">
        <f t="shared" si="250"/>
        <v>-</v>
      </c>
      <c r="BH92" s="84" t="str">
        <f t="shared" si="251"/>
        <v>-</v>
      </c>
      <c r="BI92" s="84" t="str">
        <f t="shared" si="252"/>
        <v>-</v>
      </c>
      <c r="BJ92" s="84" t="str">
        <f t="shared" si="253"/>
        <v>-</v>
      </c>
      <c r="BK92" s="84" t="str">
        <f t="shared" si="254"/>
        <v>-</v>
      </c>
      <c r="BL92" s="84" t="str">
        <f t="shared" si="255"/>
        <v>-</v>
      </c>
      <c r="BM92" s="84" t="str">
        <f t="shared" si="256"/>
        <v>-</v>
      </c>
      <c r="BN92" s="84" t="str">
        <f t="shared" si="257"/>
        <v>-</v>
      </c>
      <c r="BO92" s="84" t="str">
        <f t="shared" si="258"/>
        <v>-</v>
      </c>
      <c r="BP92" s="84" t="str">
        <f t="shared" si="259"/>
        <v>-</v>
      </c>
      <c r="BQ92" s="84" t="str">
        <f t="shared" si="260"/>
        <v>-</v>
      </c>
    </row>
    <row r="93" spans="1:69" x14ac:dyDescent="0.25">
      <c r="A93" s="16" t="s">
        <v>148</v>
      </c>
      <c r="B93" s="16" t="s">
        <v>48</v>
      </c>
      <c r="C93" s="71">
        <f>SUM(U93                  : INDEX(U93:AF93,$B$2))</f>
        <v>0</v>
      </c>
      <c r="D93" s="71">
        <f>SUM(AG93                   : INDEX(AG93:AR93,$B$2))</f>
        <v>0</v>
      </c>
      <c r="E93" s="71">
        <f>SUM(AS93                    : INDEX(AS93:BD93,$B$2))</f>
        <v>0</v>
      </c>
      <c r="F93" s="65" t="str">
        <f t="shared" si="238"/>
        <v/>
      </c>
      <c r="G93" s="33"/>
      <c r="H93" s="4">
        <f t="shared" si="261"/>
        <v>0</v>
      </c>
      <c r="I93" s="4">
        <f t="shared" si="239"/>
        <v>0</v>
      </c>
      <c r="J93" s="4">
        <f t="shared" si="262"/>
        <v>0</v>
      </c>
      <c r="K93" s="4">
        <f t="shared" si="240"/>
        <v>0</v>
      </c>
      <c r="L93" s="4">
        <f t="shared" si="241"/>
        <v>0</v>
      </c>
      <c r="M93" s="4">
        <f t="shared" si="242"/>
        <v>0</v>
      </c>
      <c r="N93" s="4">
        <f t="shared" si="243"/>
        <v>0</v>
      </c>
      <c r="O93" s="4">
        <f t="shared" si="244"/>
        <v>0</v>
      </c>
      <c r="P93" s="4">
        <f t="shared" si="245"/>
        <v>0</v>
      </c>
      <c r="Q93" s="4">
        <f t="shared" si="246"/>
        <v>0</v>
      </c>
      <c r="R93" s="4">
        <f t="shared" si="247"/>
        <v>0</v>
      </c>
      <c r="S93" s="4">
        <f t="shared" si="248"/>
        <v>0</v>
      </c>
      <c r="U93" t="n">
        <v>31.0</v>
      </c>
      <c r="V93" t="n">
        <v>32.0</v>
      </c>
      <c r="W93" t="n">
        <v>28.0</v>
      </c>
      <c r="X93" t="n">
        <v>60.0</v>
      </c>
      <c r="Y93" t="n">
        <v>75.0</v>
      </c>
      <c r="Z93" t="n">
        <v>91.0</v>
      </c>
      <c r="AA93" t="n">
        <v>86.0</v>
      </c>
      <c r="AB93" t="n">
        <v>75.0</v>
      </c>
      <c r="AC93" t="n">
        <v>101.0</v>
      </c>
      <c r="AD93" t="n">
        <v>92.0</v>
      </c>
      <c r="AE93" t="n">
        <v>131.0</v>
      </c>
      <c r="AF93" t="n">
        <v>142.0</v>
      </c>
      <c r="AG93" t="n">
        <v>45.0</v>
      </c>
      <c r="AH93" t="n">
        <v>44.0</v>
      </c>
      <c r="AI93" t="n">
        <v>81.0</v>
      </c>
      <c r="AJ93" t="n">
        <v>77.0</v>
      </c>
      <c r="AK93" t="n">
        <v>69.0</v>
      </c>
      <c r="AL93" t="n">
        <v>94.0</v>
      </c>
      <c r="AM93" t="n">
        <v>81.0</v>
      </c>
      <c r="AN93" t="n">
        <v>74.0</v>
      </c>
      <c r="AO93" t="n">
        <v>61.0</v>
      </c>
      <c r="AP93" t="n">
        <v>65.0</v>
      </c>
      <c r="AQ93" t="n">
        <v>80.0</v>
      </c>
      <c r="AR93" s="4" t="n">
        <v>112.0</v>
      </c>
      <c r="AS93" s="4" t="n">
        <v>28.0</v>
      </c>
      <c r="AT93" s="4" t="n">
        <v>34.0</v>
      </c>
      <c r="AU93" s="4" t="n">
        <v>55.0</v>
      </c>
      <c r="AV93" s="4" t="n">
        <v>45.0</v>
      </c>
      <c r="AW93" s="4" t="n">
        <v>53.0</v>
      </c>
      <c r="AX93" s="4" t="n">
        <v>55.0</v>
      </c>
      <c r="AY93" s="4" t="n">
        <v>39.0</v>
      </c>
      <c r="AZ93" s="4"/>
      <c r="BA93" s="4"/>
      <c r="BB93" s="4"/>
      <c r="BC93" s="4"/>
      <c r="BD93" s="4"/>
      <c r="BF93" s="84" t="str">
        <f t="shared" si="249"/>
        <v>-</v>
      </c>
      <c r="BG93" s="84" t="str">
        <f t="shared" si="250"/>
        <v>-</v>
      </c>
      <c r="BH93" s="84" t="str">
        <f t="shared" si="251"/>
        <v>-</v>
      </c>
      <c r="BI93" s="84" t="str">
        <f t="shared" si="252"/>
        <v>-</v>
      </c>
      <c r="BJ93" s="84" t="str">
        <f t="shared" si="253"/>
        <v>-</v>
      </c>
      <c r="BK93" s="84" t="str">
        <f t="shared" si="254"/>
        <v>-</v>
      </c>
      <c r="BL93" s="84" t="str">
        <f t="shared" si="255"/>
        <v>-</v>
      </c>
      <c r="BM93" s="84" t="str">
        <f t="shared" si="256"/>
        <v>-</v>
      </c>
      <c r="BN93" s="84" t="str">
        <f t="shared" si="257"/>
        <v>-</v>
      </c>
      <c r="BO93" s="84" t="str">
        <f t="shared" si="258"/>
        <v>-</v>
      </c>
      <c r="BP93" s="84" t="str">
        <f t="shared" si="259"/>
        <v>-</v>
      </c>
      <c r="BQ93" s="84" t="str">
        <f t="shared" si="260"/>
        <v>-</v>
      </c>
    </row>
    <row r="94" spans="1:69" x14ac:dyDescent="0.25">
      <c r="A94" s="16" t="s">
        <v>149</v>
      </c>
      <c r="B94" s="16" t="s">
        <v>49</v>
      </c>
      <c r="C94" s="71">
        <f>SUM(U94                  : INDEX(U94:AF94,$B$2))</f>
        <v>0</v>
      </c>
      <c r="D94" s="71">
        <f>SUM(AG94                   : INDEX(AG94:AR94,$B$2))</f>
        <v>0</v>
      </c>
      <c r="E94" s="71">
        <f>SUM(AS94                    : INDEX(AS94:BD94,$B$2))</f>
        <v>0</v>
      </c>
      <c r="F94" s="65" t="str">
        <f t="shared" si="238"/>
        <v/>
      </c>
      <c r="G94" s="33"/>
      <c r="H94" s="4">
        <f t="shared" si="261"/>
        <v>0</v>
      </c>
      <c r="I94" s="4">
        <f t="shared" si="239"/>
        <v>0</v>
      </c>
      <c r="J94" s="4">
        <f t="shared" si="262"/>
        <v>0</v>
      </c>
      <c r="K94" s="4">
        <f t="shared" si="240"/>
        <v>0</v>
      </c>
      <c r="L94" s="4">
        <f t="shared" si="241"/>
        <v>0</v>
      </c>
      <c r="M94" s="4">
        <f t="shared" si="242"/>
        <v>0</v>
      </c>
      <c r="N94" s="4">
        <f t="shared" si="243"/>
        <v>0</v>
      </c>
      <c r="O94" s="4">
        <f t="shared" si="244"/>
        <v>0</v>
      </c>
      <c r="P94" s="4">
        <f t="shared" si="245"/>
        <v>0</v>
      </c>
      <c r="Q94" s="4">
        <f t="shared" si="246"/>
        <v>0</v>
      </c>
      <c r="R94" s="4">
        <f t="shared" si="247"/>
        <v>0</v>
      </c>
      <c r="S94" s="4">
        <f t="shared" si="248"/>
        <v>0</v>
      </c>
      <c r="U94" t="n">
        <v>21.0</v>
      </c>
      <c r="V94" t="n">
        <v>11.0</v>
      </c>
      <c r="W94" t="n">
        <v>16.0</v>
      </c>
      <c r="X94" t="n">
        <v>18.0</v>
      </c>
      <c r="Y94" t="n">
        <v>26.0</v>
      </c>
      <c r="Z94" t="n">
        <v>27.0</v>
      </c>
      <c r="AA94" t="n">
        <v>24.0</v>
      </c>
      <c r="AB94" t="n">
        <v>30.0</v>
      </c>
      <c r="AC94" t="n">
        <v>61.0</v>
      </c>
      <c r="AD94" t="n">
        <v>51.0</v>
      </c>
      <c r="AE94" t="n">
        <v>71.0</v>
      </c>
      <c r="AF94" t="n">
        <v>90.0</v>
      </c>
      <c r="AG94" t="n">
        <v>27.0</v>
      </c>
      <c r="AH94" t="n">
        <v>28.0</v>
      </c>
      <c r="AI94" t="n">
        <v>57.0</v>
      </c>
      <c r="AJ94" t="n">
        <v>54.0</v>
      </c>
      <c r="AK94" t="n">
        <v>57.0</v>
      </c>
      <c r="AL94" t="n">
        <v>106.0</v>
      </c>
      <c r="AM94" t="n">
        <v>69.0</v>
      </c>
      <c r="AN94" t="n">
        <v>54.0</v>
      </c>
      <c r="AO94" t="n">
        <v>74.0</v>
      </c>
      <c r="AP94" t="n">
        <v>63.0</v>
      </c>
      <c r="AQ94" t="n">
        <v>75.0</v>
      </c>
      <c r="AR94" s="4" t="n">
        <v>135.0</v>
      </c>
      <c r="AS94" s="4" t="n">
        <v>50.0</v>
      </c>
      <c r="AT94" s="4" t="n">
        <v>44.0</v>
      </c>
      <c r="AU94" s="4" t="n">
        <v>68.0</v>
      </c>
      <c r="AV94" s="4" t="n">
        <v>58.0</v>
      </c>
      <c r="AW94" s="4" t="n">
        <v>51.0</v>
      </c>
      <c r="AX94" s="4" t="n">
        <v>47.0</v>
      </c>
      <c r="AY94" s="4" t="n">
        <v>45.0</v>
      </c>
      <c r="AZ94" s="4"/>
      <c r="BA94" s="4"/>
      <c r="BB94" s="4"/>
      <c r="BC94" s="4"/>
      <c r="BD94" s="4"/>
      <c r="BF94" s="84" t="str">
        <f t="shared" si="249"/>
        <v>-</v>
      </c>
      <c r="BG94" s="84" t="str">
        <f t="shared" si="250"/>
        <v>-</v>
      </c>
      <c r="BH94" s="84" t="str">
        <f t="shared" si="251"/>
        <v>-</v>
      </c>
      <c r="BI94" s="84" t="str">
        <f t="shared" si="252"/>
        <v>-</v>
      </c>
      <c r="BJ94" s="84" t="str">
        <f t="shared" si="253"/>
        <v>-</v>
      </c>
      <c r="BK94" s="84" t="str">
        <f t="shared" si="254"/>
        <v>-</v>
      </c>
      <c r="BL94" s="84" t="str">
        <f t="shared" si="255"/>
        <v>-</v>
      </c>
      <c r="BM94" s="84" t="str">
        <f t="shared" si="256"/>
        <v>-</v>
      </c>
      <c r="BN94" s="84" t="str">
        <f t="shared" si="257"/>
        <v>-</v>
      </c>
      <c r="BO94" s="84" t="str">
        <f t="shared" si="258"/>
        <v>-</v>
      </c>
      <c r="BP94" s="84" t="str">
        <f t="shared" si="259"/>
        <v>-</v>
      </c>
      <c r="BQ94" s="84" t="str">
        <f t="shared" si="260"/>
        <v>-</v>
      </c>
    </row>
    <row r="95" spans="1:69" x14ac:dyDescent="0.25">
      <c r="A95" s="16" t="s">
        <v>150</v>
      </c>
      <c r="B95" s="16" t="s">
        <v>50</v>
      </c>
      <c r="C95" s="71">
        <f>SUM(U95                  : INDEX(U95:AF95,$B$2))</f>
        <v>0</v>
      </c>
      <c r="D95" s="71">
        <f>SUM(AG95                   : INDEX(AG95:AR95,$B$2))</f>
        <v>0</v>
      </c>
      <c r="E95" s="71">
        <f>SUM(AS95                    : INDEX(AS95:BD95,$B$2))</f>
        <v>0</v>
      </c>
      <c r="F95" s="65" t="str">
        <f t="shared" si="238"/>
        <v/>
      </c>
      <c r="G95" s="33"/>
      <c r="H95" s="4">
        <f t="shared" si="261"/>
        <v>0</v>
      </c>
      <c r="I95" s="4">
        <f t="shared" si="239"/>
        <v>0</v>
      </c>
      <c r="J95" s="4">
        <f t="shared" si="262"/>
        <v>0</v>
      </c>
      <c r="K95" s="4">
        <f t="shared" si="240"/>
        <v>0</v>
      </c>
      <c r="L95" s="4">
        <f t="shared" si="241"/>
        <v>0</v>
      </c>
      <c r="M95" s="4">
        <f t="shared" si="242"/>
        <v>0</v>
      </c>
      <c r="N95" s="4">
        <f t="shared" si="243"/>
        <v>0</v>
      </c>
      <c r="O95" s="4">
        <f t="shared" si="244"/>
        <v>0</v>
      </c>
      <c r="P95" s="4">
        <f t="shared" si="245"/>
        <v>0</v>
      </c>
      <c r="Q95" s="4">
        <f t="shared" si="246"/>
        <v>0</v>
      </c>
      <c r="R95" s="4">
        <f t="shared" si="247"/>
        <v>0</v>
      </c>
      <c r="S95" s="4">
        <f t="shared" si="248"/>
        <v>0</v>
      </c>
      <c r="T95" s="7"/>
      <c r="AR95" s="4"/>
      <c r="AS95" s="4"/>
      <c r="AT95" s="4" t="n">
        <v>31.0</v>
      </c>
      <c r="AU95" s="4" t="n">
        <v>31.0</v>
      </c>
      <c r="AV95" s="4" t="n">
        <v>35.0</v>
      </c>
      <c r="AW95" s="4" t="n">
        <v>23.0</v>
      </c>
      <c r="AX95" s="4" t="n">
        <v>15.0</v>
      </c>
      <c r="AY95" s="4" t="n">
        <v>20.0</v>
      </c>
      <c r="AZ95" s="4"/>
      <c r="BA95" s="4"/>
      <c r="BB95" s="4"/>
      <c r="BC95" s="4"/>
      <c r="BD95" s="4"/>
      <c r="BF95" s="84" t="str">
        <f t="shared" si="249"/>
        <v>-</v>
      </c>
      <c r="BG95" s="84" t="str">
        <f t="shared" si="250"/>
        <v>-</v>
      </c>
      <c r="BH95" s="84" t="str">
        <f t="shared" si="251"/>
        <v>-</v>
      </c>
      <c r="BI95" s="84" t="str">
        <f t="shared" si="252"/>
        <v>-</v>
      </c>
      <c r="BJ95" s="84" t="str">
        <f t="shared" si="253"/>
        <v>-</v>
      </c>
      <c r="BK95" s="84" t="str">
        <f t="shared" si="254"/>
        <v>-</v>
      </c>
      <c r="BL95" s="84" t="str">
        <f t="shared" si="255"/>
        <v>-</v>
      </c>
      <c r="BM95" s="84" t="str">
        <f t="shared" si="256"/>
        <v>-</v>
      </c>
      <c r="BN95" s="84" t="str">
        <f t="shared" si="257"/>
        <v>-</v>
      </c>
      <c r="BO95" s="84" t="str">
        <f t="shared" si="258"/>
        <v>-</v>
      </c>
      <c r="BP95" s="84" t="str">
        <f t="shared" si="259"/>
        <v>-</v>
      </c>
      <c r="BQ95" s="84" t="str">
        <f t="shared" si="260"/>
        <v>-</v>
      </c>
    </row>
    <row r="96" spans="1:69" x14ac:dyDescent="0.25">
      <c r="A96" s="16"/>
      <c r="B96" s="3" t="s">
        <v>153</v>
      </c>
      <c r="C96" s="72">
        <f>SUM(C88:C94)</f>
        <v>0</v>
      </c>
      <c r="D96" s="72">
        <f t="shared" ref="D96" si="263">SUM(D88:D94)</f>
        <v>0</v>
      </c>
      <c r="E96" s="72">
        <f>SUM(E88:E94)</f>
        <v>0</v>
      </c>
      <c r="F96" s="65" t="str">
        <f>IFERROR(E96/D96,"")</f>
        <v/>
      </c>
      <c r="G96" s="33"/>
      <c r="H96" s="4">
        <f t="shared" si="261"/>
        <v>0</v>
      </c>
      <c r="I96" s="4">
        <f t="shared" si="239"/>
        <v>0</v>
      </c>
      <c r="J96" s="4">
        <f t="shared" si="262"/>
        <v>0</v>
      </c>
      <c r="K96" s="4">
        <f t="shared" si="240"/>
        <v>0</v>
      </c>
      <c r="L96" s="4">
        <f t="shared" si="241"/>
        <v>0</v>
      </c>
      <c r="M96" s="4">
        <f t="shared" si="242"/>
        <v>0</v>
      </c>
      <c r="N96" s="4">
        <f t="shared" si="243"/>
        <v>0</v>
      </c>
      <c r="O96" s="4">
        <f t="shared" si="244"/>
        <v>0</v>
      </c>
      <c r="P96" s="4">
        <f t="shared" si="245"/>
        <v>0</v>
      </c>
      <c r="Q96" s="4">
        <f t="shared" si="246"/>
        <v>0</v>
      </c>
      <c r="R96" s="4">
        <f t="shared" si="247"/>
        <v>0</v>
      </c>
      <c r="S96" s="4">
        <f t="shared" si="248"/>
        <v>0</v>
      </c>
      <c r="T96" s="7"/>
      <c r="U96" s="61">
        <f>SUM(U88:U94)</f>
        <v>0</v>
      </c>
      <c r="V96" s="61">
        <f t="shared" ref="V96:BD96" si="264">SUM(V88:V94)</f>
        <v>0</v>
      </c>
      <c r="W96" s="61">
        <f t="shared" si="264"/>
        <v>0</v>
      </c>
      <c r="X96" s="61">
        <f t="shared" si="264"/>
        <v>0</v>
      </c>
      <c r="Y96" s="61">
        <f t="shared" si="264"/>
        <v>0</v>
      </c>
      <c r="Z96" s="61">
        <f t="shared" si="264"/>
        <v>0</v>
      </c>
      <c r="AA96" s="61">
        <f t="shared" si="264"/>
        <v>0</v>
      </c>
      <c r="AB96" s="61">
        <f t="shared" si="264"/>
        <v>0</v>
      </c>
      <c r="AC96" s="61">
        <f t="shared" si="264"/>
        <v>0</v>
      </c>
      <c r="AD96" s="61">
        <f t="shared" si="264"/>
        <v>0</v>
      </c>
      <c r="AE96" s="61">
        <f t="shared" si="264"/>
        <v>0</v>
      </c>
      <c r="AF96" s="61">
        <f t="shared" si="264"/>
        <v>0</v>
      </c>
      <c r="AG96" s="61">
        <f t="shared" si="264"/>
        <v>0</v>
      </c>
      <c r="AH96" s="61">
        <f t="shared" si="264"/>
        <v>0</v>
      </c>
      <c r="AI96" s="61">
        <f t="shared" si="264"/>
        <v>0</v>
      </c>
      <c r="AJ96" s="61">
        <f>SUM(AJ88:AJ94)</f>
        <v>0</v>
      </c>
      <c r="AK96" s="61">
        <f t="shared" si="264"/>
        <v>0</v>
      </c>
      <c r="AL96" s="61">
        <f t="shared" si="264"/>
        <v>0</v>
      </c>
      <c r="AM96" s="61">
        <f t="shared" si="264"/>
        <v>0</v>
      </c>
      <c r="AN96" s="61">
        <f t="shared" si="264"/>
        <v>0</v>
      </c>
      <c r="AO96" s="61">
        <f t="shared" si="264"/>
        <v>0</v>
      </c>
      <c r="AP96" s="61">
        <f t="shared" si="264"/>
        <v>0</v>
      </c>
      <c r="AQ96" s="61">
        <f t="shared" si="264"/>
        <v>0</v>
      </c>
      <c r="AR96" s="61">
        <f t="shared" si="264"/>
        <v>0</v>
      </c>
      <c r="AS96" s="61">
        <f t="shared" si="264"/>
        <v>0</v>
      </c>
      <c r="AT96" s="61">
        <f t="shared" si="264"/>
        <v>0</v>
      </c>
      <c r="AU96" s="61">
        <f t="shared" si="264"/>
        <v>0</v>
      </c>
      <c r="AV96" s="61">
        <f t="shared" si="264"/>
        <v>0</v>
      </c>
      <c r="AW96" s="61">
        <f t="shared" si="264"/>
        <v>0</v>
      </c>
      <c r="AX96" s="61">
        <f t="shared" si="264"/>
        <v>0</v>
      </c>
      <c r="AY96" s="61">
        <f t="shared" si="264"/>
        <v>0</v>
      </c>
      <c r="AZ96" s="61">
        <f t="shared" si="264"/>
        <v>0</v>
      </c>
      <c r="BA96" s="61">
        <f t="shared" si="264"/>
        <v>0</v>
      </c>
      <c r="BB96" s="61">
        <f t="shared" si="264"/>
        <v>0</v>
      </c>
      <c r="BC96" s="61">
        <f t="shared" si="264"/>
        <v>0</v>
      </c>
      <c r="BD96" s="61">
        <f t="shared" si="264"/>
        <v>0</v>
      </c>
      <c r="BF96" s="84" t="str">
        <f t="shared" si="249"/>
        <v>-</v>
      </c>
      <c r="BG96" s="84" t="str">
        <f t="shared" si="250"/>
        <v>-</v>
      </c>
      <c r="BH96" s="84" t="str">
        <f t="shared" si="251"/>
        <v>-</v>
      </c>
      <c r="BI96" s="84" t="str">
        <f t="shared" si="252"/>
        <v>-</v>
      </c>
      <c r="BJ96" s="84" t="str">
        <f t="shared" si="253"/>
        <v>-</v>
      </c>
      <c r="BK96" s="84" t="str">
        <f t="shared" si="254"/>
        <v>-</v>
      </c>
      <c r="BL96" s="84" t="str">
        <f t="shared" si="255"/>
        <v>-</v>
      </c>
      <c r="BM96" s="84" t="str">
        <f t="shared" si="256"/>
        <v>-</v>
      </c>
      <c r="BN96" s="84" t="str">
        <f t="shared" si="257"/>
        <v>-</v>
      </c>
      <c r="BO96" s="84" t="str">
        <f t="shared" si="258"/>
        <v>-</v>
      </c>
      <c r="BP96" s="84" t="str">
        <f t="shared" si="259"/>
        <v>-</v>
      </c>
      <c r="BQ96" s="84" t="str">
        <f t="shared" si="260"/>
        <v>-</v>
      </c>
    </row>
    <row r="97" spans="1:71" x14ac:dyDescent="0.25">
      <c r="A97" s="3" t="s">
        <v>152</v>
      </c>
      <c r="B97" s="3" t="s">
        <v>61</v>
      </c>
      <c r="C97" s="72">
        <f>SUM(C88:C95)</f>
        <v>0</v>
      </c>
      <c r="D97" s="72">
        <f t="shared" ref="D97:E97" si="265">SUM(D88:D95)</f>
        <v>0</v>
      </c>
      <c r="E97" s="72">
        <f t="shared" si="265"/>
        <v>0</v>
      </c>
      <c r="F97" s="65" t="str">
        <f>IFERROR(E97/D97,"")</f>
        <v/>
      </c>
      <c r="G97" s="33"/>
      <c r="H97" s="4">
        <f t="shared" si="261"/>
        <v>0</v>
      </c>
      <c r="I97" s="4">
        <f t="shared" si="239"/>
        <v>0</v>
      </c>
      <c r="J97" s="4">
        <f t="shared" si="262"/>
        <v>0</v>
      </c>
      <c r="K97" s="4">
        <f t="shared" si="240"/>
        <v>0</v>
      </c>
      <c r="L97" s="4">
        <f t="shared" si="241"/>
        <v>0</v>
      </c>
      <c r="M97" s="4">
        <f t="shared" si="242"/>
        <v>0</v>
      </c>
      <c r="N97" s="4">
        <f t="shared" si="243"/>
        <v>0</v>
      </c>
      <c r="O97" s="4">
        <f t="shared" si="244"/>
        <v>0</v>
      </c>
      <c r="P97" s="4">
        <f t="shared" si="245"/>
        <v>0</v>
      </c>
      <c r="Q97" s="4">
        <f t="shared" si="246"/>
        <v>0</v>
      </c>
      <c r="R97" s="4">
        <f t="shared" si="247"/>
        <v>0</v>
      </c>
      <c r="S97" s="4">
        <f t="shared" si="248"/>
        <v>0</v>
      </c>
      <c r="T97" s="19"/>
      <c r="U97" s="18" t="n">
        <v>295.0</v>
      </c>
      <c r="V97" s="18" t="n">
        <v>227.0</v>
      </c>
      <c r="W97" s="18" t="n">
        <v>306.0</v>
      </c>
      <c r="X97" s="18" t="n">
        <v>400.0</v>
      </c>
      <c r="Y97" s="18" t="n">
        <v>466.0</v>
      </c>
      <c r="Z97" s="18" t="n">
        <v>545.0</v>
      </c>
      <c r="AA97" s="18" t="n">
        <v>516.0</v>
      </c>
      <c r="AB97" s="18" t="n">
        <v>421.0</v>
      </c>
      <c r="AC97" s="18" t="n">
        <v>599.0</v>
      </c>
      <c r="AD97" s="18" t="n">
        <v>494.0</v>
      </c>
      <c r="AE97" s="18" t="n">
        <v>610.0</v>
      </c>
      <c r="AF97" s="18" t="n">
        <v>760.0</v>
      </c>
      <c r="AG97" s="18" t="n">
        <v>241.0</v>
      </c>
      <c r="AH97" s="18" t="n">
        <v>233.0</v>
      </c>
      <c r="AI97" s="18" t="n">
        <v>461.0</v>
      </c>
      <c r="AJ97" s="18" t="n">
        <v>426.0</v>
      </c>
      <c r="AK97" s="18" t="n">
        <v>425.0</v>
      </c>
      <c r="AL97" s="18" t="n">
        <v>582.0</v>
      </c>
      <c r="AM97" s="18" t="n">
        <v>479.0</v>
      </c>
      <c r="AN97" s="18" t="n">
        <v>464.0</v>
      </c>
      <c r="AO97" s="18" t="n">
        <v>531.0</v>
      </c>
      <c r="AP97" s="18" t="n">
        <v>476.0</v>
      </c>
      <c r="AQ97" s="18" t="n">
        <v>574.0</v>
      </c>
      <c r="AR97" s="18" t="n">
        <v>822.0</v>
      </c>
      <c r="AS97" s="63" t="n">
        <v>360.0</v>
      </c>
      <c r="AT97" s="63" t="n">
        <v>553.0</v>
      </c>
      <c r="AU97" s="63" t="n">
        <v>700.0</v>
      </c>
      <c r="AV97" s="63" t="n">
        <v>620.0</v>
      </c>
      <c r="AW97" s="63" t="n">
        <v>626.0</v>
      </c>
      <c r="AX97" s="63" t="n">
        <v>677.0</v>
      </c>
      <c r="AY97" s="63" t="n">
        <v>560.0</v>
      </c>
      <c r="AZ97" s="63"/>
      <c r="BA97" s="63"/>
      <c r="BB97" s="63"/>
      <c r="BC97" s="63"/>
      <c r="BD97" s="63"/>
      <c r="BE97" s="33"/>
      <c r="BF97" s="84" t="str">
        <f t="shared" si="249"/>
        <v>-</v>
      </c>
      <c r="BG97" s="84" t="str">
        <f t="shared" si="250"/>
        <v>-</v>
      </c>
      <c r="BH97" s="84" t="str">
        <f t="shared" si="251"/>
        <v>-</v>
      </c>
      <c r="BI97" s="84" t="str">
        <f t="shared" si="252"/>
        <v>-</v>
      </c>
      <c r="BJ97" s="84" t="str">
        <f t="shared" si="253"/>
        <v>-</v>
      </c>
      <c r="BK97" s="84" t="str">
        <f t="shared" si="254"/>
        <v>-</v>
      </c>
      <c r="BL97" s="84" t="str">
        <f t="shared" si="255"/>
        <v>-</v>
      </c>
      <c r="BM97" s="84" t="str">
        <f t="shared" si="256"/>
        <v>-</v>
      </c>
      <c r="BN97" s="84" t="str">
        <f t="shared" si="257"/>
        <v>-</v>
      </c>
      <c r="BO97" s="84" t="str">
        <f t="shared" si="258"/>
        <v>-</v>
      </c>
      <c r="BP97" s="84" t="str">
        <f t="shared" si="259"/>
        <v>-</v>
      </c>
      <c r="BQ97" s="84" t="str">
        <f t="shared" si="260"/>
        <v>-</v>
      </c>
    </row>
    <row r="98" spans="1:71" x14ac:dyDescent="0.25">
      <c r="A98" s="42" t="s">
        <v>33</v>
      </c>
    </row>
    <row r="99" spans="1:71" x14ac:dyDescent="0.25">
      <c r="A99" s="43" t="s">
        <v>31</v>
      </c>
      <c r="B99" s="23" t="s">
        <v>31</v>
      </c>
      <c r="C99" s="21" t="str">
        <f>$C$3</f>
        <v>YTD '15</v>
      </c>
      <c r="D99" s="21" t="str">
        <f>$D$3</f>
        <v>YTD '16</v>
      </c>
      <c r="E99" s="21" t="str">
        <f>$E$3</f>
        <v>YTD '17</v>
      </c>
      <c r="F99" s="21" t="str">
        <f>$F$3</f>
        <v>YoY</v>
      </c>
      <c r="G99" s="2" t="s">
        <v>33</v>
      </c>
      <c r="H99" s="27" t="str">
        <f>$H$3</f>
        <v>Q1 '15</v>
      </c>
      <c r="I99" s="27" t="str">
        <f>$I$3</f>
        <v>Q2 '15</v>
      </c>
      <c r="J99" s="27" t="str">
        <f>$J$3</f>
        <v>Q3 '15</v>
      </c>
      <c r="K99" s="27" t="str">
        <f>$K$3</f>
        <v>Q4 '15</v>
      </c>
      <c r="L99" s="30" t="str">
        <f>$L$3</f>
        <v>Q1 '16</v>
      </c>
      <c r="M99" s="30" t="str">
        <f>$M$3</f>
        <v>Q2 '16</v>
      </c>
      <c r="N99" s="30" t="str">
        <f>$N$3</f>
        <v>Q3 '16</v>
      </c>
      <c r="O99" s="30" t="str">
        <f>$O$3</f>
        <v>Q4 '16</v>
      </c>
      <c r="P99" s="27" t="str">
        <f>$P$3</f>
        <v>Q1 '17</v>
      </c>
      <c r="Q99" s="27" t="str">
        <f>$Q$3</f>
        <v>Q2 '17</v>
      </c>
      <c r="R99" s="27" t="str">
        <f>$R$3</f>
        <v>Q3 '17</v>
      </c>
      <c r="S99" s="27" t="str">
        <f>$S$3</f>
        <v>Q4 '17</v>
      </c>
      <c r="T99" s="17" t="s">
        <v>33</v>
      </c>
      <c r="U99" s="27" t="s">
        <v>1</v>
      </c>
      <c r="V99" s="27" t="s">
        <v>2</v>
      </c>
      <c r="W99" s="27" t="s">
        <v>3</v>
      </c>
      <c r="X99" s="27" t="s">
        <v>4</v>
      </c>
      <c r="Y99" s="27" t="s">
        <v>5</v>
      </c>
      <c r="Z99" s="27" t="s">
        <v>6</v>
      </c>
      <c r="AA99" s="27" t="s">
        <v>7</v>
      </c>
      <c r="AB99" s="27" t="s">
        <v>8</v>
      </c>
      <c r="AC99" s="27" t="s">
        <v>9</v>
      </c>
      <c r="AD99" s="27" t="s">
        <v>10</v>
      </c>
      <c r="AE99" s="27" t="s">
        <v>11</v>
      </c>
      <c r="AF99" s="27" t="s">
        <v>12</v>
      </c>
      <c r="AG99" s="29" t="s">
        <v>13</v>
      </c>
      <c r="AH99" s="29" t="s">
        <v>14</v>
      </c>
      <c r="AI99" s="29" t="s">
        <v>15</v>
      </c>
      <c r="AJ99" s="29" t="s">
        <v>16</v>
      </c>
      <c r="AK99" s="29" t="s">
        <v>17</v>
      </c>
      <c r="AL99" s="29" t="s">
        <v>18</v>
      </c>
      <c r="AM99" s="29" t="s">
        <v>19</v>
      </c>
      <c r="AN99" s="29" t="s">
        <v>20</v>
      </c>
      <c r="AO99" s="29" t="s">
        <v>21</v>
      </c>
      <c r="AP99" s="29" t="s">
        <v>22</v>
      </c>
      <c r="AQ99" s="29" t="s">
        <v>23</v>
      </c>
      <c r="AR99" s="29" t="s">
        <v>24</v>
      </c>
      <c r="AS99" s="25" t="s">
        <v>25</v>
      </c>
      <c r="AT99" s="25" t="s">
        <v>26</v>
      </c>
      <c r="AU99" s="25" t="s">
        <v>27</v>
      </c>
      <c r="AV99" s="25" t="s">
        <v>28</v>
      </c>
      <c r="AW99" s="25" t="s">
        <v>29</v>
      </c>
      <c r="AX99" s="25" t="s">
        <v>30</v>
      </c>
      <c r="AY99" s="31" t="s">
        <v>99</v>
      </c>
      <c r="AZ99" s="31" t="s">
        <v>100</v>
      </c>
      <c r="BA99" s="31" t="s">
        <v>101</v>
      </c>
      <c r="BB99" s="31" t="s">
        <v>102</v>
      </c>
      <c r="BC99" s="31" t="s">
        <v>103</v>
      </c>
      <c r="BD99" s="31" t="s">
        <v>104</v>
      </c>
      <c r="BF99" s="32">
        <v>42736</v>
      </c>
      <c r="BG99" s="32">
        <v>42767</v>
      </c>
      <c r="BH99" s="32">
        <v>42795</v>
      </c>
      <c r="BI99" s="32">
        <v>42826</v>
      </c>
      <c r="BJ99" s="32">
        <v>42856</v>
      </c>
      <c r="BK99" s="32">
        <v>42887</v>
      </c>
      <c r="BL99" s="32">
        <v>42917</v>
      </c>
      <c r="BM99" s="32">
        <v>42948</v>
      </c>
      <c r="BN99" s="32">
        <v>42979</v>
      </c>
      <c r="BO99" s="32">
        <v>43009</v>
      </c>
      <c r="BP99" s="32">
        <v>43040</v>
      </c>
      <c r="BQ99" s="32">
        <v>43070</v>
      </c>
    </row>
    <row r="100" spans="1:71" x14ac:dyDescent="0.25">
      <c r="A100" s="44" t="s">
        <v>154</v>
      </c>
      <c r="B100" s="16" t="s">
        <v>58</v>
      </c>
      <c r="C100" s="73" t="e">
        <f>2*SUM(U88:INDEX(U88:AF88,$B$2))/(SUM(U76:INDEX(U76:AF76,$B$2))*2+U76-INDEX(U76:AF76,$B$2))</f>
        <v>#DIV/0!</v>
      </c>
      <c r="D100" s="73" t="e">
        <f>2*SUM(AG88:INDEX(AG88:AR88,$B$2))/(SUM(AG76:INDEX(AG76:AR76,$B$2))*2+AF76-INDEX(AG76:AR76,$B$2))</f>
        <v>#DIV/0!</v>
      </c>
      <c r="E100" s="73" t="e">
        <f>2*SUM(AS88:INDEX(AS88:BD88,$B$2))/(SUM(AS76:INDEX(AS76:BD76,$B$2))*2+AR76-INDEX(AS76:BD76,$B$2))</f>
        <v>#DIV/0!</v>
      </c>
      <c r="F100" s="65" t="str">
        <f>IFERROR(E100/D100,"")</f>
        <v/>
      </c>
      <c r="G100" s="8"/>
      <c r="H100" s="8" t="str">
        <f>IFERROR(H88/(AVERAGE(U76,U76)+AVERAGE(U76,V76)+AVERAGE(V76,W76)),"")</f>
        <v/>
      </c>
      <c r="I100" s="8" t="str">
        <f>IFERROR(I88/(AVERAGE(W76,X76)+AVERAGE(X76,Y76)+AVERAGE(Y76,Z76)),"")</f>
        <v/>
      </c>
      <c r="J100" s="8" t="str">
        <f>IFERROR(J88/(AVERAGE(Z76,AA76)+AVERAGE(AA76,AB76)+AVERAGE(AB76,AC76)),"")</f>
        <v/>
      </c>
      <c r="K100" s="8" t="str">
        <f>IFERROR(K88/(AVERAGE(AC76,AD76)+AVERAGE(AD76,AE76)+AVERAGE(AE76,AF76)),"")</f>
        <v/>
      </c>
      <c r="L100" s="8" t="str">
        <f>IFERROR(L88/(AVERAGE(AF76,AG76)+AVERAGE(AG76,AH76)+AVERAGE(AH76,AI76)),"")</f>
        <v/>
      </c>
      <c r="M100" s="8" t="str">
        <f>IFERROR(M88/(AVERAGE(AI76,AJ76)+AVERAGE(AJ76,AK76)+AVERAGE(AK76,AL76)),"")</f>
        <v/>
      </c>
      <c r="N100" s="8" t="str">
        <f>IFERROR(N88/(AVERAGE(AL76,AM76)+AVERAGE(AM76,AN76)+AVERAGE(AN76,AO76)),"")</f>
        <v/>
      </c>
      <c r="O100" s="8" t="str">
        <f>IFERROR(O88/(AVERAGE(AO76,AP76)+AVERAGE(AP76,AQ76)+AVERAGE(AQ76,AR76)),"")</f>
        <v/>
      </c>
      <c r="P100" s="8" t="str">
        <f>IFERROR(P88/(AVERAGE(AR76,AS76)+AVERAGE(AS76,AT76)+AVERAGE(AT76,AU76)),"")</f>
        <v/>
      </c>
      <c r="Q100" s="8" t="str">
        <f>IFERROR(Q88/(AVERAGE(AU76,AV76)+AVERAGE(AV76,AW76)+AVERAGE(AW76,AX76)),"")</f>
        <v/>
      </c>
      <c r="R100" s="8" t="e">
        <f>2*SUM(AY88:INDEX(AY88:BA88,R$110))/(SUM(AY76:INDEX(AY76:BA76,R$110))*2+AX76-INDEX(AY76:BA76,R$110))</f>
        <v>#DIV/0!</v>
      </c>
      <c r="S100" s="8" t="str">
        <f>IFERROR(2*SUM(BB88:INDEX(BB88:BD88,S$110))/(SUM(BB76:INDEX(BB76:BD76,S$110))*2+BA76-INDEX(BB76:BD76,S$110)),"")</f>
        <v/>
      </c>
      <c r="T100" s="8"/>
      <c r="U100" s="8" t="n">
        <v>0.794117647058823</v>
      </c>
      <c r="V100" s="8" t="n">
        <v>0.641025641025641</v>
      </c>
      <c r="W100" s="8" t="n">
        <v>0.697674418604651</v>
      </c>
      <c r="X100" s="8" t="n">
        <v>0.84</v>
      </c>
      <c r="Y100" s="8" t="n">
        <v>0.826923076923077</v>
      </c>
      <c r="Z100" s="8" t="n">
        <v>0.773584905660377</v>
      </c>
      <c r="AA100" s="8" t="n">
        <v>0.716981132075472</v>
      </c>
      <c r="AB100" s="8" t="n">
        <v>0.641509433962264</v>
      </c>
      <c r="AC100" s="8" t="n">
        <v>0.905660377358491</v>
      </c>
      <c r="AD100" s="8" t="n">
        <v>0.792452830188679</v>
      </c>
      <c r="AE100" s="8" t="n">
        <v>0.84</v>
      </c>
      <c r="AF100" s="8" t="n">
        <v>0.823529411764706</v>
      </c>
      <c r="AG100" s="8" t="n">
        <v>0.50381679389313</v>
      </c>
      <c r="AH100" s="8" t="n">
        <v>0.4125</v>
      </c>
      <c r="AI100" s="8" t="n">
        <v>0.583850931677019</v>
      </c>
      <c r="AJ100" s="8" t="n">
        <v>0.469135802469136</v>
      </c>
      <c r="AK100" s="8" t="n">
        <v>0.459627329192547</v>
      </c>
      <c r="AL100" s="8" t="n">
        <v>0.624203821656051</v>
      </c>
      <c r="AM100" s="8" t="n">
        <v>0.421768707482993</v>
      </c>
      <c r="AN100" s="8" t="n">
        <v>0.5</v>
      </c>
      <c r="AO100" s="8" t="n">
        <v>0.550724637681159</v>
      </c>
      <c r="AP100" s="8" t="n">
        <v>0.459259259259259</v>
      </c>
      <c r="AQ100" s="8" t="n">
        <v>0.46969696969697</v>
      </c>
      <c r="AR100" s="8" t="n">
        <v>0.603174603174603</v>
      </c>
      <c r="AS100" s="8" t="n">
        <v>0.6962025316455697</v>
      </c>
      <c r="AT100" s="8" t="n">
        <v>0.677083333333333</v>
      </c>
      <c r="AU100" s="8" t="n">
        <v>0.768421052631579</v>
      </c>
      <c r="AV100" s="8" t="n">
        <v>0.8604651</v>
      </c>
      <c r="AW100" s="8" t="n">
        <f t="shared" ref="AW100:BD100" si="266">IF(ISBLANK(AW88)=FALSE,IFERROR(AW88/AVERAGE(AW76,AV76),""),"")</f>
        <v>0.6081633</v>
      </c>
      <c r="AX100" s="8" t="n">
        <f t="shared" si="266"/>
        <v>0.5936842</v>
      </c>
      <c r="AY100" s="8" t="n">
        <f t="shared" si="266"/>
        <v>0.5066667</v>
      </c>
      <c r="AZ100" s="8" t="str">
        <f t="shared" si="266"/>
        <v/>
      </c>
      <c r="BA100" s="8" t="str">
        <f t="shared" si="266"/>
        <v/>
      </c>
      <c r="BB100" s="8" t="str">
        <f t="shared" si="266"/>
        <v/>
      </c>
      <c r="BC100" s="8" t="str">
        <f t="shared" si="266"/>
        <v/>
      </c>
      <c r="BD100" s="8" t="str">
        <f t="shared" si="266"/>
        <v/>
      </c>
      <c r="BE100" s="8"/>
      <c r="BF100" s="84" t="str">
        <f t="shared" ref="BF100:BF107" si="267">IFERROR(AS100/AG100,"-")</f>
        <v>-</v>
      </c>
      <c r="BG100" s="84" t="str">
        <f t="shared" ref="BG100:BG107" si="268">IFERROR(AT100/AH100,"-")</f>
        <v>-</v>
      </c>
      <c r="BH100" s="84" t="str">
        <f t="shared" ref="BH100:BH107" si="269">IFERROR(AU100/AI100,"-")</f>
        <v>-</v>
      </c>
      <c r="BI100" s="84" t="str">
        <f t="shared" ref="BI100:BI107" si="270">IFERROR(AV100/AJ100,"-")</f>
        <v>-</v>
      </c>
      <c r="BJ100" s="84" t="str">
        <f t="shared" ref="BJ100:BJ107" si="271">IFERROR(AW100/AK100,"-")</f>
        <v>-</v>
      </c>
      <c r="BK100" s="84" t="str">
        <f t="shared" ref="BK100:BK107" si="272">IFERROR(AX100/AL100,"-")</f>
        <v>-</v>
      </c>
      <c r="BL100" s="84" t="str">
        <f t="shared" ref="BL100:BL107" si="273">IFERROR(AY100/AM100,"-")</f>
        <v>-</v>
      </c>
      <c r="BM100" s="84" t="str">
        <f t="shared" ref="BM100:BM107" si="274">IFERROR(AZ100/AN100,"-")</f>
        <v>-</v>
      </c>
      <c r="BN100" s="84" t="str">
        <f t="shared" ref="BN100:BN107" si="275">IFERROR(BA100/AO100,"-")</f>
        <v>-</v>
      </c>
      <c r="BO100" s="84" t="str">
        <f t="shared" ref="BO100:BO107" si="276">IFERROR(BB100/AP100,"-")</f>
        <v>-</v>
      </c>
      <c r="BP100" s="84" t="str">
        <f t="shared" ref="BP100:BP107" si="277">IFERROR(BC100/AQ100,"-")</f>
        <v>-</v>
      </c>
      <c r="BQ100" s="84" t="str">
        <f t="shared" ref="BQ100:BQ107" si="278">IFERROR(BD100/AR100,"-")</f>
        <v>-</v>
      </c>
      <c r="BR100" s="8"/>
      <c r="BS100" s="8"/>
    </row>
    <row r="101" spans="1:71" x14ac:dyDescent="0.25">
      <c r="A101" s="44" t="s">
        <v>155</v>
      </c>
      <c r="B101" s="22" t="s">
        <v>44</v>
      </c>
      <c r="C101" s="73" t="e">
        <f>2*SUM(U89:INDEX(U89:AF89,$B$2))/(SUM(U77:INDEX(U77:AF77,$B$2))*2+U77-INDEX(U77:AF77,$B$2))</f>
        <v>#DIV/0!</v>
      </c>
      <c r="D101" s="73" t="e">
        <f>2*SUM(AG89:INDEX(AG89:AR89,$B$2))/(SUM(AG77:INDEX(AG77:AR77,$B$2))*2+AF77-INDEX(AG77:AR77,$B$2))</f>
        <v>#DIV/0!</v>
      </c>
      <c r="E101" s="73" t="e">
        <f>2*SUM(AS89:INDEX(AS89:BD89,$B$2))/(SUM(AS77:INDEX(AS77:BD77,$B$2))*2+AR77-INDEX(AS77:BD77,$B$2))</f>
        <v>#DIV/0!</v>
      </c>
      <c r="F101" s="65" t="str">
        <f t="shared" ref="F101:F109" si="279">IFERROR(E101/D101,"")</f>
        <v/>
      </c>
      <c r="G101" s="8"/>
      <c r="H101" s="8" t="str">
        <f t="shared" ref="H101:H109" si="280">IFERROR(H89/(AVERAGE(U77,U77)+AVERAGE(U77,V77)+AVERAGE(V77,W77)),"")</f>
        <v/>
      </c>
      <c r="I101" s="8" t="str">
        <f t="shared" ref="I101:I109" si="281">IFERROR(I89/(AVERAGE(W77,X77)+AVERAGE(X77,Y77)+AVERAGE(Y77,Z77)),"")</f>
        <v/>
      </c>
      <c r="J101" s="8" t="str">
        <f t="shared" ref="J101:J109" si="282">IFERROR(J89/(AVERAGE(Z77,AA77)+AVERAGE(AA77,AB77)+AVERAGE(AB77,AC77)),"")</f>
        <v/>
      </c>
      <c r="K101" s="8" t="str">
        <f t="shared" ref="K101:K109" si="283">IFERROR(K89/(AVERAGE(AC77,AD77)+AVERAGE(AD77,AE77)+AVERAGE(AE77,AF77)),"")</f>
        <v/>
      </c>
      <c r="L101" s="8" t="str">
        <f t="shared" ref="L101:L109" si="284">IFERROR(L89/(AVERAGE(AF77,AG77)+AVERAGE(AG77,AH77)+AVERAGE(AH77,AI77)),"")</f>
        <v/>
      </c>
      <c r="M101" s="8" t="str">
        <f t="shared" ref="M101:M109" si="285">IFERROR(M89/(AVERAGE(AI77,AJ77)+AVERAGE(AJ77,AK77)+AVERAGE(AK77,AL77)),"")</f>
        <v/>
      </c>
      <c r="N101" s="8" t="str">
        <f t="shared" ref="N101:N109" si="286">IFERROR(N89/(AVERAGE(AL77,AM77)+AVERAGE(AM77,AN77)+AVERAGE(AN77,AO77)),"")</f>
        <v/>
      </c>
      <c r="O101" s="8" t="str">
        <f t="shared" ref="O101:O109" si="287">IFERROR(O89/(AVERAGE(AO77,AP77)+AVERAGE(AP77,AQ77)+AVERAGE(AQ77,AR77)),"")</f>
        <v/>
      </c>
      <c r="P101" s="8" t="str">
        <f t="shared" ref="P101:P108" si="288">IFERROR(P89/(AVERAGE(AR77,AS77)+AVERAGE(AS77,AT77)+AVERAGE(AT77,AU77)),"")</f>
        <v/>
      </c>
      <c r="Q101" s="8" t="str">
        <f t="shared" ref="Q101:Q109" si="289">IFERROR(Q89/(AVERAGE(AU77,AV77)+AVERAGE(AV77,AW77)+AVERAGE(AW77,AX77)),"")</f>
        <v/>
      </c>
      <c r="R101" s="8" t="e">
        <f>2*SUM(AY89:INDEX(AY89:BA89,R$110))/(SUM(AY77:INDEX(AY77:BA77,R$110))*2+AX77-INDEX(AY77:BA77,R$110))</f>
        <v>#DIV/0!</v>
      </c>
      <c r="S101" s="8" t="str">
        <f>IFERROR(2*SUM(BB89:INDEX(BB89:BD89,S$110))/(SUM(BB77:INDEX(BB77:BD77,S$110))*2+BA77-INDEX(BB77:BD77,S$110)),"")</f>
        <v/>
      </c>
      <c r="T101" s="8"/>
      <c r="U101" s="8" t="n">
        <v>0.209302325581395</v>
      </c>
      <c r="V101" s="8" t="n">
        <v>0.294117647058824</v>
      </c>
      <c r="W101" s="8" t="n">
        <v>0.272321428571429</v>
      </c>
      <c r="X101" s="8" t="n">
        <v>0.252491694352159</v>
      </c>
      <c r="Y101" s="8" t="n">
        <v>0.330316742081448</v>
      </c>
      <c r="Z101" s="8" t="n">
        <v>0.41796875</v>
      </c>
      <c r="AA101" s="8" t="n">
        <v>0.414847161572052</v>
      </c>
      <c r="AB101" s="8" t="n">
        <v>0.334801762114537</v>
      </c>
      <c r="AC101" s="8" t="n">
        <v>0.352678571428571</v>
      </c>
      <c r="AD101" s="8" t="n">
        <v>0.383783783783784</v>
      </c>
      <c r="AE101" s="8" t="n">
        <v>0.385852090032154</v>
      </c>
      <c r="AF101" s="8" t="n">
        <v>0.463709677419355</v>
      </c>
      <c r="AG101" s="8" t="n">
        <v>0.0815047021943574</v>
      </c>
      <c r="AH101" s="8" t="n">
        <v>0.317241379310345</v>
      </c>
      <c r="AI101" s="8" t="n">
        <v>0.578680203045685</v>
      </c>
      <c r="AJ101" s="8" t="n">
        <v>0.262357414448669</v>
      </c>
      <c r="AK101" s="8" t="n">
        <v>0.353221957040573</v>
      </c>
      <c r="AL101" s="8" t="n">
        <v>0.439393939393939</v>
      </c>
      <c r="AM101" s="8" t="n">
        <v>0.281639928698752</v>
      </c>
      <c r="AN101" s="8" t="n">
        <v>0.309917355371901</v>
      </c>
      <c r="AO101" s="8" t="n">
        <v>0.447183098591549</v>
      </c>
      <c r="AP101" s="8" t="n">
        <v>0.280314960629921</v>
      </c>
      <c r="AQ101" s="8" t="n">
        <v>0.372434017595308</v>
      </c>
      <c r="AR101" s="8" t="n">
        <v>0.45910290237467</v>
      </c>
      <c r="AS101" s="8" t="n">
        <v>0.1649122807017544</v>
      </c>
      <c r="AT101" s="8" t="n">
        <v>0.429577464788732</v>
      </c>
      <c r="AU101" s="8" t="n">
        <v>0.39448275862069</v>
      </c>
      <c r="AV101" s="8" t="n">
        <v>0.4503937</v>
      </c>
      <c r="AW101" s="8" t="n">
        <f t="shared" ref="AW101:AX107" si="290">IF(ISBLANK(AW89)=FALSE,IFERROR(AW89/AVERAGE(AW77,AV77),""),"")</f>
        <v>0.4842767</v>
      </c>
      <c r="AX101" s="8" t="n">
        <f t="shared" si="290"/>
        <v>0.5531915</v>
      </c>
      <c r="AY101" s="8" t="n">
        <v>0.4172275</v>
      </c>
      <c r="AZ101" s="8"/>
      <c r="BA101" s="8"/>
      <c r="BB101" s="8"/>
      <c r="BC101" s="8"/>
      <c r="BD101" s="8"/>
      <c r="BE101" s="8"/>
      <c r="BF101" s="84" t="str">
        <f t="shared" si="267"/>
        <v>-</v>
      </c>
      <c r="BG101" s="84" t="str">
        <f t="shared" si="268"/>
        <v>-</v>
      </c>
      <c r="BH101" s="84" t="str">
        <f t="shared" si="269"/>
        <v>-</v>
      </c>
      <c r="BI101" s="84" t="str">
        <f t="shared" si="270"/>
        <v>-</v>
      </c>
      <c r="BJ101" s="84" t="str">
        <f t="shared" si="271"/>
        <v>-</v>
      </c>
      <c r="BK101" s="84" t="str">
        <f t="shared" si="272"/>
        <v>-</v>
      </c>
      <c r="BL101" s="84" t="str">
        <f t="shared" si="273"/>
        <v>-</v>
      </c>
      <c r="BM101" s="84" t="str">
        <f t="shared" si="274"/>
        <v>-</v>
      </c>
      <c r="BN101" s="84" t="str">
        <f t="shared" si="275"/>
        <v>-</v>
      </c>
      <c r="BO101" s="84" t="str">
        <f t="shared" si="276"/>
        <v>-</v>
      </c>
      <c r="BP101" s="84" t="str">
        <f t="shared" si="277"/>
        <v>-</v>
      </c>
      <c r="BQ101" s="84" t="str">
        <f t="shared" si="278"/>
        <v>-</v>
      </c>
      <c r="BR101" s="8"/>
      <c r="BS101" s="8"/>
    </row>
    <row r="102" spans="1:71" x14ac:dyDescent="0.25">
      <c r="A102" s="44" t="s">
        <v>156</v>
      </c>
      <c r="B102" s="22" t="s">
        <v>45</v>
      </c>
      <c r="C102" s="73" t="e">
        <f>2*SUM(U90:INDEX(U90:AF90,$B$2))/(SUM(U78:INDEX(U78:AF78,$B$2))*2+U78-INDEX(U78:AF78,$B$2))</f>
        <v>#DIV/0!</v>
      </c>
      <c r="D102" s="73" t="e">
        <f>2*SUM(AG90:INDEX(AG90:AR90,$B$2))/(SUM(AG78:INDEX(AG78:AR78,$B$2))*2+AF78-INDEX(AG78:AR78,$B$2))</f>
        <v>#DIV/0!</v>
      </c>
      <c r="E102" s="73" t="e">
        <f>2*SUM(AS90:INDEX(AS90:BD90,$B$2))/(SUM(AS78:INDEX(AS78:BD78,$B$2))*2+AR78-INDEX(AS78:BD78,$B$2))</f>
        <v>#DIV/0!</v>
      </c>
      <c r="F102" s="65" t="str">
        <f t="shared" si="279"/>
        <v/>
      </c>
      <c r="G102" s="8"/>
      <c r="H102" s="8" t="str">
        <f t="shared" si="280"/>
        <v/>
      </c>
      <c r="I102" s="8" t="str">
        <f t="shared" si="281"/>
        <v/>
      </c>
      <c r="J102" s="8" t="str">
        <f t="shared" si="282"/>
        <v/>
      </c>
      <c r="K102" s="8" t="str">
        <f t="shared" si="283"/>
        <v/>
      </c>
      <c r="L102" s="8" t="str">
        <f t="shared" si="284"/>
        <v/>
      </c>
      <c r="M102" s="8" t="str">
        <f t="shared" si="285"/>
        <v/>
      </c>
      <c r="N102" s="8" t="str">
        <f t="shared" si="286"/>
        <v/>
      </c>
      <c r="O102" s="8" t="str">
        <f t="shared" si="287"/>
        <v/>
      </c>
      <c r="P102" s="8" t="str">
        <f t="shared" si="288"/>
        <v/>
      </c>
      <c r="Q102" s="8" t="str">
        <f t="shared" si="289"/>
        <v/>
      </c>
      <c r="R102" s="8" t="e">
        <f>2*SUM(AY90:INDEX(AY90:BA90,R$110))/(SUM(AY78:INDEX(AY78:BA78,R$110))*2+AX78-INDEX(AY78:BA78,R$110))</f>
        <v>#DIV/0!</v>
      </c>
      <c r="S102" s="8" t="str">
        <f>IFERROR(2*SUM(BB90:INDEX(BB90:BD90,S$110))/(SUM(BB78:INDEX(BB78:BD78,S$110))*2+BA78-INDEX(BB78:BD78,S$110)),"")</f>
        <v/>
      </c>
      <c r="T102" s="8"/>
      <c r="U102" s="8" t="n">
        <v>0.253164556962025</v>
      </c>
      <c r="V102" s="8" t="n">
        <v>0.196261682242991</v>
      </c>
      <c r="W102" s="8" t="n">
        <v>0.308823529411765</v>
      </c>
      <c r="X102" s="8" t="n">
        <v>0.322869955156951</v>
      </c>
      <c r="Y102" s="8" t="n">
        <v>0.269360269360269</v>
      </c>
      <c r="Z102" s="8" t="n">
        <v>0.330232558139535</v>
      </c>
      <c r="AA102" s="8" t="n">
        <v>0.317269076305221</v>
      </c>
      <c r="AB102" s="8" t="n">
        <v>0.214912280701754</v>
      </c>
      <c r="AC102" s="8" t="n">
        <v>0.293023255813953</v>
      </c>
      <c r="AD102" s="8" t="n">
        <v>0.283783783783784</v>
      </c>
      <c r="AE102" s="8" t="n">
        <v>0.265193370165746</v>
      </c>
      <c r="AF102" s="8" t="n">
        <v>0.409836065573771</v>
      </c>
      <c r="AG102" s="8" t="n">
        <v>0.134301270417423</v>
      </c>
      <c r="AH102" s="8" t="n">
        <v>0.0883280757097792</v>
      </c>
      <c r="AI102" s="8" t="n">
        <v>0.335664335664336</v>
      </c>
      <c r="AJ102" s="8" t="n">
        <v>0.445012787723785</v>
      </c>
      <c r="AK102" s="8" t="n">
        <v>0.224761904761905</v>
      </c>
      <c r="AL102" s="8" t="n">
        <v>0.324582338902148</v>
      </c>
      <c r="AM102" s="8" t="n">
        <v>0.32258064516129</v>
      </c>
      <c r="AN102" s="8" t="n">
        <v>0.250447227191413</v>
      </c>
      <c r="AO102" s="8" t="n">
        <v>0.296450939457203</v>
      </c>
      <c r="AP102" s="8" t="n">
        <v>0.351687388987567</v>
      </c>
      <c r="AQ102" s="8" t="n">
        <v>0.334913112164297</v>
      </c>
      <c r="AR102" s="8" t="n">
        <v>0.311306901615272</v>
      </c>
      <c r="AS102" s="8" t="n">
        <v>0.1455026455026455</v>
      </c>
      <c r="AT102" s="8" t="n">
        <v>0.161971830985915</v>
      </c>
      <c r="AU102" s="8" t="n">
        <v>0.334507042253521</v>
      </c>
      <c r="AV102" s="8" t="n">
        <v>0.2114286</v>
      </c>
      <c r="AW102" s="8" t="n">
        <f t="shared" si="290"/>
        <v>0.2504119</v>
      </c>
      <c r="AX102" s="8" t="n">
        <f t="shared" si="290"/>
        <v>0.2885246</v>
      </c>
      <c r="AY102" s="8" t="n">
        <v>0.1742739</v>
      </c>
      <c r="AZ102" s="8"/>
      <c r="BA102" s="8"/>
      <c r="BB102" s="8"/>
      <c r="BC102" s="8"/>
      <c r="BD102" s="8"/>
      <c r="BE102" s="8"/>
      <c r="BF102" s="84" t="str">
        <f t="shared" si="267"/>
        <v>-</v>
      </c>
      <c r="BG102" s="84" t="str">
        <f t="shared" si="268"/>
        <v>-</v>
      </c>
      <c r="BH102" s="84" t="str">
        <f t="shared" si="269"/>
        <v>-</v>
      </c>
      <c r="BI102" s="84" t="str">
        <f t="shared" si="270"/>
        <v>-</v>
      </c>
      <c r="BJ102" s="84" t="str">
        <f t="shared" si="271"/>
        <v>-</v>
      </c>
      <c r="BK102" s="84" t="str">
        <f t="shared" si="272"/>
        <v>-</v>
      </c>
      <c r="BL102" s="84" t="str">
        <f t="shared" si="273"/>
        <v>-</v>
      </c>
      <c r="BM102" s="84" t="str">
        <f t="shared" si="274"/>
        <v>-</v>
      </c>
      <c r="BN102" s="84" t="str">
        <f t="shared" si="275"/>
        <v>-</v>
      </c>
      <c r="BO102" s="84" t="str">
        <f t="shared" si="276"/>
        <v>-</v>
      </c>
      <c r="BP102" s="84" t="str">
        <f t="shared" si="277"/>
        <v>-</v>
      </c>
      <c r="BQ102" s="84" t="str">
        <f t="shared" si="278"/>
        <v>-</v>
      </c>
      <c r="BR102" s="8"/>
      <c r="BS102" s="8"/>
    </row>
    <row r="103" spans="1:71" x14ac:dyDescent="0.25">
      <c r="A103" s="44" t="s">
        <v>157</v>
      </c>
      <c r="B103" s="22" t="s">
        <v>46</v>
      </c>
      <c r="C103" s="73" t="e">
        <f>2*SUM(U91:INDEX(U91:AF91,$B$2))/(SUM(U79:INDEX(U79:AF79,$B$2))*2+U79-INDEX(U79:AF79,$B$2))</f>
        <v>#DIV/0!</v>
      </c>
      <c r="D103" s="73" t="e">
        <f>2*SUM(AG91:INDEX(AG91:AR91,$B$2))/(SUM(AG79:INDEX(AG79:AR79,$B$2))*2+AF79-INDEX(AG79:AR79,$B$2))</f>
        <v>#DIV/0!</v>
      </c>
      <c r="E103" s="73" t="e">
        <f>2*SUM(AS91:INDEX(AS91:BD91,$B$2))/(SUM(AS79:INDEX(AS79:BD79,$B$2))*2+AR79-INDEX(AS79:BD79,$B$2))</f>
        <v>#DIV/0!</v>
      </c>
      <c r="F103" s="65" t="str">
        <f t="shared" si="279"/>
        <v/>
      </c>
      <c r="G103" s="8"/>
      <c r="H103" s="8" t="str">
        <f t="shared" si="280"/>
        <v/>
      </c>
      <c r="I103" s="8" t="str">
        <f t="shared" si="281"/>
        <v/>
      </c>
      <c r="J103" s="8" t="str">
        <f t="shared" si="282"/>
        <v/>
      </c>
      <c r="K103" s="8" t="str">
        <f t="shared" si="283"/>
        <v/>
      </c>
      <c r="L103" s="8" t="str">
        <f t="shared" si="284"/>
        <v/>
      </c>
      <c r="M103" s="8" t="str">
        <f t="shared" si="285"/>
        <v/>
      </c>
      <c r="N103" s="8" t="str">
        <f t="shared" si="286"/>
        <v/>
      </c>
      <c r="O103" s="8" t="str">
        <f t="shared" si="287"/>
        <v/>
      </c>
      <c r="P103" s="8" t="str">
        <f t="shared" si="288"/>
        <v/>
      </c>
      <c r="Q103" s="8" t="str">
        <f t="shared" si="289"/>
        <v/>
      </c>
      <c r="R103" s="8" t="e">
        <f>2*SUM(AY91:INDEX(AY91:BA91,R$110))/(SUM(AY79:INDEX(AY79:BA79,R$110))*2+AX79-INDEX(AY79:BA79,R$110))</f>
        <v>#DIV/0!</v>
      </c>
      <c r="S103" s="8" t="str">
        <f>IFERROR(2*SUM(BB91:INDEX(BB91:BD91,S$110))/(SUM(BB79:INDEX(BB79:BD79,S$110))*2+BA79-INDEX(BB79:BD79,S$110)),"")</f>
        <v/>
      </c>
      <c r="T103" s="8"/>
      <c r="U103" s="8" t="n">
        <v>0.202702702702703</v>
      </c>
      <c r="V103" s="8" t="n">
        <v>0.144186046511628</v>
      </c>
      <c r="W103" s="8" t="n">
        <v>0.209567198177677</v>
      </c>
      <c r="X103" s="8" t="n">
        <v>0.192592592592593</v>
      </c>
      <c r="Y103" s="8" t="n">
        <v>0.28125</v>
      </c>
      <c r="Z103" s="8" t="n">
        <v>0.317241379310345</v>
      </c>
      <c r="AA103" s="8" t="n">
        <v>0.286046511627907</v>
      </c>
      <c r="AB103" s="8" t="n">
        <v>0.172093023255814</v>
      </c>
      <c r="AC103" s="8" t="n">
        <v>0.265700483091787</v>
      </c>
      <c r="AD103" s="8" t="n">
        <v>0.191435768261965</v>
      </c>
      <c r="AE103" s="8" t="n">
        <v>0.268844221105528</v>
      </c>
      <c r="AF103" s="8" t="n">
        <v>0.345714285714286</v>
      </c>
      <c r="AG103" s="8" t="n">
        <v>0.122850122850123</v>
      </c>
      <c r="AH103" s="8" t="n">
        <v>0.112676056338028</v>
      </c>
      <c r="AI103" s="8" t="n">
        <v>0.131386861313869</v>
      </c>
      <c r="AJ103" s="8" t="n">
        <v>0.115740740740741</v>
      </c>
      <c r="AK103" s="8" t="n">
        <v>0.305343511450382</v>
      </c>
      <c r="AL103" s="8" t="n">
        <v>0.226027397260274</v>
      </c>
      <c r="AM103" s="8" t="n">
        <v>0.163677130044843</v>
      </c>
      <c r="AN103" s="8" t="n">
        <v>0.169076751946607</v>
      </c>
      <c r="AO103" s="8" t="n">
        <v>0.140625</v>
      </c>
      <c r="AP103" s="8" t="n">
        <v>0.129685916919959</v>
      </c>
      <c r="AQ103" s="8" t="n">
        <v>0.214</v>
      </c>
      <c r="AR103" s="8" t="n">
        <v>0.290972830850131</v>
      </c>
      <c r="AS103" s="8" t="n">
        <v>0.13322759714512292</v>
      </c>
      <c r="AT103" s="8" t="n">
        <v>0.176136363636364</v>
      </c>
      <c r="AU103" s="8" t="n">
        <v>0.132723112128146</v>
      </c>
      <c r="AV103" s="8" t="n">
        <v>0.1244197</v>
      </c>
      <c r="AW103" s="8" t="n">
        <f t="shared" si="290"/>
        <v>0.1365936</v>
      </c>
      <c r="AX103" s="8" t="n">
        <f t="shared" si="290"/>
        <v>0.1377102</v>
      </c>
      <c r="AY103" s="8" t="n">
        <v>0.1381119</v>
      </c>
      <c r="AZ103" s="8"/>
      <c r="BA103" s="8"/>
      <c r="BB103" s="8"/>
      <c r="BC103" s="8"/>
      <c r="BD103" s="8"/>
      <c r="BE103" s="8"/>
      <c r="BF103" s="84" t="str">
        <f t="shared" si="267"/>
        <v>-</v>
      </c>
      <c r="BG103" s="84" t="str">
        <f t="shared" si="268"/>
        <v>-</v>
      </c>
      <c r="BH103" s="84" t="str">
        <f t="shared" si="269"/>
        <v>-</v>
      </c>
      <c r="BI103" s="84" t="str">
        <f t="shared" si="270"/>
        <v>-</v>
      </c>
      <c r="BJ103" s="84" t="str">
        <f t="shared" si="271"/>
        <v>-</v>
      </c>
      <c r="BK103" s="84" t="str">
        <f t="shared" si="272"/>
        <v>-</v>
      </c>
      <c r="BL103" s="84" t="str">
        <f t="shared" si="273"/>
        <v>-</v>
      </c>
      <c r="BM103" s="84" t="str">
        <f t="shared" si="274"/>
        <v>-</v>
      </c>
      <c r="BN103" s="84" t="str">
        <f t="shared" si="275"/>
        <v>-</v>
      </c>
      <c r="BO103" s="84" t="str">
        <f t="shared" si="276"/>
        <v>-</v>
      </c>
      <c r="BP103" s="84" t="str">
        <f t="shared" si="277"/>
        <v>-</v>
      </c>
      <c r="BQ103" s="84" t="str">
        <f t="shared" si="278"/>
        <v>-</v>
      </c>
      <c r="BR103" s="8"/>
      <c r="BS103" s="8"/>
    </row>
    <row r="104" spans="1:71" x14ac:dyDescent="0.25">
      <c r="A104" s="44" t="s">
        <v>158</v>
      </c>
      <c r="B104" s="22" t="s">
        <v>47</v>
      </c>
      <c r="C104" s="73" t="e">
        <f>2*SUM(U92:INDEX(U92:AF92,$B$2))/(SUM(U80:INDEX(U80:AF80,$B$2))*2+U80-INDEX(U80:AF80,$B$2))</f>
        <v>#DIV/0!</v>
      </c>
      <c r="D104" s="73" t="e">
        <f>2*SUM(AG92:INDEX(AG92:AR92,$B$2))/(SUM(AG80:INDEX(AG80:AR80,$B$2))*2+AF80-INDEX(AG80:AR80,$B$2))</f>
        <v>#DIV/0!</v>
      </c>
      <c r="E104" s="73" t="e">
        <f>2*SUM(AS92:INDEX(AS92:BD92,$B$2))/(SUM(AS80:INDEX(AS80:BD80,$B$2))*2+AR80-INDEX(AS80:BD80,$B$2))</f>
        <v>#DIV/0!</v>
      </c>
      <c r="F104" s="65" t="str">
        <f t="shared" si="279"/>
        <v/>
      </c>
      <c r="G104" s="8"/>
      <c r="H104" s="8" t="str">
        <f t="shared" si="280"/>
        <v/>
      </c>
      <c r="I104" s="8" t="str">
        <f t="shared" si="281"/>
        <v/>
      </c>
      <c r="J104" s="8" t="str">
        <f t="shared" si="282"/>
        <v/>
      </c>
      <c r="K104" s="8" t="str">
        <f t="shared" si="283"/>
        <v/>
      </c>
      <c r="L104" s="8" t="str">
        <f t="shared" si="284"/>
        <v/>
      </c>
      <c r="M104" s="8" t="str">
        <f t="shared" si="285"/>
        <v/>
      </c>
      <c r="N104" s="8" t="str">
        <f t="shared" si="286"/>
        <v/>
      </c>
      <c r="O104" s="8" t="str">
        <f t="shared" si="287"/>
        <v/>
      </c>
      <c r="P104" s="8" t="str">
        <f t="shared" si="288"/>
        <v/>
      </c>
      <c r="Q104" s="8" t="str">
        <f t="shared" si="289"/>
        <v/>
      </c>
      <c r="R104" s="8" t="e">
        <f>2*SUM(AY92:INDEX(AY92:BA92,R$110))/(SUM(AY80:INDEX(AY80:BA80,R$110))*2+AX80-INDEX(AY80:BA80,R$110))</f>
        <v>#DIV/0!</v>
      </c>
      <c r="S104" s="8" t="str">
        <f>IFERROR(2*SUM(BB92:INDEX(BB92:BD92,S$110))/(SUM(BB80:INDEX(BB80:BD80,S$110))*2+BA80-INDEX(BB80:BD80,S$110)),"")</f>
        <v/>
      </c>
      <c r="T104" s="8"/>
      <c r="U104" s="8" t="n">
        <v>0.177083333333333</v>
      </c>
      <c r="V104" s="8" t="n">
        <v>0.121107266435986</v>
      </c>
      <c r="W104" s="8" t="n">
        <v>0.185303514376997</v>
      </c>
      <c r="X104" s="8" t="n">
        <v>0.224089635854342</v>
      </c>
      <c r="Y104" s="8" t="n">
        <v>0.278735632183908</v>
      </c>
      <c r="Z104" s="8" t="n">
        <v>0.283400809716599</v>
      </c>
      <c r="AA104" s="8" t="n">
        <v>0.287449392712551</v>
      </c>
      <c r="AB104" s="8" t="n">
        <v>0.236467236467236</v>
      </c>
      <c r="AC104" s="8" t="n">
        <v>0.351282051282051</v>
      </c>
      <c r="AD104" s="8" t="n">
        <v>0.236276849642005</v>
      </c>
      <c r="AE104" s="8" t="n">
        <v>0.262247838616715</v>
      </c>
      <c r="AF104" s="8" t="n">
        <v>0.366568914956012</v>
      </c>
      <c r="AG104" s="8" t="n">
        <v>0.101123595505618</v>
      </c>
      <c r="AH104" s="8" t="n">
        <v>0.0923482849604222</v>
      </c>
      <c r="AI104" s="8" t="n">
        <v>0.193995381062356</v>
      </c>
      <c r="AJ104" s="8" t="n">
        <v>0.156862745098039</v>
      </c>
      <c r="AK104" s="8" t="n">
        <v>0.109010011123471</v>
      </c>
      <c r="AL104" s="8" t="n">
        <v>0.154559505409583</v>
      </c>
      <c r="AM104" s="8" t="n">
        <v>0.206081081081081</v>
      </c>
      <c r="AN104" s="8" t="n">
        <v>0.196319018404908</v>
      </c>
      <c r="AO104" s="8" t="n">
        <v>0.181443298969072</v>
      </c>
      <c r="AP104" s="8" t="n">
        <v>0.12037037037037</v>
      </c>
      <c r="AQ104" s="8" t="n">
        <v>0.0820512820512821</v>
      </c>
      <c r="AR104" s="8" t="n">
        <v>0.159789288849868</v>
      </c>
      <c r="AS104" s="8" t="n">
        <v>0.0743427017225748</v>
      </c>
      <c r="AT104" s="8" t="n">
        <v>0.17279046673287</v>
      </c>
      <c r="AU104" s="8" t="n">
        <v>0.32</v>
      </c>
      <c r="AV104" s="8" t="n">
        <v>0.1152074</v>
      </c>
      <c r="AW104" s="8" t="n">
        <f t="shared" si="290"/>
        <v>0.1147059</v>
      </c>
      <c r="AX104" s="8" t="n">
        <f t="shared" si="290"/>
        <v>0.1267123</v>
      </c>
      <c r="AY104" s="8" t="n">
        <v>0.1630435</v>
      </c>
      <c r="AZ104" s="8"/>
      <c r="BA104" s="8"/>
      <c r="BB104" s="8"/>
      <c r="BC104" s="8"/>
      <c r="BD104" s="8"/>
      <c r="BE104" s="8"/>
      <c r="BF104" s="84" t="str">
        <f t="shared" si="267"/>
        <v>-</v>
      </c>
      <c r="BG104" s="84" t="str">
        <f t="shared" si="268"/>
        <v>-</v>
      </c>
      <c r="BH104" s="84" t="str">
        <f t="shared" si="269"/>
        <v>-</v>
      </c>
      <c r="BI104" s="84" t="str">
        <f t="shared" si="270"/>
        <v>-</v>
      </c>
      <c r="BJ104" s="84" t="str">
        <f t="shared" si="271"/>
        <v>-</v>
      </c>
      <c r="BK104" s="84" t="str">
        <f t="shared" si="272"/>
        <v>-</v>
      </c>
      <c r="BL104" s="84" t="str">
        <f t="shared" si="273"/>
        <v>-</v>
      </c>
      <c r="BM104" s="84" t="str">
        <f t="shared" si="274"/>
        <v>-</v>
      </c>
      <c r="BN104" s="84" t="str">
        <f t="shared" si="275"/>
        <v>-</v>
      </c>
      <c r="BO104" s="84" t="str">
        <f t="shared" si="276"/>
        <v>-</v>
      </c>
      <c r="BP104" s="84" t="str">
        <f t="shared" si="277"/>
        <v>-</v>
      </c>
      <c r="BQ104" s="84" t="str">
        <f t="shared" si="278"/>
        <v>-</v>
      </c>
      <c r="BR104" s="8"/>
      <c r="BS104" s="8"/>
    </row>
    <row r="105" spans="1:71" x14ac:dyDescent="0.25">
      <c r="A105" s="44" t="s">
        <v>159</v>
      </c>
      <c r="B105" s="22" t="s">
        <v>48</v>
      </c>
      <c r="C105" s="73" t="e">
        <f>2*SUM(U93:INDEX(U93:AF93,$B$2))/(SUM(U81:INDEX(U81:AF81,$B$2))*2+U81-INDEX(U81:AF81,$B$2))</f>
        <v>#DIV/0!</v>
      </c>
      <c r="D105" s="73" t="e">
        <f>2*SUM(AG93:INDEX(AG93:AR93,$B$2))/(SUM(AG81:INDEX(AG81:AR81,$B$2))*2+AF81-INDEX(AG81:AR81,$B$2))</f>
        <v>#DIV/0!</v>
      </c>
      <c r="E105" s="73" t="e">
        <f>2*SUM(AS93:INDEX(AS93:BD93,$B$2))/(SUM(AS81:INDEX(AS81:BD81,$B$2))*2+AR81-INDEX(AS81:BD81,$B$2))</f>
        <v>#DIV/0!</v>
      </c>
      <c r="F105" s="65" t="str">
        <f t="shared" si="279"/>
        <v/>
      </c>
      <c r="G105" s="8"/>
      <c r="H105" s="8" t="str">
        <f t="shared" si="280"/>
        <v/>
      </c>
      <c r="I105" s="8" t="str">
        <f t="shared" si="281"/>
        <v/>
      </c>
      <c r="J105" s="8" t="str">
        <f t="shared" si="282"/>
        <v/>
      </c>
      <c r="K105" s="8" t="str">
        <f t="shared" si="283"/>
        <v/>
      </c>
      <c r="L105" s="8" t="str">
        <f t="shared" si="284"/>
        <v/>
      </c>
      <c r="M105" s="8" t="str">
        <f t="shared" si="285"/>
        <v/>
      </c>
      <c r="N105" s="8" t="str">
        <f t="shared" si="286"/>
        <v/>
      </c>
      <c r="O105" s="8" t="str">
        <f t="shared" si="287"/>
        <v/>
      </c>
      <c r="P105" s="8" t="str">
        <f t="shared" si="288"/>
        <v/>
      </c>
      <c r="Q105" s="8" t="str">
        <f t="shared" si="289"/>
        <v/>
      </c>
      <c r="R105" s="8" t="e">
        <f>2*SUM(AY93:INDEX(AY93:BA93,R$110))/(SUM(AY81:INDEX(AY81:BA81,R$110))*2+AX81-INDEX(AY81:BA81,R$110))</f>
        <v>#DIV/0!</v>
      </c>
      <c r="S105" s="8" t="str">
        <f>IFERROR(2*SUM(BB93:INDEX(BB93:BD93,S$110))/(SUM(BB81:INDEX(BB81:BD81,S$110))*2+BA81-INDEX(BB81:BD81,S$110)),"")</f>
        <v/>
      </c>
      <c r="T105" s="8"/>
      <c r="U105" s="8" t="n">
        <v>0.156565656565657</v>
      </c>
      <c r="V105" s="8" t="n">
        <v>0.126482213438735</v>
      </c>
      <c r="W105" s="8" t="n">
        <v>0.0936454849498328</v>
      </c>
      <c r="X105" s="8" t="n">
        <v>0.175953079178886</v>
      </c>
      <c r="Y105" s="8" t="n">
        <v>0.234375</v>
      </c>
      <c r="Z105" s="8" t="n">
        <v>0.308474576271186</v>
      </c>
      <c r="AA105" s="8" t="n">
        <v>0.281045751633987</v>
      </c>
      <c r="AB105" s="8" t="n">
        <v>0.243506493506494</v>
      </c>
      <c r="AC105" s="8" t="n">
        <v>0.37546468401487</v>
      </c>
      <c r="AD105" s="8" t="n">
        <v>0.271386430678466</v>
      </c>
      <c r="AE105" s="8" t="n">
        <v>0.318734793187348</v>
      </c>
      <c r="AF105" s="8" t="n">
        <v>0.343825665859564</v>
      </c>
      <c r="AG105" s="8" t="n">
        <v>0.106508875739645</v>
      </c>
      <c r="AH105" s="8" t="n">
        <v>0.0964912280701754</v>
      </c>
      <c r="AI105" s="8" t="n">
        <v>0.164634146341463</v>
      </c>
      <c r="AJ105" s="8" t="n">
        <v>0.150832517140059</v>
      </c>
      <c r="AK105" s="8" t="n">
        <v>0.140386571719227</v>
      </c>
      <c r="AL105" s="8" t="n">
        <v>0.192820512820513</v>
      </c>
      <c r="AM105" s="8" t="n">
        <v>0.158667972575906</v>
      </c>
      <c r="AN105" s="8" t="n">
        <v>0.150559511698881</v>
      </c>
      <c r="AO105" s="8" t="n">
        <v>0.137387387387387</v>
      </c>
      <c r="AP105" s="8" t="n">
        <v>0.142387732749179</v>
      </c>
      <c r="AQ105" s="8" t="n">
        <v>0.152817574021012</v>
      </c>
      <c r="AR105" s="8" t="n">
        <v>0.206642066420664</v>
      </c>
      <c r="AS105" s="8" t="n">
        <v>0.04903677758318739</v>
      </c>
      <c r="AT105" s="8" t="n">
        <v>0.0726495726495727</v>
      </c>
      <c r="AU105" s="8" t="n">
        <v>0.172684458398744</v>
      </c>
      <c r="AV105" s="8" t="n">
        <v>0.1627486</v>
      </c>
      <c r="AW105" s="8" t="n">
        <f t="shared" si="290"/>
        <v>0.2022901</v>
      </c>
      <c r="AX105" s="8" t="n">
        <f t="shared" si="290"/>
        <v>0.1774194</v>
      </c>
      <c r="AY105" s="8" t="n">
        <v>0.1205564</v>
      </c>
      <c r="AZ105" s="8"/>
      <c r="BA105" s="8"/>
      <c r="BB105" s="8"/>
      <c r="BC105" s="8"/>
      <c r="BD105" s="8"/>
      <c r="BE105" s="8"/>
      <c r="BF105" s="84" t="str">
        <f t="shared" si="267"/>
        <v>-</v>
      </c>
      <c r="BG105" s="84" t="str">
        <f t="shared" si="268"/>
        <v>-</v>
      </c>
      <c r="BH105" s="84" t="str">
        <f t="shared" si="269"/>
        <v>-</v>
      </c>
      <c r="BI105" s="84" t="str">
        <f t="shared" si="270"/>
        <v>-</v>
      </c>
      <c r="BJ105" s="84" t="str">
        <f t="shared" si="271"/>
        <v>-</v>
      </c>
      <c r="BK105" s="84" t="str">
        <f t="shared" si="272"/>
        <v>-</v>
      </c>
      <c r="BL105" s="84" t="str">
        <f t="shared" si="273"/>
        <v>-</v>
      </c>
      <c r="BM105" s="84" t="str">
        <f t="shared" si="274"/>
        <v>-</v>
      </c>
      <c r="BN105" s="84" t="str">
        <f t="shared" si="275"/>
        <v>-</v>
      </c>
      <c r="BO105" s="84" t="str">
        <f t="shared" si="276"/>
        <v>-</v>
      </c>
      <c r="BP105" s="84" t="str">
        <f t="shared" si="277"/>
        <v>-</v>
      </c>
      <c r="BQ105" s="84" t="str">
        <f t="shared" si="278"/>
        <v>-</v>
      </c>
      <c r="BR105" s="8"/>
      <c r="BS105" s="8"/>
    </row>
    <row r="106" spans="1:71" x14ac:dyDescent="0.25">
      <c r="A106" s="44" t="s">
        <v>160</v>
      </c>
      <c r="B106" s="22" t="s">
        <v>49</v>
      </c>
      <c r="C106" s="73" t="e">
        <f>2*SUM(U94:INDEX(U94:AF94,$B$2))/(SUM(U82:INDEX(U82:AF82,$B$2))*2+U82-INDEX(U82:AF82,$B$2))</f>
        <v>#DIV/0!</v>
      </c>
      <c r="D106" s="73" t="e">
        <f>2*SUM(AG94:INDEX(AG94:AR94,$B$2))/(SUM(AG82:INDEX(AG82:AR82,$B$2))*2+AF82-INDEX(AG82:AR82,$B$2))</f>
        <v>#DIV/0!</v>
      </c>
      <c r="E106" s="73" t="e">
        <f>2*SUM(AS94:INDEX(AS94:BD94,$B$2))/(SUM(AS82:INDEX(AS82:BD82,$B$2))*2+AR82-INDEX(AS82:BD82,$B$2))</f>
        <v>#DIV/0!</v>
      </c>
      <c r="F106" s="65" t="str">
        <f t="shared" si="279"/>
        <v/>
      </c>
      <c r="G106" s="8"/>
      <c r="H106" s="8" t="str">
        <f t="shared" si="280"/>
        <v/>
      </c>
      <c r="I106" s="8" t="str">
        <f t="shared" si="281"/>
        <v/>
      </c>
      <c r="J106" s="8" t="str">
        <f t="shared" si="282"/>
        <v/>
      </c>
      <c r="K106" s="8" t="str">
        <f t="shared" si="283"/>
        <v/>
      </c>
      <c r="L106" s="8" t="str">
        <f t="shared" si="284"/>
        <v/>
      </c>
      <c r="M106" s="8" t="str">
        <f t="shared" si="285"/>
        <v/>
      </c>
      <c r="N106" s="8" t="str">
        <f t="shared" si="286"/>
        <v/>
      </c>
      <c r="O106" s="8" t="str">
        <f t="shared" si="287"/>
        <v/>
      </c>
      <c r="P106" s="8" t="str">
        <f t="shared" si="288"/>
        <v/>
      </c>
      <c r="Q106" s="8" t="str">
        <f t="shared" si="289"/>
        <v/>
      </c>
      <c r="R106" s="8" t="e">
        <f>2*SUM(AY94:INDEX(AY94:BA94,R$110))/(SUM(AY82:INDEX(AY82:BA82,R$110))*2+AX82-INDEX(AY82:BA82,R$110))</f>
        <v>#DIV/0!</v>
      </c>
      <c r="S106" s="8" t="str">
        <f>IFERROR(2*SUM(BB94:INDEX(BB94:BD94,S$110))/(SUM(BB82:INDEX(BB82:BD82,S$110))*2+BA82-INDEX(BB82:BD82,S$110)),"")</f>
        <v/>
      </c>
      <c r="T106" s="8"/>
      <c r="U106" s="8" t="n">
        <v>0.244186046511628</v>
      </c>
      <c r="V106" s="8" t="n">
        <v>0.122222222222222</v>
      </c>
      <c r="W106" s="8" t="n">
        <v>0.181818181818182</v>
      </c>
      <c r="X106" s="8" t="n">
        <v>0.204545454545455</v>
      </c>
      <c r="Y106" s="8" t="n">
        <v>0.279569892473118</v>
      </c>
      <c r="Z106" s="8" t="n">
        <v>0.234782608695652</v>
      </c>
      <c r="AA106" s="8" t="n">
        <v>0.1875</v>
      </c>
      <c r="AB106" s="8" t="n">
        <v>0.205479452054795</v>
      </c>
      <c r="AC106" s="8" t="n">
        <v>0.371951219512195</v>
      </c>
      <c r="AD106" s="8" t="n">
        <v>0.278688524590164</v>
      </c>
      <c r="AE106" s="8" t="n">
        <v>0.365979381443299</v>
      </c>
      <c r="AF106" s="8" t="n">
        <v>0.414746543778802</v>
      </c>
      <c r="AG106" s="8" t="n">
        <v>0.110204081632653</v>
      </c>
      <c r="AH106" s="8" t="n">
        <v>0.0952380952380952</v>
      </c>
      <c r="AI106" s="8" t="n">
        <v>0.17981072555205</v>
      </c>
      <c r="AJ106" s="8" t="n">
        <v>0.157434402332362</v>
      </c>
      <c r="AK106" s="8" t="n">
        <v>0.141439205955335</v>
      </c>
      <c r="AL106" s="8" t="n">
        <v>0.238738738738739</v>
      </c>
      <c r="AM106" s="8" t="n">
        <v>0.148227712137487</v>
      </c>
      <c r="AN106" s="8" t="n">
        <v>0.108216432865731</v>
      </c>
      <c r="AO106" s="8" t="n">
        <v>0.140018921475875</v>
      </c>
      <c r="AP106" s="8" t="n">
        <v>0.11219946571683</v>
      </c>
      <c r="AQ106" s="8" t="n">
        <v>0.127226463104326</v>
      </c>
      <c r="AR106" s="8" t="n">
        <v>0.21669341894061</v>
      </c>
      <c r="AS106" s="8" t="n">
        <v>0.07278020378457059</v>
      </c>
      <c r="AT106" s="8" t="n">
        <v>0.0796380090497738</v>
      </c>
      <c r="AU106" s="8" t="n">
        <v>0.183288409703504</v>
      </c>
      <c r="AV106" s="8" t="n">
        <v>0.1695906</v>
      </c>
      <c r="AW106" s="8" t="n">
        <f t="shared" si="290"/>
        <v>0.159375</v>
      </c>
      <c r="AX106" s="8" t="n">
        <f t="shared" si="290"/>
        <v>0.1475667</v>
      </c>
      <c r="AY106" s="8" t="n">
        <v>0.1401869</v>
      </c>
      <c r="AZ106" s="8"/>
      <c r="BA106" s="8"/>
      <c r="BB106" s="8"/>
      <c r="BC106" s="8"/>
      <c r="BD106" s="8"/>
      <c r="BE106" s="8"/>
      <c r="BF106" s="84" t="str">
        <f t="shared" si="267"/>
        <v>-</v>
      </c>
      <c r="BG106" s="84" t="str">
        <f t="shared" si="268"/>
        <v>-</v>
      </c>
      <c r="BH106" s="84" t="str">
        <f t="shared" si="269"/>
        <v>-</v>
      </c>
      <c r="BI106" s="84" t="str">
        <f t="shared" si="270"/>
        <v>-</v>
      </c>
      <c r="BJ106" s="84" t="str">
        <f t="shared" si="271"/>
        <v>-</v>
      </c>
      <c r="BK106" s="84" t="str">
        <f t="shared" si="272"/>
        <v>-</v>
      </c>
      <c r="BL106" s="84" t="str">
        <f t="shared" si="273"/>
        <v>-</v>
      </c>
      <c r="BM106" s="84" t="str">
        <f t="shared" si="274"/>
        <v>-</v>
      </c>
      <c r="BN106" s="84" t="str">
        <f t="shared" si="275"/>
        <v>-</v>
      </c>
      <c r="BO106" s="84" t="str">
        <f t="shared" si="276"/>
        <v>-</v>
      </c>
      <c r="BP106" s="84" t="str">
        <f t="shared" si="277"/>
        <v>-</v>
      </c>
      <c r="BQ106" s="84" t="str">
        <f t="shared" si="278"/>
        <v>-</v>
      </c>
      <c r="BR106" s="8"/>
      <c r="BS106" s="8"/>
    </row>
    <row r="107" spans="1:71" x14ac:dyDescent="0.25">
      <c r="A107" s="44" t="s">
        <v>161</v>
      </c>
      <c r="B107" s="22" t="s">
        <v>50</v>
      </c>
      <c r="C107" s="73" t="str">
        <f>IFERROR(2*SUM(U95:INDEX(U95:AF95,$B$2))/(SUM(U83:INDEX(U83:AF83,$B$2))*2+U83-INDEX(U83:AF83,$B$2)),"")</f>
        <v/>
      </c>
      <c r="D107" s="102" t="str">
        <f>IFERROR(2*SUM(AG95:INDEX(AG95:AR95,$B$2))/(SUM(AG83:INDEX(AG83:AR83,$B$2))*2+AF83-INDEX(AG83:AR83,$B$2)),"")</f>
        <v/>
      </c>
      <c r="E107" s="73" t="e">
        <f>2*SUM(AS95:INDEX(AS95:BD95,$B$2))/(SUM(AS83:INDEX(AS83:BD83,$B$2))*2+AR83-INDEX(AS83:BD83,$B$2))</f>
        <v>#DIV/0!</v>
      </c>
      <c r="F107" s="65" t="str">
        <f t="shared" si="279"/>
        <v/>
      </c>
      <c r="G107" s="8"/>
      <c r="H107" s="8" t="str">
        <f t="shared" si="280"/>
        <v/>
      </c>
      <c r="I107" s="8" t="str">
        <f t="shared" si="281"/>
        <v/>
      </c>
      <c r="J107" s="8" t="str">
        <f t="shared" si="282"/>
        <v/>
      </c>
      <c r="K107" s="8" t="str">
        <f t="shared" si="283"/>
        <v/>
      </c>
      <c r="L107" s="8" t="str">
        <f t="shared" si="284"/>
        <v/>
      </c>
      <c r="M107" s="8" t="str">
        <f t="shared" si="285"/>
        <v/>
      </c>
      <c r="N107" s="8" t="str">
        <f t="shared" si="286"/>
        <v/>
      </c>
      <c r="O107" s="8" t="str">
        <f t="shared" si="287"/>
        <v/>
      </c>
      <c r="P107" s="8" t="str">
        <f>IFERROR(P95/(AVERAGE(AR83,AS83)+AVERAGE(AS83,AT83)+AVERAGE(AT83,AU83)),"")</f>
        <v/>
      </c>
      <c r="Q107" s="8" t="str">
        <f t="shared" si="289"/>
        <v/>
      </c>
      <c r="R107" s="8" t="e">
        <f>2*SUM(AY95:INDEX(AY95:BA95,R$110))/(SUM(AY83:INDEX(AY83:BA83,R$110))*2+AX83-INDEX(AY83:BA83,R$110))</f>
        <v>#DIV/0!</v>
      </c>
      <c r="S107" s="8" t="str">
        <f>IFERROR(2*SUM(BB95:INDEX(BB95:BD95,S$110))/(SUM(BB83:INDEX(BB83:BD83,S$110))*2+BA83-INDEX(BB83:BD83,S$110)),"")</f>
        <v/>
      </c>
      <c r="T107" s="50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8"/>
      <c r="AQ107" s="8"/>
      <c r="AR107" s="8"/>
      <c r="AS107" s="8"/>
      <c r="AT107" s="8" t="n">
        <v>0.0775969962453066</v>
      </c>
      <c r="AU107" s="8" t="n">
        <v>0.0364491475602587</v>
      </c>
      <c r="AV107" s="8" t="n">
        <v>0.03444882</v>
      </c>
      <c r="AW107" s="8" t="n">
        <f t="shared" si="290"/>
        <v>0.01892225</v>
      </c>
      <c r="AX107" s="8" t="n">
        <f t="shared" si="290"/>
        <v>0.01052262</v>
      </c>
      <c r="AY107" s="8" t="n">
        <v>0.01208094</v>
      </c>
      <c r="AZ107" s="8"/>
      <c r="BA107" s="8"/>
      <c r="BB107" s="8"/>
      <c r="BC107" s="8"/>
      <c r="BD107" s="8"/>
      <c r="BE107" s="8"/>
      <c r="BF107" s="84" t="str">
        <f t="shared" si="267"/>
        <v>-</v>
      </c>
      <c r="BG107" s="84" t="str">
        <f t="shared" si="268"/>
        <v>-</v>
      </c>
      <c r="BH107" s="84" t="str">
        <f t="shared" si="269"/>
        <v>-</v>
      </c>
      <c r="BI107" s="84" t="str">
        <f t="shared" si="270"/>
        <v>-</v>
      </c>
      <c r="BJ107" s="84" t="str">
        <f t="shared" si="271"/>
        <v>-</v>
      </c>
      <c r="BK107" s="84" t="str">
        <f t="shared" si="272"/>
        <v>-</v>
      </c>
      <c r="BL107" s="84" t="str">
        <f t="shared" si="273"/>
        <v>-</v>
      </c>
      <c r="BM107" s="84" t="str">
        <f t="shared" si="274"/>
        <v>-</v>
      </c>
      <c r="BN107" s="84" t="str">
        <f t="shared" si="275"/>
        <v>-</v>
      </c>
      <c r="BO107" s="84" t="str">
        <f t="shared" si="276"/>
        <v>-</v>
      </c>
      <c r="BP107" s="84" t="str">
        <f t="shared" si="277"/>
        <v>-</v>
      </c>
      <c r="BQ107" s="84" t="str">
        <f t="shared" si="278"/>
        <v>-</v>
      </c>
      <c r="BR107" s="8"/>
      <c r="BS107" s="8"/>
    </row>
    <row r="108" spans="1:71" x14ac:dyDescent="0.25">
      <c r="A108" s="44"/>
      <c r="B108" s="3" t="s">
        <v>153</v>
      </c>
      <c r="C108" s="73" t="e">
        <f>2*SUM(U96:INDEX(U96:AF96,$B$2))/(SUM(U84:INDEX(U84:AF84,$B$2))*2+U84-INDEX(U84:AF84,$B$2))</f>
        <v>#DIV/0!</v>
      </c>
      <c r="D108" s="73" t="e">
        <f>2*SUM(AG96:INDEX(AG96:AR96,$B$2))/(SUM(AG84:INDEX(AG84:AR84,$B$2))*2+AF84-INDEX(AG84:AR84,$B$2))</f>
        <v>#DIV/0!</v>
      </c>
      <c r="E108" s="73" t="e">
        <f>2*SUM(AS96:INDEX(AS96:BD96,$B$2))/(SUM(AS84:INDEX(AS84:BD84,$B$2))*2+AR84-INDEX(AS84:BD84,$B$2))</f>
        <v>#DIV/0!</v>
      </c>
      <c r="F108" s="65" t="str">
        <f t="shared" si="279"/>
        <v/>
      </c>
      <c r="G108" s="8"/>
      <c r="H108" s="8" t="str">
        <f t="shared" si="280"/>
        <v/>
      </c>
      <c r="I108" s="8" t="str">
        <f t="shared" si="281"/>
        <v/>
      </c>
      <c r="J108" s="8" t="str">
        <f t="shared" si="282"/>
        <v/>
      </c>
      <c r="K108" s="8" t="str">
        <f t="shared" si="283"/>
        <v/>
      </c>
      <c r="L108" s="8" t="str">
        <f t="shared" si="284"/>
        <v/>
      </c>
      <c r="M108" s="8" t="str">
        <f t="shared" si="285"/>
        <v/>
      </c>
      <c r="N108" s="8" t="str">
        <f t="shared" si="286"/>
        <v/>
      </c>
      <c r="O108" s="8" t="str">
        <f t="shared" si="287"/>
        <v/>
      </c>
      <c r="P108" s="8" t="str">
        <f t="shared" si="288"/>
        <v/>
      </c>
      <c r="Q108" s="8" t="str">
        <f t="shared" si="289"/>
        <v/>
      </c>
      <c r="R108" s="8" t="e">
        <f>2*SUM(AY96:INDEX(AY96:BA96,R$110))/(SUM(AY84:INDEX(AY84:BA84,R$110))*2+AX84-INDEX(AY84:BA84,R$110))</f>
        <v>#DIV/0!</v>
      </c>
      <c r="S108" s="8" t="str">
        <f>IFERROR(2*SUM(BB96:INDEX(BB96:BD96,S$110))/(SUM(BB84:INDEX(BB84:BD84,S$110))*2+BA84-INDEX(BB84:BD84,S$110)),"")</f>
        <v/>
      </c>
      <c r="T108" s="50"/>
      <c r="U108" s="61"/>
      <c r="V108" s="61"/>
      <c r="W108" s="61"/>
      <c r="X108" s="61"/>
      <c r="Y108" s="61"/>
      <c r="Z108" s="61"/>
      <c r="AA108" s="61"/>
      <c r="AB108" s="61"/>
      <c r="AC108" s="61"/>
      <c r="AD108" s="61"/>
      <c r="AE108" s="61"/>
      <c r="AF108" s="61"/>
      <c r="AG108" s="61"/>
      <c r="AH108" s="61"/>
      <c r="AI108" s="61"/>
      <c r="AJ108" s="61"/>
      <c r="AK108" s="61"/>
      <c r="AL108" s="61"/>
      <c r="AM108" s="61"/>
      <c r="AN108" s="61"/>
      <c r="AO108" s="61"/>
      <c r="AP108" s="61"/>
      <c r="AQ108" s="61"/>
      <c r="AR108" s="61"/>
      <c r="AS108" s="61"/>
      <c r="AT108" s="61"/>
      <c r="AU108" s="61"/>
      <c r="AV108" s="61"/>
      <c r="AW108" s="61"/>
      <c r="AX108" s="61"/>
      <c r="AY108" s="61"/>
      <c r="AZ108" s="61"/>
      <c r="BA108" s="61"/>
      <c r="BB108" s="61"/>
      <c r="BC108" s="61"/>
      <c r="BD108" s="61"/>
      <c r="BE108" s="8"/>
      <c r="BF108" s="84" t="str">
        <f t="shared" ref="BF108:BF109" si="291">IFERROR(AS108/AG108,"-")</f>
        <v>-</v>
      </c>
      <c r="BG108" s="84" t="str">
        <f t="shared" ref="BG108:BG109" si="292">IFERROR(AT108/AH108,"-")</f>
        <v>-</v>
      </c>
      <c r="BH108" s="84" t="str">
        <f t="shared" ref="BH108:BH109" si="293">IFERROR(AU108/AI108,"-")</f>
        <v>-</v>
      </c>
      <c r="BI108" s="84" t="str">
        <f t="shared" ref="BI108:BI109" si="294">IFERROR(AV108/AJ108,"-")</f>
        <v>-</v>
      </c>
      <c r="BJ108" s="84" t="str">
        <f t="shared" ref="BJ108:BJ109" si="295">IFERROR(AW108/AK108,"-")</f>
        <v>-</v>
      </c>
      <c r="BK108" s="84" t="str">
        <f t="shared" ref="BK108:BK109" si="296">IFERROR(AX108/AL108,"-")</f>
        <v>-</v>
      </c>
      <c r="BL108" s="84" t="str">
        <f t="shared" ref="BL108:BL109" si="297">IFERROR(AY108/AM108,"-")</f>
        <v>-</v>
      </c>
      <c r="BM108" s="84" t="str">
        <f t="shared" ref="BM108:BM109" si="298">IFERROR(AZ108/AN108,"-")</f>
        <v>-</v>
      </c>
      <c r="BN108" s="84" t="str">
        <f t="shared" ref="BN108:BN109" si="299">IFERROR(BA108/AO108,"-")</f>
        <v>-</v>
      </c>
      <c r="BO108" s="84" t="str">
        <f t="shared" ref="BO108:BO109" si="300">IFERROR(BB108/AP108,"-")</f>
        <v>-</v>
      </c>
      <c r="BP108" s="84" t="str">
        <f t="shared" ref="BP108:BP109" si="301">IFERROR(BC108/AQ108,"-")</f>
        <v>-</v>
      </c>
      <c r="BQ108" s="84" t="str">
        <f t="shared" ref="BQ108:BQ109" si="302">IFERROR(BD108/AR108,"-")</f>
        <v>-</v>
      </c>
      <c r="BR108" s="8"/>
      <c r="BS108" s="8"/>
    </row>
    <row r="109" spans="1:71" x14ac:dyDescent="0.25">
      <c r="A109" s="45" t="s">
        <v>206</v>
      </c>
      <c r="B109" s="3" t="s">
        <v>61</v>
      </c>
      <c r="C109" s="73" t="e">
        <f>2*SUM(U97:INDEX(U97:AF97,$B$2))/(SUM(U85:INDEX(U85:AF85,$B$2))*2+U85-INDEX(U85:AF85,$B$2))</f>
        <v>#DIV/0!</v>
      </c>
      <c r="D109" s="73" t="e">
        <f>2*SUM(AG97:INDEX(AG97:AR97,$B$2))/(SUM(AG85:INDEX(AG85:AR85,$B$2))*2+AF85-INDEX(AG85:AR85,$B$2))</f>
        <v>#DIV/0!</v>
      </c>
      <c r="E109" s="73" t="e">
        <f>2*SUM(AS97:INDEX(AS97:BD97,$B$2))/(SUM(AS85:INDEX(AS85:BD85,$B$2))*2+AR85-INDEX(AS85:BD85,$B$2))</f>
        <v>#DIV/0!</v>
      </c>
      <c r="F109" s="65" t="str">
        <f t="shared" si="279"/>
        <v/>
      </c>
      <c r="G109" s="8"/>
      <c r="H109" s="8" t="str">
        <f t="shared" si="280"/>
        <v/>
      </c>
      <c r="I109" s="8" t="str">
        <f t="shared" si="281"/>
        <v/>
      </c>
      <c r="J109" s="8" t="str">
        <f t="shared" si="282"/>
        <v/>
      </c>
      <c r="K109" s="8" t="str">
        <f t="shared" si="283"/>
        <v/>
      </c>
      <c r="L109" s="8" t="str">
        <f t="shared" si="284"/>
        <v/>
      </c>
      <c r="M109" s="8" t="str">
        <f t="shared" si="285"/>
        <v/>
      </c>
      <c r="N109" s="8" t="str">
        <f t="shared" si="286"/>
        <v/>
      </c>
      <c r="O109" s="8" t="str">
        <f t="shared" si="287"/>
        <v/>
      </c>
      <c r="P109" s="8" t="str">
        <f>IFERROR(P97/(AVERAGE(AR85,AS85)+AVERAGE(AS85,AT85)+AVERAGE(AT85,AU85)),"")</f>
        <v/>
      </c>
      <c r="Q109" s="8" t="str">
        <f t="shared" si="289"/>
        <v/>
      </c>
      <c r="R109" s="8" t="e">
        <f>2*SUM(AY97:INDEX(AY97:BA97,R$110))/(SUM(AY85:INDEX(AY85:BA85,R$110))*2+AX85-INDEX(AY85:BA85,R$110))</f>
        <v>#DIV/0!</v>
      </c>
      <c r="S109" s="8" t="str">
        <f>IFERROR(2*SUM(BB97:INDEX(BB97:BD97,S$110))/(SUM(BB85:INDEX(BB85:BD85,S$110))*2+BA85-INDEX(BB85:BD85,S$110)),"")</f>
        <v/>
      </c>
      <c r="T109" s="9"/>
      <c r="U109" s="9" t="n">
        <v>0.217872968980798</v>
      </c>
      <c r="V109" s="9" t="n">
        <v>0.16413593637021</v>
      </c>
      <c r="W109" s="9" t="n">
        <v>0.207598371777476</v>
      </c>
      <c r="X109" s="9" t="n">
        <v>0.245398773006135</v>
      </c>
      <c r="Y109" s="9" t="n">
        <v>0.293635790800252</v>
      </c>
      <c r="Z109" s="9" t="n">
        <v>0.337252475247525</v>
      </c>
      <c r="AA109" s="9" t="n">
        <v>0.314250913520097</v>
      </c>
      <c r="AB109" s="9" t="n">
        <v>0.241537578886976</v>
      </c>
      <c r="AC109" s="9" t="n">
        <v>0.346443030653557</v>
      </c>
      <c r="AD109" s="9" t="n">
        <v>0.274749721913237</v>
      </c>
      <c r="AE109" s="9" t="n">
        <v>0.322410147991543</v>
      </c>
      <c r="AF109" s="9" t="n">
        <v>0.394805194805195</v>
      </c>
      <c r="AG109" s="9" t="n">
        <v>0.124805800103573</v>
      </c>
      <c r="AH109" s="9" t="n">
        <v>0.120289106866288</v>
      </c>
      <c r="AI109" s="9" t="n">
        <v>0.23026973026973</v>
      </c>
      <c r="AJ109" s="9" t="n">
        <v>0.20348698352042</v>
      </c>
      <c r="AK109" s="9" t="n">
        <v>0.196895992587445</v>
      </c>
      <c r="AL109" s="9" t="n">
        <v>0.25924276169265</v>
      </c>
      <c r="AM109" s="9" t="n">
        <v>0.205095268679084</v>
      </c>
      <c r="AN109" s="9" t="n">
        <v>0.190241902419024</v>
      </c>
      <c r="AO109" s="9" t="n">
        <v>0.207259953161593</v>
      </c>
      <c r="AP109" s="9" t="n">
        <v>0.175128771155261</v>
      </c>
      <c r="AQ109" s="9" t="n">
        <v>0.196474413828513</v>
      </c>
      <c r="AR109" s="9" t="n">
        <v>0.266234817813765</v>
      </c>
      <c r="AS109" s="8" t="n">
        <v>0.11313639220615965</v>
      </c>
      <c r="AT109" s="8" t="n">
        <v>0.180497925311203</v>
      </c>
      <c r="AU109" s="8" t="n">
        <v>0.262455865045116</v>
      </c>
      <c r="AV109" s="8" t="n">
        <v>0.2406912</v>
      </c>
      <c r="AW109" s="8" t="n">
        <f>IF(ISBLANK(#REF!)=FALSE,IFERROR(#REF!/AVERAGE(AW85,AV85),""),"")</f>
        <v>0.2532018</v>
      </c>
      <c r="AX109" s="8" t="n">
        <f>IF(ISBLANK(#REF!)=FALSE,IFERROR(#REF!/AVERAGE(AX85,AW85),""),"")</f>
        <v>0.2687234</v>
      </c>
      <c r="AY109" s="8" t="n">
        <v>0.2203632</v>
      </c>
      <c r="AZ109" s="8"/>
      <c r="BA109" s="8"/>
      <c r="BB109" s="8"/>
      <c r="BC109" s="8"/>
      <c r="BD109" s="8"/>
      <c r="BE109" s="8"/>
      <c r="BF109" s="84" t="str">
        <f t="shared" si="291"/>
        <v>-</v>
      </c>
      <c r="BG109" s="84" t="str">
        <f t="shared" si="292"/>
        <v>-</v>
      </c>
      <c r="BH109" s="84" t="str">
        <f t="shared" si="293"/>
        <v>-</v>
      </c>
      <c r="BI109" s="84" t="str">
        <f t="shared" si="294"/>
        <v>-</v>
      </c>
      <c r="BJ109" s="84" t="str">
        <f t="shared" si="295"/>
        <v>-</v>
      </c>
      <c r="BK109" s="84" t="str">
        <f t="shared" si="296"/>
        <v>-</v>
      </c>
      <c r="BL109" s="84" t="str">
        <f t="shared" si="297"/>
        <v>-</v>
      </c>
      <c r="BM109" s="84" t="str">
        <f t="shared" si="298"/>
        <v>-</v>
      </c>
      <c r="BN109" s="84" t="str">
        <f t="shared" si="299"/>
        <v>-</v>
      </c>
      <c r="BO109" s="84" t="str">
        <f t="shared" si="300"/>
        <v>-</v>
      </c>
      <c r="BP109" s="84" t="str">
        <f t="shared" si="301"/>
        <v>-</v>
      </c>
      <c r="BQ109" s="84" t="str">
        <f t="shared" si="302"/>
        <v>-</v>
      </c>
      <c r="BR109" s="8"/>
      <c r="BS109" s="8"/>
    </row>
    <row r="110" spans="1:71" x14ac:dyDescent="0.25">
      <c r="A110" s="44" t="s">
        <v>33</v>
      </c>
      <c r="B110" s="22"/>
      <c r="C110" s="73"/>
      <c r="D110" s="73"/>
      <c r="E110" s="73"/>
      <c r="F110" s="65"/>
      <c r="G110" s="8"/>
      <c r="H110" s="103">
        <f>IF($B$2&lt;4,$B$2,3)</f>
        <v>3</v>
      </c>
      <c r="I110" s="103">
        <f>IF($B$2&lt;4,1,IF($B$2&lt;7,$B$2-3,3))</f>
        <v>3</v>
      </c>
      <c r="J110" s="103">
        <f>IF($B$2&lt;4,1,IF($B$2&lt;7,1,IF($B$2&lt;10,$B$2-6,3)))</f>
        <v>1</v>
      </c>
      <c r="K110" s="103">
        <f>IF($B$2&lt;4,1,IF($B$2&lt;7,1,IF($B$2&lt;10,1,$B$2-9)))</f>
        <v>1</v>
      </c>
      <c r="L110" s="103">
        <f>IF($B$2&lt;4,$B$2,3)</f>
        <v>3</v>
      </c>
      <c r="M110" s="103">
        <f>IF($B$2&lt;4,1,IF($B$2&lt;7,$B$2-3,3))</f>
        <v>3</v>
      </c>
      <c r="N110" s="103">
        <f>IF($B$2&lt;4,1,IF($B$2&lt;7,1,IF($B$2&lt;10,$B$2-6,3)))</f>
        <v>1</v>
      </c>
      <c r="O110" s="103">
        <f>IF($B$2&lt;4,1,IF($B$2&lt;7,1,IF($B$2&lt;10,1,$B$2-9)))</f>
        <v>1</v>
      </c>
      <c r="P110" s="103">
        <f>IF($B$2&lt;4,$B$2,3)</f>
        <v>3</v>
      </c>
      <c r="Q110" s="103">
        <f>IF($B$2&lt;4,1,IF($B$2&lt;7,$B$2-3,3))</f>
        <v>3</v>
      </c>
      <c r="R110" s="103">
        <f>IF($B$2&lt;4,1,IF($B$2&lt;7,1,IF($B$2&lt;10,$B$2-6,3)))</f>
        <v>1</v>
      </c>
      <c r="S110" s="103">
        <f>IF($B$2&lt;4,1,IF($B$2&lt;7,1,IF($B$2&lt;10,1,$B$2-9)))</f>
        <v>1</v>
      </c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8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8"/>
      <c r="BB110" s="8"/>
      <c r="BC110" s="8"/>
      <c r="BD110" s="8"/>
      <c r="BE110" s="8"/>
      <c r="BF110" s="8"/>
      <c r="BG110" s="8"/>
      <c r="BH110" s="8"/>
      <c r="BI110" s="8"/>
      <c r="BJ110" s="8"/>
      <c r="BK110" s="8"/>
      <c r="BL110" s="8"/>
      <c r="BM110" s="8"/>
      <c r="BN110" s="8"/>
      <c r="BO110" s="8"/>
      <c r="BP110" s="8"/>
      <c r="BQ110" s="8"/>
      <c r="BR110" s="8"/>
      <c r="BS110" s="8"/>
    </row>
    <row r="111" spans="1:71" x14ac:dyDescent="0.25">
      <c r="A111" s="43" t="s">
        <v>53</v>
      </c>
      <c r="B111" s="23" t="s">
        <v>53</v>
      </c>
      <c r="C111" s="21" t="str">
        <f>$C$3</f>
        <v>YTD '15</v>
      </c>
      <c r="D111" s="21" t="str">
        <f>$D$3</f>
        <v>YTD '16</v>
      </c>
      <c r="E111" s="21" t="str">
        <f>$E$3</f>
        <v>YTD '17</v>
      </c>
      <c r="F111" s="21" t="str">
        <f>$F$3</f>
        <v>YoY</v>
      </c>
      <c r="G111" s="2" t="s">
        <v>33</v>
      </c>
      <c r="H111" s="27" t="str">
        <f>$H$3</f>
        <v>Q1 '15</v>
      </c>
      <c r="I111" s="27" t="str">
        <f>$I$3</f>
        <v>Q2 '15</v>
      </c>
      <c r="J111" s="27" t="str">
        <f>$J$3</f>
        <v>Q3 '15</v>
      </c>
      <c r="K111" s="27" t="str">
        <f>$K$3</f>
        <v>Q4 '15</v>
      </c>
      <c r="L111" s="30" t="str">
        <f>$L$3</f>
        <v>Q1 '16</v>
      </c>
      <c r="M111" s="30" t="str">
        <f>$M$3</f>
        <v>Q2 '16</v>
      </c>
      <c r="N111" s="30" t="str">
        <f>$N$3</f>
        <v>Q3 '16</v>
      </c>
      <c r="O111" s="30" t="str">
        <f>$O$3</f>
        <v>Q4 '16</v>
      </c>
      <c r="P111" s="27" t="str">
        <f>$P$3</f>
        <v>Q1 '17</v>
      </c>
      <c r="Q111" s="27" t="str">
        <f>$Q$3</f>
        <v>Q2 '17</v>
      </c>
      <c r="R111" s="27" t="str">
        <f>$R$3</f>
        <v>Q3 '17</v>
      </c>
      <c r="S111" s="27" t="str">
        <f>$S$3</f>
        <v>Q4 '17</v>
      </c>
      <c r="T111" s="17" t="s">
        <v>33</v>
      </c>
      <c r="U111" s="27" t="s">
        <v>1</v>
      </c>
      <c r="V111" s="27" t="s">
        <v>2</v>
      </c>
      <c r="W111" s="27" t="s">
        <v>3</v>
      </c>
      <c r="X111" s="27" t="s">
        <v>4</v>
      </c>
      <c r="Y111" s="27" t="s">
        <v>5</v>
      </c>
      <c r="Z111" s="27" t="s">
        <v>6</v>
      </c>
      <c r="AA111" s="27" t="s">
        <v>7</v>
      </c>
      <c r="AB111" s="27" t="s">
        <v>8</v>
      </c>
      <c r="AC111" s="27" t="s">
        <v>9</v>
      </c>
      <c r="AD111" s="27" t="s">
        <v>10</v>
      </c>
      <c r="AE111" s="27" t="s">
        <v>11</v>
      </c>
      <c r="AF111" s="27" t="s">
        <v>12</v>
      </c>
      <c r="AG111" s="29" t="s">
        <v>13</v>
      </c>
      <c r="AH111" s="29" t="s">
        <v>14</v>
      </c>
      <c r="AI111" s="29" t="s">
        <v>15</v>
      </c>
      <c r="AJ111" s="29" t="s">
        <v>16</v>
      </c>
      <c r="AK111" s="29" t="s">
        <v>17</v>
      </c>
      <c r="AL111" s="29" t="s">
        <v>18</v>
      </c>
      <c r="AM111" s="29" t="s">
        <v>19</v>
      </c>
      <c r="AN111" s="29" t="s">
        <v>20</v>
      </c>
      <c r="AO111" s="29" t="s">
        <v>21</v>
      </c>
      <c r="AP111" s="29" t="s">
        <v>22</v>
      </c>
      <c r="AQ111" s="29" t="s">
        <v>23</v>
      </c>
      <c r="AR111" s="29" t="s">
        <v>24</v>
      </c>
      <c r="AS111" s="25" t="s">
        <v>25</v>
      </c>
      <c r="AT111" s="25" t="s">
        <v>26</v>
      </c>
      <c r="AU111" s="25" t="s">
        <v>27</v>
      </c>
      <c r="AV111" s="25" t="s">
        <v>28</v>
      </c>
      <c r="AW111" s="25" t="s">
        <v>29</v>
      </c>
      <c r="AX111" s="25" t="s">
        <v>30</v>
      </c>
      <c r="AY111" s="31" t="s">
        <v>99</v>
      </c>
      <c r="AZ111" s="31" t="s">
        <v>100</v>
      </c>
      <c r="BA111" s="31" t="s">
        <v>101</v>
      </c>
      <c r="BB111" s="31" t="s">
        <v>102</v>
      </c>
      <c r="BC111" s="31" t="s">
        <v>103</v>
      </c>
      <c r="BD111" s="31" t="s">
        <v>104</v>
      </c>
      <c r="BF111" s="32">
        <v>42736</v>
      </c>
      <c r="BG111" s="32">
        <v>42767</v>
      </c>
      <c r="BH111" s="32">
        <v>42795</v>
      </c>
      <c r="BI111" s="32">
        <v>42826</v>
      </c>
      <c r="BJ111" s="32">
        <v>42856</v>
      </c>
      <c r="BK111" s="32">
        <v>42887</v>
      </c>
      <c r="BL111" s="32">
        <v>42917</v>
      </c>
      <c r="BM111" s="32">
        <v>42948</v>
      </c>
      <c r="BN111" s="32">
        <v>42979</v>
      </c>
      <c r="BO111" s="32">
        <v>43009</v>
      </c>
      <c r="BP111" s="32">
        <v>43040</v>
      </c>
      <c r="BQ111" s="32">
        <v>43070</v>
      </c>
    </row>
    <row r="112" spans="1:71" x14ac:dyDescent="0.25">
      <c r="A112" s="44" t="s">
        <v>162</v>
      </c>
      <c r="B112" s="16" t="s">
        <v>58</v>
      </c>
      <c r="C112" s="71">
        <f>SUM(U112                   : INDEX(U112:AF112,$B$2))</f>
        <v>0</v>
      </c>
      <c r="D112" s="71">
        <f>SUM(AG112                    : INDEX(AG112:AR112,$B$2))</f>
        <v>0</v>
      </c>
      <c r="E112" s="71">
        <f>SUM(AS112                    : INDEX(AS112:BD112,$B$2))</f>
        <v>0</v>
      </c>
      <c r="F112" s="65" t="str">
        <f>IFERROR(E112/D112,"")</f>
        <v/>
      </c>
      <c r="H112" s="4">
        <f>SUM(U112:W112)</f>
        <v>0</v>
      </c>
      <c r="I112" s="4">
        <f t="shared" ref="I112:I121" si="303">SUM(X112:Z112)</f>
        <v>0</v>
      </c>
      <c r="J112" s="4">
        <f>SUM(AA112:AC112)</f>
        <v>0</v>
      </c>
      <c r="K112" s="4">
        <f t="shared" ref="K112:K121" si="304">SUM(AD112:AF112)</f>
        <v>0</v>
      </c>
      <c r="L112" s="4">
        <f t="shared" ref="L112:L121" si="305">SUM(AG112:AI112)</f>
        <v>0</v>
      </c>
      <c r="M112" s="4">
        <f t="shared" ref="M112:M121" si="306">SUM(AJ112:AL112)</f>
        <v>0</v>
      </c>
      <c r="N112" s="4">
        <f t="shared" ref="N112:N121" si="307">SUM(AM112:AO112)</f>
        <v>0</v>
      </c>
      <c r="O112" s="4">
        <f t="shared" ref="O112:O121" si="308">SUM(AP112:AR112)</f>
        <v>0</v>
      </c>
      <c r="P112" s="4">
        <f t="shared" ref="P112:P121" si="309">SUM(AS112:AU112)</f>
        <v>0</v>
      </c>
      <c r="Q112" s="4">
        <f t="shared" ref="Q112:Q121" si="310">SUM(AV112:AX112)</f>
        <v>0</v>
      </c>
      <c r="R112" s="4">
        <f t="shared" ref="R112:R121" si="311">SUM(AY112:BA112)</f>
        <v>0</v>
      </c>
      <c r="S112" s="4">
        <f t="shared" ref="S112:S121" si="312">SUM(BB112:BD112)</f>
        <v>0</v>
      </c>
      <c r="U112" t="n">
        <v>60.0</v>
      </c>
      <c r="V112" t="n">
        <v>58.0</v>
      </c>
      <c r="W112" t="n">
        <v>115.0</v>
      </c>
      <c r="X112" t="n">
        <v>150.0</v>
      </c>
      <c r="Y112" t="n">
        <v>99.5</v>
      </c>
      <c r="Z112" t="n">
        <v>121.5</v>
      </c>
      <c r="AA112" t="n">
        <v>126.0</v>
      </c>
      <c r="AB112" t="n">
        <v>70.5</v>
      </c>
      <c r="AC112" t="n">
        <v>141.5</v>
      </c>
      <c r="AD112" t="n">
        <v>141.5</v>
      </c>
      <c r="AE112" t="n">
        <v>124.0</v>
      </c>
      <c r="AF112" t="n">
        <v>192.5</v>
      </c>
      <c r="AG112" t="n">
        <v>47.0</v>
      </c>
      <c r="AH112" t="n">
        <v>55.0</v>
      </c>
      <c r="AI112" t="n">
        <v>120.0</v>
      </c>
      <c r="AJ112" t="n">
        <v>152.0</v>
      </c>
      <c r="AK112" t="n">
        <v>88.0</v>
      </c>
      <c r="AL112" t="n">
        <v>100.0</v>
      </c>
      <c r="AM112" t="n">
        <v>76.0</v>
      </c>
      <c r="AN112" t="n">
        <v>73.5</v>
      </c>
      <c r="AO112" t="n">
        <v>106.0</v>
      </c>
      <c r="AP112" t="n">
        <v>92.0</v>
      </c>
      <c r="AQ112" t="n">
        <v>118.5</v>
      </c>
      <c r="AR112" s="4" t="n">
        <v>165.5</v>
      </c>
      <c r="AS112" t="n">
        <v>172.5</v>
      </c>
      <c r="AT112" t="n">
        <v>194.5</v>
      </c>
      <c r="AU112" t="n">
        <v>284.5</v>
      </c>
      <c r="AV112" t="n">
        <v>449.0</v>
      </c>
      <c r="AW112" t="n">
        <v>440.5</v>
      </c>
      <c r="AX112" t="n">
        <v>644.5</v>
      </c>
      <c r="AY112" t="n">
        <v>368.5</v>
      </c>
      <c r="BF112" s="84" t="str">
        <f t="shared" ref="BF112:BF119" si="313">IFERROR(AS112/AG112,"-")</f>
        <v>-</v>
      </c>
      <c r="BG112" s="84" t="str">
        <f t="shared" ref="BG112:BG119" si="314">IFERROR(AT112/AH112,"-")</f>
        <v>-</v>
      </c>
      <c r="BH112" s="84" t="str">
        <f t="shared" ref="BH112:BH119" si="315">IFERROR(AU112/AI112,"-")</f>
        <v>-</v>
      </c>
      <c r="BI112" s="84" t="str">
        <f t="shared" ref="BI112:BI119" si="316">IFERROR(AV112/AJ112,"-")</f>
        <v>-</v>
      </c>
      <c r="BJ112" s="84" t="str">
        <f t="shared" ref="BJ112:BJ119" si="317">IFERROR(AW112/AK112,"-")</f>
        <v>-</v>
      </c>
      <c r="BK112" s="84" t="str">
        <f t="shared" ref="BK112:BK119" si="318">IFERROR(AX112/AL112,"-")</f>
        <v>-</v>
      </c>
      <c r="BL112" s="84" t="str">
        <f t="shared" ref="BL112:BL119" si="319">IFERROR(AY112/AM112,"-")</f>
        <v>-</v>
      </c>
      <c r="BM112" s="84" t="str">
        <f t="shared" ref="BM112:BM119" si="320">IFERROR(AZ112/AN112,"-")</f>
        <v>-</v>
      </c>
      <c r="BN112" s="84" t="str">
        <f t="shared" ref="BN112:BN119" si="321">IFERROR(BA112/AO112,"-")</f>
        <v>-</v>
      </c>
      <c r="BO112" s="84" t="str">
        <f t="shared" ref="BO112:BO119" si="322">IFERROR(BB112/AP112,"-")</f>
        <v>-</v>
      </c>
      <c r="BP112" s="84" t="str">
        <f t="shared" ref="BP112:BP119" si="323">IFERROR(BC112/AQ112,"-")</f>
        <v>-</v>
      </c>
      <c r="BQ112" s="84" t="str">
        <f t="shared" ref="BQ112:BQ119" si="324">IFERROR(BD112/AR112,"-")</f>
        <v>-</v>
      </c>
    </row>
    <row r="113" spans="1:69" x14ac:dyDescent="0.25">
      <c r="A113" s="44" t="s">
        <v>163</v>
      </c>
      <c r="B113" s="22" t="s">
        <v>44</v>
      </c>
      <c r="C113" s="71">
        <f>SUM(U113                   : INDEX(U113:AF113,$B$2))</f>
        <v>0</v>
      </c>
      <c r="D113" s="71">
        <f>SUM(AG113                    : INDEX(AG113:AR113,$B$2))</f>
        <v>0</v>
      </c>
      <c r="E113" s="71">
        <f>SUM(AS113                    : INDEX(AS113:BD113,$B$2))</f>
        <v>0</v>
      </c>
      <c r="F113" s="65" t="str">
        <f t="shared" ref="F113:F120" si="325">IFERROR(E113/D113,"")</f>
        <v/>
      </c>
      <c r="H113" s="4">
        <f t="shared" ref="H113:H121" si="326">SUM(U113:W113)</f>
        <v>0</v>
      </c>
      <c r="I113" s="4">
        <f t="shared" si="303"/>
        <v>0</v>
      </c>
      <c r="J113" s="4">
        <f t="shared" ref="J113:J121" si="327">SUM(AA113:AC113)</f>
        <v>0</v>
      </c>
      <c r="K113" s="4">
        <f t="shared" si="304"/>
        <v>0</v>
      </c>
      <c r="L113" s="4">
        <f t="shared" si="305"/>
        <v>0</v>
      </c>
      <c r="M113" s="4">
        <f t="shared" si="306"/>
        <v>0</v>
      </c>
      <c r="N113" s="4">
        <f t="shared" si="307"/>
        <v>0</v>
      </c>
      <c r="O113" s="4">
        <f t="shared" si="308"/>
        <v>0</v>
      </c>
      <c r="P113" s="4">
        <f t="shared" si="309"/>
        <v>0</v>
      </c>
      <c r="Q113" s="4">
        <f t="shared" si="310"/>
        <v>0</v>
      </c>
      <c r="R113" s="4">
        <f t="shared" si="311"/>
        <v>0</v>
      </c>
      <c r="S113" s="4">
        <f t="shared" si="312"/>
        <v>0</v>
      </c>
      <c r="U113" t="n">
        <v>53.0</v>
      </c>
      <c r="V113" t="n">
        <v>24.0</v>
      </c>
      <c r="W113" t="n">
        <v>97.0</v>
      </c>
      <c r="X113" t="n">
        <v>108.0</v>
      </c>
      <c r="Y113" t="n">
        <v>90.0</v>
      </c>
      <c r="Z113" t="n">
        <v>140.0</v>
      </c>
      <c r="AA113" t="n">
        <v>136.0</v>
      </c>
      <c r="AB113" t="n">
        <v>102.0</v>
      </c>
      <c r="AC113" t="n">
        <v>121.0</v>
      </c>
      <c r="AD113" t="n">
        <v>96.0</v>
      </c>
      <c r="AE113" t="n">
        <v>200.0</v>
      </c>
      <c r="AF113" t="n">
        <v>277.0</v>
      </c>
      <c r="AG113" t="n">
        <v>19.0</v>
      </c>
      <c r="AH113" t="n">
        <v>35.0</v>
      </c>
      <c r="AI113" t="n">
        <v>229.0</v>
      </c>
      <c r="AJ113" t="n">
        <v>116.0</v>
      </c>
      <c r="AK113" t="n">
        <v>102.0</v>
      </c>
      <c r="AL113" t="n">
        <v>200.0</v>
      </c>
      <c r="AM113" t="n">
        <v>120.0</v>
      </c>
      <c r="AN113" t="n">
        <v>139.0</v>
      </c>
      <c r="AO113" t="n">
        <v>262.0</v>
      </c>
      <c r="AP113" t="n">
        <v>139.0</v>
      </c>
      <c r="AQ113" t="n">
        <v>205.0</v>
      </c>
      <c r="AR113" s="4" t="n">
        <v>320.0</v>
      </c>
      <c r="AS113" t="n">
        <v>90.0</v>
      </c>
      <c r="AT113" t="n">
        <v>158.0</v>
      </c>
      <c r="AU113" t="n">
        <v>260.0</v>
      </c>
      <c r="AV113" t="n">
        <v>253.0</v>
      </c>
      <c r="AW113" t="n">
        <v>218.5</v>
      </c>
      <c r="AX113" t="n">
        <v>337.0</v>
      </c>
      <c r="AY113" t="n">
        <v>224.0</v>
      </c>
      <c r="BF113" s="84" t="str">
        <f t="shared" si="313"/>
        <v>-</v>
      </c>
      <c r="BG113" s="84" t="str">
        <f t="shared" si="314"/>
        <v>-</v>
      </c>
      <c r="BH113" s="84" t="str">
        <f t="shared" si="315"/>
        <v>-</v>
      </c>
      <c r="BI113" s="84" t="str">
        <f t="shared" si="316"/>
        <v>-</v>
      </c>
      <c r="BJ113" s="84" t="str">
        <f t="shared" si="317"/>
        <v>-</v>
      </c>
      <c r="BK113" s="84" t="str">
        <f t="shared" si="318"/>
        <v>-</v>
      </c>
      <c r="BL113" s="84" t="str">
        <f t="shared" si="319"/>
        <v>-</v>
      </c>
      <c r="BM113" s="84" t="str">
        <f t="shared" si="320"/>
        <v>-</v>
      </c>
      <c r="BN113" s="84" t="str">
        <f t="shared" si="321"/>
        <v>-</v>
      </c>
      <c r="BO113" s="84" t="str">
        <f t="shared" si="322"/>
        <v>-</v>
      </c>
      <c r="BP113" s="84" t="str">
        <f t="shared" si="323"/>
        <v>-</v>
      </c>
      <c r="BQ113" s="84" t="str">
        <f t="shared" si="324"/>
        <v>-</v>
      </c>
    </row>
    <row r="114" spans="1:69" x14ac:dyDescent="0.25">
      <c r="A114" s="44" t="s">
        <v>164</v>
      </c>
      <c r="B114" s="22" t="s">
        <v>45</v>
      </c>
      <c r="C114" s="71">
        <f>SUM(U114                   : INDEX(U114:AF114,$B$2))</f>
        <v>0</v>
      </c>
      <c r="D114" s="71">
        <f>SUM(AG114                    : INDEX(AG114:AR114,$B$2))</f>
        <v>0</v>
      </c>
      <c r="E114" s="71">
        <f>SUM(AS114                    : INDEX(AS114:BD114,$B$2))</f>
        <v>0</v>
      </c>
      <c r="F114" s="65" t="str">
        <f t="shared" si="325"/>
        <v/>
      </c>
      <c r="H114" s="4">
        <f t="shared" si="326"/>
        <v>0</v>
      </c>
      <c r="I114" s="4">
        <f t="shared" si="303"/>
        <v>0</v>
      </c>
      <c r="J114" s="4">
        <f t="shared" si="327"/>
        <v>0</v>
      </c>
      <c r="K114" s="4">
        <f t="shared" si="304"/>
        <v>0</v>
      </c>
      <c r="L114" s="4">
        <f t="shared" si="305"/>
        <v>0</v>
      </c>
      <c r="M114" s="4">
        <f t="shared" si="306"/>
        <v>0</v>
      </c>
      <c r="N114" s="4">
        <f t="shared" si="307"/>
        <v>0</v>
      </c>
      <c r="O114" s="4">
        <f t="shared" si="308"/>
        <v>0</v>
      </c>
      <c r="P114" s="4">
        <f t="shared" si="309"/>
        <v>0</v>
      </c>
      <c r="Q114" s="4">
        <f t="shared" si="310"/>
        <v>0</v>
      </c>
      <c r="R114" s="4">
        <f t="shared" si="311"/>
        <v>0</v>
      </c>
      <c r="S114" s="4">
        <f t="shared" si="312"/>
        <v>0</v>
      </c>
      <c r="U114" t="n">
        <v>76.0</v>
      </c>
      <c r="V114" t="n">
        <v>54.0</v>
      </c>
      <c r="W114" t="n">
        <v>37.0</v>
      </c>
      <c r="X114" t="n">
        <v>115.0</v>
      </c>
      <c r="Y114" t="n">
        <v>119.0</v>
      </c>
      <c r="Z114" t="n">
        <v>118.0</v>
      </c>
      <c r="AA114" t="n">
        <v>109.0</v>
      </c>
      <c r="AB114" t="n">
        <v>74.0</v>
      </c>
      <c r="AC114" t="n">
        <v>111.5</v>
      </c>
      <c r="AD114" t="n">
        <v>95.0</v>
      </c>
      <c r="AE114" t="n">
        <v>99.0</v>
      </c>
      <c r="AF114" t="n">
        <v>255.5</v>
      </c>
      <c r="AG114" t="n">
        <v>62.0</v>
      </c>
      <c r="AH114" t="n">
        <v>21.0</v>
      </c>
      <c r="AI114" t="n">
        <v>51.0</v>
      </c>
      <c r="AJ114" t="n">
        <v>150.0</v>
      </c>
      <c r="AK114" t="n">
        <v>100.0</v>
      </c>
      <c r="AL114" t="n">
        <v>132.5</v>
      </c>
      <c r="AM114" t="n">
        <v>133.0</v>
      </c>
      <c r="AN114" t="n">
        <v>95.0</v>
      </c>
      <c r="AO114" t="n">
        <v>151.0</v>
      </c>
      <c r="AP114" t="n">
        <v>166.0</v>
      </c>
      <c r="AQ114" t="n">
        <v>229.0</v>
      </c>
      <c r="AR114" s="4" t="n">
        <v>190.5</v>
      </c>
      <c r="AS114" t="n">
        <v>83.0</v>
      </c>
      <c r="AT114" t="n">
        <v>69.0</v>
      </c>
      <c r="AU114" t="n">
        <v>201.0</v>
      </c>
      <c r="AV114" t="n">
        <v>102.0</v>
      </c>
      <c r="AW114" t="n">
        <v>158.0</v>
      </c>
      <c r="AX114" t="n">
        <v>149.0</v>
      </c>
      <c r="AY114" t="n">
        <v>121.0</v>
      </c>
      <c r="BF114" s="84" t="str">
        <f t="shared" si="313"/>
        <v>-</v>
      </c>
      <c r="BG114" s="84" t="str">
        <f t="shared" si="314"/>
        <v>-</v>
      </c>
      <c r="BH114" s="84" t="str">
        <f t="shared" si="315"/>
        <v>-</v>
      </c>
      <c r="BI114" s="84" t="str">
        <f t="shared" si="316"/>
        <v>-</v>
      </c>
      <c r="BJ114" s="84" t="str">
        <f t="shared" si="317"/>
        <v>-</v>
      </c>
      <c r="BK114" s="84" t="str">
        <f t="shared" si="318"/>
        <v>-</v>
      </c>
      <c r="BL114" s="84" t="str">
        <f t="shared" si="319"/>
        <v>-</v>
      </c>
      <c r="BM114" s="84" t="str">
        <f t="shared" si="320"/>
        <v>-</v>
      </c>
      <c r="BN114" s="84" t="str">
        <f t="shared" si="321"/>
        <v>-</v>
      </c>
      <c r="BO114" s="84" t="str">
        <f t="shared" si="322"/>
        <v>-</v>
      </c>
      <c r="BP114" s="84" t="str">
        <f t="shared" si="323"/>
        <v>-</v>
      </c>
      <c r="BQ114" s="84" t="str">
        <f t="shared" si="324"/>
        <v>-</v>
      </c>
    </row>
    <row r="115" spans="1:69" x14ac:dyDescent="0.25">
      <c r="A115" s="44" t="s">
        <v>165</v>
      </c>
      <c r="B115" s="22" t="s">
        <v>46</v>
      </c>
      <c r="C115" s="71">
        <f>SUM(U115                   : INDEX(U115:AF115,$B$2))</f>
        <v>0</v>
      </c>
      <c r="D115" s="71">
        <f>SUM(AG115                    : INDEX(AG115:AR115,$B$2))</f>
        <v>0</v>
      </c>
      <c r="E115" s="71">
        <f>SUM(AS115                    : INDEX(AS115:BD115,$B$2))</f>
        <v>0</v>
      </c>
      <c r="F115" s="65" t="str">
        <f t="shared" si="325"/>
        <v/>
      </c>
      <c r="H115" s="4">
        <f t="shared" si="326"/>
        <v>0</v>
      </c>
      <c r="I115" s="4">
        <f t="shared" si="303"/>
        <v>0</v>
      </c>
      <c r="J115" s="4">
        <f t="shared" si="327"/>
        <v>0</v>
      </c>
      <c r="K115" s="4">
        <f t="shared" si="304"/>
        <v>0</v>
      </c>
      <c r="L115" s="4">
        <f t="shared" si="305"/>
        <v>0</v>
      </c>
      <c r="M115" s="4">
        <f t="shared" si="306"/>
        <v>0</v>
      </c>
      <c r="N115" s="4">
        <f t="shared" si="307"/>
        <v>0</v>
      </c>
      <c r="O115" s="4">
        <f t="shared" si="308"/>
        <v>0</v>
      </c>
      <c r="P115" s="4">
        <f t="shared" si="309"/>
        <v>0</v>
      </c>
      <c r="Q115" s="4">
        <f t="shared" si="310"/>
        <v>0</v>
      </c>
      <c r="R115" s="4">
        <f t="shared" si="311"/>
        <v>0</v>
      </c>
      <c r="S115" s="4">
        <f t="shared" si="312"/>
        <v>0</v>
      </c>
      <c r="U115" t="n">
        <v>77.0</v>
      </c>
      <c r="V115" t="n">
        <v>86.0</v>
      </c>
      <c r="W115" t="n">
        <v>126.0</v>
      </c>
      <c r="X115" t="n">
        <v>84.0</v>
      </c>
      <c r="Y115" t="n">
        <v>94.5</v>
      </c>
      <c r="Z115" t="n">
        <v>189.5</v>
      </c>
      <c r="AA115" t="n">
        <v>161.0</v>
      </c>
      <c r="AB115" t="n">
        <v>95.0</v>
      </c>
      <c r="AC115" t="n">
        <v>146.0</v>
      </c>
      <c r="AD115" t="n">
        <v>110.0</v>
      </c>
      <c r="AE115" t="n">
        <v>197.0</v>
      </c>
      <c r="AF115" t="n">
        <v>219.0</v>
      </c>
      <c r="AG115" t="n">
        <v>70.5</v>
      </c>
      <c r="AH115" t="n">
        <v>77.0</v>
      </c>
      <c r="AI115" t="n">
        <v>112.0</v>
      </c>
      <c r="AJ115" t="n">
        <v>50.0</v>
      </c>
      <c r="AK115" t="n">
        <v>134.0</v>
      </c>
      <c r="AL115" t="n">
        <v>197.5</v>
      </c>
      <c r="AM115" t="n">
        <v>143.0</v>
      </c>
      <c r="AN115" t="n">
        <v>129.0</v>
      </c>
      <c r="AO115" t="n">
        <v>131.0</v>
      </c>
      <c r="AP115" t="n">
        <v>88.0</v>
      </c>
      <c r="AQ115" t="n">
        <v>267.0</v>
      </c>
      <c r="AR115" s="4" t="n">
        <v>470.0</v>
      </c>
      <c r="AS115" t="n">
        <v>173.0</v>
      </c>
      <c r="AT115" t="n">
        <v>208.0</v>
      </c>
      <c r="AU115" t="n">
        <v>149.0</v>
      </c>
      <c r="AV115" t="n">
        <v>101.0</v>
      </c>
      <c r="AW115" t="n">
        <v>126.0</v>
      </c>
      <c r="AX115" t="n">
        <v>175.5</v>
      </c>
      <c r="AY115" t="n">
        <v>149.0</v>
      </c>
      <c r="BF115" s="84" t="str">
        <f t="shared" si="313"/>
        <v>-</v>
      </c>
      <c r="BG115" s="84" t="str">
        <f t="shared" si="314"/>
        <v>-</v>
      </c>
      <c r="BH115" s="84" t="str">
        <f t="shared" si="315"/>
        <v>-</v>
      </c>
      <c r="BI115" s="84" t="str">
        <f t="shared" si="316"/>
        <v>-</v>
      </c>
      <c r="BJ115" s="84" t="str">
        <f t="shared" si="317"/>
        <v>-</v>
      </c>
      <c r="BK115" s="84" t="str">
        <f t="shared" si="318"/>
        <v>-</v>
      </c>
      <c r="BL115" s="84" t="str">
        <f t="shared" si="319"/>
        <v>-</v>
      </c>
      <c r="BM115" s="84" t="str">
        <f t="shared" si="320"/>
        <v>-</v>
      </c>
      <c r="BN115" s="84" t="str">
        <f t="shared" si="321"/>
        <v>-</v>
      </c>
      <c r="BO115" s="84" t="str">
        <f t="shared" si="322"/>
        <v>-</v>
      </c>
      <c r="BP115" s="84" t="str">
        <f t="shared" si="323"/>
        <v>-</v>
      </c>
      <c r="BQ115" s="84" t="str">
        <f t="shared" si="324"/>
        <v>-</v>
      </c>
    </row>
    <row r="116" spans="1:69" x14ac:dyDescent="0.25">
      <c r="A116" s="44" t="s">
        <v>166</v>
      </c>
      <c r="B116" s="22" t="s">
        <v>47</v>
      </c>
      <c r="C116" s="71">
        <f>SUM(U116                   : INDEX(U116:AF116,$B$2))</f>
        <v>0</v>
      </c>
      <c r="D116" s="71">
        <f>SUM(AG116                    : INDEX(AG116:AR116,$B$2))</f>
        <v>0</v>
      </c>
      <c r="E116" s="71">
        <f>SUM(AS116                    : INDEX(AS116:BD116,$B$2))</f>
        <v>0</v>
      </c>
      <c r="F116" s="65" t="str">
        <f t="shared" si="325"/>
        <v/>
      </c>
      <c r="H116" s="4">
        <f t="shared" si="326"/>
        <v>0</v>
      </c>
      <c r="I116" s="4">
        <f t="shared" si="303"/>
        <v>0</v>
      </c>
      <c r="J116" s="4">
        <f t="shared" si="327"/>
        <v>0</v>
      </c>
      <c r="K116" s="4">
        <f t="shared" si="304"/>
        <v>0</v>
      </c>
      <c r="L116" s="4">
        <f t="shared" si="305"/>
        <v>0</v>
      </c>
      <c r="M116" s="4">
        <f t="shared" si="306"/>
        <v>0</v>
      </c>
      <c r="N116" s="4">
        <f t="shared" si="307"/>
        <v>0</v>
      </c>
      <c r="O116" s="4">
        <f t="shared" si="308"/>
        <v>0</v>
      </c>
      <c r="P116" s="4">
        <f t="shared" si="309"/>
        <v>0</v>
      </c>
      <c r="Q116" s="4">
        <f t="shared" si="310"/>
        <v>0</v>
      </c>
      <c r="R116" s="4">
        <f t="shared" si="311"/>
        <v>0</v>
      </c>
      <c r="S116" s="4">
        <f t="shared" si="312"/>
        <v>0</v>
      </c>
      <c r="U116" t="n">
        <v>53.0</v>
      </c>
      <c r="V116" t="n">
        <v>43.0</v>
      </c>
      <c r="W116" t="n">
        <v>83.0</v>
      </c>
      <c r="X116" t="n">
        <v>106.0</v>
      </c>
      <c r="Y116" t="n">
        <v>114.0</v>
      </c>
      <c r="Z116" t="n">
        <v>92.0</v>
      </c>
      <c r="AA116" t="n">
        <v>88.0</v>
      </c>
      <c r="AB116" t="n">
        <v>116.0</v>
      </c>
      <c r="AC116" t="n">
        <v>179.0</v>
      </c>
      <c r="AD116" t="n">
        <v>128.5</v>
      </c>
      <c r="AE116" t="n">
        <v>183.0</v>
      </c>
      <c r="AF116" t="n">
        <v>193.0</v>
      </c>
      <c r="AG116" t="n">
        <v>49.5</v>
      </c>
      <c r="AH116" t="n">
        <v>46.0</v>
      </c>
      <c r="AI116" t="n">
        <v>147.0</v>
      </c>
      <c r="AJ116" t="n">
        <v>164.0</v>
      </c>
      <c r="AK116" t="n">
        <v>78.0</v>
      </c>
      <c r="AL116" t="n">
        <v>83.0</v>
      </c>
      <c r="AM116" t="n">
        <v>95.0</v>
      </c>
      <c r="AN116" t="n">
        <v>128.0</v>
      </c>
      <c r="AO116" t="n">
        <v>177.0</v>
      </c>
      <c r="AP116" t="n">
        <v>150.5</v>
      </c>
      <c r="AQ116" t="n">
        <v>112.5</v>
      </c>
      <c r="AR116" s="4" t="n">
        <v>156.5</v>
      </c>
      <c r="AS116" t="n">
        <v>62.0</v>
      </c>
      <c r="AT116" t="n">
        <v>152.0</v>
      </c>
      <c r="AU116" t="n">
        <v>279.0</v>
      </c>
      <c r="AV116" t="n">
        <v>79.5</v>
      </c>
      <c r="AW116" t="n">
        <v>53.0</v>
      </c>
      <c r="AX116" t="n">
        <v>58.0</v>
      </c>
      <c r="AY116" t="n">
        <v>62.0</v>
      </c>
      <c r="BF116" s="84" t="str">
        <f t="shared" si="313"/>
        <v>-</v>
      </c>
      <c r="BG116" s="84" t="str">
        <f t="shared" si="314"/>
        <v>-</v>
      </c>
      <c r="BH116" s="84" t="str">
        <f t="shared" si="315"/>
        <v>-</v>
      </c>
      <c r="BI116" s="84" t="str">
        <f t="shared" si="316"/>
        <v>-</v>
      </c>
      <c r="BJ116" s="84" t="str">
        <f t="shared" si="317"/>
        <v>-</v>
      </c>
      <c r="BK116" s="84" t="str">
        <f t="shared" si="318"/>
        <v>-</v>
      </c>
      <c r="BL116" s="84" t="str">
        <f t="shared" si="319"/>
        <v>-</v>
      </c>
      <c r="BM116" s="84" t="str">
        <f t="shared" si="320"/>
        <v>-</v>
      </c>
      <c r="BN116" s="84" t="str">
        <f t="shared" si="321"/>
        <v>-</v>
      </c>
      <c r="BO116" s="84" t="str">
        <f t="shared" si="322"/>
        <v>-</v>
      </c>
      <c r="BP116" s="84" t="str">
        <f t="shared" si="323"/>
        <v>-</v>
      </c>
      <c r="BQ116" s="84" t="str">
        <f t="shared" si="324"/>
        <v>-</v>
      </c>
    </row>
    <row r="117" spans="1:69" x14ac:dyDescent="0.25">
      <c r="A117" s="44" t="s">
        <v>167</v>
      </c>
      <c r="B117" s="22" t="s">
        <v>48</v>
      </c>
      <c r="C117" s="71">
        <f>SUM(U117                   : INDEX(U117:AF117,$B$2))</f>
        <v>0</v>
      </c>
      <c r="D117" s="71">
        <f>SUM(AG117                    : INDEX(AG117:AR117,$B$2))</f>
        <v>0</v>
      </c>
      <c r="E117" s="71">
        <f>SUM(AS117                    : INDEX(AS117:BD117,$B$2))</f>
        <v>0</v>
      </c>
      <c r="F117" s="65" t="str">
        <f t="shared" si="325"/>
        <v/>
      </c>
      <c r="H117" s="4">
        <f t="shared" si="326"/>
        <v>0</v>
      </c>
      <c r="I117" s="4">
        <f t="shared" si="303"/>
        <v>0</v>
      </c>
      <c r="J117" s="4">
        <f t="shared" si="327"/>
        <v>0</v>
      </c>
      <c r="K117" s="4">
        <f t="shared" si="304"/>
        <v>0</v>
      </c>
      <c r="L117" s="4">
        <f t="shared" si="305"/>
        <v>0</v>
      </c>
      <c r="M117" s="4">
        <f t="shared" si="306"/>
        <v>0</v>
      </c>
      <c r="N117" s="4">
        <f t="shared" si="307"/>
        <v>0</v>
      </c>
      <c r="O117" s="4">
        <f t="shared" si="308"/>
        <v>0</v>
      </c>
      <c r="P117" s="4">
        <f t="shared" si="309"/>
        <v>0</v>
      </c>
      <c r="Q117" s="4">
        <f t="shared" si="310"/>
        <v>0</v>
      </c>
      <c r="R117" s="4">
        <f t="shared" si="311"/>
        <v>0</v>
      </c>
      <c r="S117" s="4">
        <f t="shared" si="312"/>
        <v>0</v>
      </c>
      <c r="U117" t="n">
        <v>30.0</v>
      </c>
      <c r="V117" t="n">
        <v>39.0</v>
      </c>
      <c r="W117" t="n">
        <v>35.0</v>
      </c>
      <c r="X117" t="n">
        <v>77.0</v>
      </c>
      <c r="Y117" t="n">
        <v>99.0</v>
      </c>
      <c r="Z117" t="n">
        <v>111.5</v>
      </c>
      <c r="AA117" t="n">
        <v>128.0</v>
      </c>
      <c r="AB117" t="n">
        <v>94.0</v>
      </c>
      <c r="AC117" t="n">
        <v>170.0</v>
      </c>
      <c r="AD117" t="n">
        <v>120.0</v>
      </c>
      <c r="AE117" t="n">
        <v>278.0</v>
      </c>
      <c r="AF117" t="n">
        <v>281.0</v>
      </c>
      <c r="AG117" t="n">
        <v>60.0</v>
      </c>
      <c r="AH117" t="n">
        <v>56.0</v>
      </c>
      <c r="AI117" t="n">
        <v>123.0</v>
      </c>
      <c r="AJ117" t="n">
        <v>107.0</v>
      </c>
      <c r="AK117" t="n">
        <v>95.0</v>
      </c>
      <c r="AL117" t="n">
        <v>161.0</v>
      </c>
      <c r="AM117" t="n">
        <v>127.0</v>
      </c>
      <c r="AN117" t="n">
        <v>131.5</v>
      </c>
      <c r="AO117" t="n">
        <v>145.0</v>
      </c>
      <c r="AP117" t="n">
        <v>123.0</v>
      </c>
      <c r="AQ117" t="n">
        <v>215.0</v>
      </c>
      <c r="AR117" s="4" t="n">
        <v>305.5</v>
      </c>
      <c r="AS117" t="n">
        <v>34.0</v>
      </c>
      <c r="AT117" t="n">
        <v>37.0</v>
      </c>
      <c r="AU117" t="n">
        <v>80.0</v>
      </c>
      <c r="AV117" t="n">
        <v>105.0</v>
      </c>
      <c r="AW117" t="n">
        <v>777.0</v>
      </c>
      <c r="AX117" t="n">
        <v>145.5</v>
      </c>
      <c r="AY117" t="n">
        <v>115.0</v>
      </c>
      <c r="BF117" s="84" t="str">
        <f t="shared" si="313"/>
        <v>-</v>
      </c>
      <c r="BG117" s="84" t="str">
        <f t="shared" si="314"/>
        <v>-</v>
      </c>
      <c r="BH117" s="84" t="str">
        <f t="shared" si="315"/>
        <v>-</v>
      </c>
      <c r="BI117" s="84" t="str">
        <f t="shared" si="316"/>
        <v>-</v>
      </c>
      <c r="BJ117" s="84" t="str">
        <f t="shared" si="317"/>
        <v>-</v>
      </c>
      <c r="BK117" s="84" t="str">
        <f t="shared" si="318"/>
        <v>-</v>
      </c>
      <c r="BL117" s="84" t="str">
        <f t="shared" si="319"/>
        <v>-</v>
      </c>
      <c r="BM117" s="84" t="str">
        <f t="shared" si="320"/>
        <v>-</v>
      </c>
      <c r="BN117" s="84" t="str">
        <f t="shared" si="321"/>
        <v>-</v>
      </c>
      <c r="BO117" s="84" t="str">
        <f t="shared" si="322"/>
        <v>-</v>
      </c>
      <c r="BP117" s="84" t="str">
        <f t="shared" si="323"/>
        <v>-</v>
      </c>
      <c r="BQ117" s="84" t="str">
        <f t="shared" si="324"/>
        <v>-</v>
      </c>
    </row>
    <row r="118" spans="1:69" x14ac:dyDescent="0.25">
      <c r="A118" s="44" t="s">
        <v>168</v>
      </c>
      <c r="B118" s="22" t="s">
        <v>49</v>
      </c>
      <c r="C118" s="71">
        <f>SUM(U118                   : INDEX(U118:AF118,$B$2))</f>
        <v>0</v>
      </c>
      <c r="D118" s="71">
        <f>SUM(AG118                    : INDEX(AG118:AR118,$B$2))</f>
        <v>0</v>
      </c>
      <c r="E118" s="71">
        <f>SUM(AS118                    : INDEX(AS118:BD118,$B$2))</f>
        <v>0</v>
      </c>
      <c r="F118" s="65" t="str">
        <f t="shared" si="325"/>
        <v/>
      </c>
      <c r="H118" s="4">
        <f t="shared" si="326"/>
        <v>0</v>
      </c>
      <c r="I118" s="4">
        <f t="shared" si="303"/>
        <v>0</v>
      </c>
      <c r="J118" s="4">
        <f t="shared" si="327"/>
        <v>0</v>
      </c>
      <c r="K118" s="4">
        <f t="shared" si="304"/>
        <v>0</v>
      </c>
      <c r="L118" s="4">
        <f t="shared" si="305"/>
        <v>0</v>
      </c>
      <c r="M118" s="4">
        <f t="shared" si="306"/>
        <v>0</v>
      </c>
      <c r="N118" s="4">
        <f t="shared" si="307"/>
        <v>0</v>
      </c>
      <c r="O118" s="4">
        <f t="shared" si="308"/>
        <v>0</v>
      </c>
      <c r="P118" s="4">
        <f t="shared" si="309"/>
        <v>0</v>
      </c>
      <c r="Q118" s="4">
        <f t="shared" si="310"/>
        <v>0</v>
      </c>
      <c r="R118" s="4">
        <f t="shared" si="311"/>
        <v>0</v>
      </c>
      <c r="S118" s="4">
        <f t="shared" si="312"/>
        <v>0</v>
      </c>
      <c r="U118" t="n">
        <v>24.0</v>
      </c>
      <c r="V118" t="n">
        <v>13.0</v>
      </c>
      <c r="W118" t="n">
        <v>22.0</v>
      </c>
      <c r="X118" t="n">
        <v>18.0</v>
      </c>
      <c r="Y118" t="n">
        <v>28.0</v>
      </c>
      <c r="Z118" t="n">
        <v>33.5</v>
      </c>
      <c r="AA118" t="n">
        <v>33.0</v>
      </c>
      <c r="AB118" t="n">
        <v>41.5</v>
      </c>
      <c r="AC118" t="n">
        <v>80.0</v>
      </c>
      <c r="AD118" t="n">
        <v>67.0</v>
      </c>
      <c r="AE118" t="n">
        <v>126.0</v>
      </c>
      <c r="AF118" t="n">
        <v>190.0</v>
      </c>
      <c r="AG118" t="n">
        <v>41.0</v>
      </c>
      <c r="AH118" t="n">
        <v>44.0</v>
      </c>
      <c r="AI118" t="n">
        <v>93.0</v>
      </c>
      <c r="AJ118" t="n">
        <v>70.0</v>
      </c>
      <c r="AK118" t="n">
        <v>75.0</v>
      </c>
      <c r="AL118" t="n">
        <v>154.0</v>
      </c>
      <c r="AM118" t="n">
        <v>99.0</v>
      </c>
      <c r="AN118" t="n">
        <v>75.0</v>
      </c>
      <c r="AO118" t="n">
        <v>143.0</v>
      </c>
      <c r="AP118" t="n">
        <v>85.5</v>
      </c>
      <c r="AQ118" t="n">
        <v>135.0</v>
      </c>
      <c r="AR118" s="4" t="n">
        <v>286.0</v>
      </c>
      <c r="AS118" t="n">
        <v>75.5</v>
      </c>
      <c r="AT118" t="n">
        <v>63.0</v>
      </c>
      <c r="AU118" t="n">
        <v>135.0</v>
      </c>
      <c r="AV118" t="n">
        <v>113.0</v>
      </c>
      <c r="AW118" t="n">
        <v>113.0</v>
      </c>
      <c r="AX118" t="n">
        <v>101.5</v>
      </c>
      <c r="AY118" t="n">
        <v>106.5</v>
      </c>
      <c r="BF118" s="84" t="str">
        <f t="shared" si="313"/>
        <v>-</v>
      </c>
      <c r="BG118" s="84" t="str">
        <f t="shared" si="314"/>
        <v>-</v>
      </c>
      <c r="BH118" s="84" t="str">
        <f t="shared" si="315"/>
        <v>-</v>
      </c>
      <c r="BI118" s="84" t="str">
        <f t="shared" si="316"/>
        <v>-</v>
      </c>
      <c r="BJ118" s="84" t="str">
        <f t="shared" si="317"/>
        <v>-</v>
      </c>
      <c r="BK118" s="84" t="str">
        <f t="shared" si="318"/>
        <v>-</v>
      </c>
      <c r="BL118" s="84" t="str">
        <f t="shared" si="319"/>
        <v>-</v>
      </c>
      <c r="BM118" s="84" t="str">
        <f t="shared" si="320"/>
        <v>-</v>
      </c>
      <c r="BN118" s="84" t="str">
        <f t="shared" si="321"/>
        <v>-</v>
      </c>
      <c r="BO118" s="84" t="str">
        <f t="shared" si="322"/>
        <v>-</v>
      </c>
      <c r="BP118" s="84" t="str">
        <f t="shared" si="323"/>
        <v>-</v>
      </c>
      <c r="BQ118" s="84" t="str">
        <f t="shared" si="324"/>
        <v>-</v>
      </c>
    </row>
    <row r="119" spans="1:69" x14ac:dyDescent="0.25">
      <c r="A119" s="44" t="s">
        <v>169</v>
      </c>
      <c r="B119" s="22" t="s">
        <v>50</v>
      </c>
      <c r="C119" s="71">
        <f>SUM(U119                   : INDEX(U119:AF119,$B$2))</f>
        <v>0</v>
      </c>
      <c r="D119" s="71">
        <f>SUM(AG119                    : INDEX(AG119:AR119,$B$2))</f>
        <v>0</v>
      </c>
      <c r="E119" s="71">
        <f>SUM(AS119                    : INDEX(AS119:BD119,$B$2))</f>
        <v>0</v>
      </c>
      <c r="F119" s="65" t="str">
        <f t="shared" si="325"/>
        <v/>
      </c>
      <c r="H119" s="4">
        <f t="shared" si="326"/>
        <v>0</v>
      </c>
      <c r="I119" s="4">
        <f t="shared" si="303"/>
        <v>0</v>
      </c>
      <c r="J119" s="4">
        <f t="shared" si="327"/>
        <v>0</v>
      </c>
      <c r="K119" s="4">
        <f t="shared" si="304"/>
        <v>0</v>
      </c>
      <c r="L119" s="4">
        <f t="shared" si="305"/>
        <v>0</v>
      </c>
      <c r="M119" s="4">
        <f t="shared" si="306"/>
        <v>0</v>
      </c>
      <c r="N119" s="4">
        <f t="shared" si="307"/>
        <v>0</v>
      </c>
      <c r="O119" s="4">
        <f t="shared" si="308"/>
        <v>0</v>
      </c>
      <c r="P119" s="4">
        <f t="shared" si="309"/>
        <v>0</v>
      </c>
      <c r="Q119" s="4">
        <f t="shared" si="310"/>
        <v>0</v>
      </c>
      <c r="R119" s="4">
        <f t="shared" si="311"/>
        <v>0</v>
      </c>
      <c r="S119" s="4">
        <f t="shared" si="312"/>
        <v>0</v>
      </c>
      <c r="T119" s="7"/>
      <c r="AR119" s="4"/>
      <c r="AT119" t="n">
        <v>36.5</v>
      </c>
      <c r="AU119" t="n">
        <v>39.5</v>
      </c>
      <c r="AV119" t="n">
        <v>56.5</v>
      </c>
      <c r="AW119" t="n">
        <v>29.0</v>
      </c>
      <c r="AX119" t="n">
        <v>15.0</v>
      </c>
      <c r="AY119" t="n">
        <v>25.0</v>
      </c>
      <c r="BF119" s="84" t="str">
        <f t="shared" si="313"/>
        <v>-</v>
      </c>
      <c r="BG119" s="84" t="str">
        <f t="shared" si="314"/>
        <v>-</v>
      </c>
      <c r="BH119" s="84" t="str">
        <f t="shared" si="315"/>
        <v>-</v>
      </c>
      <c r="BI119" s="84" t="str">
        <f t="shared" si="316"/>
        <v>-</v>
      </c>
      <c r="BJ119" s="84" t="str">
        <f t="shared" si="317"/>
        <v>-</v>
      </c>
      <c r="BK119" s="84" t="str">
        <f t="shared" si="318"/>
        <v>-</v>
      </c>
      <c r="BL119" s="84" t="str">
        <f t="shared" si="319"/>
        <v>-</v>
      </c>
      <c r="BM119" s="84" t="str">
        <f t="shared" si="320"/>
        <v>-</v>
      </c>
      <c r="BN119" s="84" t="str">
        <f t="shared" si="321"/>
        <v>-</v>
      </c>
      <c r="BO119" s="84" t="str">
        <f t="shared" si="322"/>
        <v>-</v>
      </c>
      <c r="BP119" s="84" t="str">
        <f t="shared" si="323"/>
        <v>-</v>
      </c>
      <c r="BQ119" s="84" t="str">
        <f t="shared" si="324"/>
        <v>-</v>
      </c>
    </row>
    <row r="120" spans="1:69" x14ac:dyDescent="0.25">
      <c r="A120" s="44"/>
      <c r="B120" s="3" t="s">
        <v>153</v>
      </c>
      <c r="C120" s="69">
        <f>SUM(C112:C118)</f>
        <v>0</v>
      </c>
      <c r="D120" s="69">
        <f t="shared" ref="D120:E120" si="328">SUM(D112:D118)</f>
        <v>0</v>
      </c>
      <c r="E120" s="69">
        <f t="shared" si="328"/>
        <v>0</v>
      </c>
      <c r="F120" s="65" t="str">
        <f t="shared" si="325"/>
        <v/>
      </c>
      <c r="H120" s="4">
        <f t="shared" si="326"/>
        <v>0</v>
      </c>
      <c r="I120" s="4">
        <f t="shared" si="303"/>
        <v>0</v>
      </c>
      <c r="J120" s="4">
        <f t="shared" si="327"/>
        <v>0</v>
      </c>
      <c r="K120" s="4">
        <f t="shared" si="304"/>
        <v>0</v>
      </c>
      <c r="L120" s="4">
        <f t="shared" si="305"/>
        <v>0</v>
      </c>
      <c r="M120" s="4">
        <f t="shared" si="306"/>
        <v>0</v>
      </c>
      <c r="N120" s="4">
        <f t="shared" si="307"/>
        <v>0</v>
      </c>
      <c r="O120" s="4">
        <f t="shared" si="308"/>
        <v>0</v>
      </c>
      <c r="P120" s="4">
        <f t="shared" si="309"/>
        <v>0</v>
      </c>
      <c r="Q120" s="4">
        <f t="shared" si="310"/>
        <v>0</v>
      </c>
      <c r="R120" s="4">
        <f t="shared" si="311"/>
        <v>0</v>
      </c>
      <c r="S120" s="4">
        <f t="shared" si="312"/>
        <v>0</v>
      </c>
      <c r="T120" s="7"/>
      <c r="U120" s="61">
        <f>SUM(U112:U118)</f>
        <v>0</v>
      </c>
      <c r="V120" s="61">
        <f>SUM(V112:V118)</f>
        <v>0</v>
      </c>
      <c r="W120" s="61">
        <f>SUM(W112:W118)</f>
        <v>0</v>
      </c>
      <c r="X120" s="61">
        <f>SUM(X112:X118)</f>
        <v>0</v>
      </c>
      <c r="Y120" s="61">
        <f t="shared" ref="Y120:BD120" si="329">SUM(Y112:Y118)</f>
        <v>0</v>
      </c>
      <c r="Z120" s="61">
        <f t="shared" si="329"/>
        <v>0</v>
      </c>
      <c r="AA120" s="61">
        <f t="shared" si="329"/>
        <v>0</v>
      </c>
      <c r="AB120" s="61">
        <f t="shared" si="329"/>
        <v>0</v>
      </c>
      <c r="AC120" s="61">
        <f t="shared" si="329"/>
        <v>0</v>
      </c>
      <c r="AD120" s="61">
        <f t="shared" si="329"/>
        <v>0</v>
      </c>
      <c r="AE120" s="61">
        <f t="shared" si="329"/>
        <v>0</v>
      </c>
      <c r="AF120" s="61">
        <f t="shared" si="329"/>
        <v>0</v>
      </c>
      <c r="AG120" s="61">
        <f t="shared" si="329"/>
        <v>0</v>
      </c>
      <c r="AH120" s="61">
        <f t="shared" si="329"/>
        <v>0</v>
      </c>
      <c r="AI120" s="61">
        <f t="shared" si="329"/>
        <v>0</v>
      </c>
      <c r="AJ120" s="61">
        <f>SUM(AJ112:AJ118)</f>
        <v>0</v>
      </c>
      <c r="AK120" s="61">
        <f t="shared" si="329"/>
        <v>0</v>
      </c>
      <c r="AL120" s="61">
        <f t="shared" si="329"/>
        <v>0</v>
      </c>
      <c r="AM120" s="61">
        <f t="shared" si="329"/>
        <v>0</v>
      </c>
      <c r="AN120" s="61">
        <f t="shared" si="329"/>
        <v>0</v>
      </c>
      <c r="AO120" s="61">
        <f t="shared" si="329"/>
        <v>0</v>
      </c>
      <c r="AP120" s="61">
        <f t="shared" si="329"/>
        <v>0</v>
      </c>
      <c r="AQ120" s="61">
        <f t="shared" si="329"/>
        <v>0</v>
      </c>
      <c r="AR120" s="61">
        <f t="shared" si="329"/>
        <v>0</v>
      </c>
      <c r="AS120" s="61">
        <f t="shared" si="329"/>
        <v>0</v>
      </c>
      <c r="AT120" s="61">
        <f t="shared" si="329"/>
        <v>0</v>
      </c>
      <c r="AU120" s="61">
        <f t="shared" si="329"/>
        <v>0</v>
      </c>
      <c r="AV120" s="61">
        <f t="shared" si="329"/>
        <v>0</v>
      </c>
      <c r="AW120" s="61">
        <f t="shared" si="329"/>
        <v>0</v>
      </c>
      <c r="AX120" s="61">
        <f t="shared" si="329"/>
        <v>0</v>
      </c>
      <c r="AY120" s="61">
        <f t="shared" si="329"/>
        <v>0</v>
      </c>
      <c r="AZ120" s="61">
        <f t="shared" si="329"/>
        <v>0</v>
      </c>
      <c r="BA120" s="61">
        <f t="shared" si="329"/>
        <v>0</v>
      </c>
      <c r="BB120" s="61">
        <f t="shared" si="329"/>
        <v>0</v>
      </c>
      <c r="BC120" s="61">
        <f t="shared" si="329"/>
        <v>0</v>
      </c>
      <c r="BD120" s="61">
        <f t="shared" si="329"/>
        <v>0</v>
      </c>
      <c r="BF120" s="84" t="str">
        <f t="shared" ref="BF120:BF121" si="330">IFERROR(AS120/AG120,"-")</f>
        <v>-</v>
      </c>
      <c r="BG120" s="84" t="str">
        <f t="shared" ref="BG120:BG121" si="331">IFERROR(AT120/AH120,"-")</f>
        <v>-</v>
      </c>
      <c r="BH120" s="84" t="str">
        <f t="shared" ref="BH120:BH121" si="332">IFERROR(AU120/AI120,"-")</f>
        <v>-</v>
      </c>
      <c r="BI120" s="84" t="str">
        <f t="shared" ref="BI120:BI121" si="333">IFERROR(AV120/AJ120,"-")</f>
        <v>-</v>
      </c>
      <c r="BJ120" s="84" t="str">
        <f t="shared" ref="BJ120:BJ121" si="334">IFERROR(AW120/AK120,"-")</f>
        <v>-</v>
      </c>
      <c r="BK120" s="84" t="str">
        <f t="shared" ref="BK120:BK121" si="335">IFERROR(AX120/AL120,"-")</f>
        <v>-</v>
      </c>
      <c r="BL120" s="84" t="str">
        <f t="shared" ref="BL120:BL121" si="336">IFERROR(AY120/AM120,"-")</f>
        <v>-</v>
      </c>
      <c r="BM120" s="84" t="str">
        <f t="shared" ref="BM120:BM121" si="337">IFERROR(AZ120/AN120,"-")</f>
        <v>-</v>
      </c>
      <c r="BN120" s="84" t="str">
        <f t="shared" ref="BN120:BN121" si="338">IFERROR(BA120/AO120,"-")</f>
        <v>-</v>
      </c>
      <c r="BO120" s="84" t="str">
        <f t="shared" ref="BO120:BO121" si="339">IFERROR(BB120/AP120,"-")</f>
        <v>-</v>
      </c>
      <c r="BP120" s="84" t="str">
        <f t="shared" ref="BP120:BP121" si="340">IFERROR(BC120/AQ120,"-")</f>
        <v>-</v>
      </c>
      <c r="BQ120" s="84" t="str">
        <f t="shared" ref="BQ120:BQ121" si="341">IFERROR(BD120/AR120,"-")</f>
        <v>-</v>
      </c>
    </row>
    <row r="121" spans="1:69" x14ac:dyDescent="0.25">
      <c r="A121" s="45" t="s">
        <v>208</v>
      </c>
      <c r="B121" s="3" t="s">
        <v>61</v>
      </c>
      <c r="C121" s="69">
        <f>SUM(C112:C119)</f>
        <v>0</v>
      </c>
      <c r="D121" s="69">
        <f t="shared" ref="D121:E121" si="342">SUM(D112:D119)</f>
        <v>0</v>
      </c>
      <c r="E121" s="69">
        <f t="shared" si="342"/>
        <v>0</v>
      </c>
      <c r="F121" s="65" t="str">
        <f>IFERROR(E121/D121,"")</f>
        <v/>
      </c>
      <c r="H121" s="4">
        <f t="shared" si="326"/>
        <v>0</v>
      </c>
      <c r="I121" s="4">
        <f t="shared" si="303"/>
        <v>0</v>
      </c>
      <c r="J121" s="4">
        <f t="shared" si="327"/>
        <v>0</v>
      </c>
      <c r="K121" s="4">
        <f t="shared" si="304"/>
        <v>0</v>
      </c>
      <c r="L121" s="4">
        <f t="shared" si="305"/>
        <v>0</v>
      </c>
      <c r="M121" s="4">
        <f t="shared" si="306"/>
        <v>0</v>
      </c>
      <c r="N121" s="4">
        <f t="shared" si="307"/>
        <v>0</v>
      </c>
      <c r="O121" s="4">
        <f t="shared" si="308"/>
        <v>0</v>
      </c>
      <c r="P121" s="4">
        <f t="shared" si="309"/>
        <v>0</v>
      </c>
      <c r="Q121" s="4">
        <f t="shared" si="310"/>
        <v>0</v>
      </c>
      <c r="R121" s="4">
        <f t="shared" si="311"/>
        <v>0</v>
      </c>
      <c r="S121" s="4">
        <f t="shared" si="312"/>
        <v>0</v>
      </c>
      <c r="T121" s="5"/>
      <c r="U121" s="6" t="n">
        <v>373.0</v>
      </c>
      <c r="V121" s="6" t="n">
        <v>317.0</v>
      </c>
      <c r="W121" s="6" t="n">
        <v>515.0</v>
      </c>
      <c r="X121" s="6" t="n">
        <v>658.0</v>
      </c>
      <c r="Y121" s="6" t="n">
        <v>644.0</v>
      </c>
      <c r="Z121" s="6" t="n">
        <v>806.0</v>
      </c>
      <c r="AA121" s="6" t="n">
        <v>781.0</v>
      </c>
      <c r="AB121" s="6" t="n">
        <v>593.0</v>
      </c>
      <c r="AC121" s="6" t="n">
        <v>949.0</v>
      </c>
      <c r="AD121" s="6" t="n">
        <v>758.0</v>
      </c>
      <c r="AE121" s="6" t="n">
        <v>1207.0</v>
      </c>
      <c r="AF121" s="6" t="n">
        <v>1608.0</v>
      </c>
      <c r="AG121" s="6" t="n">
        <v>349.0</v>
      </c>
      <c r="AH121" s="6" t="n">
        <v>334.0</v>
      </c>
      <c r="AI121" s="6" t="n">
        <v>875.0</v>
      </c>
      <c r="AJ121" s="6" t="n">
        <v>809.0</v>
      </c>
      <c r="AK121" s="6" t="n">
        <v>672.0</v>
      </c>
      <c r="AL121" s="6" t="n">
        <v>1028.0</v>
      </c>
      <c r="AM121" s="6" t="n">
        <v>793.0</v>
      </c>
      <c r="AN121" s="6" t="n">
        <v>771.0</v>
      </c>
      <c r="AO121" s="6" t="n">
        <v>1115.0</v>
      </c>
      <c r="AP121" s="6" t="n">
        <v>844.0</v>
      </c>
      <c r="AQ121" s="6" t="n">
        <v>1282.0</v>
      </c>
      <c r="AR121" s="6" t="n">
        <v>1894.0</v>
      </c>
      <c r="AS121" t="n">
        <v>690.0</v>
      </c>
      <c r="AT121" t="n">
        <v>918.0</v>
      </c>
      <c r="AU121" t="n">
        <v>1428.0</v>
      </c>
      <c r="AV121" t="n">
        <v>1259.0</v>
      </c>
      <c r="AW121" t="n">
        <v>1915.0</v>
      </c>
      <c r="AX121" t="n">
        <v>1626.0</v>
      </c>
      <c r="AY121" t="n">
        <v>1171.0</v>
      </c>
      <c r="BF121" s="84" t="str">
        <f t="shared" si="330"/>
        <v>-</v>
      </c>
      <c r="BG121" s="84" t="str">
        <f t="shared" si="331"/>
        <v>-</v>
      </c>
      <c r="BH121" s="84" t="str">
        <f t="shared" si="332"/>
        <v>-</v>
      </c>
      <c r="BI121" s="84" t="str">
        <f t="shared" si="333"/>
        <v>-</v>
      </c>
      <c r="BJ121" s="84" t="str">
        <f t="shared" si="334"/>
        <v>-</v>
      </c>
      <c r="BK121" s="84" t="str">
        <f t="shared" si="335"/>
        <v>-</v>
      </c>
      <c r="BL121" s="84" t="str">
        <f t="shared" si="336"/>
        <v>-</v>
      </c>
      <c r="BM121" s="84" t="str">
        <f t="shared" si="337"/>
        <v>-</v>
      </c>
      <c r="BN121" s="84" t="str">
        <f t="shared" si="338"/>
        <v>-</v>
      </c>
      <c r="BO121" s="84" t="str">
        <f t="shared" si="339"/>
        <v>-</v>
      </c>
      <c r="BP121" s="84" t="str">
        <f t="shared" si="340"/>
        <v>-</v>
      </c>
      <c r="BQ121" s="84" t="str">
        <f t="shared" si="341"/>
        <v>-</v>
      </c>
    </row>
    <row r="122" spans="1:69" x14ac:dyDescent="0.25">
      <c r="A122" s="44" t="s">
        <v>33</v>
      </c>
      <c r="B122" s="22"/>
    </row>
    <row r="123" spans="1:69" x14ac:dyDescent="0.25">
      <c r="A123" s="43" t="s">
        <v>54</v>
      </c>
      <c r="B123" s="23" t="s">
        <v>54</v>
      </c>
      <c r="C123" s="21" t="str">
        <f>$C$3</f>
        <v>YTD '15</v>
      </c>
      <c r="D123" s="21" t="str">
        <f>$D$3</f>
        <v>YTD '16</v>
      </c>
      <c r="E123" s="21" t="str">
        <f>$E$3</f>
        <v>YTD '17</v>
      </c>
      <c r="F123" s="21" t="str">
        <f>$F$3</f>
        <v>YoY</v>
      </c>
      <c r="G123" s="2" t="s">
        <v>33</v>
      </c>
      <c r="H123" s="27" t="str">
        <f>$H$3</f>
        <v>Q1 '15</v>
      </c>
      <c r="I123" s="27" t="str">
        <f>$I$3</f>
        <v>Q2 '15</v>
      </c>
      <c r="J123" s="27" t="str">
        <f>$J$3</f>
        <v>Q3 '15</v>
      </c>
      <c r="K123" s="27" t="str">
        <f>$K$3</f>
        <v>Q4 '15</v>
      </c>
      <c r="L123" s="30" t="str">
        <f>$L$3</f>
        <v>Q1 '16</v>
      </c>
      <c r="M123" s="30" t="str">
        <f>$M$3</f>
        <v>Q2 '16</v>
      </c>
      <c r="N123" s="30" t="str">
        <f>$N$3</f>
        <v>Q3 '16</v>
      </c>
      <c r="O123" s="30" t="str">
        <f>$O$3</f>
        <v>Q4 '16</v>
      </c>
      <c r="P123" s="27" t="str">
        <f>$P$3</f>
        <v>Q1 '17</v>
      </c>
      <c r="Q123" s="27" t="str">
        <f>$Q$3</f>
        <v>Q2 '17</v>
      </c>
      <c r="R123" s="27" t="str">
        <f>$R$3</f>
        <v>Q3 '17</v>
      </c>
      <c r="S123" s="27" t="str">
        <f>$S$3</f>
        <v>Q4 '17</v>
      </c>
      <c r="T123" s="17" t="s">
        <v>33</v>
      </c>
      <c r="U123" s="27" t="s">
        <v>1</v>
      </c>
      <c r="V123" s="27" t="s">
        <v>2</v>
      </c>
      <c r="W123" s="27" t="s">
        <v>3</v>
      </c>
      <c r="X123" s="27" t="s">
        <v>4</v>
      </c>
      <c r="Y123" s="27" t="s">
        <v>5</v>
      </c>
      <c r="Z123" s="27" t="s">
        <v>6</v>
      </c>
      <c r="AA123" s="27" t="s">
        <v>7</v>
      </c>
      <c r="AB123" s="27" t="s">
        <v>8</v>
      </c>
      <c r="AC123" s="27" t="s">
        <v>9</v>
      </c>
      <c r="AD123" s="27" t="s">
        <v>10</v>
      </c>
      <c r="AE123" s="27" t="s">
        <v>11</v>
      </c>
      <c r="AF123" s="27" t="s">
        <v>12</v>
      </c>
      <c r="AG123" s="29" t="s">
        <v>13</v>
      </c>
      <c r="AH123" s="29" t="s">
        <v>14</v>
      </c>
      <c r="AI123" s="29" t="s">
        <v>15</v>
      </c>
      <c r="AJ123" s="29" t="s">
        <v>16</v>
      </c>
      <c r="AK123" s="29" t="s">
        <v>17</v>
      </c>
      <c r="AL123" s="29" t="s">
        <v>18</v>
      </c>
      <c r="AM123" s="29" t="s">
        <v>19</v>
      </c>
      <c r="AN123" s="29" t="s">
        <v>20</v>
      </c>
      <c r="AO123" s="29" t="s">
        <v>21</v>
      </c>
      <c r="AP123" s="29" t="s">
        <v>22</v>
      </c>
      <c r="AQ123" s="29" t="s">
        <v>23</v>
      </c>
      <c r="AR123" s="29" t="s">
        <v>24</v>
      </c>
      <c r="AS123" s="25" t="s">
        <v>25</v>
      </c>
      <c r="AT123" s="25" t="s">
        <v>26</v>
      </c>
      <c r="AU123" s="25" t="s">
        <v>27</v>
      </c>
      <c r="AV123" s="25" t="s">
        <v>28</v>
      </c>
      <c r="AW123" s="25" t="s">
        <v>29</v>
      </c>
      <c r="AX123" s="25" t="s">
        <v>30</v>
      </c>
      <c r="AY123" s="31" t="s">
        <v>99</v>
      </c>
      <c r="AZ123" s="31" t="s">
        <v>100</v>
      </c>
      <c r="BA123" s="31" t="s">
        <v>101</v>
      </c>
      <c r="BB123" s="31" t="s">
        <v>102</v>
      </c>
      <c r="BC123" s="31" t="s">
        <v>103</v>
      </c>
      <c r="BD123" s="31" t="s">
        <v>104</v>
      </c>
      <c r="BF123" s="32">
        <v>42736</v>
      </c>
      <c r="BG123" s="32">
        <v>42767</v>
      </c>
      <c r="BH123" s="32">
        <v>42795</v>
      </c>
      <c r="BI123" s="32">
        <v>42826</v>
      </c>
      <c r="BJ123" s="32">
        <v>42856</v>
      </c>
      <c r="BK123" s="32">
        <v>42887</v>
      </c>
      <c r="BL123" s="32">
        <v>42917</v>
      </c>
      <c r="BM123" s="32">
        <v>42948</v>
      </c>
      <c r="BN123" s="32">
        <v>42979</v>
      </c>
      <c r="BO123" s="32">
        <v>43009</v>
      </c>
      <c r="BP123" s="32">
        <v>43040</v>
      </c>
      <c r="BQ123" s="32">
        <v>43070</v>
      </c>
    </row>
    <row r="124" spans="1:69" x14ac:dyDescent="0.25">
      <c r="A124" s="44" t="s">
        <v>178</v>
      </c>
      <c r="B124" s="16" t="s">
        <v>58</v>
      </c>
      <c r="C124" s="66" t="str">
        <f t="shared" ref="C124:E131" si="343">IFERROR(C49/C112,"-")</f>
        <v>-</v>
      </c>
      <c r="D124" s="66" t="str">
        <f t="shared" si="343"/>
        <v>-</v>
      </c>
      <c r="E124" s="66" t="str">
        <f t="shared" si="343"/>
        <v>-</v>
      </c>
      <c r="F124" s="65" t="str">
        <f t="shared" ref="F124:F132" si="344">IFERROR(E124/D124,"")</f>
        <v/>
      </c>
      <c r="H124" s="66" t="str">
        <f t="shared" ref="H124:S124" si="345">IFERROR(H49/H112,"-")</f>
        <v>-</v>
      </c>
      <c r="I124" s="66" t="str">
        <f t="shared" si="345"/>
        <v>-</v>
      </c>
      <c r="J124" s="66" t="str">
        <f t="shared" si="345"/>
        <v>-</v>
      </c>
      <c r="K124" s="66" t="str">
        <f t="shared" si="345"/>
        <v>-</v>
      </c>
      <c r="L124" s="66" t="str">
        <f t="shared" si="345"/>
        <v>-</v>
      </c>
      <c r="M124" s="66" t="str">
        <f t="shared" si="345"/>
        <v>-</v>
      </c>
      <c r="N124" s="66" t="str">
        <f t="shared" si="345"/>
        <v>-</v>
      </c>
      <c r="O124" s="66" t="str">
        <f t="shared" si="345"/>
        <v>-</v>
      </c>
      <c r="P124" s="66" t="str">
        <f t="shared" si="345"/>
        <v>-</v>
      </c>
      <c r="Q124" s="66" t="str">
        <f t="shared" si="345"/>
        <v>-</v>
      </c>
      <c r="R124" s="66" t="str">
        <f t="shared" si="345"/>
        <v>-</v>
      </c>
      <c r="S124" s="66" t="str">
        <f t="shared" si="345"/>
        <v>-</v>
      </c>
      <c r="U124" s="1" t="n">
        <v>24.5650666666667</v>
      </c>
      <c r="V124" s="1" t="n">
        <v>18.5917068965517</v>
      </c>
      <c r="W124" s="1" t="n">
        <v>28.4969826086956</v>
      </c>
      <c r="X124" s="1" t="n">
        <v>31.9917966666667</v>
      </c>
      <c r="Y124" s="1" t="n">
        <v>26.5560251256281</v>
      </c>
      <c r="Z124" s="1" t="n">
        <v>34.8708641975309</v>
      </c>
      <c r="AA124" s="1" t="n">
        <v>38.586123015873</v>
      </c>
      <c r="AB124" s="1" t="n">
        <v>26.9060425531915</v>
      </c>
      <c r="AC124" s="1" t="n">
        <v>38.5758056537102</v>
      </c>
      <c r="AD124" s="1" t="n">
        <v>28.5622261484098</v>
      </c>
      <c r="AE124" s="1" t="n">
        <v>28.4229959677419</v>
      </c>
      <c r="AF124" s="1" t="n">
        <v>31.6070155844155</v>
      </c>
      <c r="AG124" s="1" t="n">
        <v>33.5587446808511</v>
      </c>
      <c r="AH124" s="1" t="n">
        <v>30.8355454545449</v>
      </c>
      <c r="AI124" s="1" t="n">
        <v>30.4587083333333</v>
      </c>
      <c r="AJ124" s="1" t="n">
        <v>36.2733618421053</v>
      </c>
      <c r="AK124" s="1" t="n">
        <v>28.1417840909091</v>
      </c>
      <c r="AL124" s="1" t="n">
        <v>23.807105</v>
      </c>
      <c r="AM124" s="1" t="n">
        <v>31.4848289473684</v>
      </c>
      <c r="AN124" s="1" t="n">
        <v>27.2924421768707</v>
      </c>
      <c r="AO124" s="1" t="n">
        <v>24.293641509434</v>
      </c>
      <c r="AP124" s="1" t="n">
        <v>28.68</v>
      </c>
      <c r="AQ124" s="1" t="n">
        <v>27.2848143459916</v>
      </c>
      <c r="AR124" s="1" t="n">
        <v>30.4020785498489</v>
      </c>
      <c r="AS124" s="48" t="n">
        <v>22.802869565217392</v>
      </c>
      <c r="AT124" s="48" t="n">
        <v>37.3929357326479</v>
      </c>
      <c r="AU124" s="48" t="n">
        <v>28.0161687170475</v>
      </c>
      <c r="AV124" s="48" t="n">
        <v>23.83036</v>
      </c>
      <c r="AW124" s="48" t="n">
        <v>24.83666</v>
      </c>
      <c r="AX124" s="48" t="n">
        <v>22.01426</v>
      </c>
      <c r="AY124" s="48" t="n">
        <v>22.267327</v>
      </c>
      <c r="AZ124" s="48"/>
      <c r="BA124" s="48"/>
      <c r="BB124" s="48"/>
      <c r="BC124" s="48"/>
      <c r="BD124" s="48"/>
      <c r="BF124" s="84" t="str">
        <f t="shared" ref="BF124:BF131" si="346">IFERROR(AS124/AG124,"-")</f>
        <v>-</v>
      </c>
      <c r="BG124" s="84" t="str">
        <f t="shared" ref="BG124:BG131" si="347">IFERROR(AT124/AH124,"-")</f>
        <v>-</v>
      </c>
      <c r="BH124" s="84" t="str">
        <f t="shared" ref="BH124:BH131" si="348">IFERROR(AU124/AI124,"-")</f>
        <v>-</v>
      </c>
      <c r="BI124" s="84" t="str">
        <f t="shared" ref="BI124:BI131" si="349">IFERROR(AV124/AJ124,"-")</f>
        <v>-</v>
      </c>
      <c r="BJ124" s="84" t="str">
        <f t="shared" ref="BJ124:BJ131" si="350">IFERROR(AW124/AK124,"-")</f>
        <v>-</v>
      </c>
      <c r="BK124" s="84" t="str">
        <f t="shared" ref="BK124:BK131" si="351">IFERROR(AX124/AL124,"-")</f>
        <v>-</v>
      </c>
      <c r="BL124" s="84" t="str">
        <f t="shared" ref="BL124:BL131" si="352">IFERROR(AY124/AM124,"-")</f>
        <v>-</v>
      </c>
      <c r="BM124" s="84" t="str">
        <f t="shared" ref="BM124:BM131" si="353">IFERROR(AZ124/AN124,"-")</f>
        <v>-</v>
      </c>
      <c r="BN124" s="84" t="str">
        <f t="shared" ref="BN124:BN131" si="354">IFERROR(BA124/AO124,"-")</f>
        <v>-</v>
      </c>
      <c r="BO124" s="84" t="str">
        <f t="shared" ref="BO124:BO131" si="355">IFERROR(BB124/AP124,"-")</f>
        <v>-</v>
      </c>
      <c r="BP124" s="84" t="str">
        <f t="shared" ref="BP124:BP131" si="356">IFERROR(BC124/AQ124,"-")</f>
        <v>-</v>
      </c>
      <c r="BQ124" s="84" t="str">
        <f t="shared" ref="BQ124:BQ131" si="357">IFERROR(BD124/AR124,"-")</f>
        <v>-</v>
      </c>
    </row>
    <row r="125" spans="1:69" x14ac:dyDescent="0.25">
      <c r="A125" s="44" t="s">
        <v>179</v>
      </c>
      <c r="B125" s="22" t="s">
        <v>44</v>
      </c>
      <c r="C125" s="66" t="str">
        <f t="shared" si="343"/>
        <v>-</v>
      </c>
      <c r="D125" s="66" t="str">
        <f t="shared" si="343"/>
        <v>-</v>
      </c>
      <c r="E125" s="66" t="str">
        <f t="shared" si="343"/>
        <v>-</v>
      </c>
      <c r="F125" s="65" t="str">
        <f t="shared" si="344"/>
        <v/>
      </c>
      <c r="H125" s="66" t="str">
        <f t="shared" ref="H125:S125" si="358">IFERROR(H50/H113,"-")</f>
        <v>-</v>
      </c>
      <c r="I125" s="66" t="str">
        <f t="shared" si="358"/>
        <v>-</v>
      </c>
      <c r="J125" s="66" t="str">
        <f t="shared" si="358"/>
        <v>-</v>
      </c>
      <c r="K125" s="66" t="str">
        <f t="shared" si="358"/>
        <v>-</v>
      </c>
      <c r="L125" s="66" t="str">
        <f t="shared" si="358"/>
        <v>-</v>
      </c>
      <c r="M125" s="66" t="str">
        <f t="shared" si="358"/>
        <v>-</v>
      </c>
      <c r="N125" s="66" t="str">
        <f t="shared" si="358"/>
        <v>-</v>
      </c>
      <c r="O125" s="66" t="str">
        <f t="shared" si="358"/>
        <v>-</v>
      </c>
      <c r="P125" s="66" t="str">
        <f t="shared" si="358"/>
        <v>-</v>
      </c>
      <c r="Q125" s="66" t="str">
        <f t="shared" si="358"/>
        <v>-</v>
      </c>
      <c r="R125" s="66" t="str">
        <f t="shared" si="358"/>
        <v>-</v>
      </c>
      <c r="S125" s="66" t="str">
        <f t="shared" si="358"/>
        <v>-</v>
      </c>
      <c r="U125" s="1" t="n">
        <v>14.5588490566038</v>
      </c>
      <c r="V125" s="1" t="n">
        <v>16.1461666666667</v>
      </c>
      <c r="W125" s="1" t="n">
        <v>15.4535515463918</v>
      </c>
      <c r="X125" s="1" t="n">
        <v>22.5253333333333</v>
      </c>
      <c r="Y125" s="1" t="n">
        <v>16.3423666666667</v>
      </c>
      <c r="Z125" s="1" t="n">
        <v>15.4729357142857</v>
      </c>
      <c r="AA125" s="1" t="n">
        <v>14.1550294117647</v>
      </c>
      <c r="AB125" s="1" t="n">
        <v>13.6418431372549</v>
      </c>
      <c r="AC125" s="1" t="n">
        <v>17.285173553719</v>
      </c>
      <c r="AD125" s="1" t="n">
        <v>16.1736770833333</v>
      </c>
      <c r="AE125" s="1" t="n">
        <v>14.85351</v>
      </c>
      <c r="AF125" s="1" t="n">
        <v>20.7681480144404</v>
      </c>
      <c r="AG125" s="1" t="n">
        <v>16.3947894736842</v>
      </c>
      <c r="AH125" s="1" t="n">
        <v>14.1786285714286</v>
      </c>
      <c r="AI125" s="1" t="n">
        <v>20.425480349345</v>
      </c>
      <c r="AJ125" s="1" t="n">
        <v>19.3842327586207</v>
      </c>
      <c r="AK125" s="1" t="n">
        <v>16.3841078431373</v>
      </c>
      <c r="AL125" s="1" t="n">
        <v>14.582045</v>
      </c>
      <c r="AM125" s="1" t="n">
        <v>15.1732166666667</v>
      </c>
      <c r="AN125" s="1" t="n">
        <v>16.6016474820144</v>
      </c>
      <c r="AO125" s="1" t="n">
        <v>15.7471641221374</v>
      </c>
      <c r="AP125" s="1" t="n">
        <v>14.2276474820144</v>
      </c>
      <c r="AQ125" s="1" t="n">
        <v>17.6288</v>
      </c>
      <c r="AR125" s="1" t="n">
        <v>16.9043078125</v>
      </c>
      <c r="AS125" s="48" t="n">
        <v>14.0499</v>
      </c>
      <c r="AT125" s="48" t="n">
        <v>13.4766708860759</v>
      </c>
      <c r="AU125" s="48" t="n">
        <v>16.6680769230769</v>
      </c>
      <c r="AV125" s="48" t="n">
        <v>15.48451</v>
      </c>
      <c r="AW125" s="48" t="n">
        <v>15.09652</v>
      </c>
      <c r="AX125" s="48" t="n">
        <v>14.84665</v>
      </c>
      <c r="AY125" s="48" t="n">
        <v>15.162679</v>
      </c>
      <c r="AZ125" s="48"/>
      <c r="BA125" s="48"/>
      <c r="BB125" s="48"/>
      <c r="BC125" s="48"/>
      <c r="BD125" s="48"/>
      <c r="BF125" s="84" t="str">
        <f t="shared" si="346"/>
        <v>-</v>
      </c>
      <c r="BG125" s="84" t="str">
        <f t="shared" si="347"/>
        <v>-</v>
      </c>
      <c r="BH125" s="84" t="str">
        <f t="shared" si="348"/>
        <v>-</v>
      </c>
      <c r="BI125" s="84" t="str">
        <f t="shared" si="349"/>
        <v>-</v>
      </c>
      <c r="BJ125" s="84" t="str">
        <f t="shared" si="350"/>
        <v>-</v>
      </c>
      <c r="BK125" s="84" t="str">
        <f t="shared" si="351"/>
        <v>-</v>
      </c>
      <c r="BL125" s="84" t="str">
        <f t="shared" si="352"/>
        <v>-</v>
      </c>
      <c r="BM125" s="84" t="str">
        <f t="shared" si="353"/>
        <v>-</v>
      </c>
      <c r="BN125" s="84" t="str">
        <f t="shared" si="354"/>
        <v>-</v>
      </c>
      <c r="BO125" s="84" t="str">
        <f t="shared" si="355"/>
        <v>-</v>
      </c>
      <c r="BP125" s="84" t="str">
        <f t="shared" si="356"/>
        <v>-</v>
      </c>
      <c r="BQ125" s="84" t="str">
        <f t="shared" si="357"/>
        <v>-</v>
      </c>
    </row>
    <row r="126" spans="1:69" x14ac:dyDescent="0.25">
      <c r="A126" s="44" t="s">
        <v>180</v>
      </c>
      <c r="B126" s="22" t="s">
        <v>45</v>
      </c>
      <c r="C126" s="66" t="str">
        <f t="shared" si="343"/>
        <v>-</v>
      </c>
      <c r="D126" s="66" t="str">
        <f t="shared" si="343"/>
        <v>-</v>
      </c>
      <c r="E126" s="66" t="str">
        <f t="shared" si="343"/>
        <v>-</v>
      </c>
      <c r="F126" s="65" t="str">
        <f t="shared" si="344"/>
        <v/>
      </c>
      <c r="H126" s="66" t="str">
        <f t="shared" ref="H126:S126" si="359">IFERROR(H51/H114,"-")</f>
        <v>-</v>
      </c>
      <c r="I126" s="66" t="str">
        <f t="shared" si="359"/>
        <v>-</v>
      </c>
      <c r="J126" s="66" t="str">
        <f t="shared" si="359"/>
        <v>-</v>
      </c>
      <c r="K126" s="66" t="str">
        <f t="shared" si="359"/>
        <v>-</v>
      </c>
      <c r="L126" s="66" t="str">
        <f t="shared" si="359"/>
        <v>-</v>
      </c>
      <c r="M126" s="66" t="str">
        <f t="shared" si="359"/>
        <v>-</v>
      </c>
      <c r="N126" s="66" t="str">
        <f t="shared" si="359"/>
        <v>-</v>
      </c>
      <c r="O126" s="66" t="str">
        <f t="shared" si="359"/>
        <v>-</v>
      </c>
      <c r="P126" s="66" t="str">
        <f t="shared" si="359"/>
        <v>-</v>
      </c>
      <c r="Q126" s="66" t="str">
        <f t="shared" si="359"/>
        <v>-</v>
      </c>
      <c r="R126" s="66" t="str">
        <f t="shared" si="359"/>
        <v>-</v>
      </c>
      <c r="S126" s="66" t="str">
        <f t="shared" si="359"/>
        <v>-</v>
      </c>
      <c r="U126" s="1" t="n">
        <v>12.2726578947368</v>
      </c>
      <c r="V126" s="1" t="n">
        <v>15.9174814814815</v>
      </c>
      <c r="W126" s="1" t="n">
        <v>27.7071351351351</v>
      </c>
      <c r="X126" s="1" t="n">
        <v>18.5744086956522</v>
      </c>
      <c r="Y126" s="1" t="n">
        <v>15.756512605042</v>
      </c>
      <c r="Z126" s="1" t="n">
        <v>17.1315084745763</v>
      </c>
      <c r="AA126" s="1" t="n">
        <v>15.4592201834862</v>
      </c>
      <c r="AB126" s="1" t="n">
        <v>16.0962702702703</v>
      </c>
      <c r="AC126" s="1" t="n">
        <v>18.9454618834081</v>
      </c>
      <c r="AD126" s="1" t="n">
        <v>19.7364631578947</v>
      </c>
      <c r="AE126" s="1" t="n">
        <v>14.5436161616162</v>
      </c>
      <c r="AF126" s="1" t="n">
        <v>14.40014481409</v>
      </c>
      <c r="AG126" s="1" t="n">
        <v>15.5849838709677</v>
      </c>
      <c r="AH126" s="1" t="n">
        <v>14.5372857142857</v>
      </c>
      <c r="AI126" s="1" t="n">
        <v>21.2183529411765</v>
      </c>
      <c r="AJ126" s="1" t="n">
        <v>16.36162</v>
      </c>
      <c r="AK126" s="1" t="n">
        <v>19.50738</v>
      </c>
      <c r="AL126" s="1" t="n">
        <v>16.5843094339623</v>
      </c>
      <c r="AM126" s="1" t="n">
        <v>14.3531503759398</v>
      </c>
      <c r="AN126" s="1" t="n">
        <v>12.6443157894737</v>
      </c>
      <c r="AO126" s="1" t="n">
        <v>15.878701986755</v>
      </c>
      <c r="AP126" s="1" t="n">
        <v>24.1525240963855</v>
      </c>
      <c r="AQ126" s="1" t="n">
        <v>19.861672489083</v>
      </c>
      <c r="AR126" s="1" t="n">
        <v>17.0976167979002</v>
      </c>
      <c r="AS126" s="48" t="n">
        <v>15.254915662650602</v>
      </c>
      <c r="AT126" s="48" t="n">
        <v>15.4241304347826</v>
      </c>
      <c r="AU126" s="48" t="n">
        <v>16.4148258706468</v>
      </c>
      <c r="AV126" s="48" t="n">
        <v>15.55696</v>
      </c>
      <c r="AW126" s="48" t="n">
        <v>20.55949</v>
      </c>
      <c r="AX126" s="48" t="n">
        <v>14.47074</v>
      </c>
      <c r="AY126" s="48" t="n">
        <v>17.991488</v>
      </c>
      <c r="AZ126" s="48"/>
      <c r="BA126" s="48"/>
      <c r="BB126" s="48"/>
      <c r="BC126" s="48"/>
      <c r="BD126" s="48"/>
      <c r="BF126" s="84" t="str">
        <f t="shared" si="346"/>
        <v>-</v>
      </c>
      <c r="BG126" s="84" t="str">
        <f t="shared" si="347"/>
        <v>-</v>
      </c>
      <c r="BH126" s="84" t="str">
        <f t="shared" si="348"/>
        <v>-</v>
      </c>
      <c r="BI126" s="84" t="str">
        <f t="shared" si="349"/>
        <v>-</v>
      </c>
      <c r="BJ126" s="84" t="str">
        <f t="shared" si="350"/>
        <v>-</v>
      </c>
      <c r="BK126" s="84" t="str">
        <f t="shared" si="351"/>
        <v>-</v>
      </c>
      <c r="BL126" s="84" t="str">
        <f t="shared" si="352"/>
        <v>-</v>
      </c>
      <c r="BM126" s="84" t="str">
        <f t="shared" si="353"/>
        <v>-</v>
      </c>
      <c r="BN126" s="84" t="str">
        <f t="shared" si="354"/>
        <v>-</v>
      </c>
      <c r="BO126" s="84" t="str">
        <f t="shared" si="355"/>
        <v>-</v>
      </c>
      <c r="BP126" s="84" t="str">
        <f t="shared" si="356"/>
        <v>-</v>
      </c>
      <c r="BQ126" s="84" t="str">
        <f t="shared" si="357"/>
        <v>-</v>
      </c>
    </row>
    <row r="127" spans="1:69" x14ac:dyDescent="0.25">
      <c r="A127" s="44" t="s">
        <v>181</v>
      </c>
      <c r="B127" s="22" t="s">
        <v>46</v>
      </c>
      <c r="C127" s="66" t="str">
        <f t="shared" si="343"/>
        <v>-</v>
      </c>
      <c r="D127" s="66" t="str">
        <f t="shared" si="343"/>
        <v>-</v>
      </c>
      <c r="E127" s="66" t="str">
        <f t="shared" si="343"/>
        <v>-</v>
      </c>
      <c r="F127" s="65" t="str">
        <f t="shared" si="344"/>
        <v/>
      </c>
      <c r="H127" s="66" t="str">
        <f t="shared" ref="H127:S127" si="360">IFERROR(H52/H115,"-")</f>
        <v>-</v>
      </c>
      <c r="I127" s="66" t="str">
        <f t="shared" si="360"/>
        <v>-</v>
      </c>
      <c r="J127" s="66" t="str">
        <f t="shared" si="360"/>
        <v>-</v>
      </c>
      <c r="K127" s="66" t="str">
        <f t="shared" si="360"/>
        <v>-</v>
      </c>
      <c r="L127" s="66" t="str">
        <f t="shared" si="360"/>
        <v>-</v>
      </c>
      <c r="M127" s="66" t="str">
        <f t="shared" si="360"/>
        <v>-</v>
      </c>
      <c r="N127" s="66" t="str">
        <f t="shared" si="360"/>
        <v>-</v>
      </c>
      <c r="O127" s="66" t="str">
        <f t="shared" si="360"/>
        <v>-</v>
      </c>
      <c r="P127" s="66" t="str">
        <f t="shared" si="360"/>
        <v>-</v>
      </c>
      <c r="Q127" s="66" t="str">
        <f t="shared" si="360"/>
        <v>-</v>
      </c>
      <c r="R127" s="66" t="str">
        <f t="shared" si="360"/>
        <v>-</v>
      </c>
      <c r="S127" s="66" t="str">
        <f t="shared" si="360"/>
        <v>-</v>
      </c>
      <c r="U127" s="1" t="n">
        <v>13.1887532467532</v>
      </c>
      <c r="V127" s="1" t="n">
        <v>13.0302790697674</v>
      </c>
      <c r="W127" s="1" t="n">
        <v>18.948746031746</v>
      </c>
      <c r="X127" s="1" t="n">
        <v>15.0640476190476</v>
      </c>
      <c r="Y127" s="1" t="n">
        <v>16.2353968253968</v>
      </c>
      <c r="Z127" s="1" t="n">
        <v>18.5979841688654</v>
      </c>
      <c r="AA127" s="1" t="n">
        <v>15.5674223602484</v>
      </c>
      <c r="AB127" s="1" t="n">
        <v>14.5188736842105</v>
      </c>
      <c r="AC127" s="1" t="n">
        <v>15.3552191780822</v>
      </c>
      <c r="AD127" s="1" t="n">
        <v>19.4487636363636</v>
      </c>
      <c r="AE127" s="1" t="n">
        <v>16.0796192893401</v>
      </c>
      <c r="AF127" s="1" t="n">
        <v>16.1623630136986</v>
      </c>
      <c r="AG127" s="1" t="n">
        <v>15.0254893617021</v>
      </c>
      <c r="AH127" s="1" t="n">
        <v>20.085987012987</v>
      </c>
      <c r="AI127" s="1" t="n">
        <v>20.9094017857143</v>
      </c>
      <c r="AJ127" s="1" t="n">
        <v>17.36882</v>
      </c>
      <c r="AK127" s="1" t="n">
        <v>20.4195373134328</v>
      </c>
      <c r="AL127" s="1" t="n">
        <v>17.5939696202532</v>
      </c>
      <c r="AM127" s="1" t="n">
        <v>19.4102237762238</v>
      </c>
      <c r="AN127" s="1" t="n">
        <v>17.5893488372093</v>
      </c>
      <c r="AO127" s="1" t="n">
        <v>15.4597328244275</v>
      </c>
      <c r="AP127" s="1" t="n">
        <v>17.1248522727273</v>
      </c>
      <c r="AQ127" s="1" t="n">
        <v>26.3322303370787</v>
      </c>
      <c r="AR127" s="1" t="n">
        <v>32.1834234042555</v>
      </c>
      <c r="AS127" s="48" t="n">
        <v>17.41179479768786</v>
      </c>
      <c r="AT127" s="48" t="n">
        <v>21.7984807692308</v>
      </c>
      <c r="AU127" s="48" t="n">
        <v>15.6618791946309</v>
      </c>
      <c r="AV127" s="48" t="n">
        <v>15.4796</v>
      </c>
      <c r="AW127" s="48" t="n">
        <v>14.80286</v>
      </c>
      <c r="AX127" s="48" t="n">
        <v>19.17806</v>
      </c>
      <c r="AY127" s="48" t="n">
        <v>19.804832</v>
      </c>
      <c r="AZ127" s="48"/>
      <c r="BA127" s="48"/>
      <c r="BB127" s="48"/>
      <c r="BC127" s="48"/>
      <c r="BD127" s="48"/>
      <c r="BF127" s="84" t="str">
        <f t="shared" si="346"/>
        <v>-</v>
      </c>
      <c r="BG127" s="84" t="str">
        <f t="shared" si="347"/>
        <v>-</v>
      </c>
      <c r="BH127" s="84" t="str">
        <f t="shared" si="348"/>
        <v>-</v>
      </c>
      <c r="BI127" s="84" t="str">
        <f t="shared" si="349"/>
        <v>-</v>
      </c>
      <c r="BJ127" s="84" t="str">
        <f t="shared" si="350"/>
        <v>-</v>
      </c>
      <c r="BK127" s="84" t="str">
        <f t="shared" si="351"/>
        <v>-</v>
      </c>
      <c r="BL127" s="84" t="str">
        <f t="shared" si="352"/>
        <v>-</v>
      </c>
      <c r="BM127" s="84" t="str">
        <f t="shared" si="353"/>
        <v>-</v>
      </c>
      <c r="BN127" s="84" t="str">
        <f t="shared" si="354"/>
        <v>-</v>
      </c>
      <c r="BO127" s="84" t="str">
        <f t="shared" si="355"/>
        <v>-</v>
      </c>
      <c r="BP127" s="84" t="str">
        <f t="shared" si="356"/>
        <v>-</v>
      </c>
      <c r="BQ127" s="84" t="str">
        <f t="shared" si="357"/>
        <v>-</v>
      </c>
    </row>
    <row r="128" spans="1:69" x14ac:dyDescent="0.25">
      <c r="A128" s="44" t="s">
        <v>182</v>
      </c>
      <c r="B128" s="22" t="s">
        <v>47</v>
      </c>
      <c r="C128" s="66" t="str">
        <f t="shared" si="343"/>
        <v>-</v>
      </c>
      <c r="D128" s="66" t="str">
        <f t="shared" si="343"/>
        <v>-</v>
      </c>
      <c r="E128" s="66" t="str">
        <f t="shared" si="343"/>
        <v>-</v>
      </c>
      <c r="F128" s="65" t="str">
        <f t="shared" si="344"/>
        <v/>
      </c>
      <c r="H128" s="66" t="str">
        <f t="shared" ref="H128:S128" si="361">IFERROR(H53/H116,"-")</f>
        <v>-</v>
      </c>
      <c r="I128" s="66" t="str">
        <f t="shared" si="361"/>
        <v>-</v>
      </c>
      <c r="J128" s="66" t="str">
        <f t="shared" si="361"/>
        <v>-</v>
      </c>
      <c r="K128" s="66" t="str">
        <f t="shared" si="361"/>
        <v>-</v>
      </c>
      <c r="L128" s="66" t="str">
        <f t="shared" si="361"/>
        <v>-</v>
      </c>
      <c r="M128" s="66" t="str">
        <f t="shared" si="361"/>
        <v>-</v>
      </c>
      <c r="N128" s="66" t="str">
        <f t="shared" si="361"/>
        <v>-</v>
      </c>
      <c r="O128" s="66" t="str">
        <f t="shared" si="361"/>
        <v>-</v>
      </c>
      <c r="P128" s="66" t="str">
        <f t="shared" si="361"/>
        <v>-</v>
      </c>
      <c r="Q128" s="66" t="str">
        <f t="shared" si="361"/>
        <v>-</v>
      </c>
      <c r="R128" s="66" t="str">
        <f t="shared" si="361"/>
        <v>-</v>
      </c>
      <c r="S128" s="66" t="str">
        <f t="shared" si="361"/>
        <v>-</v>
      </c>
      <c r="U128" s="1" t="n">
        <v>6.84454716981132</v>
      </c>
      <c r="V128" s="1" t="n">
        <v>16.0416046511628</v>
      </c>
      <c r="W128" s="1" t="n">
        <v>20.238</v>
      </c>
      <c r="X128" s="1" t="n">
        <v>14.9637405660377</v>
      </c>
      <c r="Y128" s="1" t="n">
        <v>15.2144561403509</v>
      </c>
      <c r="Z128" s="1" t="n">
        <v>18.6771739130435</v>
      </c>
      <c r="AA128" s="1" t="n">
        <v>24.8036306818182</v>
      </c>
      <c r="AB128" s="1" t="n">
        <v>17.8297672413793</v>
      </c>
      <c r="AC128" s="1" t="n">
        <v>14.8514944134078</v>
      </c>
      <c r="AD128" s="1" t="n">
        <v>18.6174319066148</v>
      </c>
      <c r="AE128" s="1" t="n">
        <v>15.5491584699454</v>
      </c>
      <c r="AF128" s="1" t="n">
        <v>25.9741347150259</v>
      </c>
      <c r="AG128" s="1" t="n">
        <v>13.2145050505051</v>
      </c>
      <c r="AH128" s="1" t="n">
        <v>11.9046956521739</v>
      </c>
      <c r="AI128" s="1" t="n">
        <v>16.1174081632653</v>
      </c>
      <c r="AJ128" s="1" t="n">
        <v>26.5731402439024</v>
      </c>
      <c r="AK128" s="1" t="n">
        <v>20.1567564102564</v>
      </c>
      <c r="AL128" s="1" t="n">
        <v>17.9969638554217</v>
      </c>
      <c r="AM128" s="1" t="n">
        <v>16.1611684210526</v>
      </c>
      <c r="AN128" s="1" t="n">
        <v>19.8397734375</v>
      </c>
      <c r="AO128" s="1" t="n">
        <v>21.7895367231638</v>
      </c>
      <c r="AP128" s="1" t="n">
        <v>25.8970598006645</v>
      </c>
      <c r="AQ128" s="1" t="n">
        <v>17.7109288888889</v>
      </c>
      <c r="AR128" s="1" t="n">
        <v>16.9114664536741</v>
      </c>
      <c r="AS128" s="48" t="n">
        <v>20.015096774193548</v>
      </c>
      <c r="AT128" s="48" t="n">
        <v>24.9777171052632</v>
      </c>
      <c r="AU128" s="48" t="n">
        <v>19.6181003584229</v>
      </c>
      <c r="AV128" s="48" t="n">
        <v>15.10214</v>
      </c>
      <c r="AW128" s="48" t="n">
        <v>19.24774</v>
      </c>
      <c r="AX128" s="48" t="n">
        <v>17.32241</v>
      </c>
      <c r="AY128" s="48" t="n">
        <v>16.506613</v>
      </c>
      <c r="AZ128" s="48"/>
      <c r="BA128" s="48"/>
      <c r="BB128" s="48"/>
      <c r="BC128" s="48"/>
      <c r="BD128" s="48"/>
      <c r="BF128" s="84" t="str">
        <f t="shared" si="346"/>
        <v>-</v>
      </c>
      <c r="BG128" s="84" t="str">
        <f t="shared" si="347"/>
        <v>-</v>
      </c>
      <c r="BH128" s="84" t="str">
        <f t="shared" si="348"/>
        <v>-</v>
      </c>
      <c r="BI128" s="84" t="str">
        <f t="shared" si="349"/>
        <v>-</v>
      </c>
      <c r="BJ128" s="84" t="str">
        <f t="shared" si="350"/>
        <v>-</v>
      </c>
      <c r="BK128" s="84" t="str">
        <f t="shared" si="351"/>
        <v>-</v>
      </c>
      <c r="BL128" s="84" t="str">
        <f t="shared" si="352"/>
        <v>-</v>
      </c>
      <c r="BM128" s="84" t="str">
        <f t="shared" si="353"/>
        <v>-</v>
      </c>
      <c r="BN128" s="84" t="str">
        <f t="shared" si="354"/>
        <v>-</v>
      </c>
      <c r="BO128" s="84" t="str">
        <f t="shared" si="355"/>
        <v>-</v>
      </c>
      <c r="BP128" s="84" t="str">
        <f t="shared" si="356"/>
        <v>-</v>
      </c>
      <c r="BQ128" s="84" t="str">
        <f t="shared" si="357"/>
        <v>-</v>
      </c>
    </row>
    <row r="129" spans="1:69" x14ac:dyDescent="0.25">
      <c r="A129" s="44" t="s">
        <v>183</v>
      </c>
      <c r="B129" s="22" t="s">
        <v>48</v>
      </c>
      <c r="C129" s="66" t="str">
        <f t="shared" si="343"/>
        <v>-</v>
      </c>
      <c r="D129" s="66" t="str">
        <f t="shared" si="343"/>
        <v>-</v>
      </c>
      <c r="E129" s="66" t="str">
        <f t="shared" si="343"/>
        <v>-</v>
      </c>
      <c r="F129" s="65" t="str">
        <f t="shared" si="344"/>
        <v/>
      </c>
      <c r="H129" s="66" t="str">
        <f t="shared" ref="H129:S129" si="362">IFERROR(H54/H117,"-")</f>
        <v>-</v>
      </c>
      <c r="I129" s="66" t="str">
        <f t="shared" si="362"/>
        <v>-</v>
      </c>
      <c r="J129" s="66" t="str">
        <f t="shared" si="362"/>
        <v>-</v>
      </c>
      <c r="K129" s="66" t="str">
        <f t="shared" si="362"/>
        <v>-</v>
      </c>
      <c r="L129" s="66" t="str">
        <f t="shared" si="362"/>
        <v>-</v>
      </c>
      <c r="M129" s="66" t="str">
        <f t="shared" si="362"/>
        <v>-</v>
      </c>
      <c r="N129" s="66" t="str">
        <f t="shared" si="362"/>
        <v>-</v>
      </c>
      <c r="O129" s="66" t="str">
        <f t="shared" si="362"/>
        <v>-</v>
      </c>
      <c r="P129" s="66" t="str">
        <f t="shared" si="362"/>
        <v>-</v>
      </c>
      <c r="Q129" s="66" t="str">
        <f t="shared" si="362"/>
        <v>-</v>
      </c>
      <c r="R129" s="66" t="str">
        <f t="shared" si="362"/>
        <v>-</v>
      </c>
      <c r="S129" s="66" t="str">
        <f t="shared" si="362"/>
        <v>-</v>
      </c>
      <c r="U129" s="1" t="n">
        <v>11.2874</v>
      </c>
      <c r="V129" s="1" t="n">
        <v>14.0208205128205</v>
      </c>
      <c r="W129" s="1" t="n">
        <v>12.7776714285714</v>
      </c>
      <c r="X129" s="1" t="n">
        <v>18.3121168831169</v>
      </c>
      <c r="Y129" s="1" t="n">
        <v>15.9287777777778</v>
      </c>
      <c r="Z129" s="1" t="n">
        <v>39.5568923766816</v>
      </c>
      <c r="AA129" s="1" t="n">
        <v>21.7843203125</v>
      </c>
      <c r="AB129" s="1" t="n">
        <v>15.157414893617</v>
      </c>
      <c r="AC129" s="1" t="n">
        <v>22.009</v>
      </c>
      <c r="AD129" s="1" t="n">
        <v>25.1303666666667</v>
      </c>
      <c r="AE129" s="1" t="n">
        <v>19.058154676259</v>
      </c>
      <c r="AF129" s="1" t="n">
        <v>20.5569039145908</v>
      </c>
      <c r="AG129" s="1" t="n">
        <v>14.9515</v>
      </c>
      <c r="AH129" s="1" t="n">
        <v>14.6288928571429</v>
      </c>
      <c r="AI129" s="1" t="n">
        <v>17.6217967479675</v>
      </c>
      <c r="AJ129" s="1" t="n">
        <v>15.3431214953271</v>
      </c>
      <c r="AK129" s="1" t="n">
        <v>19.046</v>
      </c>
      <c r="AL129" s="1" t="n">
        <v>16.033900621118</v>
      </c>
      <c r="AM129" s="1" t="n">
        <v>16.9379606299213</v>
      </c>
      <c r="AN129" s="1" t="n">
        <v>18.3946045627376</v>
      </c>
      <c r="AO129" s="1" t="n">
        <v>19.7517379310345</v>
      </c>
      <c r="AP129" s="1" t="n">
        <v>20.9086260162602</v>
      </c>
      <c r="AQ129" s="1" t="n">
        <v>21.9070930232558</v>
      </c>
      <c r="AR129" s="1" t="n">
        <v>23.3476792144027</v>
      </c>
      <c r="AS129" s="48" t="n">
        <v>14.291323529411764</v>
      </c>
      <c r="AT129" s="48" t="n">
        <v>14.49</v>
      </c>
      <c r="AU129" s="48" t="n">
        <v>16.381875</v>
      </c>
      <c r="AV129" s="48" t="n">
        <v>23.49067</v>
      </c>
      <c r="AW129" s="48" t="n">
        <v>10.1235</v>
      </c>
      <c r="AX129" s="48" t="n">
        <v>17.82907</v>
      </c>
      <c r="AY129" s="48" t="n">
        <v>20.546435</v>
      </c>
      <c r="AZ129" s="48"/>
      <c r="BA129" s="48"/>
      <c r="BB129" s="48"/>
      <c r="BC129" s="48"/>
      <c r="BD129" s="48"/>
      <c r="BF129" s="84" t="str">
        <f t="shared" si="346"/>
        <v>-</v>
      </c>
      <c r="BG129" s="84" t="str">
        <f t="shared" si="347"/>
        <v>-</v>
      </c>
      <c r="BH129" s="84" t="str">
        <f t="shared" si="348"/>
        <v>-</v>
      </c>
      <c r="BI129" s="84" t="str">
        <f t="shared" si="349"/>
        <v>-</v>
      </c>
      <c r="BJ129" s="84" t="str">
        <f t="shared" si="350"/>
        <v>-</v>
      </c>
      <c r="BK129" s="84" t="str">
        <f t="shared" si="351"/>
        <v>-</v>
      </c>
      <c r="BL129" s="84" t="str">
        <f t="shared" si="352"/>
        <v>-</v>
      </c>
      <c r="BM129" s="84" t="str">
        <f t="shared" si="353"/>
        <v>-</v>
      </c>
      <c r="BN129" s="84" t="str">
        <f t="shared" si="354"/>
        <v>-</v>
      </c>
      <c r="BO129" s="84" t="str">
        <f t="shared" si="355"/>
        <v>-</v>
      </c>
      <c r="BP129" s="84" t="str">
        <f t="shared" si="356"/>
        <v>-</v>
      </c>
      <c r="BQ129" s="84" t="str">
        <f t="shared" si="357"/>
        <v>-</v>
      </c>
    </row>
    <row r="130" spans="1:69" x14ac:dyDescent="0.25">
      <c r="A130" s="44" t="s">
        <v>184</v>
      </c>
      <c r="B130" s="22" t="s">
        <v>49</v>
      </c>
      <c r="C130" s="66" t="str">
        <f t="shared" si="343"/>
        <v>-</v>
      </c>
      <c r="D130" s="66" t="str">
        <f t="shared" si="343"/>
        <v>-</v>
      </c>
      <c r="E130" s="66" t="str">
        <f t="shared" si="343"/>
        <v>-</v>
      </c>
      <c r="F130" s="65" t="str">
        <f t="shared" si="344"/>
        <v/>
      </c>
      <c r="H130" s="66" t="str">
        <f t="shared" ref="H130:S130" si="363">IFERROR(H55/H118,"-")</f>
        <v>-</v>
      </c>
      <c r="I130" s="66" t="str">
        <f t="shared" si="363"/>
        <v>-</v>
      </c>
      <c r="J130" s="66" t="str">
        <f t="shared" si="363"/>
        <v>-</v>
      </c>
      <c r="K130" s="66" t="str">
        <f t="shared" si="363"/>
        <v>-</v>
      </c>
      <c r="L130" s="66" t="str">
        <f t="shared" si="363"/>
        <v>-</v>
      </c>
      <c r="M130" s="66" t="str">
        <f t="shared" si="363"/>
        <v>-</v>
      </c>
      <c r="N130" s="66" t="str">
        <f t="shared" si="363"/>
        <v>-</v>
      </c>
      <c r="O130" s="66" t="str">
        <f t="shared" si="363"/>
        <v>-</v>
      </c>
      <c r="P130" s="66" t="str">
        <f t="shared" si="363"/>
        <v>-</v>
      </c>
      <c r="Q130" s="66" t="str">
        <f t="shared" si="363"/>
        <v>-</v>
      </c>
      <c r="R130" s="66" t="str">
        <f t="shared" si="363"/>
        <v>-</v>
      </c>
      <c r="S130" s="66" t="str">
        <f t="shared" si="363"/>
        <v>-</v>
      </c>
      <c r="U130" s="1" t="n">
        <v>13.9290833333333</v>
      </c>
      <c r="V130" s="1" t="n">
        <v>20.8347692307692</v>
      </c>
      <c r="W130" s="1" t="n">
        <v>25.0931363636364</v>
      </c>
      <c r="X130" s="1" t="n">
        <v>21.5577777777778</v>
      </c>
      <c r="Y130" s="1" t="n">
        <v>18.706125</v>
      </c>
      <c r="Z130" s="1" t="n">
        <v>23.1258358208955</v>
      </c>
      <c r="AA130" s="1" t="n">
        <v>19.1686363636364</v>
      </c>
      <c r="AB130" s="1" t="n">
        <v>17.0025060240964</v>
      </c>
      <c r="AC130" s="1" t="n">
        <v>45.6772375</v>
      </c>
      <c r="AD130" s="1" t="n">
        <v>-17.7799701492537</v>
      </c>
      <c r="AE130" s="1" t="n">
        <v>18.761503968254</v>
      </c>
      <c r="AF130" s="1" t="n">
        <v>23.4612315789473</v>
      </c>
      <c r="AG130" s="1" t="n">
        <v>14.5606585365854</v>
      </c>
      <c r="AH130" s="1" t="n">
        <v>31.5565909090909</v>
      </c>
      <c r="AI130" s="1" t="n">
        <v>16.5018709677419</v>
      </c>
      <c r="AJ130" s="1" t="n">
        <v>17.2426</v>
      </c>
      <c r="AK130" s="1" t="n">
        <v>19.43452</v>
      </c>
      <c r="AL130" s="1" t="n">
        <v>15.7708084415584</v>
      </c>
      <c r="AM130" s="1" t="n">
        <v>16.0208282828283</v>
      </c>
      <c r="AN130" s="1" t="n">
        <v>17.4672533333333</v>
      </c>
      <c r="AO130" s="1" t="n">
        <v>16.6415874125874</v>
      </c>
      <c r="AP130" s="1" t="n">
        <v>20.5747543859649</v>
      </c>
      <c r="AQ130" s="1" t="n">
        <v>18.5574851851852</v>
      </c>
      <c r="AR130" s="1" t="n">
        <v>22.3575314685315</v>
      </c>
      <c r="AS130" s="48" t="n">
        <v>20.74741059602649</v>
      </c>
      <c r="AT130" s="48" t="n">
        <v>17.3797777777778</v>
      </c>
      <c r="AU130" s="48" t="n">
        <v>16.5224444444444</v>
      </c>
      <c r="AV130" s="48" t="n">
        <v>19.44947</v>
      </c>
      <c r="AW130" s="48" t="n">
        <v>21.82478</v>
      </c>
      <c r="AX130" s="48" t="n">
        <v>21.633</v>
      </c>
      <c r="AY130" s="48" t="n">
        <v>25.541596</v>
      </c>
      <c r="AZ130" s="48"/>
      <c r="BA130" s="48"/>
      <c r="BB130" s="48"/>
      <c r="BC130" s="48"/>
      <c r="BD130" s="48"/>
      <c r="BF130" s="84" t="str">
        <f t="shared" si="346"/>
        <v>-</v>
      </c>
      <c r="BG130" s="84" t="str">
        <f t="shared" si="347"/>
        <v>-</v>
      </c>
      <c r="BH130" s="84" t="str">
        <f t="shared" si="348"/>
        <v>-</v>
      </c>
      <c r="BI130" s="84" t="str">
        <f t="shared" si="349"/>
        <v>-</v>
      </c>
      <c r="BJ130" s="84" t="str">
        <f t="shared" si="350"/>
        <v>-</v>
      </c>
      <c r="BK130" s="84" t="str">
        <f t="shared" si="351"/>
        <v>-</v>
      </c>
      <c r="BL130" s="84" t="str">
        <f t="shared" si="352"/>
        <v>-</v>
      </c>
      <c r="BM130" s="84" t="str">
        <f t="shared" si="353"/>
        <v>-</v>
      </c>
      <c r="BN130" s="84" t="str">
        <f t="shared" si="354"/>
        <v>-</v>
      </c>
      <c r="BO130" s="84" t="str">
        <f t="shared" si="355"/>
        <v>-</v>
      </c>
      <c r="BP130" s="84" t="str">
        <f t="shared" si="356"/>
        <v>-</v>
      </c>
      <c r="BQ130" s="84" t="str">
        <f t="shared" si="357"/>
        <v>-</v>
      </c>
    </row>
    <row r="131" spans="1:69" x14ac:dyDescent="0.25">
      <c r="A131" s="44" t="s">
        <v>185</v>
      </c>
      <c r="B131" s="22" t="s">
        <v>50</v>
      </c>
      <c r="C131" s="66" t="str">
        <f t="shared" si="343"/>
        <v>-</v>
      </c>
      <c r="D131" s="66" t="str">
        <f t="shared" si="343"/>
        <v>-</v>
      </c>
      <c r="E131" s="66" t="str">
        <f t="shared" si="343"/>
        <v>-</v>
      </c>
      <c r="F131" s="65" t="str">
        <f t="shared" si="344"/>
        <v/>
      </c>
      <c r="H131" s="66" t="str">
        <f t="shared" ref="H131:S131" si="364">IFERROR(H56/H119,"-")</f>
        <v>-</v>
      </c>
      <c r="I131" s="66" t="str">
        <f t="shared" si="364"/>
        <v>-</v>
      </c>
      <c r="J131" s="66" t="str">
        <f t="shared" si="364"/>
        <v>-</v>
      </c>
      <c r="K131" s="66" t="str">
        <f t="shared" si="364"/>
        <v>-</v>
      </c>
      <c r="L131" s="66" t="str">
        <f t="shared" si="364"/>
        <v>-</v>
      </c>
      <c r="M131" s="66" t="str">
        <f t="shared" si="364"/>
        <v>-</v>
      </c>
      <c r="N131" s="66" t="str">
        <f t="shared" si="364"/>
        <v>-</v>
      </c>
      <c r="O131" s="66" t="str">
        <f t="shared" si="364"/>
        <v>-</v>
      </c>
      <c r="P131" s="66" t="str">
        <f t="shared" si="364"/>
        <v>-</v>
      </c>
      <c r="Q131" s="66" t="str">
        <f t="shared" si="364"/>
        <v>-</v>
      </c>
      <c r="R131" s="66" t="str">
        <f t="shared" si="364"/>
        <v>-</v>
      </c>
      <c r="S131" s="66" t="str">
        <f t="shared" si="364"/>
        <v>-</v>
      </c>
      <c r="T131" s="7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48"/>
      <c r="AT131" s="48" t="n">
        <v>14.834301369863</v>
      </c>
      <c r="AU131" s="48" t="n">
        <v>15.3987341772152</v>
      </c>
      <c r="AV131" s="48" t="n">
        <v>14.69115</v>
      </c>
      <c r="AW131" s="48" t="n">
        <v>16.65414</v>
      </c>
      <c r="AX131" s="48" t="n">
        <v>16.958</v>
      </c>
      <c r="AY131" s="48" t="n">
        <v>15.5076</v>
      </c>
      <c r="AZ131" s="48"/>
      <c r="BA131" s="48"/>
      <c r="BB131" s="48"/>
      <c r="BC131" s="48"/>
      <c r="BD131" s="48"/>
      <c r="BF131" s="84" t="str">
        <f t="shared" si="346"/>
        <v>-</v>
      </c>
      <c r="BG131" s="84" t="str">
        <f t="shared" si="347"/>
        <v>-</v>
      </c>
      <c r="BH131" s="84" t="str">
        <f t="shared" si="348"/>
        <v>-</v>
      </c>
      <c r="BI131" s="84" t="str">
        <f t="shared" si="349"/>
        <v>-</v>
      </c>
      <c r="BJ131" s="84" t="str">
        <f t="shared" si="350"/>
        <v>-</v>
      </c>
      <c r="BK131" s="84" t="str">
        <f t="shared" si="351"/>
        <v>-</v>
      </c>
      <c r="BL131" s="84" t="str">
        <f t="shared" si="352"/>
        <v>-</v>
      </c>
      <c r="BM131" s="84" t="str">
        <f t="shared" si="353"/>
        <v>-</v>
      </c>
      <c r="BN131" s="84" t="str">
        <f t="shared" si="354"/>
        <v>-</v>
      </c>
      <c r="BO131" s="84" t="str">
        <f t="shared" si="355"/>
        <v>-</v>
      </c>
      <c r="BP131" s="84" t="str">
        <f t="shared" si="356"/>
        <v>-</v>
      </c>
      <c r="BQ131" s="84" t="str">
        <f t="shared" si="357"/>
        <v>-</v>
      </c>
    </row>
    <row r="132" spans="1:69" x14ac:dyDescent="0.25">
      <c r="A132" s="44"/>
      <c r="B132" s="3" t="s">
        <v>153</v>
      </c>
      <c r="C132" s="66" t="str">
        <f t="shared" ref="C132:E132" si="365">IFERROR(C58/C120,"-")</f>
        <v>-</v>
      </c>
      <c r="D132" s="66" t="str">
        <f t="shared" si="365"/>
        <v>-</v>
      </c>
      <c r="E132" s="66" t="str">
        <f t="shared" si="365"/>
        <v>-</v>
      </c>
      <c r="F132" s="65" t="str">
        <f t="shared" si="344"/>
        <v/>
      </c>
      <c r="H132" s="66"/>
      <c r="I132" s="66"/>
      <c r="J132" s="66"/>
      <c r="K132" s="66"/>
      <c r="L132" s="66"/>
      <c r="M132" s="66"/>
      <c r="N132" s="66"/>
      <c r="O132" s="66"/>
      <c r="P132" s="66"/>
      <c r="Q132" s="66"/>
      <c r="R132" s="66"/>
      <c r="S132" s="66"/>
      <c r="T132" s="7"/>
      <c r="U132" s="71" t="str">
        <f>IFERROR(U58/U120,"-")</f>
        <v>-</v>
      </c>
      <c r="V132" s="71" t="str">
        <f t="shared" ref="V132:BD132" si="366">IFERROR(V58/V120,"-")</f>
        <v>-</v>
      </c>
      <c r="W132" s="71" t="str">
        <f t="shared" si="366"/>
        <v>-</v>
      </c>
      <c r="X132" s="71" t="str">
        <f t="shared" si="366"/>
        <v>-</v>
      </c>
      <c r="Y132" s="71" t="str">
        <f t="shared" si="366"/>
        <v>-</v>
      </c>
      <c r="Z132" s="71" t="str">
        <f t="shared" si="366"/>
        <v>-</v>
      </c>
      <c r="AA132" s="71" t="str">
        <f t="shared" si="366"/>
        <v>-</v>
      </c>
      <c r="AB132" s="71" t="str">
        <f t="shared" si="366"/>
        <v>-</v>
      </c>
      <c r="AC132" s="71" t="str">
        <f t="shared" si="366"/>
        <v>-</v>
      </c>
      <c r="AD132" s="71" t="str">
        <f t="shared" si="366"/>
        <v>-</v>
      </c>
      <c r="AE132" s="71" t="str">
        <f t="shared" si="366"/>
        <v>-</v>
      </c>
      <c r="AF132" s="71" t="str">
        <f t="shared" si="366"/>
        <v>-</v>
      </c>
      <c r="AG132" s="71" t="str">
        <f t="shared" si="366"/>
        <v>-</v>
      </c>
      <c r="AH132" s="71" t="str">
        <f t="shared" si="366"/>
        <v>-</v>
      </c>
      <c r="AI132" s="71" t="str">
        <f t="shared" si="366"/>
        <v>-</v>
      </c>
      <c r="AJ132" s="71" t="str">
        <f t="shared" si="366"/>
        <v>-</v>
      </c>
      <c r="AK132" s="71" t="str">
        <f t="shared" si="366"/>
        <v>-</v>
      </c>
      <c r="AL132" s="71" t="str">
        <f t="shared" si="366"/>
        <v>-</v>
      </c>
      <c r="AM132" s="71" t="str">
        <f t="shared" si="366"/>
        <v>-</v>
      </c>
      <c r="AN132" s="71" t="str">
        <f t="shared" si="366"/>
        <v>-</v>
      </c>
      <c r="AO132" s="71" t="str">
        <f t="shared" si="366"/>
        <v>-</v>
      </c>
      <c r="AP132" s="71" t="str">
        <f t="shared" si="366"/>
        <v>-</v>
      </c>
      <c r="AQ132" s="71" t="str">
        <f t="shared" si="366"/>
        <v>-</v>
      </c>
      <c r="AR132" s="71" t="str">
        <f t="shared" si="366"/>
        <v>-</v>
      </c>
      <c r="AS132" s="71" t="str">
        <f t="shared" si="366"/>
        <v>-</v>
      </c>
      <c r="AT132" s="71" t="str">
        <f t="shared" si="366"/>
        <v>-</v>
      </c>
      <c r="AU132" s="71" t="str">
        <f t="shared" si="366"/>
        <v>-</v>
      </c>
      <c r="AV132" s="71" t="str">
        <f t="shared" si="366"/>
        <v>-</v>
      </c>
      <c r="AW132" s="71" t="str">
        <f t="shared" si="366"/>
        <v>-</v>
      </c>
      <c r="AX132" s="71" t="str">
        <f t="shared" si="366"/>
        <v>-</v>
      </c>
      <c r="AY132" s="71" t="str">
        <f t="shared" si="366"/>
        <v>-</v>
      </c>
      <c r="AZ132" s="71" t="str">
        <f t="shared" si="366"/>
        <v>-</v>
      </c>
      <c r="BA132" s="71" t="str">
        <f t="shared" si="366"/>
        <v>-</v>
      </c>
      <c r="BB132" s="71" t="str">
        <f t="shared" si="366"/>
        <v>-</v>
      </c>
      <c r="BC132" s="71" t="str">
        <f t="shared" si="366"/>
        <v>-</v>
      </c>
      <c r="BD132" s="71" t="str">
        <f t="shared" si="366"/>
        <v>-</v>
      </c>
      <c r="BF132" s="84" t="str">
        <f t="shared" ref="BF132:BF133" si="367">IFERROR(AS132/AG132,"-")</f>
        <v>-</v>
      </c>
      <c r="BG132" s="84" t="str">
        <f t="shared" ref="BG132:BG133" si="368">IFERROR(AT132/AH132,"-")</f>
        <v>-</v>
      </c>
      <c r="BH132" s="84" t="str">
        <f t="shared" ref="BH132:BH133" si="369">IFERROR(AU132/AI132,"-")</f>
        <v>-</v>
      </c>
      <c r="BI132" s="84" t="str">
        <f t="shared" ref="BI132:BI133" si="370">IFERROR(AV132/AJ132,"-")</f>
        <v>-</v>
      </c>
      <c r="BJ132" s="84" t="str">
        <f t="shared" ref="BJ132:BJ133" si="371">IFERROR(AW132/AK132,"-")</f>
        <v>-</v>
      </c>
      <c r="BK132" s="84" t="str">
        <f t="shared" ref="BK132:BK133" si="372">IFERROR(AX132/AL132,"-")</f>
        <v>-</v>
      </c>
      <c r="BL132" s="84" t="str">
        <f t="shared" ref="BL132:BL133" si="373">IFERROR(AY132/AM132,"-")</f>
        <v>-</v>
      </c>
      <c r="BM132" s="84" t="str">
        <f t="shared" ref="BM132:BM133" si="374">IFERROR(AZ132/AN132,"-")</f>
        <v>-</v>
      </c>
      <c r="BN132" s="84" t="str">
        <f t="shared" ref="BN132:BN133" si="375">IFERROR(BA132/AO132,"-")</f>
        <v>-</v>
      </c>
      <c r="BO132" s="84" t="str">
        <f t="shared" ref="BO132:BO133" si="376">IFERROR(BB132/AP132,"-")</f>
        <v>-</v>
      </c>
      <c r="BP132" s="84" t="str">
        <f t="shared" ref="BP132:BP133" si="377">IFERROR(BC132/AQ132,"-")</f>
        <v>-</v>
      </c>
      <c r="BQ132" s="84" t="str">
        <f t="shared" ref="BQ132:BQ133" si="378">IFERROR(BD132/AR132,"-")</f>
        <v>-</v>
      </c>
    </row>
    <row r="133" spans="1:69" x14ac:dyDescent="0.25">
      <c r="A133" s="45" t="s">
        <v>209</v>
      </c>
      <c r="B133" s="3" t="s">
        <v>61</v>
      </c>
      <c r="C133" s="66" t="str">
        <f>IFERROR(C59/C121,"-")</f>
        <v>-</v>
      </c>
      <c r="D133" s="66" t="str">
        <f t="shared" ref="D133:E133" si="379">IFERROR(D59/D121,"-")</f>
        <v>-</v>
      </c>
      <c r="E133" s="66" t="str">
        <f t="shared" si="379"/>
        <v>-</v>
      </c>
      <c r="F133" s="65" t="str">
        <f>IFERROR(E133/D133,"")</f>
        <v/>
      </c>
      <c r="H133" s="66" t="str">
        <f t="shared" ref="H133:S133" si="380">IFERROR(H59/H121,"-")</f>
        <v>-</v>
      </c>
      <c r="I133" s="66" t="str">
        <f t="shared" si="380"/>
        <v>-</v>
      </c>
      <c r="J133" s="66" t="str">
        <f t="shared" si="380"/>
        <v>-</v>
      </c>
      <c r="K133" s="66" t="str">
        <f t="shared" si="380"/>
        <v>-</v>
      </c>
      <c r="L133" s="66" t="str">
        <f t="shared" si="380"/>
        <v>-</v>
      </c>
      <c r="M133" s="66" t="str">
        <f t="shared" si="380"/>
        <v>-</v>
      </c>
      <c r="N133" s="66" t="str">
        <f t="shared" si="380"/>
        <v>-</v>
      </c>
      <c r="O133" s="66" t="str">
        <f t="shared" si="380"/>
        <v>-</v>
      </c>
      <c r="P133" s="66" t="str">
        <f t="shared" si="380"/>
        <v>-</v>
      </c>
      <c r="Q133" s="66" t="str">
        <f t="shared" si="380"/>
        <v>-</v>
      </c>
      <c r="R133" s="66" t="str">
        <f t="shared" si="380"/>
        <v>-</v>
      </c>
      <c r="S133" s="66" t="str">
        <f t="shared" si="380"/>
        <v>-</v>
      </c>
      <c r="T133" s="5"/>
      <c r="U133" s="10" t="n">
        <v>14.02</v>
      </c>
      <c r="V133" s="10" t="n">
        <v>15.6259558359621</v>
      </c>
      <c r="W133" s="10" t="n">
        <v>21.1026699029126</v>
      </c>
      <c r="X133" s="10" t="n">
        <v>21.3026930091185</v>
      </c>
      <c r="Y133" s="10" t="n">
        <v>17.6359875776398</v>
      </c>
      <c r="Z133" s="10" t="n">
        <v>23.3901563275434</v>
      </c>
      <c r="AA133" s="10" t="n">
        <v>21.2317836107554</v>
      </c>
      <c r="AB133" s="10" t="n">
        <v>16.9602276559865</v>
      </c>
      <c r="AC133" s="10" t="n">
        <v>23.1384510010537</v>
      </c>
      <c r="AD133" s="10" t="n">
        <v>18.2391583113456</v>
      </c>
      <c r="AE133" s="10" t="n">
        <v>17.9041168185584</v>
      </c>
      <c r="AF133" s="10" t="n">
        <v>21.3327450248756</v>
      </c>
      <c r="AG133" s="10" t="n">
        <v>17.3711260744986</v>
      </c>
      <c r="AH133" s="10" t="n">
        <v>20.3575898203592</v>
      </c>
      <c r="AI133" s="10" t="n">
        <v>20.3747234285714</v>
      </c>
      <c r="AJ133" s="10" t="n">
        <v>22.6100086526576</v>
      </c>
      <c r="AK133" s="10" t="n">
        <v>20.3479136904762</v>
      </c>
      <c r="AL133" s="10" t="n">
        <v>16.9973346303502</v>
      </c>
      <c r="AM133" s="10" t="n">
        <v>17.8698083228247</v>
      </c>
      <c r="AN133" s="10" t="n">
        <v>18.2260505836576</v>
      </c>
      <c r="AO133" s="10" t="n">
        <v>18.1383757847534</v>
      </c>
      <c r="AP133" s="10" t="n">
        <v>21.7546433649289</v>
      </c>
      <c r="AQ133" s="10" t="n">
        <v>21.5553416536662</v>
      </c>
      <c r="AR133" s="10" t="n">
        <v>23.7581003167899</v>
      </c>
      <c r="AS133" s="48" t="n">
        <v>18.506746376811595</v>
      </c>
      <c r="AT133" s="48" t="n">
        <v>22.8428213507625</v>
      </c>
      <c r="AU133" s="48" t="n">
        <v>19.2997759103641</v>
      </c>
      <c r="AV133" s="48" t="n">
        <v>19.43021</v>
      </c>
      <c r="AW133" s="48" t="n">
        <v>16.28614</v>
      </c>
      <c r="AX133" s="48" t="n">
        <v>18.91903</v>
      </c>
      <c r="AY133" s="48" t="n">
        <v>19.832588</v>
      </c>
      <c r="AZ133" s="48"/>
      <c r="BA133" s="48"/>
      <c r="BB133" s="48"/>
      <c r="BC133" s="48"/>
      <c r="BD133" s="48"/>
      <c r="BF133" s="84" t="str">
        <f t="shared" si="367"/>
        <v>-</v>
      </c>
      <c r="BG133" s="84" t="str">
        <f t="shared" si="368"/>
        <v>-</v>
      </c>
      <c r="BH133" s="84" t="str">
        <f t="shared" si="369"/>
        <v>-</v>
      </c>
      <c r="BI133" s="84" t="str">
        <f t="shared" si="370"/>
        <v>-</v>
      </c>
      <c r="BJ133" s="84" t="str">
        <f t="shared" si="371"/>
        <v>-</v>
      </c>
      <c r="BK133" s="84" t="str">
        <f t="shared" si="372"/>
        <v>-</v>
      </c>
      <c r="BL133" s="84" t="str">
        <f t="shared" si="373"/>
        <v>-</v>
      </c>
      <c r="BM133" s="84" t="str">
        <f t="shared" si="374"/>
        <v>-</v>
      </c>
      <c r="BN133" s="84" t="str">
        <f t="shared" si="375"/>
        <v>-</v>
      </c>
      <c r="BO133" s="84" t="str">
        <f t="shared" si="376"/>
        <v>-</v>
      </c>
      <c r="BP133" s="84" t="str">
        <f t="shared" si="377"/>
        <v>-</v>
      </c>
      <c r="BQ133" s="84" t="str">
        <f t="shared" si="378"/>
        <v>-</v>
      </c>
    </row>
    <row r="134" spans="1:69" x14ac:dyDescent="0.25">
      <c r="A134" s="44" t="s">
        <v>33</v>
      </c>
      <c r="B134" s="22"/>
    </row>
    <row r="135" spans="1:69" x14ac:dyDescent="0.25">
      <c r="A135" s="43" t="s">
        <v>84</v>
      </c>
      <c r="B135" s="23" t="s">
        <v>84</v>
      </c>
      <c r="C135" s="21" t="str">
        <f>$C$3</f>
        <v>YTD '15</v>
      </c>
      <c r="D135" s="21" t="str">
        <f>$D$3</f>
        <v>YTD '16</v>
      </c>
      <c r="E135" s="21" t="str">
        <f>$E$3</f>
        <v>YTD '17</v>
      </c>
      <c r="F135" s="21" t="str">
        <f>$F$3</f>
        <v>YoY</v>
      </c>
      <c r="G135" s="2" t="s">
        <v>33</v>
      </c>
      <c r="H135" s="27" t="str">
        <f>$H$3</f>
        <v>Q1 '15</v>
      </c>
      <c r="I135" s="27" t="str">
        <f>$I$3</f>
        <v>Q2 '15</v>
      </c>
      <c r="J135" s="27" t="str">
        <f>$J$3</f>
        <v>Q3 '15</v>
      </c>
      <c r="K135" s="27" t="str">
        <f>$K$3</f>
        <v>Q4 '15</v>
      </c>
      <c r="L135" s="30" t="str">
        <f>$L$3</f>
        <v>Q1 '16</v>
      </c>
      <c r="M135" s="30" t="str">
        <f>$M$3</f>
        <v>Q2 '16</v>
      </c>
      <c r="N135" s="30" t="str">
        <f>$N$3</f>
        <v>Q3 '16</v>
      </c>
      <c r="O135" s="30" t="str">
        <f>$O$3</f>
        <v>Q4 '16</v>
      </c>
      <c r="P135" s="27" t="str">
        <f>$P$3</f>
        <v>Q1 '17</v>
      </c>
      <c r="Q135" s="27" t="str">
        <f>$Q$3</f>
        <v>Q2 '17</v>
      </c>
      <c r="R135" s="27" t="str">
        <f>$R$3</f>
        <v>Q3 '17</v>
      </c>
      <c r="S135" s="27" t="str">
        <f>$S$3</f>
        <v>Q4 '17</v>
      </c>
      <c r="T135" s="17" t="s">
        <v>33</v>
      </c>
      <c r="U135" s="27" t="s">
        <v>1</v>
      </c>
      <c r="V135" s="27" t="s">
        <v>2</v>
      </c>
      <c r="W135" s="27" t="s">
        <v>3</v>
      </c>
      <c r="X135" s="27" t="s">
        <v>4</v>
      </c>
      <c r="Y135" s="27" t="s">
        <v>5</v>
      </c>
      <c r="Z135" s="27" t="s">
        <v>6</v>
      </c>
      <c r="AA135" s="27" t="s">
        <v>7</v>
      </c>
      <c r="AB135" s="27" t="s">
        <v>8</v>
      </c>
      <c r="AC135" s="27" t="s">
        <v>9</v>
      </c>
      <c r="AD135" s="27" t="s">
        <v>10</v>
      </c>
      <c r="AE135" s="27" t="s">
        <v>11</v>
      </c>
      <c r="AF135" s="27" t="s">
        <v>12</v>
      </c>
      <c r="AG135" s="29" t="s">
        <v>13</v>
      </c>
      <c r="AH135" s="29" t="s">
        <v>14</v>
      </c>
      <c r="AI135" s="29" t="s">
        <v>15</v>
      </c>
      <c r="AJ135" s="29" t="s">
        <v>16</v>
      </c>
      <c r="AK135" s="29" t="s">
        <v>17</v>
      </c>
      <c r="AL135" s="29" t="s">
        <v>18</v>
      </c>
      <c r="AM135" s="29" t="s">
        <v>19</v>
      </c>
      <c r="AN135" s="29" t="s">
        <v>20</v>
      </c>
      <c r="AO135" s="29" t="s">
        <v>21</v>
      </c>
      <c r="AP135" s="29" t="s">
        <v>22</v>
      </c>
      <c r="AQ135" s="29" t="s">
        <v>23</v>
      </c>
      <c r="AR135" s="29" t="s">
        <v>24</v>
      </c>
      <c r="AS135" s="25" t="s">
        <v>25</v>
      </c>
      <c r="AT135" s="25" t="s">
        <v>26</v>
      </c>
      <c r="AU135" s="25" t="s">
        <v>27</v>
      </c>
      <c r="AV135" s="25" t="s">
        <v>28</v>
      </c>
      <c r="AW135" s="25" t="s">
        <v>29</v>
      </c>
      <c r="AX135" s="25" t="s">
        <v>30</v>
      </c>
      <c r="AY135" s="31" t="s">
        <v>99</v>
      </c>
      <c r="AZ135" s="31" t="s">
        <v>100</v>
      </c>
      <c r="BA135" s="31" t="s">
        <v>101</v>
      </c>
      <c r="BB135" s="31" t="s">
        <v>102</v>
      </c>
      <c r="BC135" s="31" t="s">
        <v>103</v>
      </c>
      <c r="BD135" s="31" t="s">
        <v>104</v>
      </c>
      <c r="BF135" s="32">
        <v>42736</v>
      </c>
      <c r="BG135" s="32">
        <v>42767</v>
      </c>
      <c r="BH135" s="32">
        <v>42795</v>
      </c>
      <c r="BI135" s="32">
        <v>42826</v>
      </c>
      <c r="BJ135" s="32">
        <v>42856</v>
      </c>
      <c r="BK135" s="32">
        <v>42887</v>
      </c>
      <c r="BL135" s="32">
        <v>42917</v>
      </c>
      <c r="BM135" s="32">
        <v>42948</v>
      </c>
      <c r="BN135" s="32">
        <v>42979</v>
      </c>
      <c r="BO135" s="32">
        <v>43009</v>
      </c>
      <c r="BP135" s="32">
        <v>43040</v>
      </c>
      <c r="BQ135" s="32">
        <v>43070</v>
      </c>
    </row>
    <row r="136" spans="1:69" x14ac:dyDescent="0.25">
      <c r="A136" s="44" t="s">
        <v>170</v>
      </c>
      <c r="B136" s="16" t="s">
        <v>58</v>
      </c>
      <c r="C136" s="66" t="str">
        <f t="shared" ref="C136:E145" si="381">IFERROR(C112/C88,"-")</f>
        <v>-</v>
      </c>
      <c r="D136" s="66" t="str">
        <f t="shared" si="381"/>
        <v>-</v>
      </c>
      <c r="E136" s="66" t="str">
        <f t="shared" si="381"/>
        <v>-</v>
      </c>
      <c r="F136" s="65" t="str">
        <f t="shared" ref="F136:F144" si="382">IFERROR(E136/D136,"")</f>
        <v/>
      </c>
      <c r="H136" s="66" t="str">
        <f t="shared" ref="H136:S136" si="383">IFERROR(H112/H88,"-")</f>
        <v>-</v>
      </c>
      <c r="I136" s="66" t="str">
        <f t="shared" si="383"/>
        <v>-</v>
      </c>
      <c r="J136" s="66" t="str">
        <f t="shared" si="383"/>
        <v>-</v>
      </c>
      <c r="K136" s="66" t="str">
        <f t="shared" si="383"/>
        <v>-</v>
      </c>
      <c r="L136" s="66" t="str">
        <f t="shared" si="383"/>
        <v>-</v>
      </c>
      <c r="M136" s="66" t="str">
        <f t="shared" si="383"/>
        <v>-</v>
      </c>
      <c r="N136" s="66" t="str">
        <f t="shared" si="383"/>
        <v>-</v>
      </c>
      <c r="O136" s="66" t="str">
        <f t="shared" si="383"/>
        <v>-</v>
      </c>
      <c r="P136" s="66" t="str">
        <f t="shared" si="383"/>
        <v>-</v>
      </c>
      <c r="Q136" s="66" t="str">
        <f t="shared" si="383"/>
        <v>-</v>
      </c>
      <c r="R136" s="66" t="str">
        <f t="shared" si="383"/>
        <v>-</v>
      </c>
      <c r="S136" s="66" t="str">
        <f t="shared" si="383"/>
        <v>-</v>
      </c>
      <c r="U136" s="12" t="n">
        <v>2.22222222222222</v>
      </c>
      <c r="V136" s="12" t="n">
        <v>2.32</v>
      </c>
      <c r="W136" s="12" t="n">
        <v>3.83333333333333</v>
      </c>
      <c r="X136" s="12" t="n">
        <v>3.57142857142857</v>
      </c>
      <c r="Y136" s="12" t="n">
        <v>2.31395348837209</v>
      </c>
      <c r="Z136" s="12" t="n">
        <v>2.96341463414634</v>
      </c>
      <c r="AA136" s="12" t="n">
        <v>3.31578947368421</v>
      </c>
      <c r="AB136" s="12" t="n">
        <v>2.07352941176471</v>
      </c>
      <c r="AC136" s="12" t="n">
        <v>2.94791666666667</v>
      </c>
      <c r="AD136" s="12" t="n">
        <v>3.36904761904762</v>
      </c>
      <c r="AE136" s="12" t="n">
        <v>2.95238095238095</v>
      </c>
      <c r="AF136" s="12" t="n">
        <v>4.58333333333333</v>
      </c>
      <c r="AG136" s="12" t="n">
        <v>1.42424242424242</v>
      </c>
      <c r="AH136" s="12" t="n">
        <v>1.66666666666667</v>
      </c>
      <c r="AI136" s="12" t="n">
        <v>2.5531914893617</v>
      </c>
      <c r="AJ136" s="12" t="n">
        <v>4.0</v>
      </c>
      <c r="AK136" s="12" t="n">
        <v>2.37837837837838</v>
      </c>
      <c r="AL136" s="12" t="n">
        <v>2.04081632653061</v>
      </c>
      <c r="AM136" s="12" t="n">
        <v>2.45161290322581</v>
      </c>
      <c r="AN136" s="12" t="n">
        <v>2.1</v>
      </c>
      <c r="AO136" s="12" t="n">
        <v>2.78947368421053</v>
      </c>
      <c r="AP136" s="12" t="n">
        <v>2.96774193548387</v>
      </c>
      <c r="AQ136" s="12" t="n">
        <v>3.82258064516129</v>
      </c>
      <c r="AR136" s="12" t="n">
        <v>4.35526315789474</v>
      </c>
      <c r="AS136" s="48" t="n">
        <v>3.1363636363636362</v>
      </c>
      <c r="AT136" s="48" t="n">
        <v>2.99230769230769</v>
      </c>
      <c r="AU136" s="48" t="n">
        <v>3.8972602739726</v>
      </c>
      <c r="AV136" s="48" t="n">
        <v>3.033784</v>
      </c>
      <c r="AW136" s="48" t="n">
        <v>2.956376</v>
      </c>
      <c r="AX136" s="48" t="n">
        <v>4.570922</v>
      </c>
      <c r="AY136" s="48" t="n">
        <v>3.232456</v>
      </c>
      <c r="AZ136" s="48"/>
      <c r="BA136" s="48"/>
      <c r="BB136" s="48"/>
      <c r="BC136" s="48"/>
      <c r="BD136" s="48"/>
      <c r="BF136" s="84" t="str">
        <f t="shared" ref="BF136:BF143" si="384">IFERROR(AS136/AG136,"-")</f>
        <v>-</v>
      </c>
      <c r="BG136" s="84" t="str">
        <f t="shared" ref="BG136:BG143" si="385">IFERROR(AT136/AH136,"-")</f>
        <v>-</v>
      </c>
      <c r="BH136" s="84" t="str">
        <f t="shared" ref="BH136:BH143" si="386">IFERROR(AU136/AI136,"-")</f>
        <v>-</v>
      </c>
      <c r="BI136" s="84" t="str">
        <f t="shared" ref="BI136:BI143" si="387">IFERROR(AV136/AJ136,"-")</f>
        <v>-</v>
      </c>
      <c r="BJ136" s="84" t="str">
        <f t="shared" ref="BJ136:BJ143" si="388">IFERROR(AW136/AK136,"-")</f>
        <v>-</v>
      </c>
      <c r="BK136" s="84" t="str">
        <f t="shared" ref="BK136:BK143" si="389">IFERROR(AX136/AL136,"-")</f>
        <v>-</v>
      </c>
      <c r="BL136" s="84" t="str">
        <f t="shared" ref="BL136:BL143" si="390">IFERROR(AY136/AM136,"-")</f>
        <v>-</v>
      </c>
      <c r="BM136" s="84" t="str">
        <f t="shared" ref="BM136:BM143" si="391">IFERROR(AZ136/AN136,"-")</f>
        <v>-</v>
      </c>
      <c r="BN136" s="84" t="str">
        <f t="shared" ref="BN136:BN143" si="392">IFERROR(BA136/AO136,"-")</f>
        <v>-</v>
      </c>
      <c r="BO136" s="84" t="str">
        <f t="shared" ref="BO136:BO143" si="393">IFERROR(BB136/AP136,"-")</f>
        <v>-</v>
      </c>
      <c r="BP136" s="84" t="str">
        <f t="shared" ref="BP136:BP143" si="394">IFERROR(BC136/AQ136,"-")</f>
        <v>-</v>
      </c>
      <c r="BQ136" s="84" t="str">
        <f t="shared" ref="BQ136:BQ143" si="395">IFERROR(BD136/AR136,"-")</f>
        <v>-</v>
      </c>
    </row>
    <row r="137" spans="1:69" x14ac:dyDescent="0.25">
      <c r="A137" s="44" t="s">
        <v>171</v>
      </c>
      <c r="B137" s="22" t="s">
        <v>44</v>
      </c>
      <c r="C137" s="66" t="str">
        <f t="shared" si="381"/>
        <v>-</v>
      </c>
      <c r="D137" s="66" t="str">
        <f t="shared" si="381"/>
        <v>-</v>
      </c>
      <c r="E137" s="66" t="str">
        <f t="shared" si="381"/>
        <v>-</v>
      </c>
      <c r="F137" s="65" t="str">
        <f>IFERROR(E137/D137,"")</f>
        <v/>
      </c>
      <c r="H137" s="66" t="str">
        <f t="shared" ref="H137:S137" si="396">IFERROR(H113/H89,"-")</f>
        <v>-</v>
      </c>
      <c r="I137" s="66" t="str">
        <f t="shared" si="396"/>
        <v>-</v>
      </c>
      <c r="J137" s="66" t="str">
        <f t="shared" si="396"/>
        <v>-</v>
      </c>
      <c r="K137" s="66" t="str">
        <f t="shared" si="396"/>
        <v>-</v>
      </c>
      <c r="L137" s="66" t="str">
        <f t="shared" si="396"/>
        <v>-</v>
      </c>
      <c r="M137" s="66" t="str">
        <f t="shared" si="396"/>
        <v>-</v>
      </c>
      <c r="N137" s="66" t="str">
        <f t="shared" si="396"/>
        <v>-</v>
      </c>
      <c r="O137" s="66" t="str">
        <f t="shared" si="396"/>
        <v>-</v>
      </c>
      <c r="P137" s="66" t="str">
        <f t="shared" si="396"/>
        <v>-</v>
      </c>
      <c r="Q137" s="66" t="str">
        <f t="shared" si="396"/>
        <v>-</v>
      </c>
      <c r="R137" s="66" t="str">
        <f t="shared" si="396"/>
        <v>-</v>
      </c>
      <c r="S137" s="66" t="str">
        <f t="shared" si="396"/>
        <v>-</v>
      </c>
      <c r="U137" s="12" t="n">
        <v>1.17777777777778</v>
      </c>
      <c r="V137" s="12" t="n">
        <v>1.2</v>
      </c>
      <c r="W137" s="12" t="n">
        <v>1.59016393442623</v>
      </c>
      <c r="X137" s="12" t="n">
        <v>1.42105263157895</v>
      </c>
      <c r="Y137" s="12" t="n">
        <v>1.23287671232877</v>
      </c>
      <c r="Z137" s="12" t="n">
        <v>1.30841121495327</v>
      </c>
      <c r="AA137" s="12" t="n">
        <v>1.43157894736842</v>
      </c>
      <c r="AB137" s="12" t="n">
        <v>1.34210526315789</v>
      </c>
      <c r="AC137" s="12" t="n">
        <v>1.53164556962025</v>
      </c>
      <c r="AD137" s="12" t="n">
        <v>1.35211267605634</v>
      </c>
      <c r="AE137" s="12" t="n">
        <v>1.66666666666667</v>
      </c>
      <c r="AF137" s="12" t="n">
        <v>2.40869565217391</v>
      </c>
      <c r="AG137" s="12" t="n">
        <v>1.46153846153846</v>
      </c>
      <c r="AH137" s="12" t="n">
        <v>1.52173913043478</v>
      </c>
      <c r="AI137" s="12" t="n">
        <v>2.00877192982456</v>
      </c>
      <c r="AJ137" s="12" t="n">
        <v>1.68115942028985</v>
      </c>
      <c r="AK137" s="12" t="n">
        <v>1.37837837837838</v>
      </c>
      <c r="AL137" s="12" t="n">
        <v>1.72413793103448</v>
      </c>
      <c r="AM137" s="12" t="n">
        <v>1.51898734177215</v>
      </c>
      <c r="AN137" s="12" t="n">
        <v>1.85333333333333</v>
      </c>
      <c r="AO137" s="12" t="n">
        <v>2.06299212598425</v>
      </c>
      <c r="AP137" s="12" t="n">
        <v>1.56179775280899</v>
      </c>
      <c r="AQ137" s="12" t="n">
        <v>1.61417322834646</v>
      </c>
      <c r="AR137" s="12" t="n">
        <v>1.83908045977011</v>
      </c>
      <c r="AS137" s="48" t="n">
        <v>1.9148936170212767</v>
      </c>
      <c r="AT137" s="48" t="n">
        <v>1.29508196721311</v>
      </c>
      <c r="AU137" s="48" t="n">
        <v>1.81818181818182</v>
      </c>
      <c r="AV137" s="48" t="n">
        <v>1.769231</v>
      </c>
      <c r="AW137" s="48" t="n">
        <v>1.418831</v>
      </c>
      <c r="AX137" s="48" t="n">
        <v>1.620192</v>
      </c>
      <c r="AY137" s="48" t="n">
        <v>1.445161</v>
      </c>
      <c r="AZ137" s="48"/>
      <c r="BA137" s="48"/>
      <c r="BB137" s="48"/>
      <c r="BC137" s="48"/>
      <c r="BD137" s="48"/>
      <c r="BF137" s="84" t="str">
        <f t="shared" si="384"/>
        <v>-</v>
      </c>
      <c r="BG137" s="84" t="str">
        <f t="shared" si="385"/>
        <v>-</v>
      </c>
      <c r="BH137" s="84" t="str">
        <f t="shared" si="386"/>
        <v>-</v>
      </c>
      <c r="BI137" s="84" t="str">
        <f t="shared" si="387"/>
        <v>-</v>
      </c>
      <c r="BJ137" s="84" t="str">
        <f t="shared" si="388"/>
        <v>-</v>
      </c>
      <c r="BK137" s="84" t="str">
        <f t="shared" si="389"/>
        <v>-</v>
      </c>
      <c r="BL137" s="84" t="str">
        <f t="shared" si="390"/>
        <v>-</v>
      </c>
      <c r="BM137" s="84" t="str">
        <f t="shared" si="391"/>
        <v>-</v>
      </c>
      <c r="BN137" s="84" t="str">
        <f t="shared" si="392"/>
        <v>-</v>
      </c>
      <c r="BO137" s="84" t="str">
        <f t="shared" si="393"/>
        <v>-</v>
      </c>
      <c r="BP137" s="84" t="str">
        <f t="shared" si="394"/>
        <v>-</v>
      </c>
      <c r="BQ137" s="84" t="str">
        <f t="shared" si="395"/>
        <v>-</v>
      </c>
    </row>
    <row r="138" spans="1:69" x14ac:dyDescent="0.25">
      <c r="A138" s="44" t="s">
        <v>172</v>
      </c>
      <c r="B138" s="22" t="s">
        <v>45</v>
      </c>
      <c r="C138" s="66" t="str">
        <f t="shared" si="381"/>
        <v>-</v>
      </c>
      <c r="D138" s="66" t="str">
        <f t="shared" si="381"/>
        <v>-</v>
      </c>
      <c r="E138" s="66" t="str">
        <f t="shared" si="381"/>
        <v>-</v>
      </c>
      <c r="F138" s="65" t="str">
        <f t="shared" si="382"/>
        <v/>
      </c>
      <c r="H138" s="66" t="str">
        <f t="shared" ref="H138:S138" si="397">IFERROR(H114/H90,"-")</f>
        <v>-</v>
      </c>
      <c r="I138" s="66" t="str">
        <f t="shared" si="397"/>
        <v>-</v>
      </c>
      <c r="J138" s="66" t="str">
        <f t="shared" si="397"/>
        <v>-</v>
      </c>
      <c r="K138" s="66" t="str">
        <f t="shared" si="397"/>
        <v>-</v>
      </c>
      <c r="L138" s="66" t="str">
        <f t="shared" si="397"/>
        <v>-</v>
      </c>
      <c r="M138" s="66" t="str">
        <f t="shared" si="397"/>
        <v>-</v>
      </c>
      <c r="N138" s="66" t="str">
        <f t="shared" si="397"/>
        <v>-</v>
      </c>
      <c r="O138" s="66" t="str">
        <f t="shared" si="397"/>
        <v>-</v>
      </c>
      <c r="P138" s="66" t="str">
        <f t="shared" si="397"/>
        <v>-</v>
      </c>
      <c r="Q138" s="66" t="str">
        <f t="shared" si="397"/>
        <v>-</v>
      </c>
      <c r="R138" s="66" t="str">
        <f t="shared" si="397"/>
        <v>-</v>
      </c>
      <c r="S138" s="66" t="str">
        <f t="shared" si="397"/>
        <v>-</v>
      </c>
      <c r="U138" s="12" t="n">
        <v>1.26666666666667</v>
      </c>
      <c r="V138" s="12" t="n">
        <v>1.28571428571429</v>
      </c>
      <c r="W138" s="12" t="n">
        <v>1.76190476190476</v>
      </c>
      <c r="X138" s="12" t="n">
        <v>1.59722222222222</v>
      </c>
      <c r="Y138" s="12" t="n">
        <v>1.4875</v>
      </c>
      <c r="Z138" s="12" t="n">
        <v>1.66197183098592</v>
      </c>
      <c r="AA138" s="12" t="n">
        <v>1.37974683544304</v>
      </c>
      <c r="AB138" s="12" t="n">
        <v>1.51020408163265</v>
      </c>
      <c r="AC138" s="12" t="n">
        <v>1.76984126984127</v>
      </c>
      <c r="AD138" s="12" t="n">
        <v>1.50793650793651</v>
      </c>
      <c r="AE138" s="12" t="n">
        <v>2.0625</v>
      </c>
      <c r="AF138" s="12" t="n">
        <v>2.044</v>
      </c>
      <c r="AG138" s="12" t="n">
        <v>1.67567567567568</v>
      </c>
      <c r="AH138" s="12" t="n">
        <v>1.5</v>
      </c>
      <c r="AI138" s="12" t="n">
        <v>2.125</v>
      </c>
      <c r="AJ138" s="12" t="n">
        <v>1.72413793103448</v>
      </c>
      <c r="AK138" s="12" t="n">
        <v>1.69491525423729</v>
      </c>
      <c r="AL138" s="12" t="n">
        <v>1.94852941176471</v>
      </c>
      <c r="AM138" s="12" t="n">
        <v>1.56470588235294</v>
      </c>
      <c r="AN138" s="12" t="n">
        <v>1.35714285714286</v>
      </c>
      <c r="AO138" s="12" t="n">
        <v>2.12676056338028</v>
      </c>
      <c r="AP138" s="12" t="n">
        <v>1.67676767676768</v>
      </c>
      <c r="AQ138" s="12" t="n">
        <v>2.16037735849057</v>
      </c>
      <c r="AR138" s="12" t="n">
        <v>1.79716981132075</v>
      </c>
      <c r="AS138" s="48" t="n">
        <v>1.509090909090909</v>
      </c>
      <c r="AT138" s="48" t="n">
        <v>1.5</v>
      </c>
      <c r="AU138" s="48" t="n">
        <v>2.11578947368421</v>
      </c>
      <c r="AV138" s="48" t="n">
        <v>1.378378</v>
      </c>
      <c r="AW138" s="48" t="n">
        <v>2.078947</v>
      </c>
      <c r="AX138" s="48" t="n">
        <v>1.693182</v>
      </c>
      <c r="AY138" s="48" t="n">
        <v>1.920635</v>
      </c>
      <c r="AZ138" s="48"/>
      <c r="BA138" s="48"/>
      <c r="BB138" s="48"/>
      <c r="BC138" s="48"/>
      <c r="BD138" s="48"/>
      <c r="BF138" s="84" t="str">
        <f t="shared" si="384"/>
        <v>-</v>
      </c>
      <c r="BG138" s="84" t="str">
        <f t="shared" si="385"/>
        <v>-</v>
      </c>
      <c r="BH138" s="84" t="str">
        <f t="shared" si="386"/>
        <v>-</v>
      </c>
      <c r="BI138" s="84" t="str">
        <f t="shared" si="387"/>
        <v>-</v>
      </c>
      <c r="BJ138" s="84" t="str">
        <f t="shared" si="388"/>
        <v>-</v>
      </c>
      <c r="BK138" s="84" t="str">
        <f t="shared" si="389"/>
        <v>-</v>
      </c>
      <c r="BL138" s="84" t="str">
        <f t="shared" si="390"/>
        <v>-</v>
      </c>
      <c r="BM138" s="84" t="str">
        <f t="shared" si="391"/>
        <v>-</v>
      </c>
      <c r="BN138" s="84" t="str">
        <f t="shared" si="392"/>
        <v>-</v>
      </c>
      <c r="BO138" s="84" t="str">
        <f t="shared" si="393"/>
        <v>-</v>
      </c>
      <c r="BP138" s="84" t="str">
        <f t="shared" si="394"/>
        <v>-</v>
      </c>
      <c r="BQ138" s="84" t="str">
        <f t="shared" si="395"/>
        <v>-</v>
      </c>
    </row>
    <row r="139" spans="1:69" x14ac:dyDescent="0.25">
      <c r="A139" s="44" t="s">
        <v>173</v>
      </c>
      <c r="B139" s="22" t="s">
        <v>46</v>
      </c>
      <c r="C139" s="66" t="str">
        <f t="shared" si="381"/>
        <v>-</v>
      </c>
      <c r="D139" s="66" t="str">
        <f t="shared" si="381"/>
        <v>-</v>
      </c>
      <c r="E139" s="66" t="str">
        <f t="shared" si="381"/>
        <v>-</v>
      </c>
      <c r="F139" s="65" t="str">
        <f t="shared" si="382"/>
        <v/>
      </c>
      <c r="H139" s="66" t="str">
        <f t="shared" ref="H139:S139" si="398">IFERROR(H115/H91,"-")</f>
        <v>-</v>
      </c>
      <c r="I139" s="66" t="str">
        <f t="shared" si="398"/>
        <v>-</v>
      </c>
      <c r="J139" s="66" t="str">
        <f t="shared" si="398"/>
        <v>-</v>
      </c>
      <c r="K139" s="66" t="str">
        <f t="shared" si="398"/>
        <v>-</v>
      </c>
      <c r="L139" s="66" t="str">
        <f t="shared" si="398"/>
        <v>-</v>
      </c>
      <c r="M139" s="66" t="str">
        <f t="shared" si="398"/>
        <v>-</v>
      </c>
      <c r="N139" s="66" t="str">
        <f t="shared" si="398"/>
        <v>-</v>
      </c>
      <c r="O139" s="66" t="str">
        <f t="shared" si="398"/>
        <v>-</v>
      </c>
      <c r="P139" s="66" t="str">
        <f t="shared" si="398"/>
        <v>-</v>
      </c>
      <c r="Q139" s="66" t="str">
        <f t="shared" si="398"/>
        <v>-</v>
      </c>
      <c r="R139" s="66" t="str">
        <f t="shared" si="398"/>
        <v>-</v>
      </c>
      <c r="S139" s="66" t="str">
        <f t="shared" si="398"/>
        <v>-</v>
      </c>
      <c r="U139" s="12" t="n">
        <v>1.28333333333333</v>
      </c>
      <c r="V139" s="12" t="n">
        <v>1.38709677419355</v>
      </c>
      <c r="W139" s="12" t="n">
        <v>1.3695652173913</v>
      </c>
      <c r="X139" s="12" t="n">
        <v>1.61538461538462</v>
      </c>
      <c r="Y139" s="12" t="n">
        <v>1.3125</v>
      </c>
      <c r="Z139" s="12" t="n">
        <v>1.3731884057971</v>
      </c>
      <c r="AA139" s="12" t="n">
        <v>1.30894308943089</v>
      </c>
      <c r="AB139" s="12" t="n">
        <v>1.28378378378378</v>
      </c>
      <c r="AC139" s="12" t="n">
        <v>1.32727272727273</v>
      </c>
      <c r="AD139" s="12" t="n">
        <v>1.44736842105263</v>
      </c>
      <c r="AE139" s="12" t="n">
        <v>1.8411214953271</v>
      </c>
      <c r="AF139" s="12" t="n">
        <v>1.8099173553719</v>
      </c>
      <c r="AG139" s="12" t="n">
        <v>1.41</v>
      </c>
      <c r="AH139" s="12" t="n">
        <v>1.375</v>
      </c>
      <c r="AI139" s="12" t="n">
        <v>2.07407407407407</v>
      </c>
      <c r="AJ139" s="12" t="n">
        <v>2.0</v>
      </c>
      <c r="AK139" s="12" t="n">
        <v>1.675</v>
      </c>
      <c r="AL139" s="12" t="n">
        <v>1.9949494949495</v>
      </c>
      <c r="AM139" s="12" t="n">
        <v>1.95890410958904</v>
      </c>
      <c r="AN139" s="12" t="n">
        <v>1.69736842105263</v>
      </c>
      <c r="AO139" s="12" t="n">
        <v>1.81944444444444</v>
      </c>
      <c r="AP139" s="12" t="n">
        <v>1.375</v>
      </c>
      <c r="AQ139" s="12" t="n">
        <v>2.49532710280374</v>
      </c>
      <c r="AR139" s="12" t="n">
        <v>2.83132530120482</v>
      </c>
      <c r="AS139" s="48" t="n">
        <v>2.0595238095238093</v>
      </c>
      <c r="AT139" s="48" t="n">
        <v>1.67741935483871</v>
      </c>
      <c r="AU139" s="48" t="n">
        <v>1.71264367816092</v>
      </c>
      <c r="AV139" s="48" t="n">
        <v>1.507463</v>
      </c>
      <c r="AW139" s="48" t="n">
        <v>1.555556</v>
      </c>
      <c r="AX139" s="48" t="n">
        <v>2.040698</v>
      </c>
      <c r="AY139" s="48" t="n">
        <v>1.886076</v>
      </c>
      <c r="AZ139" s="48"/>
      <c r="BA139" s="48"/>
      <c r="BB139" s="48"/>
      <c r="BC139" s="48"/>
      <c r="BD139" s="48"/>
      <c r="BF139" s="84" t="str">
        <f t="shared" si="384"/>
        <v>-</v>
      </c>
      <c r="BG139" s="84" t="str">
        <f t="shared" si="385"/>
        <v>-</v>
      </c>
      <c r="BH139" s="84" t="str">
        <f t="shared" si="386"/>
        <v>-</v>
      </c>
      <c r="BI139" s="84" t="str">
        <f t="shared" si="387"/>
        <v>-</v>
      </c>
      <c r="BJ139" s="84" t="str">
        <f t="shared" si="388"/>
        <v>-</v>
      </c>
      <c r="BK139" s="84" t="str">
        <f t="shared" si="389"/>
        <v>-</v>
      </c>
      <c r="BL139" s="84" t="str">
        <f t="shared" si="390"/>
        <v>-</v>
      </c>
      <c r="BM139" s="84" t="str">
        <f t="shared" si="391"/>
        <v>-</v>
      </c>
      <c r="BN139" s="84" t="str">
        <f t="shared" si="392"/>
        <v>-</v>
      </c>
      <c r="BO139" s="84" t="str">
        <f t="shared" si="393"/>
        <v>-</v>
      </c>
      <c r="BP139" s="84" t="str">
        <f t="shared" si="394"/>
        <v>-</v>
      </c>
      <c r="BQ139" s="84" t="str">
        <f t="shared" si="395"/>
        <v>-</v>
      </c>
    </row>
    <row r="140" spans="1:69" x14ac:dyDescent="0.25">
      <c r="A140" s="44" t="s">
        <v>174</v>
      </c>
      <c r="B140" s="22" t="s">
        <v>47</v>
      </c>
      <c r="C140" s="66" t="str">
        <f t="shared" si="381"/>
        <v>-</v>
      </c>
      <c r="D140" s="66" t="str">
        <f t="shared" si="381"/>
        <v>-</v>
      </c>
      <c r="E140" s="66" t="str">
        <f t="shared" si="381"/>
        <v>-</v>
      </c>
      <c r="F140" s="65" t="str">
        <f t="shared" si="382"/>
        <v/>
      </c>
      <c r="H140" s="66" t="str">
        <f t="shared" ref="H140:S140" si="399">IFERROR(H116/H92,"-")</f>
        <v>-</v>
      </c>
      <c r="I140" s="66" t="str">
        <f t="shared" si="399"/>
        <v>-</v>
      </c>
      <c r="J140" s="66" t="str">
        <f t="shared" si="399"/>
        <v>-</v>
      </c>
      <c r="K140" s="66" t="str">
        <f t="shared" si="399"/>
        <v>-</v>
      </c>
      <c r="L140" s="66" t="str">
        <f t="shared" si="399"/>
        <v>-</v>
      </c>
      <c r="M140" s="66" t="str">
        <f t="shared" si="399"/>
        <v>-</v>
      </c>
      <c r="N140" s="66" t="str">
        <f t="shared" si="399"/>
        <v>-</v>
      </c>
      <c r="O140" s="66" t="str">
        <f t="shared" si="399"/>
        <v>-</v>
      </c>
      <c r="P140" s="66" t="str">
        <f t="shared" si="399"/>
        <v>-</v>
      </c>
      <c r="Q140" s="66" t="str">
        <f t="shared" si="399"/>
        <v>-</v>
      </c>
      <c r="R140" s="66" t="str">
        <f t="shared" si="399"/>
        <v>-</v>
      </c>
      <c r="S140" s="66" t="str">
        <f t="shared" si="399"/>
        <v>-</v>
      </c>
      <c r="U140" s="12" t="n">
        <v>1.03921568627451</v>
      </c>
      <c r="V140" s="12" t="n">
        <v>1.22857142857143</v>
      </c>
      <c r="W140" s="12" t="n">
        <v>1.43103448275862</v>
      </c>
      <c r="X140" s="12" t="n">
        <v>1.325</v>
      </c>
      <c r="Y140" s="12" t="n">
        <v>1.17525773195876</v>
      </c>
      <c r="Z140" s="12" t="n">
        <v>1.31428571428571</v>
      </c>
      <c r="AA140" s="12" t="n">
        <v>1.23943661971831</v>
      </c>
      <c r="AB140" s="12" t="n">
        <v>1.39759036144578</v>
      </c>
      <c r="AC140" s="12" t="n">
        <v>1.30656934306569</v>
      </c>
      <c r="AD140" s="12" t="n">
        <v>1.2979797979798</v>
      </c>
      <c r="AE140" s="12" t="n">
        <v>2.01098901098901</v>
      </c>
      <c r="AF140" s="12" t="n">
        <v>1.544</v>
      </c>
      <c r="AG140" s="12" t="n">
        <v>1.375</v>
      </c>
      <c r="AH140" s="12" t="n">
        <v>1.31428571428571</v>
      </c>
      <c r="AI140" s="12" t="n">
        <v>1.75</v>
      </c>
      <c r="AJ140" s="12" t="n">
        <v>2.15789473684211</v>
      </c>
      <c r="AK140" s="12" t="n">
        <v>1.59183673469388</v>
      </c>
      <c r="AL140" s="12" t="n">
        <v>1.66</v>
      </c>
      <c r="AM140" s="12" t="n">
        <v>1.55737704918033</v>
      </c>
      <c r="AN140" s="12" t="n">
        <v>1.6</v>
      </c>
      <c r="AO140" s="12" t="n">
        <v>2.01136363636364</v>
      </c>
      <c r="AP140" s="12" t="n">
        <v>2.31538461538462</v>
      </c>
      <c r="AQ140" s="12" t="n">
        <v>2.34375</v>
      </c>
      <c r="AR140" s="12" t="n">
        <v>1.71978021978022</v>
      </c>
      <c r="AS140" s="48" t="n">
        <v>1.5121951219512195</v>
      </c>
      <c r="AT140" s="48" t="n">
        <v>1.74712643678161</v>
      </c>
      <c r="AU140" s="48" t="n">
        <v>1.88513513513514</v>
      </c>
      <c r="AV140" s="48" t="n">
        <v>1.59</v>
      </c>
      <c r="AW140" s="48" t="n">
        <v>1.358974</v>
      </c>
      <c r="AX140" s="48" t="n">
        <v>1.567568</v>
      </c>
      <c r="AY140" s="48" t="n">
        <v>1.377778</v>
      </c>
      <c r="AZ140" s="48"/>
      <c r="BA140" s="48"/>
      <c r="BB140" s="48"/>
      <c r="BC140" s="48"/>
      <c r="BD140" s="48"/>
      <c r="BF140" s="84" t="str">
        <f t="shared" si="384"/>
        <v>-</v>
      </c>
      <c r="BG140" s="84" t="str">
        <f t="shared" si="385"/>
        <v>-</v>
      </c>
      <c r="BH140" s="84" t="str">
        <f t="shared" si="386"/>
        <v>-</v>
      </c>
      <c r="BI140" s="84" t="str">
        <f t="shared" si="387"/>
        <v>-</v>
      </c>
      <c r="BJ140" s="84" t="str">
        <f t="shared" si="388"/>
        <v>-</v>
      </c>
      <c r="BK140" s="84" t="str">
        <f t="shared" si="389"/>
        <v>-</v>
      </c>
      <c r="BL140" s="84" t="str">
        <f t="shared" si="390"/>
        <v>-</v>
      </c>
      <c r="BM140" s="84" t="str">
        <f t="shared" si="391"/>
        <v>-</v>
      </c>
      <c r="BN140" s="84" t="str">
        <f t="shared" si="392"/>
        <v>-</v>
      </c>
      <c r="BO140" s="84" t="str">
        <f t="shared" si="393"/>
        <v>-</v>
      </c>
      <c r="BP140" s="84" t="str">
        <f t="shared" si="394"/>
        <v>-</v>
      </c>
      <c r="BQ140" s="84" t="str">
        <f t="shared" si="395"/>
        <v>-</v>
      </c>
    </row>
    <row r="141" spans="1:69" x14ac:dyDescent="0.25">
      <c r="A141" s="44" t="s">
        <v>175</v>
      </c>
      <c r="B141" s="22" t="s">
        <v>48</v>
      </c>
      <c r="C141" s="66" t="str">
        <f t="shared" si="381"/>
        <v>-</v>
      </c>
      <c r="D141" s="66" t="str">
        <f t="shared" si="381"/>
        <v>-</v>
      </c>
      <c r="E141" s="66" t="str">
        <f t="shared" si="381"/>
        <v>-</v>
      </c>
      <c r="F141" s="65" t="str">
        <f t="shared" si="382"/>
        <v/>
      </c>
      <c r="H141" s="66" t="str">
        <f t="shared" ref="H141:S141" si="400">IFERROR(H117/H93,"-")</f>
        <v>-</v>
      </c>
      <c r="I141" s="66" t="str">
        <f t="shared" si="400"/>
        <v>-</v>
      </c>
      <c r="J141" s="66" t="str">
        <f t="shared" si="400"/>
        <v>-</v>
      </c>
      <c r="K141" s="66" t="str">
        <f t="shared" si="400"/>
        <v>-</v>
      </c>
      <c r="L141" s="66" t="str">
        <f t="shared" si="400"/>
        <v>-</v>
      </c>
      <c r="M141" s="66" t="str">
        <f t="shared" si="400"/>
        <v>-</v>
      </c>
      <c r="N141" s="66" t="str">
        <f t="shared" si="400"/>
        <v>-</v>
      </c>
      <c r="O141" s="66" t="str">
        <f t="shared" si="400"/>
        <v>-</v>
      </c>
      <c r="P141" s="66" t="str">
        <f t="shared" si="400"/>
        <v>-</v>
      </c>
      <c r="Q141" s="66" t="str">
        <f t="shared" si="400"/>
        <v>-</v>
      </c>
      <c r="R141" s="66" t="str">
        <f t="shared" si="400"/>
        <v>-</v>
      </c>
      <c r="S141" s="66" t="str">
        <f t="shared" si="400"/>
        <v>-</v>
      </c>
      <c r="U141" s="12" t="n">
        <v>0.967741935483871</v>
      </c>
      <c r="V141" s="12" t="n">
        <v>1.21875</v>
      </c>
      <c r="W141" s="12" t="n">
        <v>1.25</v>
      </c>
      <c r="X141" s="12" t="n">
        <v>1.28333333333333</v>
      </c>
      <c r="Y141" s="12" t="n">
        <v>1.32</v>
      </c>
      <c r="Z141" s="12" t="n">
        <v>1.22527472527473</v>
      </c>
      <c r="AA141" s="12" t="n">
        <v>1.48837209302326</v>
      </c>
      <c r="AB141" s="12" t="n">
        <v>1.25333333333333</v>
      </c>
      <c r="AC141" s="12" t="n">
        <v>1.68316831683168</v>
      </c>
      <c r="AD141" s="12" t="n">
        <v>1.30434782608696</v>
      </c>
      <c r="AE141" s="12" t="n">
        <v>2.12213740458015</v>
      </c>
      <c r="AF141" s="12" t="n">
        <v>1.97887323943662</v>
      </c>
      <c r="AG141" s="12" t="n">
        <v>1.33333333333333</v>
      </c>
      <c r="AH141" s="12" t="n">
        <v>1.27272727272727</v>
      </c>
      <c r="AI141" s="12" t="n">
        <v>1.51851851851852</v>
      </c>
      <c r="AJ141" s="12" t="n">
        <v>1.38961038961039</v>
      </c>
      <c r="AK141" s="12" t="n">
        <v>1.3768115942029</v>
      </c>
      <c r="AL141" s="12" t="n">
        <v>1.71276595744681</v>
      </c>
      <c r="AM141" s="12" t="n">
        <v>1.5679012345679</v>
      </c>
      <c r="AN141" s="12" t="n">
        <v>1.77702702702703</v>
      </c>
      <c r="AO141" s="12" t="n">
        <v>2.37704918032787</v>
      </c>
      <c r="AP141" s="12" t="n">
        <v>1.89230769230769</v>
      </c>
      <c r="AQ141" s="12" t="n">
        <v>2.6875</v>
      </c>
      <c r="AR141" s="12" t="n">
        <v>2.72767857142857</v>
      </c>
      <c r="AS141" s="48" t="n">
        <v>1.2142857142857142</v>
      </c>
      <c r="AT141" s="48" t="n">
        <v>1.08823529411765</v>
      </c>
      <c r="AU141" s="48" t="n">
        <v>1.45454545454545</v>
      </c>
      <c r="AV141" s="48" t="n">
        <v>2.333333</v>
      </c>
      <c r="AW141" s="48" t="n">
        <v>14.66038</v>
      </c>
      <c r="AX141" s="48" t="n">
        <v>2.645455</v>
      </c>
      <c r="AY141" s="48" t="n">
        <v>2.948718</v>
      </c>
      <c r="AZ141" s="48"/>
      <c r="BA141" s="48"/>
      <c r="BB141" s="48"/>
      <c r="BC141" s="48"/>
      <c r="BD141" s="48"/>
      <c r="BF141" s="84" t="str">
        <f t="shared" si="384"/>
        <v>-</v>
      </c>
      <c r="BG141" s="84" t="str">
        <f t="shared" si="385"/>
        <v>-</v>
      </c>
      <c r="BH141" s="84" t="str">
        <f t="shared" si="386"/>
        <v>-</v>
      </c>
      <c r="BI141" s="84" t="str">
        <f t="shared" si="387"/>
        <v>-</v>
      </c>
      <c r="BJ141" s="84" t="str">
        <f t="shared" si="388"/>
        <v>-</v>
      </c>
      <c r="BK141" s="84" t="str">
        <f t="shared" si="389"/>
        <v>-</v>
      </c>
      <c r="BL141" s="84" t="str">
        <f t="shared" si="390"/>
        <v>-</v>
      </c>
      <c r="BM141" s="84" t="str">
        <f t="shared" si="391"/>
        <v>-</v>
      </c>
      <c r="BN141" s="84" t="str">
        <f t="shared" si="392"/>
        <v>-</v>
      </c>
      <c r="BO141" s="84" t="str">
        <f t="shared" si="393"/>
        <v>-</v>
      </c>
      <c r="BP141" s="84" t="str">
        <f t="shared" si="394"/>
        <v>-</v>
      </c>
      <c r="BQ141" s="84" t="str">
        <f t="shared" si="395"/>
        <v>-</v>
      </c>
    </row>
    <row r="142" spans="1:69" x14ac:dyDescent="0.25">
      <c r="A142" s="44" t="s">
        <v>176</v>
      </c>
      <c r="B142" s="22" t="s">
        <v>49</v>
      </c>
      <c r="C142" s="66" t="str">
        <f t="shared" si="381"/>
        <v>-</v>
      </c>
      <c r="D142" s="66" t="str">
        <f t="shared" si="381"/>
        <v>-</v>
      </c>
      <c r="E142" s="66" t="str">
        <f t="shared" si="381"/>
        <v>-</v>
      </c>
      <c r="F142" s="65" t="str">
        <f t="shared" si="382"/>
        <v/>
      </c>
      <c r="H142" s="66" t="str">
        <f t="shared" ref="H142:S142" si="401">IFERROR(H118/H94,"-")</f>
        <v>-</v>
      </c>
      <c r="I142" s="66" t="str">
        <f t="shared" si="401"/>
        <v>-</v>
      </c>
      <c r="J142" s="66" t="str">
        <f t="shared" si="401"/>
        <v>-</v>
      </c>
      <c r="K142" s="66" t="str">
        <f t="shared" si="401"/>
        <v>-</v>
      </c>
      <c r="L142" s="66" t="str">
        <f t="shared" si="401"/>
        <v>-</v>
      </c>
      <c r="M142" s="66" t="str">
        <f t="shared" si="401"/>
        <v>-</v>
      </c>
      <c r="N142" s="66" t="str">
        <f t="shared" si="401"/>
        <v>-</v>
      </c>
      <c r="O142" s="66" t="str">
        <f t="shared" si="401"/>
        <v>-</v>
      </c>
      <c r="P142" s="66" t="str">
        <f t="shared" si="401"/>
        <v>-</v>
      </c>
      <c r="Q142" s="66" t="str">
        <f t="shared" si="401"/>
        <v>-</v>
      </c>
      <c r="R142" s="66" t="str">
        <f t="shared" si="401"/>
        <v>-</v>
      </c>
      <c r="S142" s="66" t="str">
        <f t="shared" si="401"/>
        <v>-</v>
      </c>
      <c r="U142" s="12" t="n">
        <v>1.14285714285714</v>
      </c>
      <c r="V142" s="12" t="n">
        <v>1.18181818181818</v>
      </c>
      <c r="W142" s="12" t="n">
        <v>1.375</v>
      </c>
      <c r="X142" s="12" t="n">
        <v>1.0</v>
      </c>
      <c r="Y142" s="12" t="n">
        <v>1.07692307692308</v>
      </c>
      <c r="Z142" s="12" t="n">
        <v>1.24074074074074</v>
      </c>
      <c r="AA142" s="12" t="n">
        <v>1.375</v>
      </c>
      <c r="AB142" s="12" t="n">
        <v>1.38333333333333</v>
      </c>
      <c r="AC142" s="12" t="n">
        <v>1.31147540983607</v>
      </c>
      <c r="AD142" s="12" t="n">
        <v>1.31372549019608</v>
      </c>
      <c r="AE142" s="12" t="n">
        <v>1.77464788732394</v>
      </c>
      <c r="AF142" s="12" t="n">
        <v>2.11111111111111</v>
      </c>
      <c r="AG142" s="12" t="n">
        <v>1.51851851851852</v>
      </c>
      <c r="AH142" s="12" t="n">
        <v>1.57142857142857</v>
      </c>
      <c r="AI142" s="12" t="n">
        <v>1.63157894736842</v>
      </c>
      <c r="AJ142" s="12" t="n">
        <v>1.2962962962963</v>
      </c>
      <c r="AK142" s="12" t="n">
        <v>1.31578947368421</v>
      </c>
      <c r="AL142" s="12" t="n">
        <v>1.45283018867925</v>
      </c>
      <c r="AM142" s="12" t="n">
        <v>1.43478260869565</v>
      </c>
      <c r="AN142" s="12" t="n">
        <v>1.38888888888889</v>
      </c>
      <c r="AO142" s="12" t="n">
        <v>1.93243243243243</v>
      </c>
      <c r="AP142" s="12" t="n">
        <v>1.35714285714286</v>
      </c>
      <c r="AQ142" s="12" t="n">
        <v>1.8</v>
      </c>
      <c r="AR142" s="12" t="n">
        <v>2.11851851851852</v>
      </c>
      <c r="AS142" s="48" t="n">
        <v>1.51</v>
      </c>
      <c r="AT142" s="48" t="n">
        <v>1.43181818181818</v>
      </c>
      <c r="AU142" s="48" t="n">
        <v>1.98529411764706</v>
      </c>
      <c r="AV142" s="48" t="n">
        <v>1.948276</v>
      </c>
      <c r="AW142" s="48" t="n">
        <v>2.215686</v>
      </c>
      <c r="AX142" s="48" t="n">
        <v>2.159574</v>
      </c>
      <c r="AY142" s="48" t="n">
        <v>2.366667</v>
      </c>
      <c r="AZ142" s="48"/>
      <c r="BA142" s="48"/>
      <c r="BB142" s="48"/>
      <c r="BC142" s="48"/>
      <c r="BD142" s="48"/>
      <c r="BF142" s="84" t="str">
        <f t="shared" si="384"/>
        <v>-</v>
      </c>
      <c r="BG142" s="84" t="str">
        <f t="shared" si="385"/>
        <v>-</v>
      </c>
      <c r="BH142" s="84" t="str">
        <f t="shared" si="386"/>
        <v>-</v>
      </c>
      <c r="BI142" s="84" t="str">
        <f t="shared" si="387"/>
        <v>-</v>
      </c>
      <c r="BJ142" s="84" t="str">
        <f t="shared" si="388"/>
        <v>-</v>
      </c>
      <c r="BK142" s="84" t="str">
        <f t="shared" si="389"/>
        <v>-</v>
      </c>
      <c r="BL142" s="84" t="str">
        <f t="shared" si="390"/>
        <v>-</v>
      </c>
      <c r="BM142" s="84" t="str">
        <f t="shared" si="391"/>
        <v>-</v>
      </c>
      <c r="BN142" s="84" t="str">
        <f t="shared" si="392"/>
        <v>-</v>
      </c>
      <c r="BO142" s="84" t="str">
        <f t="shared" si="393"/>
        <v>-</v>
      </c>
      <c r="BP142" s="84" t="str">
        <f t="shared" si="394"/>
        <v>-</v>
      </c>
      <c r="BQ142" s="84" t="str">
        <f t="shared" si="395"/>
        <v>-</v>
      </c>
    </row>
    <row r="143" spans="1:69" x14ac:dyDescent="0.25">
      <c r="A143" s="44" t="s">
        <v>177</v>
      </c>
      <c r="B143" s="22" t="s">
        <v>50</v>
      </c>
      <c r="C143" s="66" t="str">
        <f t="shared" si="381"/>
        <v>-</v>
      </c>
      <c r="D143" s="66" t="str">
        <f t="shared" si="381"/>
        <v>-</v>
      </c>
      <c r="E143" s="66" t="str">
        <f t="shared" si="381"/>
        <v>-</v>
      </c>
      <c r="F143" s="65" t="str">
        <f t="shared" si="382"/>
        <v/>
      </c>
      <c r="H143" s="66" t="str">
        <f t="shared" ref="H143:S143" si="402">IFERROR(H119/H95,"-")</f>
        <v>-</v>
      </c>
      <c r="I143" s="66" t="str">
        <f t="shared" si="402"/>
        <v>-</v>
      </c>
      <c r="J143" s="66" t="str">
        <f t="shared" si="402"/>
        <v>-</v>
      </c>
      <c r="K143" s="66" t="str">
        <f t="shared" si="402"/>
        <v>-</v>
      </c>
      <c r="L143" s="66" t="str">
        <f t="shared" si="402"/>
        <v>-</v>
      </c>
      <c r="M143" s="66" t="str">
        <f t="shared" si="402"/>
        <v>-</v>
      </c>
      <c r="N143" s="66" t="str">
        <f t="shared" si="402"/>
        <v>-</v>
      </c>
      <c r="O143" s="66" t="str">
        <f t="shared" si="402"/>
        <v>-</v>
      </c>
      <c r="P143" s="66" t="str">
        <f t="shared" si="402"/>
        <v>-</v>
      </c>
      <c r="Q143" s="66" t="str">
        <f t="shared" si="402"/>
        <v>-</v>
      </c>
      <c r="R143" s="66" t="str">
        <f t="shared" si="402"/>
        <v>-</v>
      </c>
      <c r="S143" s="66" t="str">
        <f t="shared" si="402"/>
        <v>-</v>
      </c>
      <c r="T143" s="7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  <c r="AO143" s="12"/>
      <c r="AP143" s="12"/>
      <c r="AQ143" s="12"/>
      <c r="AR143" s="12"/>
      <c r="AS143" s="48"/>
      <c r="AT143" s="48" t="n">
        <v>1.17741935483871</v>
      </c>
      <c r="AU143" s="48" t="n">
        <v>1.2741935483871</v>
      </c>
      <c r="AV143" s="48" t="n">
        <v>1.614286</v>
      </c>
      <c r="AW143" s="48" t="n">
        <v>1.26087</v>
      </c>
      <c r="AX143" s="48" t="n">
        <v>1.0</v>
      </c>
      <c r="AY143" s="48" t="n">
        <v>1.25</v>
      </c>
      <c r="AZ143" s="48"/>
      <c r="BA143" s="48"/>
      <c r="BB143" s="48"/>
      <c r="BC143" s="48"/>
      <c r="BD143" s="48"/>
      <c r="BF143" s="84" t="str">
        <f t="shared" si="384"/>
        <v>-</v>
      </c>
      <c r="BG143" s="84" t="str">
        <f t="shared" si="385"/>
        <v>-</v>
      </c>
      <c r="BH143" s="84" t="str">
        <f t="shared" si="386"/>
        <v>-</v>
      </c>
      <c r="BI143" s="84" t="str">
        <f t="shared" si="387"/>
        <v>-</v>
      </c>
      <c r="BJ143" s="84" t="str">
        <f t="shared" si="388"/>
        <v>-</v>
      </c>
      <c r="BK143" s="84" t="str">
        <f t="shared" si="389"/>
        <v>-</v>
      </c>
      <c r="BL143" s="84" t="str">
        <f t="shared" si="390"/>
        <v>-</v>
      </c>
      <c r="BM143" s="84" t="str">
        <f t="shared" si="391"/>
        <v>-</v>
      </c>
      <c r="BN143" s="84" t="str">
        <f t="shared" si="392"/>
        <v>-</v>
      </c>
      <c r="BO143" s="84" t="str">
        <f t="shared" si="393"/>
        <v>-</v>
      </c>
      <c r="BP143" s="84" t="str">
        <f t="shared" si="394"/>
        <v>-</v>
      </c>
      <c r="BQ143" s="84" t="str">
        <f t="shared" si="395"/>
        <v>-</v>
      </c>
    </row>
    <row r="144" spans="1:69" x14ac:dyDescent="0.25">
      <c r="A144" s="44"/>
      <c r="B144" s="3" t="s">
        <v>153</v>
      </c>
      <c r="C144" s="66" t="str">
        <f t="shared" si="381"/>
        <v>-</v>
      </c>
      <c r="D144" s="66" t="str">
        <f t="shared" si="381"/>
        <v>-</v>
      </c>
      <c r="E144" s="66" t="str">
        <f t="shared" si="381"/>
        <v>-</v>
      </c>
      <c r="F144" s="65" t="str">
        <f t="shared" si="382"/>
        <v/>
      </c>
      <c r="H144" s="66" t="str">
        <f t="shared" ref="H144:S145" si="403">IFERROR(H120/H96,"-")</f>
        <v>-</v>
      </c>
      <c r="I144" s="66" t="str">
        <f>IFERROR(I120/I96,"-")</f>
        <v>-</v>
      </c>
      <c r="J144" s="66" t="str">
        <f t="shared" si="403"/>
        <v>-</v>
      </c>
      <c r="K144" s="66" t="str">
        <f t="shared" si="403"/>
        <v>-</v>
      </c>
      <c r="L144" s="66" t="str">
        <f t="shared" si="403"/>
        <v>-</v>
      </c>
      <c r="M144" s="66" t="str">
        <f t="shared" si="403"/>
        <v>-</v>
      </c>
      <c r="N144" s="66" t="str">
        <f t="shared" si="403"/>
        <v>-</v>
      </c>
      <c r="O144" s="66" t="str">
        <f t="shared" si="403"/>
        <v>-</v>
      </c>
      <c r="P144" s="66" t="str">
        <f t="shared" si="403"/>
        <v>-</v>
      </c>
      <c r="Q144" s="66" t="str">
        <f t="shared" si="403"/>
        <v>-</v>
      </c>
      <c r="R144" s="66" t="str">
        <f t="shared" si="403"/>
        <v>-</v>
      </c>
      <c r="S144" s="66" t="str">
        <f t="shared" si="403"/>
        <v>-</v>
      </c>
      <c r="T144" s="7"/>
      <c r="U144" s="71" t="str">
        <f>IFERROR(U120/U96,"-")</f>
        <v>-</v>
      </c>
      <c r="V144" s="71" t="str">
        <f t="shared" ref="V144:BD144" si="404">IFERROR(V120/V96,"-")</f>
        <v>-</v>
      </c>
      <c r="W144" s="71" t="str">
        <f t="shared" si="404"/>
        <v>-</v>
      </c>
      <c r="X144" s="71" t="str">
        <f t="shared" si="404"/>
        <v>-</v>
      </c>
      <c r="Y144" s="71" t="str">
        <f t="shared" si="404"/>
        <v>-</v>
      </c>
      <c r="Z144" s="71" t="str">
        <f t="shared" si="404"/>
        <v>-</v>
      </c>
      <c r="AA144" s="71" t="str">
        <f t="shared" si="404"/>
        <v>-</v>
      </c>
      <c r="AB144" s="71" t="str">
        <f t="shared" si="404"/>
        <v>-</v>
      </c>
      <c r="AC144" s="71" t="str">
        <f t="shared" si="404"/>
        <v>-</v>
      </c>
      <c r="AD144" s="71" t="str">
        <f t="shared" si="404"/>
        <v>-</v>
      </c>
      <c r="AE144" s="71" t="str">
        <f t="shared" si="404"/>
        <v>-</v>
      </c>
      <c r="AF144" s="71" t="str">
        <f t="shared" si="404"/>
        <v>-</v>
      </c>
      <c r="AG144" s="71" t="str">
        <f t="shared" si="404"/>
        <v>-</v>
      </c>
      <c r="AH144" s="71" t="str">
        <f t="shared" si="404"/>
        <v>-</v>
      </c>
      <c r="AI144" s="71" t="str">
        <f t="shared" si="404"/>
        <v>-</v>
      </c>
      <c r="AJ144" s="71" t="str">
        <f t="shared" si="404"/>
        <v>-</v>
      </c>
      <c r="AK144" s="71" t="str">
        <f t="shared" si="404"/>
        <v>-</v>
      </c>
      <c r="AL144" s="71" t="str">
        <f t="shared" si="404"/>
        <v>-</v>
      </c>
      <c r="AM144" s="71" t="str">
        <f t="shared" si="404"/>
        <v>-</v>
      </c>
      <c r="AN144" s="71" t="str">
        <f t="shared" si="404"/>
        <v>-</v>
      </c>
      <c r="AO144" s="71" t="str">
        <f t="shared" si="404"/>
        <v>-</v>
      </c>
      <c r="AP144" s="71" t="str">
        <f t="shared" si="404"/>
        <v>-</v>
      </c>
      <c r="AQ144" s="71" t="str">
        <f t="shared" si="404"/>
        <v>-</v>
      </c>
      <c r="AR144" s="71" t="str">
        <f t="shared" si="404"/>
        <v>-</v>
      </c>
      <c r="AS144" s="71" t="str">
        <f t="shared" si="404"/>
        <v>-</v>
      </c>
      <c r="AT144" s="71" t="str">
        <f t="shared" si="404"/>
        <v>-</v>
      </c>
      <c r="AU144" s="71" t="str">
        <f t="shared" si="404"/>
        <v>-</v>
      </c>
      <c r="AV144" s="71" t="str">
        <f t="shared" si="404"/>
        <v>-</v>
      </c>
      <c r="AW144" s="71" t="str">
        <f t="shared" si="404"/>
        <v>-</v>
      </c>
      <c r="AX144" s="71" t="str">
        <f t="shared" si="404"/>
        <v>-</v>
      </c>
      <c r="AY144" s="71" t="str">
        <f t="shared" si="404"/>
        <v>-</v>
      </c>
      <c r="AZ144" s="71" t="str">
        <f t="shared" si="404"/>
        <v>-</v>
      </c>
      <c r="BA144" s="71" t="str">
        <f t="shared" si="404"/>
        <v>-</v>
      </c>
      <c r="BB144" s="71" t="str">
        <f t="shared" si="404"/>
        <v>-</v>
      </c>
      <c r="BC144" s="71" t="str">
        <f t="shared" si="404"/>
        <v>-</v>
      </c>
      <c r="BD144" s="71" t="str">
        <f t="shared" si="404"/>
        <v>-</v>
      </c>
      <c r="BF144" s="84" t="str">
        <f t="shared" ref="BF144:BF145" si="405">IFERROR(AS144/AG144,"-")</f>
        <v>-</v>
      </c>
      <c r="BG144" s="84" t="str">
        <f t="shared" ref="BG144:BG145" si="406">IFERROR(AT144/AH144,"-")</f>
        <v>-</v>
      </c>
      <c r="BH144" s="84" t="str">
        <f t="shared" ref="BH144:BH145" si="407">IFERROR(AU144/AI144,"-")</f>
        <v>-</v>
      </c>
      <c r="BI144" s="84" t="str">
        <f t="shared" ref="BI144:BI145" si="408">IFERROR(AV144/AJ144,"-")</f>
        <v>-</v>
      </c>
      <c r="BJ144" s="84" t="str">
        <f t="shared" ref="BJ144:BJ145" si="409">IFERROR(AW144/AK144,"-")</f>
        <v>-</v>
      </c>
      <c r="BK144" s="84" t="str">
        <f t="shared" ref="BK144:BK145" si="410">IFERROR(AX144/AL144,"-")</f>
        <v>-</v>
      </c>
      <c r="BL144" s="84" t="str">
        <f t="shared" ref="BL144:BL145" si="411">IFERROR(AY144/AM144,"-")</f>
        <v>-</v>
      </c>
      <c r="BM144" s="84" t="str">
        <f t="shared" ref="BM144:BM145" si="412">IFERROR(AZ144/AN144,"-")</f>
        <v>-</v>
      </c>
      <c r="BN144" s="84" t="str">
        <f t="shared" ref="BN144:BN145" si="413">IFERROR(BA144/AO144,"-")</f>
        <v>-</v>
      </c>
      <c r="BO144" s="84" t="str">
        <f t="shared" ref="BO144:BO145" si="414">IFERROR(BB144/AP144,"-")</f>
        <v>-</v>
      </c>
      <c r="BP144" s="84" t="str">
        <f t="shared" ref="BP144:BP145" si="415">IFERROR(BC144/AQ144,"-")</f>
        <v>-</v>
      </c>
      <c r="BQ144" s="84" t="str">
        <f t="shared" ref="BQ144:BQ145" si="416">IFERROR(BD144/AR144,"-")</f>
        <v>-</v>
      </c>
    </row>
    <row r="145" spans="1:69" x14ac:dyDescent="0.25">
      <c r="A145" s="45" t="s">
        <v>207</v>
      </c>
      <c r="B145" s="3" t="s">
        <v>61</v>
      </c>
      <c r="C145" s="66" t="str">
        <f t="shared" si="381"/>
        <v>-</v>
      </c>
      <c r="D145" s="66" t="str">
        <f t="shared" si="381"/>
        <v>-</v>
      </c>
      <c r="E145" s="66" t="str">
        <f t="shared" si="381"/>
        <v>-</v>
      </c>
      <c r="F145" s="65" t="str">
        <f>IFERROR(E145/D145,"")</f>
        <v/>
      </c>
      <c r="H145" s="66" t="str">
        <f t="shared" si="403"/>
        <v>-</v>
      </c>
      <c r="I145" s="66" t="str">
        <f>IFERROR(I121/I97,"-")</f>
        <v>-</v>
      </c>
      <c r="J145" s="66" t="str">
        <f t="shared" si="403"/>
        <v>-</v>
      </c>
      <c r="K145" s="66" t="str">
        <f t="shared" si="403"/>
        <v>-</v>
      </c>
      <c r="L145" s="66" t="str">
        <f t="shared" si="403"/>
        <v>-</v>
      </c>
      <c r="M145" s="66" t="str">
        <f t="shared" si="403"/>
        <v>-</v>
      </c>
      <c r="N145" s="66" t="str">
        <f t="shared" si="403"/>
        <v>-</v>
      </c>
      <c r="O145" s="66" t="str">
        <f t="shared" si="403"/>
        <v>-</v>
      </c>
      <c r="P145" s="66" t="str">
        <f t="shared" si="403"/>
        <v>-</v>
      </c>
      <c r="Q145" s="66" t="str">
        <f t="shared" si="403"/>
        <v>-</v>
      </c>
      <c r="R145" s="66" t="str">
        <f t="shared" si="403"/>
        <v>-</v>
      </c>
      <c r="S145" s="66" t="str">
        <f t="shared" si="403"/>
        <v>-</v>
      </c>
      <c r="T145" s="5"/>
      <c r="U145" s="13" t="n">
        <v>1.26440677966102</v>
      </c>
      <c r="V145" s="13" t="n">
        <v>1.39647577092511</v>
      </c>
      <c r="W145" s="13" t="n">
        <v>1.68300653594771</v>
      </c>
      <c r="X145" s="13" t="n">
        <v>1.645</v>
      </c>
      <c r="Y145" s="13" t="n">
        <v>1.38197424892704</v>
      </c>
      <c r="Z145" s="13" t="n">
        <v>1.47889908256881</v>
      </c>
      <c r="AA145" s="13" t="n">
        <v>1.51356589147287</v>
      </c>
      <c r="AB145" s="13" t="n">
        <v>1.40855106888361</v>
      </c>
      <c r="AC145" s="13" t="n">
        <v>1.58430717863105</v>
      </c>
      <c r="AD145" s="13" t="n">
        <v>1.53441295546559</v>
      </c>
      <c r="AE145" s="13" t="n">
        <v>1.97868852459016</v>
      </c>
      <c r="AF145" s="13" t="n">
        <v>2.11578947368421</v>
      </c>
      <c r="AG145" s="13" t="n">
        <v>1.44813278008299</v>
      </c>
      <c r="AH145" s="13" t="n">
        <v>1.43347639484979</v>
      </c>
      <c r="AI145" s="13" t="n">
        <v>1.89804772234273</v>
      </c>
      <c r="AJ145" s="13" t="n">
        <v>1.89906103286385</v>
      </c>
      <c r="AK145" s="13" t="n">
        <v>1.58117647058824</v>
      </c>
      <c r="AL145" s="13" t="n">
        <v>1.76632302405498</v>
      </c>
      <c r="AM145" s="13" t="n">
        <v>1.65553235908142</v>
      </c>
      <c r="AN145" s="13" t="n">
        <v>1.66163793103448</v>
      </c>
      <c r="AO145" s="13" t="n">
        <v>2.09981167608286</v>
      </c>
      <c r="AP145" s="13" t="n">
        <v>1.77310924369748</v>
      </c>
      <c r="AQ145" s="13" t="n">
        <v>2.23344947735192</v>
      </c>
      <c r="AR145" s="13" t="n">
        <v>2.30413625304136</v>
      </c>
      <c r="AS145" s="48" t="n">
        <v>1.9166666666666667</v>
      </c>
      <c r="AT145" s="48" t="n">
        <v>1.75862068965517</v>
      </c>
      <c r="AU145" s="48" t="n">
        <v>2.13452914798206</v>
      </c>
      <c r="AV145" s="48" t="n">
        <v>2.152137</v>
      </c>
      <c r="AW145" s="48" t="n">
        <v>3.175788</v>
      </c>
      <c r="AX145" s="48" t="n">
        <v>2.456193</v>
      </c>
      <c r="AY145" s="48" t="n">
        <v>2.168519</v>
      </c>
      <c r="AZ145" s="48"/>
      <c r="BA145" s="48"/>
      <c r="BB145" s="48"/>
      <c r="BC145" s="48"/>
      <c r="BD145" s="48"/>
      <c r="BF145" s="84" t="str">
        <f t="shared" si="405"/>
        <v>-</v>
      </c>
      <c r="BG145" s="84" t="str">
        <f t="shared" si="406"/>
        <v>-</v>
      </c>
      <c r="BH145" s="84" t="str">
        <f t="shared" si="407"/>
        <v>-</v>
      </c>
      <c r="BI145" s="84" t="str">
        <f t="shared" si="408"/>
        <v>-</v>
      </c>
      <c r="BJ145" s="84" t="str">
        <f t="shared" si="409"/>
        <v>-</v>
      </c>
      <c r="BK145" s="84" t="str">
        <f t="shared" si="410"/>
        <v>-</v>
      </c>
      <c r="BL145" s="84" t="str">
        <f t="shared" si="411"/>
        <v>-</v>
      </c>
      <c r="BM145" s="84" t="str">
        <f t="shared" si="412"/>
        <v>-</v>
      </c>
      <c r="BN145" s="84" t="str">
        <f t="shared" si="413"/>
        <v>-</v>
      </c>
      <c r="BO145" s="84" t="str">
        <f t="shared" si="414"/>
        <v>-</v>
      </c>
      <c r="BP145" s="84" t="str">
        <f t="shared" si="415"/>
        <v>-</v>
      </c>
      <c r="BQ145" s="84" t="str">
        <f t="shared" si="416"/>
        <v>-</v>
      </c>
    </row>
    <row r="146" spans="1:69" x14ac:dyDescent="0.25">
      <c r="A146" s="44" t="s">
        <v>33</v>
      </c>
      <c r="B146" s="22"/>
    </row>
    <row r="147" spans="1:69" x14ac:dyDescent="0.25">
      <c r="A147" s="43" t="s">
        <v>83</v>
      </c>
      <c r="B147" s="23" t="s">
        <v>83</v>
      </c>
      <c r="C147" s="21" t="str">
        <f>$C$3</f>
        <v>YTD '15</v>
      </c>
      <c r="D147" s="21" t="str">
        <f>$D$3</f>
        <v>YTD '16</v>
      </c>
      <c r="E147" s="21" t="str">
        <f>$E$3</f>
        <v>YTD '17</v>
      </c>
      <c r="F147" s="21" t="str">
        <f>$F$3</f>
        <v>YoY</v>
      </c>
      <c r="G147" s="2" t="s">
        <v>33</v>
      </c>
      <c r="H147" s="27" t="str">
        <f>$H$3</f>
        <v>Q1 '15</v>
      </c>
      <c r="I147" s="27" t="str">
        <f>$I$3</f>
        <v>Q2 '15</v>
      </c>
      <c r="J147" s="27" t="str">
        <f>$J$3</f>
        <v>Q3 '15</v>
      </c>
      <c r="K147" s="27" t="str">
        <f>$K$3</f>
        <v>Q4 '15</v>
      </c>
      <c r="L147" s="30" t="str">
        <f>$L$3</f>
        <v>Q1 '16</v>
      </c>
      <c r="M147" s="30" t="str">
        <f>$M$3</f>
        <v>Q2 '16</v>
      </c>
      <c r="N147" s="30" t="str">
        <f>$N$3</f>
        <v>Q3 '16</v>
      </c>
      <c r="O147" s="30" t="str">
        <f>$O$3</f>
        <v>Q4 '16</v>
      </c>
      <c r="P147" s="27" t="str">
        <f>$P$3</f>
        <v>Q1 '17</v>
      </c>
      <c r="Q147" s="27" t="str">
        <f>$Q$3</f>
        <v>Q2 '17</v>
      </c>
      <c r="R147" s="27" t="str">
        <f>$R$3</f>
        <v>Q3 '17</v>
      </c>
      <c r="S147" s="27" t="str">
        <f>$S$3</f>
        <v>Q4 '17</v>
      </c>
      <c r="T147" s="17" t="s">
        <v>33</v>
      </c>
      <c r="U147" s="27" t="s">
        <v>1</v>
      </c>
      <c r="V147" s="27" t="s">
        <v>2</v>
      </c>
      <c r="W147" s="27" t="s">
        <v>3</v>
      </c>
      <c r="X147" s="27" t="s">
        <v>4</v>
      </c>
      <c r="Y147" s="27" t="s">
        <v>5</v>
      </c>
      <c r="Z147" s="27" t="s">
        <v>6</v>
      </c>
      <c r="AA147" s="27" t="s">
        <v>7</v>
      </c>
      <c r="AB147" s="27" t="s">
        <v>8</v>
      </c>
      <c r="AC147" s="27" t="s">
        <v>9</v>
      </c>
      <c r="AD147" s="27" t="s">
        <v>10</v>
      </c>
      <c r="AE147" s="27" t="s">
        <v>11</v>
      </c>
      <c r="AF147" s="27" t="s">
        <v>12</v>
      </c>
      <c r="AG147" s="29" t="s">
        <v>13</v>
      </c>
      <c r="AH147" s="29" t="s">
        <v>14</v>
      </c>
      <c r="AI147" s="29" t="s">
        <v>15</v>
      </c>
      <c r="AJ147" s="29" t="s">
        <v>16</v>
      </c>
      <c r="AK147" s="29" t="s">
        <v>17</v>
      </c>
      <c r="AL147" s="29" t="s">
        <v>18</v>
      </c>
      <c r="AM147" s="29" t="s">
        <v>19</v>
      </c>
      <c r="AN147" s="29" t="s">
        <v>20</v>
      </c>
      <c r="AO147" s="29" t="s">
        <v>21</v>
      </c>
      <c r="AP147" s="29" t="s">
        <v>22</v>
      </c>
      <c r="AQ147" s="29" t="s">
        <v>23</v>
      </c>
      <c r="AR147" s="29" t="s">
        <v>24</v>
      </c>
      <c r="AS147" s="25" t="s">
        <v>25</v>
      </c>
      <c r="AT147" s="25" t="s">
        <v>26</v>
      </c>
      <c r="AU147" s="25" t="s">
        <v>27</v>
      </c>
      <c r="AV147" s="25" t="s">
        <v>28</v>
      </c>
      <c r="AW147" s="25" t="s">
        <v>29</v>
      </c>
      <c r="AX147" s="25" t="s">
        <v>30</v>
      </c>
      <c r="AY147" s="31" t="s">
        <v>99</v>
      </c>
      <c r="AZ147" s="31" t="s">
        <v>100</v>
      </c>
      <c r="BA147" s="31" t="s">
        <v>101</v>
      </c>
      <c r="BB147" s="31" t="s">
        <v>102</v>
      </c>
      <c r="BC147" s="31" t="s">
        <v>103</v>
      </c>
      <c r="BD147" s="31" t="s">
        <v>104</v>
      </c>
      <c r="BF147" s="32">
        <v>42736</v>
      </c>
      <c r="BG147" s="32">
        <v>42767</v>
      </c>
      <c r="BH147" s="32">
        <v>42795</v>
      </c>
      <c r="BI147" s="32">
        <v>42826</v>
      </c>
      <c r="BJ147" s="32">
        <v>42856</v>
      </c>
      <c r="BK147" s="32">
        <v>42887</v>
      </c>
      <c r="BL147" s="32">
        <v>42917</v>
      </c>
      <c r="BM147" s="32">
        <v>42948</v>
      </c>
      <c r="BN147" s="32">
        <v>42979</v>
      </c>
      <c r="BO147" s="32">
        <v>43009</v>
      </c>
      <c r="BP147" s="32">
        <v>43040</v>
      </c>
      <c r="BQ147" s="32">
        <v>43070</v>
      </c>
    </row>
    <row r="148" spans="1:69" x14ac:dyDescent="0.25">
      <c r="A148" s="44"/>
      <c r="B148" s="16" t="s">
        <v>58</v>
      </c>
      <c r="C148" s="66" t="str">
        <f t="shared" ref="C148:E155" si="417">IFERROR(C49/C76,"-")</f>
        <v>-</v>
      </c>
      <c r="D148" s="66" t="str">
        <f t="shared" si="417"/>
        <v>-</v>
      </c>
      <c r="E148" s="66" t="str">
        <f t="shared" si="417"/>
        <v>-</v>
      </c>
      <c r="F148" s="65" t="str">
        <f t="shared" ref="F148:F157" si="418">IFERROR(E148/D148,"")</f>
        <v/>
      </c>
      <c r="H148" s="1" t="str">
        <f t="shared" ref="H148:S148" si="419">IFERROR(H49/H76,"")</f>
        <v/>
      </c>
      <c r="I148" s="1" t="str">
        <f t="shared" si="419"/>
        <v/>
      </c>
      <c r="J148" s="1" t="str">
        <f t="shared" si="419"/>
        <v/>
      </c>
      <c r="K148" s="1" t="str">
        <f t="shared" si="419"/>
        <v/>
      </c>
      <c r="L148" s="1" t="str">
        <f t="shared" si="419"/>
        <v/>
      </c>
      <c r="M148" s="1" t="str">
        <f t="shared" si="419"/>
        <v/>
      </c>
      <c r="N148" s="1" t="str">
        <f t="shared" si="419"/>
        <v/>
      </c>
      <c r="O148" s="1" t="str">
        <f t="shared" si="419"/>
        <v/>
      </c>
      <c r="P148" s="1" t="str">
        <f t="shared" si="419"/>
        <v/>
      </c>
      <c r="Q148" s="1" t="str">
        <f t="shared" si="419"/>
        <v/>
      </c>
      <c r="R148" s="11" t="str">
        <f t="shared" si="419"/>
        <v/>
      </c>
      <c r="S148" s="11" t="str">
        <f t="shared" si="419"/>
        <v/>
      </c>
      <c r="U148" s="1" t="str">
        <f t="shared" ref="U148:BD148" si="420">IFERROR(U49/U76,"")</f>
        <v/>
      </c>
      <c r="V148" s="1" t="str">
        <f t="shared" si="420"/>
        <v/>
      </c>
      <c r="W148" s="1" t="str">
        <f t="shared" si="420"/>
        <v/>
      </c>
      <c r="X148" s="1" t="str">
        <f t="shared" si="420"/>
        <v/>
      </c>
      <c r="Y148" s="1" t="str">
        <f t="shared" si="420"/>
        <v/>
      </c>
      <c r="Z148" s="1" t="str">
        <f t="shared" si="420"/>
        <v/>
      </c>
      <c r="AA148" s="1" t="str">
        <f t="shared" si="420"/>
        <v/>
      </c>
      <c r="AB148" s="1" t="str">
        <f t="shared" si="420"/>
        <v/>
      </c>
      <c r="AC148" s="1" t="str">
        <f t="shared" si="420"/>
        <v/>
      </c>
      <c r="AD148" s="1" t="str">
        <f t="shared" si="420"/>
        <v/>
      </c>
      <c r="AE148" s="1" t="str">
        <f t="shared" si="420"/>
        <v/>
      </c>
      <c r="AF148" s="1" t="str">
        <f t="shared" si="420"/>
        <v/>
      </c>
      <c r="AG148" s="1" t="str">
        <f t="shared" si="420"/>
        <v/>
      </c>
      <c r="AH148" s="1" t="str">
        <f t="shared" si="420"/>
        <v/>
      </c>
      <c r="AI148" s="1" t="str">
        <f t="shared" si="420"/>
        <v/>
      </c>
      <c r="AJ148" s="1" t="str">
        <f t="shared" si="420"/>
        <v/>
      </c>
      <c r="AK148" s="1" t="str">
        <f t="shared" si="420"/>
        <v/>
      </c>
      <c r="AL148" s="1" t="str">
        <f t="shared" si="420"/>
        <v/>
      </c>
      <c r="AM148" s="1" t="str">
        <f t="shared" si="420"/>
        <v/>
      </c>
      <c r="AN148" s="1" t="str">
        <f t="shared" si="420"/>
        <v/>
      </c>
      <c r="AO148" s="1" t="str">
        <f t="shared" si="420"/>
        <v/>
      </c>
      <c r="AP148" s="1" t="str">
        <f t="shared" si="420"/>
        <v/>
      </c>
      <c r="AQ148" s="1" t="str">
        <f t="shared" si="420"/>
        <v/>
      </c>
      <c r="AR148" s="1" t="str">
        <f t="shared" si="420"/>
        <v/>
      </c>
      <c r="AS148" s="1" t="str">
        <f t="shared" si="420"/>
        <v/>
      </c>
      <c r="AT148" s="1" t="str">
        <f t="shared" si="420"/>
        <v/>
      </c>
      <c r="AU148" s="1" t="str">
        <f t="shared" si="420"/>
        <v/>
      </c>
      <c r="AV148" s="1" t="str">
        <f t="shared" si="420"/>
        <v/>
      </c>
      <c r="AW148" s="1" t="str">
        <f t="shared" si="420"/>
        <v/>
      </c>
      <c r="AX148" s="1" t="str">
        <f t="shared" si="420"/>
        <v/>
      </c>
      <c r="AY148" s="1" t="str">
        <f t="shared" si="420"/>
        <v/>
      </c>
      <c r="AZ148" s="1" t="str">
        <f t="shared" si="420"/>
        <v/>
      </c>
      <c r="BA148" s="1" t="str">
        <f t="shared" si="420"/>
        <v/>
      </c>
      <c r="BB148" s="1" t="str">
        <f t="shared" si="420"/>
        <v/>
      </c>
      <c r="BC148" s="1" t="str">
        <f t="shared" si="420"/>
        <v/>
      </c>
      <c r="BD148" s="1" t="str">
        <f t="shared" si="420"/>
        <v/>
      </c>
      <c r="BF148" s="84" t="str">
        <f t="shared" ref="BF148:BF155" si="421">IFERROR(AS148/AG148,"-")</f>
        <v>-</v>
      </c>
      <c r="BG148" s="84" t="str">
        <f t="shared" ref="BG148:BG155" si="422">IFERROR(AT148/AH148,"-")</f>
        <v>-</v>
      </c>
      <c r="BH148" s="84" t="str">
        <f t="shared" ref="BH148:BH155" si="423">IFERROR(AU148/AI148,"-")</f>
        <v>-</v>
      </c>
      <c r="BI148" s="84" t="str">
        <f t="shared" ref="BI148:BI155" si="424">IFERROR(AV148/AJ148,"-")</f>
        <v>-</v>
      </c>
      <c r="BJ148" s="84" t="str">
        <f t="shared" ref="BJ148:BJ155" si="425">IFERROR(AW148/AK148,"-")</f>
        <v>-</v>
      </c>
      <c r="BK148" s="84" t="str">
        <f t="shared" ref="BK148:BK155" si="426">IFERROR(AX148/AL148,"-")</f>
        <v>-</v>
      </c>
      <c r="BL148" s="84" t="str">
        <f t="shared" ref="BL148:BL155" si="427">IFERROR(AY148/AM148,"-")</f>
        <v>-</v>
      </c>
      <c r="BM148" s="84" t="str">
        <f t="shared" ref="BM148:BM155" si="428">IFERROR(AZ148/AN148,"-")</f>
        <v>-</v>
      </c>
      <c r="BN148" s="84" t="str">
        <f t="shared" ref="BN148:BN155" si="429">IFERROR(BA148/AO148,"-")</f>
        <v>-</v>
      </c>
      <c r="BO148" s="84" t="str">
        <f t="shared" ref="BO148:BO155" si="430">IFERROR(BB148/AP148,"-")</f>
        <v>-</v>
      </c>
      <c r="BP148" s="84" t="str">
        <f t="shared" ref="BP148:BP155" si="431">IFERROR(BC148/AQ148,"-")</f>
        <v>-</v>
      </c>
      <c r="BQ148" s="84" t="str">
        <f t="shared" ref="BQ148:BQ155" si="432">IFERROR(BD148/AR148,"-")</f>
        <v>-</v>
      </c>
    </row>
    <row r="149" spans="1:69" x14ac:dyDescent="0.25">
      <c r="A149" s="44"/>
      <c r="B149" s="22" t="s">
        <v>44</v>
      </c>
      <c r="C149" s="66" t="str">
        <f t="shared" si="417"/>
        <v>-</v>
      </c>
      <c r="D149" s="66" t="str">
        <f t="shared" si="417"/>
        <v>-</v>
      </c>
      <c r="E149" s="66" t="str">
        <f t="shared" si="417"/>
        <v>-</v>
      </c>
      <c r="F149" s="65" t="str">
        <f t="shared" si="418"/>
        <v/>
      </c>
      <c r="H149" s="1" t="str">
        <f t="shared" ref="H149:S149" si="433">IFERROR(H50/H77,"")</f>
        <v/>
      </c>
      <c r="I149" s="1" t="str">
        <f t="shared" si="433"/>
        <v/>
      </c>
      <c r="J149" s="1" t="str">
        <f t="shared" si="433"/>
        <v/>
      </c>
      <c r="K149" s="1" t="str">
        <f t="shared" si="433"/>
        <v/>
      </c>
      <c r="L149" s="1" t="str">
        <f t="shared" si="433"/>
        <v/>
      </c>
      <c r="M149" s="1" t="str">
        <f t="shared" si="433"/>
        <v/>
      </c>
      <c r="N149" s="1" t="str">
        <f t="shared" si="433"/>
        <v/>
      </c>
      <c r="O149" s="1" t="str">
        <f t="shared" si="433"/>
        <v/>
      </c>
      <c r="P149" s="1" t="str">
        <f t="shared" si="433"/>
        <v/>
      </c>
      <c r="Q149" s="1" t="str">
        <f t="shared" si="433"/>
        <v/>
      </c>
      <c r="R149" s="11" t="str">
        <f t="shared" si="433"/>
        <v/>
      </c>
      <c r="S149" s="11" t="str">
        <f t="shared" si="433"/>
        <v/>
      </c>
      <c r="U149" s="1" t="str">
        <f t="shared" ref="U149:BD149" si="434">IFERROR(U50/U77,"")</f>
        <v/>
      </c>
      <c r="V149" s="1" t="str">
        <f t="shared" si="434"/>
        <v/>
      </c>
      <c r="W149" s="1" t="str">
        <f t="shared" si="434"/>
        <v/>
      </c>
      <c r="X149" s="1" t="str">
        <f t="shared" si="434"/>
        <v/>
      </c>
      <c r="Y149" s="1" t="str">
        <f t="shared" si="434"/>
        <v/>
      </c>
      <c r="Z149" s="1" t="str">
        <f t="shared" si="434"/>
        <v/>
      </c>
      <c r="AA149" s="1" t="str">
        <f t="shared" si="434"/>
        <v/>
      </c>
      <c r="AB149" s="1" t="str">
        <f t="shared" si="434"/>
        <v/>
      </c>
      <c r="AC149" s="1" t="str">
        <f t="shared" si="434"/>
        <v/>
      </c>
      <c r="AD149" s="1" t="str">
        <f t="shared" si="434"/>
        <v/>
      </c>
      <c r="AE149" s="1" t="str">
        <f t="shared" si="434"/>
        <v/>
      </c>
      <c r="AF149" s="1" t="str">
        <f t="shared" si="434"/>
        <v/>
      </c>
      <c r="AG149" s="1" t="str">
        <f t="shared" si="434"/>
        <v/>
      </c>
      <c r="AH149" s="1" t="str">
        <f t="shared" si="434"/>
        <v/>
      </c>
      <c r="AI149" s="1" t="str">
        <f t="shared" si="434"/>
        <v/>
      </c>
      <c r="AJ149" s="1" t="str">
        <f t="shared" si="434"/>
        <v/>
      </c>
      <c r="AK149" s="1" t="str">
        <f t="shared" si="434"/>
        <v/>
      </c>
      <c r="AL149" s="1" t="str">
        <f t="shared" si="434"/>
        <v/>
      </c>
      <c r="AM149" s="1" t="str">
        <f t="shared" si="434"/>
        <v/>
      </c>
      <c r="AN149" s="1" t="str">
        <f t="shared" si="434"/>
        <v/>
      </c>
      <c r="AO149" s="1" t="str">
        <f t="shared" si="434"/>
        <v/>
      </c>
      <c r="AP149" s="1" t="str">
        <f t="shared" si="434"/>
        <v/>
      </c>
      <c r="AQ149" s="1" t="str">
        <f t="shared" si="434"/>
        <v/>
      </c>
      <c r="AR149" s="1" t="str">
        <f t="shared" si="434"/>
        <v/>
      </c>
      <c r="AS149" s="1" t="str">
        <f t="shared" si="434"/>
        <v/>
      </c>
      <c r="AT149" s="1" t="str">
        <f t="shared" si="434"/>
        <v/>
      </c>
      <c r="AU149" s="1" t="str">
        <f t="shared" si="434"/>
        <v/>
      </c>
      <c r="AV149" s="1" t="str">
        <f t="shared" si="434"/>
        <v/>
      </c>
      <c r="AW149" s="1" t="str">
        <f t="shared" si="434"/>
        <v/>
      </c>
      <c r="AX149" s="1" t="str">
        <f t="shared" si="434"/>
        <v/>
      </c>
      <c r="AY149" s="1" t="str">
        <f t="shared" si="434"/>
        <v/>
      </c>
      <c r="AZ149" s="1" t="str">
        <f t="shared" si="434"/>
        <v/>
      </c>
      <c r="BA149" s="1" t="str">
        <f t="shared" si="434"/>
        <v/>
      </c>
      <c r="BB149" s="1" t="str">
        <f t="shared" si="434"/>
        <v/>
      </c>
      <c r="BC149" s="1" t="str">
        <f t="shared" si="434"/>
        <v/>
      </c>
      <c r="BD149" s="1" t="str">
        <f t="shared" si="434"/>
        <v/>
      </c>
      <c r="BF149" s="84" t="str">
        <f t="shared" si="421"/>
        <v>-</v>
      </c>
      <c r="BG149" s="84" t="str">
        <f t="shared" si="422"/>
        <v>-</v>
      </c>
      <c r="BH149" s="84" t="str">
        <f t="shared" si="423"/>
        <v>-</v>
      </c>
      <c r="BI149" s="84" t="str">
        <f t="shared" si="424"/>
        <v>-</v>
      </c>
      <c r="BJ149" s="84" t="str">
        <f t="shared" si="425"/>
        <v>-</v>
      </c>
      <c r="BK149" s="84" t="str">
        <f t="shared" si="426"/>
        <v>-</v>
      </c>
      <c r="BL149" s="84" t="str">
        <f t="shared" si="427"/>
        <v>-</v>
      </c>
      <c r="BM149" s="84" t="str">
        <f t="shared" si="428"/>
        <v>-</v>
      </c>
      <c r="BN149" s="84" t="str">
        <f t="shared" si="429"/>
        <v>-</v>
      </c>
      <c r="BO149" s="84" t="str">
        <f t="shared" si="430"/>
        <v>-</v>
      </c>
      <c r="BP149" s="84" t="str">
        <f t="shared" si="431"/>
        <v>-</v>
      </c>
      <c r="BQ149" s="84" t="str">
        <f t="shared" si="432"/>
        <v>-</v>
      </c>
    </row>
    <row r="150" spans="1:69" x14ac:dyDescent="0.25">
      <c r="A150" s="44"/>
      <c r="B150" s="22" t="s">
        <v>45</v>
      </c>
      <c r="C150" s="66" t="str">
        <f t="shared" si="417"/>
        <v>-</v>
      </c>
      <c r="D150" s="66" t="str">
        <f t="shared" si="417"/>
        <v>-</v>
      </c>
      <c r="E150" s="66" t="str">
        <f t="shared" si="417"/>
        <v>-</v>
      </c>
      <c r="F150" s="65" t="str">
        <f t="shared" si="418"/>
        <v/>
      </c>
      <c r="H150" s="1" t="str">
        <f t="shared" ref="H150:S150" si="435">IFERROR(H51/H78,"")</f>
        <v/>
      </c>
      <c r="I150" s="1" t="str">
        <f t="shared" si="435"/>
        <v/>
      </c>
      <c r="J150" s="1" t="str">
        <f t="shared" si="435"/>
        <v/>
      </c>
      <c r="K150" s="1" t="str">
        <f t="shared" si="435"/>
        <v/>
      </c>
      <c r="L150" s="1" t="str">
        <f t="shared" si="435"/>
        <v/>
      </c>
      <c r="M150" s="1" t="str">
        <f t="shared" si="435"/>
        <v/>
      </c>
      <c r="N150" s="1" t="str">
        <f t="shared" si="435"/>
        <v/>
      </c>
      <c r="O150" s="1" t="str">
        <f t="shared" si="435"/>
        <v/>
      </c>
      <c r="P150" s="1" t="str">
        <f t="shared" si="435"/>
        <v/>
      </c>
      <c r="Q150" s="1" t="str">
        <f t="shared" si="435"/>
        <v/>
      </c>
      <c r="R150" s="11" t="str">
        <f t="shared" si="435"/>
        <v/>
      </c>
      <c r="S150" s="11" t="str">
        <f t="shared" si="435"/>
        <v/>
      </c>
      <c r="U150" s="1" t="str">
        <f t="shared" ref="U150:BD150" si="436">IFERROR(U51/U78,"")</f>
        <v/>
      </c>
      <c r="V150" s="1" t="str">
        <f t="shared" si="436"/>
        <v/>
      </c>
      <c r="W150" s="1" t="str">
        <f t="shared" si="436"/>
        <v/>
      </c>
      <c r="X150" s="1" t="str">
        <f t="shared" si="436"/>
        <v/>
      </c>
      <c r="Y150" s="1" t="str">
        <f t="shared" si="436"/>
        <v/>
      </c>
      <c r="Z150" s="1" t="str">
        <f t="shared" si="436"/>
        <v/>
      </c>
      <c r="AA150" s="1" t="str">
        <f t="shared" si="436"/>
        <v/>
      </c>
      <c r="AB150" s="1" t="str">
        <f t="shared" si="436"/>
        <v/>
      </c>
      <c r="AC150" s="1" t="str">
        <f t="shared" si="436"/>
        <v/>
      </c>
      <c r="AD150" s="1" t="str">
        <f t="shared" si="436"/>
        <v/>
      </c>
      <c r="AE150" s="1" t="str">
        <f t="shared" si="436"/>
        <v/>
      </c>
      <c r="AF150" s="1" t="str">
        <f t="shared" si="436"/>
        <v/>
      </c>
      <c r="AG150" s="1" t="str">
        <f t="shared" si="436"/>
        <v/>
      </c>
      <c r="AH150" s="1" t="str">
        <f t="shared" si="436"/>
        <v/>
      </c>
      <c r="AI150" s="1" t="str">
        <f t="shared" si="436"/>
        <v/>
      </c>
      <c r="AJ150" s="1" t="str">
        <f t="shared" si="436"/>
        <v/>
      </c>
      <c r="AK150" s="1" t="str">
        <f t="shared" si="436"/>
        <v/>
      </c>
      <c r="AL150" s="1" t="str">
        <f t="shared" si="436"/>
        <v/>
      </c>
      <c r="AM150" s="1" t="str">
        <f t="shared" si="436"/>
        <v/>
      </c>
      <c r="AN150" s="1" t="str">
        <f t="shared" si="436"/>
        <v/>
      </c>
      <c r="AO150" s="1" t="str">
        <f t="shared" si="436"/>
        <v/>
      </c>
      <c r="AP150" s="1" t="str">
        <f t="shared" si="436"/>
        <v/>
      </c>
      <c r="AQ150" s="1" t="str">
        <f t="shared" si="436"/>
        <v/>
      </c>
      <c r="AR150" s="1" t="str">
        <f t="shared" si="436"/>
        <v/>
      </c>
      <c r="AS150" s="1" t="str">
        <f t="shared" si="436"/>
        <v/>
      </c>
      <c r="AT150" s="1" t="str">
        <f t="shared" si="436"/>
        <v/>
      </c>
      <c r="AU150" s="1" t="str">
        <f t="shared" si="436"/>
        <v/>
      </c>
      <c r="AV150" s="1" t="str">
        <f t="shared" si="436"/>
        <v/>
      </c>
      <c r="AW150" s="1" t="str">
        <f t="shared" si="436"/>
        <v/>
      </c>
      <c r="AX150" s="1" t="str">
        <f t="shared" si="436"/>
        <v/>
      </c>
      <c r="AY150" s="1" t="str">
        <f t="shared" si="436"/>
        <v/>
      </c>
      <c r="AZ150" s="1" t="str">
        <f t="shared" si="436"/>
        <v/>
      </c>
      <c r="BA150" s="1" t="str">
        <f t="shared" si="436"/>
        <v/>
      </c>
      <c r="BB150" s="1" t="str">
        <f t="shared" si="436"/>
        <v/>
      </c>
      <c r="BC150" s="1" t="str">
        <f t="shared" si="436"/>
        <v/>
      </c>
      <c r="BD150" s="1" t="str">
        <f t="shared" si="436"/>
        <v/>
      </c>
      <c r="BF150" s="84" t="str">
        <f t="shared" si="421"/>
        <v>-</v>
      </c>
      <c r="BG150" s="84" t="str">
        <f t="shared" si="422"/>
        <v>-</v>
      </c>
      <c r="BH150" s="84" t="str">
        <f t="shared" si="423"/>
        <v>-</v>
      </c>
      <c r="BI150" s="84" t="str">
        <f t="shared" si="424"/>
        <v>-</v>
      </c>
      <c r="BJ150" s="84" t="str">
        <f t="shared" si="425"/>
        <v>-</v>
      </c>
      <c r="BK150" s="84" t="str">
        <f t="shared" si="426"/>
        <v>-</v>
      </c>
      <c r="BL150" s="84" t="str">
        <f t="shared" si="427"/>
        <v>-</v>
      </c>
      <c r="BM150" s="84" t="str">
        <f t="shared" si="428"/>
        <v>-</v>
      </c>
      <c r="BN150" s="84" t="str">
        <f t="shared" si="429"/>
        <v>-</v>
      </c>
      <c r="BO150" s="84" t="str">
        <f t="shared" si="430"/>
        <v>-</v>
      </c>
      <c r="BP150" s="84" t="str">
        <f t="shared" si="431"/>
        <v>-</v>
      </c>
      <c r="BQ150" s="84" t="str">
        <f t="shared" si="432"/>
        <v>-</v>
      </c>
    </row>
    <row r="151" spans="1:69" x14ac:dyDescent="0.25">
      <c r="A151" s="44"/>
      <c r="B151" s="22" t="s">
        <v>46</v>
      </c>
      <c r="C151" s="66" t="str">
        <f t="shared" si="417"/>
        <v>-</v>
      </c>
      <c r="D151" s="66" t="str">
        <f t="shared" si="417"/>
        <v>-</v>
      </c>
      <c r="E151" s="66" t="str">
        <f t="shared" si="417"/>
        <v>-</v>
      </c>
      <c r="F151" s="65" t="str">
        <f t="shared" si="418"/>
        <v/>
      </c>
      <c r="H151" s="1" t="str">
        <f t="shared" ref="H151:S151" si="437">IFERROR(H52/H79,"")</f>
        <v/>
      </c>
      <c r="I151" s="1" t="str">
        <f t="shared" si="437"/>
        <v/>
      </c>
      <c r="J151" s="1" t="str">
        <f t="shared" si="437"/>
        <v/>
      </c>
      <c r="K151" s="1" t="str">
        <f t="shared" si="437"/>
        <v/>
      </c>
      <c r="L151" s="1" t="str">
        <f t="shared" si="437"/>
        <v/>
      </c>
      <c r="M151" s="1" t="str">
        <f t="shared" si="437"/>
        <v/>
      </c>
      <c r="N151" s="1" t="str">
        <f t="shared" si="437"/>
        <v/>
      </c>
      <c r="O151" s="1" t="str">
        <f t="shared" si="437"/>
        <v/>
      </c>
      <c r="P151" s="1" t="str">
        <f t="shared" si="437"/>
        <v/>
      </c>
      <c r="Q151" s="1" t="str">
        <f t="shared" si="437"/>
        <v/>
      </c>
      <c r="R151" s="11" t="str">
        <f t="shared" si="437"/>
        <v/>
      </c>
      <c r="S151" s="11" t="str">
        <f t="shared" si="437"/>
        <v/>
      </c>
      <c r="U151" s="1" t="str">
        <f t="shared" ref="U151:BD151" si="438">IFERROR(U52/U79,"")</f>
        <v/>
      </c>
      <c r="V151" s="1" t="str">
        <f t="shared" si="438"/>
        <v/>
      </c>
      <c r="W151" s="1" t="str">
        <f t="shared" si="438"/>
        <v/>
      </c>
      <c r="X151" s="1" t="str">
        <f t="shared" si="438"/>
        <v/>
      </c>
      <c r="Y151" s="1" t="str">
        <f t="shared" si="438"/>
        <v/>
      </c>
      <c r="Z151" s="1" t="str">
        <f t="shared" si="438"/>
        <v/>
      </c>
      <c r="AA151" s="1" t="str">
        <f t="shared" si="438"/>
        <v/>
      </c>
      <c r="AB151" s="1" t="str">
        <f t="shared" si="438"/>
        <v/>
      </c>
      <c r="AC151" s="1" t="str">
        <f t="shared" si="438"/>
        <v/>
      </c>
      <c r="AD151" s="1" t="str">
        <f t="shared" si="438"/>
        <v/>
      </c>
      <c r="AE151" s="1" t="str">
        <f t="shared" si="438"/>
        <v/>
      </c>
      <c r="AF151" s="1" t="str">
        <f t="shared" si="438"/>
        <v/>
      </c>
      <c r="AG151" s="1" t="str">
        <f t="shared" si="438"/>
        <v/>
      </c>
      <c r="AH151" s="1" t="str">
        <f t="shared" si="438"/>
        <v/>
      </c>
      <c r="AI151" s="1" t="str">
        <f t="shared" si="438"/>
        <v/>
      </c>
      <c r="AJ151" s="1" t="str">
        <f t="shared" si="438"/>
        <v/>
      </c>
      <c r="AK151" s="1" t="str">
        <f t="shared" si="438"/>
        <v/>
      </c>
      <c r="AL151" s="1" t="str">
        <f t="shared" si="438"/>
        <v/>
      </c>
      <c r="AM151" s="1" t="str">
        <f t="shared" si="438"/>
        <v/>
      </c>
      <c r="AN151" s="1" t="str">
        <f t="shared" si="438"/>
        <v/>
      </c>
      <c r="AO151" s="1" t="str">
        <f t="shared" si="438"/>
        <v/>
      </c>
      <c r="AP151" s="1" t="str">
        <f t="shared" si="438"/>
        <v/>
      </c>
      <c r="AQ151" s="1" t="str">
        <f t="shared" si="438"/>
        <v/>
      </c>
      <c r="AR151" s="1" t="str">
        <f t="shared" si="438"/>
        <v/>
      </c>
      <c r="AS151" s="1" t="str">
        <f t="shared" si="438"/>
        <v/>
      </c>
      <c r="AT151" s="1" t="str">
        <f t="shared" si="438"/>
        <v/>
      </c>
      <c r="AU151" s="1" t="str">
        <f t="shared" si="438"/>
        <v/>
      </c>
      <c r="AV151" s="1" t="str">
        <f t="shared" si="438"/>
        <v/>
      </c>
      <c r="AW151" s="1" t="str">
        <f t="shared" si="438"/>
        <v/>
      </c>
      <c r="AX151" s="1" t="str">
        <f t="shared" si="438"/>
        <v/>
      </c>
      <c r="AY151" s="1" t="str">
        <f t="shared" si="438"/>
        <v/>
      </c>
      <c r="AZ151" s="1" t="str">
        <f t="shared" si="438"/>
        <v/>
      </c>
      <c r="BA151" s="1" t="str">
        <f t="shared" si="438"/>
        <v/>
      </c>
      <c r="BB151" s="1" t="str">
        <f t="shared" si="438"/>
        <v/>
      </c>
      <c r="BC151" s="1" t="str">
        <f t="shared" si="438"/>
        <v/>
      </c>
      <c r="BD151" s="1" t="str">
        <f t="shared" si="438"/>
        <v/>
      </c>
      <c r="BF151" s="84" t="str">
        <f t="shared" si="421"/>
        <v>-</v>
      </c>
      <c r="BG151" s="84" t="str">
        <f t="shared" si="422"/>
        <v>-</v>
      </c>
      <c r="BH151" s="84" t="str">
        <f t="shared" si="423"/>
        <v>-</v>
      </c>
      <c r="BI151" s="84" t="str">
        <f t="shared" si="424"/>
        <v>-</v>
      </c>
      <c r="BJ151" s="84" t="str">
        <f t="shared" si="425"/>
        <v>-</v>
      </c>
      <c r="BK151" s="84" t="str">
        <f t="shared" si="426"/>
        <v>-</v>
      </c>
      <c r="BL151" s="84" t="str">
        <f t="shared" si="427"/>
        <v>-</v>
      </c>
      <c r="BM151" s="84" t="str">
        <f t="shared" si="428"/>
        <v>-</v>
      </c>
      <c r="BN151" s="84" t="str">
        <f t="shared" si="429"/>
        <v>-</v>
      </c>
      <c r="BO151" s="84" t="str">
        <f t="shared" si="430"/>
        <v>-</v>
      </c>
      <c r="BP151" s="84" t="str">
        <f t="shared" si="431"/>
        <v>-</v>
      </c>
      <c r="BQ151" s="84" t="str">
        <f t="shared" si="432"/>
        <v>-</v>
      </c>
    </row>
    <row r="152" spans="1:69" x14ac:dyDescent="0.25">
      <c r="A152" s="44"/>
      <c r="B152" s="22" t="s">
        <v>47</v>
      </c>
      <c r="C152" s="66" t="str">
        <f t="shared" si="417"/>
        <v>-</v>
      </c>
      <c r="D152" s="66" t="str">
        <f t="shared" si="417"/>
        <v>-</v>
      </c>
      <c r="E152" s="66" t="str">
        <f t="shared" si="417"/>
        <v>-</v>
      </c>
      <c r="F152" s="65" t="str">
        <f t="shared" si="418"/>
        <v/>
      </c>
      <c r="H152" s="1" t="str">
        <f t="shared" ref="H152:S152" si="439">IFERROR(H53/H80,"")</f>
        <v/>
      </c>
      <c r="I152" s="1" t="str">
        <f t="shared" si="439"/>
        <v/>
      </c>
      <c r="J152" s="1" t="str">
        <f t="shared" si="439"/>
        <v/>
      </c>
      <c r="K152" s="1" t="str">
        <f t="shared" si="439"/>
        <v/>
      </c>
      <c r="L152" s="1" t="str">
        <f t="shared" si="439"/>
        <v/>
      </c>
      <c r="M152" s="1" t="str">
        <f t="shared" si="439"/>
        <v/>
      </c>
      <c r="N152" s="1" t="str">
        <f t="shared" si="439"/>
        <v/>
      </c>
      <c r="O152" s="1" t="str">
        <f t="shared" si="439"/>
        <v/>
      </c>
      <c r="P152" s="1" t="str">
        <f t="shared" si="439"/>
        <v/>
      </c>
      <c r="Q152" s="1" t="str">
        <f t="shared" si="439"/>
        <v/>
      </c>
      <c r="R152" s="11" t="str">
        <f t="shared" si="439"/>
        <v/>
      </c>
      <c r="S152" s="11" t="str">
        <f t="shared" si="439"/>
        <v/>
      </c>
      <c r="U152" s="1" t="str">
        <f t="shared" ref="U152:BD152" si="440">IFERROR(U53/U80,"")</f>
        <v/>
      </c>
      <c r="V152" s="1" t="str">
        <f t="shared" si="440"/>
        <v/>
      </c>
      <c r="W152" s="1" t="str">
        <f t="shared" si="440"/>
        <v/>
      </c>
      <c r="X152" s="1" t="str">
        <f t="shared" si="440"/>
        <v/>
      </c>
      <c r="Y152" s="1" t="str">
        <f t="shared" si="440"/>
        <v/>
      </c>
      <c r="Z152" s="1" t="str">
        <f t="shared" si="440"/>
        <v/>
      </c>
      <c r="AA152" s="1" t="str">
        <f t="shared" si="440"/>
        <v/>
      </c>
      <c r="AB152" s="1" t="str">
        <f t="shared" si="440"/>
        <v/>
      </c>
      <c r="AC152" s="1" t="str">
        <f t="shared" si="440"/>
        <v/>
      </c>
      <c r="AD152" s="1" t="str">
        <f t="shared" si="440"/>
        <v/>
      </c>
      <c r="AE152" s="1" t="str">
        <f t="shared" si="440"/>
        <v/>
      </c>
      <c r="AF152" s="1" t="str">
        <f t="shared" si="440"/>
        <v/>
      </c>
      <c r="AG152" s="1" t="str">
        <f t="shared" si="440"/>
        <v/>
      </c>
      <c r="AH152" s="1" t="str">
        <f t="shared" si="440"/>
        <v/>
      </c>
      <c r="AI152" s="1" t="str">
        <f t="shared" si="440"/>
        <v/>
      </c>
      <c r="AJ152" s="1" t="str">
        <f t="shared" si="440"/>
        <v/>
      </c>
      <c r="AK152" s="1" t="str">
        <f t="shared" si="440"/>
        <v/>
      </c>
      <c r="AL152" s="1" t="str">
        <f t="shared" si="440"/>
        <v/>
      </c>
      <c r="AM152" s="1" t="str">
        <f t="shared" si="440"/>
        <v/>
      </c>
      <c r="AN152" s="1" t="str">
        <f t="shared" si="440"/>
        <v/>
      </c>
      <c r="AO152" s="1" t="str">
        <f t="shared" si="440"/>
        <v/>
      </c>
      <c r="AP152" s="1" t="str">
        <f t="shared" si="440"/>
        <v/>
      </c>
      <c r="AQ152" s="1" t="str">
        <f t="shared" si="440"/>
        <v/>
      </c>
      <c r="AR152" s="1" t="str">
        <f t="shared" si="440"/>
        <v/>
      </c>
      <c r="AS152" s="1" t="str">
        <f t="shared" si="440"/>
        <v/>
      </c>
      <c r="AT152" s="1" t="str">
        <f t="shared" si="440"/>
        <v/>
      </c>
      <c r="AU152" s="1" t="str">
        <f t="shared" si="440"/>
        <v/>
      </c>
      <c r="AV152" s="1" t="str">
        <f t="shared" si="440"/>
        <v/>
      </c>
      <c r="AW152" s="1" t="str">
        <f t="shared" si="440"/>
        <v/>
      </c>
      <c r="AX152" s="1" t="str">
        <f t="shared" si="440"/>
        <v/>
      </c>
      <c r="AY152" s="1" t="str">
        <f t="shared" si="440"/>
        <v/>
      </c>
      <c r="AZ152" s="1" t="str">
        <f t="shared" si="440"/>
        <v/>
      </c>
      <c r="BA152" s="1" t="str">
        <f t="shared" si="440"/>
        <v/>
      </c>
      <c r="BB152" s="1" t="str">
        <f t="shared" si="440"/>
        <v/>
      </c>
      <c r="BC152" s="1" t="str">
        <f t="shared" si="440"/>
        <v/>
      </c>
      <c r="BD152" s="1" t="str">
        <f t="shared" si="440"/>
        <v/>
      </c>
      <c r="BF152" s="84" t="str">
        <f t="shared" si="421"/>
        <v>-</v>
      </c>
      <c r="BG152" s="84" t="str">
        <f t="shared" si="422"/>
        <v>-</v>
      </c>
      <c r="BH152" s="84" t="str">
        <f t="shared" si="423"/>
        <v>-</v>
      </c>
      <c r="BI152" s="84" t="str">
        <f t="shared" si="424"/>
        <v>-</v>
      </c>
      <c r="BJ152" s="84" t="str">
        <f t="shared" si="425"/>
        <v>-</v>
      </c>
      <c r="BK152" s="84" t="str">
        <f t="shared" si="426"/>
        <v>-</v>
      </c>
      <c r="BL152" s="84" t="str">
        <f t="shared" si="427"/>
        <v>-</v>
      </c>
      <c r="BM152" s="84" t="str">
        <f t="shared" si="428"/>
        <v>-</v>
      </c>
      <c r="BN152" s="84" t="str">
        <f t="shared" si="429"/>
        <v>-</v>
      </c>
      <c r="BO152" s="84" t="str">
        <f t="shared" si="430"/>
        <v>-</v>
      </c>
      <c r="BP152" s="84" t="str">
        <f t="shared" si="431"/>
        <v>-</v>
      </c>
      <c r="BQ152" s="84" t="str">
        <f t="shared" si="432"/>
        <v>-</v>
      </c>
    </row>
    <row r="153" spans="1:69" x14ac:dyDescent="0.25">
      <c r="A153" s="44"/>
      <c r="B153" s="22" t="s">
        <v>48</v>
      </c>
      <c r="C153" s="66" t="str">
        <f t="shared" si="417"/>
        <v>-</v>
      </c>
      <c r="D153" s="66" t="str">
        <f t="shared" si="417"/>
        <v>-</v>
      </c>
      <c r="E153" s="66" t="str">
        <f t="shared" si="417"/>
        <v>-</v>
      </c>
      <c r="F153" s="65" t="str">
        <f t="shared" si="418"/>
        <v/>
      </c>
      <c r="H153" s="1" t="str">
        <f t="shared" ref="H153:S153" si="441">IFERROR(H54/H81,"")</f>
        <v/>
      </c>
      <c r="I153" s="1" t="str">
        <f t="shared" si="441"/>
        <v/>
      </c>
      <c r="J153" s="1" t="str">
        <f t="shared" si="441"/>
        <v/>
      </c>
      <c r="K153" s="1" t="str">
        <f t="shared" si="441"/>
        <v/>
      </c>
      <c r="L153" s="1" t="str">
        <f t="shared" si="441"/>
        <v/>
      </c>
      <c r="M153" s="1" t="str">
        <f t="shared" si="441"/>
        <v/>
      </c>
      <c r="N153" s="1" t="str">
        <f t="shared" si="441"/>
        <v/>
      </c>
      <c r="O153" s="1" t="str">
        <f t="shared" si="441"/>
        <v/>
      </c>
      <c r="P153" s="1" t="str">
        <f t="shared" si="441"/>
        <v/>
      </c>
      <c r="Q153" s="1" t="str">
        <f t="shared" si="441"/>
        <v/>
      </c>
      <c r="R153" s="11" t="str">
        <f t="shared" si="441"/>
        <v/>
      </c>
      <c r="S153" s="11" t="str">
        <f t="shared" si="441"/>
        <v/>
      </c>
      <c r="U153" s="1" t="str">
        <f t="shared" ref="U153:BD153" si="442">IFERROR(U54/U81,"")</f>
        <v/>
      </c>
      <c r="V153" s="1" t="str">
        <f t="shared" si="442"/>
        <v/>
      </c>
      <c r="W153" s="1" t="str">
        <f t="shared" si="442"/>
        <v/>
      </c>
      <c r="X153" s="1" t="str">
        <f t="shared" si="442"/>
        <v/>
      </c>
      <c r="Y153" s="1" t="str">
        <f t="shared" si="442"/>
        <v/>
      </c>
      <c r="Z153" s="1" t="str">
        <f t="shared" si="442"/>
        <v/>
      </c>
      <c r="AA153" s="1" t="str">
        <f t="shared" si="442"/>
        <v/>
      </c>
      <c r="AB153" s="1" t="str">
        <f t="shared" si="442"/>
        <v/>
      </c>
      <c r="AC153" s="1" t="str">
        <f t="shared" si="442"/>
        <v/>
      </c>
      <c r="AD153" s="1" t="str">
        <f t="shared" si="442"/>
        <v/>
      </c>
      <c r="AE153" s="1" t="str">
        <f t="shared" si="442"/>
        <v/>
      </c>
      <c r="AF153" s="1" t="str">
        <f t="shared" si="442"/>
        <v/>
      </c>
      <c r="AG153" s="1" t="str">
        <f t="shared" si="442"/>
        <v/>
      </c>
      <c r="AH153" s="1" t="str">
        <f t="shared" si="442"/>
        <v/>
      </c>
      <c r="AI153" s="1" t="str">
        <f t="shared" si="442"/>
        <v/>
      </c>
      <c r="AJ153" s="1" t="str">
        <f t="shared" si="442"/>
        <v/>
      </c>
      <c r="AK153" s="1" t="str">
        <f t="shared" si="442"/>
        <v/>
      </c>
      <c r="AL153" s="1" t="str">
        <f t="shared" si="442"/>
        <v/>
      </c>
      <c r="AM153" s="1" t="str">
        <f t="shared" si="442"/>
        <v/>
      </c>
      <c r="AN153" s="1" t="str">
        <f t="shared" si="442"/>
        <v/>
      </c>
      <c r="AO153" s="1" t="str">
        <f t="shared" si="442"/>
        <v/>
      </c>
      <c r="AP153" s="1" t="str">
        <f t="shared" si="442"/>
        <v/>
      </c>
      <c r="AQ153" s="1" t="str">
        <f t="shared" si="442"/>
        <v/>
      </c>
      <c r="AR153" s="1" t="str">
        <f t="shared" si="442"/>
        <v/>
      </c>
      <c r="AS153" s="1" t="str">
        <f t="shared" si="442"/>
        <v/>
      </c>
      <c r="AT153" s="1" t="str">
        <f t="shared" si="442"/>
        <v/>
      </c>
      <c r="AU153" s="1" t="str">
        <f t="shared" si="442"/>
        <v/>
      </c>
      <c r="AV153" s="1" t="str">
        <f t="shared" si="442"/>
        <v/>
      </c>
      <c r="AW153" s="1" t="str">
        <f t="shared" si="442"/>
        <v/>
      </c>
      <c r="AX153" s="1" t="str">
        <f t="shared" si="442"/>
        <v/>
      </c>
      <c r="AY153" s="1" t="str">
        <f t="shared" si="442"/>
        <v/>
      </c>
      <c r="AZ153" s="1" t="str">
        <f t="shared" si="442"/>
        <v/>
      </c>
      <c r="BA153" s="1" t="str">
        <f t="shared" si="442"/>
        <v/>
      </c>
      <c r="BB153" s="1" t="str">
        <f t="shared" si="442"/>
        <v/>
      </c>
      <c r="BC153" s="1" t="str">
        <f t="shared" si="442"/>
        <v/>
      </c>
      <c r="BD153" s="1" t="str">
        <f t="shared" si="442"/>
        <v/>
      </c>
      <c r="BF153" s="84" t="str">
        <f t="shared" si="421"/>
        <v>-</v>
      </c>
      <c r="BG153" s="84" t="str">
        <f t="shared" si="422"/>
        <v>-</v>
      </c>
      <c r="BH153" s="84" t="str">
        <f t="shared" si="423"/>
        <v>-</v>
      </c>
      <c r="BI153" s="84" t="str">
        <f t="shared" si="424"/>
        <v>-</v>
      </c>
      <c r="BJ153" s="84" t="str">
        <f t="shared" si="425"/>
        <v>-</v>
      </c>
      <c r="BK153" s="84" t="str">
        <f t="shared" si="426"/>
        <v>-</v>
      </c>
      <c r="BL153" s="84" t="str">
        <f t="shared" si="427"/>
        <v>-</v>
      </c>
      <c r="BM153" s="84" t="str">
        <f t="shared" si="428"/>
        <v>-</v>
      </c>
      <c r="BN153" s="84" t="str">
        <f t="shared" si="429"/>
        <v>-</v>
      </c>
      <c r="BO153" s="84" t="str">
        <f t="shared" si="430"/>
        <v>-</v>
      </c>
      <c r="BP153" s="84" t="str">
        <f t="shared" si="431"/>
        <v>-</v>
      </c>
      <c r="BQ153" s="84" t="str">
        <f t="shared" si="432"/>
        <v>-</v>
      </c>
    </row>
    <row r="154" spans="1:69" x14ac:dyDescent="0.25">
      <c r="A154" s="44"/>
      <c r="B154" s="22" t="s">
        <v>49</v>
      </c>
      <c r="C154" s="66" t="str">
        <f t="shared" si="417"/>
        <v>-</v>
      </c>
      <c r="D154" s="66" t="str">
        <f t="shared" si="417"/>
        <v>-</v>
      </c>
      <c r="E154" s="66" t="str">
        <f t="shared" si="417"/>
        <v>-</v>
      </c>
      <c r="F154" s="65" t="str">
        <f t="shared" si="418"/>
        <v/>
      </c>
      <c r="H154" s="1" t="str">
        <f t="shared" ref="H154:S154" si="443">IFERROR(H55/H82,"")</f>
        <v/>
      </c>
      <c r="I154" s="1" t="str">
        <f t="shared" si="443"/>
        <v/>
      </c>
      <c r="J154" s="1" t="str">
        <f t="shared" si="443"/>
        <v/>
      </c>
      <c r="K154" s="1" t="str">
        <f t="shared" si="443"/>
        <v/>
      </c>
      <c r="L154" s="1" t="str">
        <f t="shared" si="443"/>
        <v/>
      </c>
      <c r="M154" s="1" t="str">
        <f t="shared" si="443"/>
        <v/>
      </c>
      <c r="N154" s="1" t="str">
        <f t="shared" si="443"/>
        <v/>
      </c>
      <c r="O154" s="1" t="str">
        <f t="shared" si="443"/>
        <v/>
      </c>
      <c r="P154" s="1" t="str">
        <f t="shared" si="443"/>
        <v/>
      </c>
      <c r="Q154" s="1" t="str">
        <f t="shared" si="443"/>
        <v/>
      </c>
      <c r="R154" s="11" t="str">
        <f t="shared" si="443"/>
        <v/>
      </c>
      <c r="S154" s="11" t="str">
        <f t="shared" si="443"/>
        <v/>
      </c>
      <c r="U154" s="1" t="str">
        <f t="shared" ref="U154:BD154" si="444">IFERROR(U55/U82,"")</f>
        <v/>
      </c>
      <c r="V154" s="1" t="str">
        <f t="shared" si="444"/>
        <v/>
      </c>
      <c r="W154" s="1" t="str">
        <f t="shared" si="444"/>
        <v/>
      </c>
      <c r="X154" s="1" t="str">
        <f t="shared" si="444"/>
        <v/>
      </c>
      <c r="Y154" s="1" t="str">
        <f t="shared" si="444"/>
        <v/>
      </c>
      <c r="Z154" s="1" t="str">
        <f t="shared" si="444"/>
        <v/>
      </c>
      <c r="AA154" s="1" t="str">
        <f t="shared" si="444"/>
        <v/>
      </c>
      <c r="AB154" s="1" t="str">
        <f t="shared" si="444"/>
        <v/>
      </c>
      <c r="AC154" s="1" t="str">
        <f t="shared" si="444"/>
        <v/>
      </c>
      <c r="AD154" s="1" t="str">
        <f t="shared" si="444"/>
        <v/>
      </c>
      <c r="AE154" s="1" t="str">
        <f t="shared" si="444"/>
        <v/>
      </c>
      <c r="AF154" s="1" t="str">
        <f t="shared" si="444"/>
        <v/>
      </c>
      <c r="AG154" s="1" t="str">
        <f t="shared" si="444"/>
        <v/>
      </c>
      <c r="AH154" s="1" t="str">
        <f t="shared" si="444"/>
        <v/>
      </c>
      <c r="AI154" s="1" t="str">
        <f t="shared" si="444"/>
        <v/>
      </c>
      <c r="AJ154" s="1" t="str">
        <f t="shared" si="444"/>
        <v/>
      </c>
      <c r="AK154" s="1" t="str">
        <f t="shared" si="444"/>
        <v/>
      </c>
      <c r="AL154" s="1" t="str">
        <f t="shared" si="444"/>
        <v/>
      </c>
      <c r="AM154" s="1" t="str">
        <f t="shared" si="444"/>
        <v/>
      </c>
      <c r="AN154" s="1" t="str">
        <f t="shared" si="444"/>
        <v/>
      </c>
      <c r="AO154" s="1" t="str">
        <f t="shared" si="444"/>
        <v/>
      </c>
      <c r="AP154" s="1" t="str">
        <f t="shared" si="444"/>
        <v/>
      </c>
      <c r="AQ154" s="1" t="str">
        <f t="shared" si="444"/>
        <v/>
      </c>
      <c r="AR154" s="1" t="str">
        <f t="shared" si="444"/>
        <v/>
      </c>
      <c r="AS154" s="1" t="str">
        <f t="shared" si="444"/>
        <v/>
      </c>
      <c r="AT154" s="1" t="str">
        <f t="shared" si="444"/>
        <v/>
      </c>
      <c r="AU154" s="1" t="str">
        <f t="shared" si="444"/>
        <v/>
      </c>
      <c r="AV154" s="1" t="str">
        <f t="shared" si="444"/>
        <v/>
      </c>
      <c r="AW154" s="1" t="str">
        <f t="shared" si="444"/>
        <v/>
      </c>
      <c r="AX154" s="1" t="str">
        <f t="shared" si="444"/>
        <v/>
      </c>
      <c r="AY154" s="1" t="str">
        <f t="shared" si="444"/>
        <v/>
      </c>
      <c r="AZ154" s="1" t="str">
        <f t="shared" si="444"/>
        <v/>
      </c>
      <c r="BA154" s="1" t="str">
        <f t="shared" si="444"/>
        <v/>
      </c>
      <c r="BB154" s="1" t="str">
        <f t="shared" si="444"/>
        <v/>
      </c>
      <c r="BC154" s="1" t="str">
        <f t="shared" si="444"/>
        <v/>
      </c>
      <c r="BD154" s="1" t="str">
        <f t="shared" si="444"/>
        <v/>
      </c>
      <c r="BF154" s="84" t="str">
        <f t="shared" si="421"/>
        <v>-</v>
      </c>
      <c r="BG154" s="84" t="str">
        <f t="shared" si="422"/>
        <v>-</v>
      </c>
      <c r="BH154" s="84" t="str">
        <f t="shared" si="423"/>
        <v>-</v>
      </c>
      <c r="BI154" s="84" t="str">
        <f t="shared" si="424"/>
        <v>-</v>
      </c>
      <c r="BJ154" s="84" t="str">
        <f t="shared" si="425"/>
        <v>-</v>
      </c>
      <c r="BK154" s="84" t="str">
        <f t="shared" si="426"/>
        <v>-</v>
      </c>
      <c r="BL154" s="84" t="str">
        <f t="shared" si="427"/>
        <v>-</v>
      </c>
      <c r="BM154" s="84" t="str">
        <f t="shared" si="428"/>
        <v>-</v>
      </c>
      <c r="BN154" s="84" t="str">
        <f t="shared" si="429"/>
        <v>-</v>
      </c>
      <c r="BO154" s="84" t="str">
        <f t="shared" si="430"/>
        <v>-</v>
      </c>
      <c r="BP154" s="84" t="str">
        <f t="shared" si="431"/>
        <v>-</v>
      </c>
      <c r="BQ154" s="84" t="str">
        <f t="shared" si="432"/>
        <v>-</v>
      </c>
    </row>
    <row r="155" spans="1:69" x14ac:dyDescent="0.25">
      <c r="A155" s="44"/>
      <c r="B155" s="22" t="s">
        <v>50</v>
      </c>
      <c r="C155" s="66" t="str">
        <f t="shared" si="417"/>
        <v>-</v>
      </c>
      <c r="D155" s="66" t="str">
        <f t="shared" si="417"/>
        <v>-</v>
      </c>
      <c r="E155" s="66" t="str">
        <f t="shared" si="417"/>
        <v>-</v>
      </c>
      <c r="F155" s="65" t="str">
        <f t="shared" si="418"/>
        <v/>
      </c>
      <c r="H155" s="1" t="str">
        <f t="shared" ref="H155:S155" si="445">IFERROR(H56/H83,"")</f>
        <v/>
      </c>
      <c r="I155" s="1" t="str">
        <f t="shared" si="445"/>
        <v/>
      </c>
      <c r="J155" s="1" t="str">
        <f t="shared" si="445"/>
        <v/>
      </c>
      <c r="K155" s="1" t="str">
        <f t="shared" si="445"/>
        <v/>
      </c>
      <c r="L155" s="1" t="str">
        <f t="shared" si="445"/>
        <v/>
      </c>
      <c r="M155" s="1" t="str">
        <f t="shared" si="445"/>
        <v/>
      </c>
      <c r="N155" s="1" t="str">
        <f t="shared" si="445"/>
        <v/>
      </c>
      <c r="O155" s="1" t="str">
        <f t="shared" si="445"/>
        <v/>
      </c>
      <c r="P155" s="1" t="str">
        <f t="shared" si="445"/>
        <v/>
      </c>
      <c r="Q155" s="1" t="str">
        <f t="shared" si="445"/>
        <v/>
      </c>
      <c r="R155" s="11" t="str">
        <f t="shared" si="445"/>
        <v/>
      </c>
      <c r="S155" s="11" t="str">
        <f t="shared" si="445"/>
        <v/>
      </c>
      <c r="U155" s="1" t="str">
        <f t="shared" ref="U155:BD155" si="446">IFERROR(U56/U83,"")</f>
        <v/>
      </c>
      <c r="V155" s="1" t="str">
        <f t="shared" si="446"/>
        <v/>
      </c>
      <c r="W155" s="1" t="str">
        <f t="shared" si="446"/>
        <v/>
      </c>
      <c r="X155" s="1" t="str">
        <f t="shared" si="446"/>
        <v/>
      </c>
      <c r="Y155" s="1" t="str">
        <f t="shared" si="446"/>
        <v/>
      </c>
      <c r="Z155" s="1" t="str">
        <f t="shared" si="446"/>
        <v/>
      </c>
      <c r="AA155" s="1" t="str">
        <f t="shared" si="446"/>
        <v/>
      </c>
      <c r="AB155" s="1" t="str">
        <f t="shared" si="446"/>
        <v/>
      </c>
      <c r="AC155" s="1" t="str">
        <f t="shared" si="446"/>
        <v/>
      </c>
      <c r="AD155" s="1" t="str">
        <f t="shared" si="446"/>
        <v/>
      </c>
      <c r="AE155" s="1" t="str">
        <f t="shared" si="446"/>
        <v/>
      </c>
      <c r="AF155" s="1" t="str">
        <f t="shared" si="446"/>
        <v/>
      </c>
      <c r="AG155" s="1" t="str">
        <f t="shared" si="446"/>
        <v/>
      </c>
      <c r="AH155" s="1" t="str">
        <f t="shared" si="446"/>
        <v/>
      </c>
      <c r="AI155" s="1" t="str">
        <f t="shared" si="446"/>
        <v/>
      </c>
      <c r="AJ155" s="1" t="str">
        <f t="shared" si="446"/>
        <v/>
      </c>
      <c r="AK155" s="1" t="str">
        <f t="shared" si="446"/>
        <v/>
      </c>
      <c r="AL155" s="1" t="str">
        <f t="shared" si="446"/>
        <v/>
      </c>
      <c r="AM155" s="1" t="str">
        <f t="shared" si="446"/>
        <v/>
      </c>
      <c r="AN155" s="1" t="str">
        <f t="shared" si="446"/>
        <v/>
      </c>
      <c r="AO155" s="1" t="str">
        <f t="shared" si="446"/>
        <v/>
      </c>
      <c r="AP155" s="1" t="str">
        <f t="shared" si="446"/>
        <v/>
      </c>
      <c r="AQ155" s="1" t="str">
        <f t="shared" si="446"/>
        <v/>
      </c>
      <c r="AR155" s="1" t="str">
        <f t="shared" si="446"/>
        <v/>
      </c>
      <c r="AS155" s="1" t="str">
        <f t="shared" si="446"/>
        <v/>
      </c>
      <c r="AT155" s="1" t="str">
        <f t="shared" si="446"/>
        <v/>
      </c>
      <c r="AU155" s="1" t="str">
        <f t="shared" si="446"/>
        <v/>
      </c>
      <c r="AV155" s="1" t="str">
        <f t="shared" si="446"/>
        <v/>
      </c>
      <c r="AW155" s="1" t="str">
        <f t="shared" si="446"/>
        <v/>
      </c>
      <c r="AX155" s="1" t="str">
        <f t="shared" si="446"/>
        <v/>
      </c>
      <c r="AY155" s="1" t="str">
        <f t="shared" si="446"/>
        <v/>
      </c>
      <c r="AZ155" s="1" t="str">
        <f t="shared" si="446"/>
        <v/>
      </c>
      <c r="BA155" s="1" t="str">
        <f t="shared" si="446"/>
        <v/>
      </c>
      <c r="BB155" s="1" t="str">
        <f t="shared" si="446"/>
        <v/>
      </c>
      <c r="BC155" s="1" t="str">
        <f t="shared" si="446"/>
        <v/>
      </c>
      <c r="BD155" s="1" t="str">
        <f t="shared" si="446"/>
        <v/>
      </c>
      <c r="BF155" s="84" t="str">
        <f t="shared" si="421"/>
        <v>-</v>
      </c>
      <c r="BG155" s="84" t="str">
        <f t="shared" si="422"/>
        <v>-</v>
      </c>
      <c r="BH155" s="84" t="str">
        <f t="shared" si="423"/>
        <v>-</v>
      </c>
      <c r="BI155" s="84" t="str">
        <f t="shared" si="424"/>
        <v>-</v>
      </c>
      <c r="BJ155" s="84" t="str">
        <f t="shared" si="425"/>
        <v>-</v>
      </c>
      <c r="BK155" s="84" t="str">
        <f t="shared" si="426"/>
        <v>-</v>
      </c>
      <c r="BL155" s="84" t="str">
        <f t="shared" si="427"/>
        <v>-</v>
      </c>
      <c r="BM155" s="84" t="str">
        <f t="shared" si="428"/>
        <v>-</v>
      </c>
      <c r="BN155" s="84" t="str">
        <f t="shared" si="429"/>
        <v>-</v>
      </c>
      <c r="BO155" s="84" t="str">
        <f t="shared" si="430"/>
        <v>-</v>
      </c>
      <c r="BP155" s="84" t="str">
        <f t="shared" si="431"/>
        <v>-</v>
      </c>
      <c r="BQ155" s="84" t="str">
        <f t="shared" si="432"/>
        <v>-</v>
      </c>
    </row>
    <row r="156" spans="1:69" x14ac:dyDescent="0.25">
      <c r="A156" s="44"/>
      <c r="B156" s="3" t="s">
        <v>153</v>
      </c>
      <c r="C156" s="66" t="str">
        <f t="shared" ref="C156:E157" si="447">IFERROR(C58/C84,"-")</f>
        <v>-</v>
      </c>
      <c r="D156" s="66" t="str">
        <f t="shared" si="447"/>
        <v>-</v>
      </c>
      <c r="E156" s="66" t="str">
        <f t="shared" si="447"/>
        <v>-</v>
      </c>
      <c r="F156" s="65" t="str">
        <f t="shared" si="418"/>
        <v/>
      </c>
      <c r="H156" s="1" t="str">
        <f t="shared" ref="H156:S156" si="448">IFERROR(H58/H84,"")</f>
        <v/>
      </c>
      <c r="I156" s="1" t="str">
        <f t="shared" si="448"/>
        <v/>
      </c>
      <c r="J156" s="1" t="str">
        <f t="shared" si="448"/>
        <v/>
      </c>
      <c r="K156" s="1" t="str">
        <f t="shared" si="448"/>
        <v/>
      </c>
      <c r="L156" s="1" t="str">
        <f t="shared" si="448"/>
        <v/>
      </c>
      <c r="M156" s="1" t="str">
        <f t="shared" si="448"/>
        <v/>
      </c>
      <c r="N156" s="1" t="str">
        <f t="shared" si="448"/>
        <v/>
      </c>
      <c r="O156" s="1" t="str">
        <f t="shared" si="448"/>
        <v/>
      </c>
      <c r="P156" s="1" t="str">
        <f t="shared" si="448"/>
        <v/>
      </c>
      <c r="Q156" s="1" t="str">
        <f t="shared" si="448"/>
        <v/>
      </c>
      <c r="R156" s="11" t="str">
        <f t="shared" si="448"/>
        <v/>
      </c>
      <c r="S156" s="11" t="str">
        <f t="shared" si="448"/>
        <v/>
      </c>
      <c r="U156" s="1" t="str">
        <f>IFERROR(U58/U84,"")</f>
        <v/>
      </c>
      <c r="V156" s="1" t="str">
        <f t="shared" ref="V156:BD156" si="449">IFERROR(V58/V84,"")</f>
        <v/>
      </c>
      <c r="W156" s="1" t="str">
        <f t="shared" si="449"/>
        <v/>
      </c>
      <c r="X156" s="1" t="str">
        <f t="shared" si="449"/>
        <v/>
      </c>
      <c r="Y156" s="1" t="str">
        <f t="shared" si="449"/>
        <v/>
      </c>
      <c r="Z156" s="1" t="str">
        <f t="shared" si="449"/>
        <v/>
      </c>
      <c r="AA156" s="1" t="str">
        <f t="shared" si="449"/>
        <v/>
      </c>
      <c r="AB156" s="1" t="str">
        <f t="shared" si="449"/>
        <v/>
      </c>
      <c r="AC156" s="1" t="str">
        <f t="shared" si="449"/>
        <v/>
      </c>
      <c r="AD156" s="1" t="str">
        <f t="shared" si="449"/>
        <v/>
      </c>
      <c r="AE156" s="1" t="str">
        <f t="shared" si="449"/>
        <v/>
      </c>
      <c r="AF156" s="1" t="str">
        <f t="shared" si="449"/>
        <v/>
      </c>
      <c r="AG156" s="1" t="str">
        <f t="shared" si="449"/>
        <v/>
      </c>
      <c r="AH156" s="1" t="str">
        <f t="shared" si="449"/>
        <v/>
      </c>
      <c r="AI156" s="1" t="str">
        <f t="shared" si="449"/>
        <v/>
      </c>
      <c r="AJ156" s="1" t="str">
        <f t="shared" si="449"/>
        <v/>
      </c>
      <c r="AK156" s="1" t="str">
        <f t="shared" si="449"/>
        <v/>
      </c>
      <c r="AL156" s="1" t="str">
        <f t="shared" si="449"/>
        <v/>
      </c>
      <c r="AM156" s="1" t="str">
        <f t="shared" si="449"/>
        <v/>
      </c>
      <c r="AN156" s="1" t="str">
        <f t="shared" si="449"/>
        <v/>
      </c>
      <c r="AO156" s="1" t="str">
        <f t="shared" si="449"/>
        <v/>
      </c>
      <c r="AP156" s="1" t="str">
        <f t="shared" si="449"/>
        <v/>
      </c>
      <c r="AQ156" s="1" t="str">
        <f t="shared" si="449"/>
        <v/>
      </c>
      <c r="AR156" s="1" t="str">
        <f t="shared" si="449"/>
        <v/>
      </c>
      <c r="AS156" s="1" t="str">
        <f t="shared" si="449"/>
        <v/>
      </c>
      <c r="AT156" s="1" t="str">
        <f t="shared" si="449"/>
        <v/>
      </c>
      <c r="AU156" s="1" t="str">
        <f t="shared" si="449"/>
        <v/>
      </c>
      <c r="AV156" s="1" t="str">
        <f t="shared" si="449"/>
        <v/>
      </c>
      <c r="AW156" s="1" t="str">
        <f t="shared" si="449"/>
        <v/>
      </c>
      <c r="AX156" s="1" t="str">
        <f t="shared" si="449"/>
        <v/>
      </c>
      <c r="AY156" s="1" t="str">
        <f t="shared" si="449"/>
        <v/>
      </c>
      <c r="AZ156" s="1" t="str">
        <f t="shared" si="449"/>
        <v/>
      </c>
      <c r="BA156" s="1" t="str">
        <f t="shared" si="449"/>
        <v/>
      </c>
      <c r="BB156" s="1" t="str">
        <f t="shared" si="449"/>
        <v/>
      </c>
      <c r="BC156" s="1" t="str">
        <f t="shared" si="449"/>
        <v/>
      </c>
      <c r="BD156" s="1" t="str">
        <f t="shared" si="449"/>
        <v/>
      </c>
      <c r="BF156" s="84" t="str">
        <f t="shared" ref="BF156:BF157" si="450">IFERROR(AS156/AG156,"-")</f>
        <v>-</v>
      </c>
      <c r="BG156" s="84" t="str">
        <f t="shared" ref="BG156:BG157" si="451">IFERROR(AT156/AH156,"-")</f>
        <v>-</v>
      </c>
      <c r="BH156" s="84" t="str">
        <f t="shared" ref="BH156:BH157" si="452">IFERROR(AU156/AI156,"-")</f>
        <v>-</v>
      </c>
      <c r="BI156" s="84" t="str">
        <f t="shared" ref="BI156:BI157" si="453">IFERROR(AV156/AJ156,"-")</f>
        <v>-</v>
      </c>
      <c r="BJ156" s="84" t="str">
        <f t="shared" ref="BJ156:BJ157" si="454">IFERROR(AW156/AK156,"-")</f>
        <v>-</v>
      </c>
      <c r="BK156" s="84" t="str">
        <f t="shared" ref="BK156:BK157" si="455">IFERROR(AX156/AL156,"-")</f>
        <v>-</v>
      </c>
      <c r="BL156" s="84" t="str">
        <f t="shared" ref="BL156:BL157" si="456">IFERROR(AY156/AM156,"-")</f>
        <v>-</v>
      </c>
      <c r="BM156" s="84" t="str">
        <f t="shared" ref="BM156:BM157" si="457">IFERROR(AZ156/AN156,"-")</f>
        <v>-</v>
      </c>
      <c r="BN156" s="84" t="str">
        <f t="shared" ref="BN156:BN157" si="458">IFERROR(BA156/AO156,"-")</f>
        <v>-</v>
      </c>
      <c r="BO156" s="84" t="str">
        <f t="shared" ref="BO156:BO157" si="459">IFERROR(BB156/AP156,"-")</f>
        <v>-</v>
      </c>
      <c r="BP156" s="84" t="str">
        <f t="shared" ref="BP156:BP157" si="460">IFERROR(BC156/AQ156,"-")</f>
        <v>-</v>
      </c>
      <c r="BQ156" s="84" t="str">
        <f t="shared" ref="BQ156:BQ157" si="461">IFERROR(BD156/AR156,"-")</f>
        <v>-</v>
      </c>
    </row>
    <row r="157" spans="1:69" x14ac:dyDescent="0.25">
      <c r="A157" s="45"/>
      <c r="B157" s="3" t="s">
        <v>61</v>
      </c>
      <c r="C157" s="66" t="str">
        <f t="shared" si="447"/>
        <v>-</v>
      </c>
      <c r="D157" s="66" t="str">
        <f t="shared" si="447"/>
        <v>-</v>
      </c>
      <c r="E157" s="66" t="str">
        <f t="shared" si="447"/>
        <v>-</v>
      </c>
      <c r="F157" s="65" t="str">
        <f t="shared" si="418"/>
        <v/>
      </c>
      <c r="H157" s="1" t="str">
        <f t="shared" ref="H157:S157" si="462">IFERROR(H59/H85,"")</f>
        <v/>
      </c>
      <c r="I157" s="1" t="str">
        <f t="shared" si="462"/>
        <v/>
      </c>
      <c r="J157" s="1" t="str">
        <f t="shared" si="462"/>
        <v/>
      </c>
      <c r="K157" s="1" t="str">
        <f t="shared" si="462"/>
        <v/>
      </c>
      <c r="L157" s="1" t="str">
        <f t="shared" si="462"/>
        <v/>
      </c>
      <c r="M157" s="1" t="str">
        <f t="shared" si="462"/>
        <v/>
      </c>
      <c r="N157" s="1" t="str">
        <f t="shared" si="462"/>
        <v/>
      </c>
      <c r="O157" s="1" t="str">
        <f t="shared" si="462"/>
        <v/>
      </c>
      <c r="P157" s="1" t="str">
        <f t="shared" si="462"/>
        <v/>
      </c>
      <c r="Q157" s="1" t="str">
        <f t="shared" si="462"/>
        <v/>
      </c>
      <c r="R157" s="11" t="str">
        <f t="shared" si="462"/>
        <v/>
      </c>
      <c r="S157" s="11" t="str">
        <f t="shared" si="462"/>
        <v/>
      </c>
      <c r="U157" s="1" t="str">
        <f t="shared" ref="U157:BD157" si="463">IFERROR(U59/U85,"")</f>
        <v/>
      </c>
      <c r="V157" s="1" t="str">
        <f t="shared" si="463"/>
        <v/>
      </c>
      <c r="W157" s="1" t="str">
        <f t="shared" si="463"/>
        <v/>
      </c>
      <c r="X157" s="1" t="str">
        <f t="shared" si="463"/>
        <v/>
      </c>
      <c r="Y157" s="1" t="str">
        <f t="shared" si="463"/>
        <v/>
      </c>
      <c r="Z157" s="1" t="str">
        <f t="shared" si="463"/>
        <v/>
      </c>
      <c r="AA157" s="1" t="str">
        <f t="shared" si="463"/>
        <v/>
      </c>
      <c r="AB157" s="1" t="str">
        <f t="shared" si="463"/>
        <v/>
      </c>
      <c r="AC157" s="1" t="str">
        <f t="shared" si="463"/>
        <v/>
      </c>
      <c r="AD157" s="1" t="str">
        <f t="shared" si="463"/>
        <v/>
      </c>
      <c r="AE157" s="1" t="str">
        <f t="shared" si="463"/>
        <v/>
      </c>
      <c r="AF157" s="1" t="str">
        <f t="shared" si="463"/>
        <v/>
      </c>
      <c r="AG157" s="1" t="str">
        <f t="shared" si="463"/>
        <v/>
      </c>
      <c r="AH157" s="1" t="str">
        <f t="shared" si="463"/>
        <v/>
      </c>
      <c r="AI157" s="1" t="str">
        <f t="shared" si="463"/>
        <v/>
      </c>
      <c r="AJ157" s="1" t="str">
        <f t="shared" si="463"/>
        <v/>
      </c>
      <c r="AK157" s="1" t="str">
        <f t="shared" si="463"/>
        <v/>
      </c>
      <c r="AL157" s="1" t="str">
        <f t="shared" si="463"/>
        <v/>
      </c>
      <c r="AM157" s="1" t="str">
        <f t="shared" si="463"/>
        <v/>
      </c>
      <c r="AN157" s="1" t="str">
        <f t="shared" si="463"/>
        <v/>
      </c>
      <c r="AO157" s="1" t="str">
        <f t="shared" si="463"/>
        <v/>
      </c>
      <c r="AP157" s="1" t="str">
        <f t="shared" si="463"/>
        <v/>
      </c>
      <c r="AQ157" s="1" t="str">
        <f t="shared" si="463"/>
        <v/>
      </c>
      <c r="AR157" s="1" t="str">
        <f t="shared" si="463"/>
        <v/>
      </c>
      <c r="AS157" s="1" t="str">
        <f t="shared" si="463"/>
        <v/>
      </c>
      <c r="AT157" s="1" t="str">
        <f t="shared" si="463"/>
        <v/>
      </c>
      <c r="AU157" s="1" t="str">
        <f t="shared" si="463"/>
        <v/>
      </c>
      <c r="AV157" s="1" t="str">
        <f t="shared" si="463"/>
        <v/>
      </c>
      <c r="AW157" s="1" t="str">
        <f t="shared" si="463"/>
        <v/>
      </c>
      <c r="AX157" s="1" t="str">
        <f t="shared" si="463"/>
        <v/>
      </c>
      <c r="AY157" s="1" t="str">
        <f t="shared" si="463"/>
        <v/>
      </c>
      <c r="AZ157" s="1" t="str">
        <f t="shared" si="463"/>
        <v/>
      </c>
      <c r="BA157" s="1" t="str">
        <f t="shared" si="463"/>
        <v/>
      </c>
      <c r="BB157" s="1" t="str">
        <f t="shared" si="463"/>
        <v/>
      </c>
      <c r="BC157" s="1" t="str">
        <f t="shared" si="463"/>
        <v/>
      </c>
      <c r="BD157" s="1" t="str">
        <f t="shared" si="463"/>
        <v/>
      </c>
      <c r="BF157" s="84" t="str">
        <f t="shared" si="450"/>
        <v>-</v>
      </c>
      <c r="BG157" s="84" t="str">
        <f t="shared" si="451"/>
        <v>-</v>
      </c>
      <c r="BH157" s="84" t="str">
        <f t="shared" si="452"/>
        <v>-</v>
      </c>
      <c r="BI157" s="84" t="str">
        <f t="shared" si="453"/>
        <v>-</v>
      </c>
      <c r="BJ157" s="84" t="str">
        <f t="shared" si="454"/>
        <v>-</v>
      </c>
      <c r="BK157" s="84" t="str">
        <f t="shared" si="455"/>
        <v>-</v>
      </c>
      <c r="BL157" s="84" t="str">
        <f t="shared" si="456"/>
        <v>-</v>
      </c>
      <c r="BM157" s="84" t="str">
        <f t="shared" si="457"/>
        <v>-</v>
      </c>
      <c r="BN157" s="84" t="str">
        <f t="shared" si="458"/>
        <v>-</v>
      </c>
      <c r="BO157" s="84" t="str">
        <f t="shared" si="459"/>
        <v>-</v>
      </c>
      <c r="BP157" s="84" t="str">
        <f t="shared" si="460"/>
        <v>-</v>
      </c>
      <c r="BQ157" s="84" t="str">
        <f t="shared" si="461"/>
        <v>-</v>
      </c>
    </row>
    <row r="158" spans="1:69" x14ac:dyDescent="0.25">
      <c r="A158" s="44" t="s">
        <v>33</v>
      </c>
      <c r="B158" s="22"/>
    </row>
    <row r="159" spans="1:69" x14ac:dyDescent="0.25">
      <c r="A159" s="43" t="s">
        <v>89</v>
      </c>
      <c r="B159" s="23" t="s">
        <v>89</v>
      </c>
      <c r="C159" s="21" t="str">
        <f>$C$3</f>
        <v>YTD '15</v>
      </c>
      <c r="D159" s="21" t="str">
        <f>$D$3</f>
        <v>YTD '16</v>
      </c>
      <c r="E159" s="21" t="str">
        <f>$E$3</f>
        <v>YTD '17</v>
      </c>
      <c r="F159" s="21" t="str">
        <f>$F$3</f>
        <v>YoY</v>
      </c>
      <c r="G159" s="2" t="s">
        <v>33</v>
      </c>
      <c r="H159" s="27" t="str">
        <f>$H$3</f>
        <v>Q1 '15</v>
      </c>
      <c r="I159" s="27" t="str">
        <f>$I$3</f>
        <v>Q2 '15</v>
      </c>
      <c r="J159" s="27" t="str">
        <f>$J$3</f>
        <v>Q3 '15</v>
      </c>
      <c r="K159" s="27" t="str">
        <f>$K$3</f>
        <v>Q4 '15</v>
      </c>
      <c r="L159" s="30" t="str">
        <f>$L$3</f>
        <v>Q1 '16</v>
      </c>
      <c r="M159" s="30" t="str">
        <f>$M$3</f>
        <v>Q2 '16</v>
      </c>
      <c r="N159" s="30" t="str">
        <f>$N$3</f>
        <v>Q3 '16</v>
      </c>
      <c r="O159" s="30" t="str">
        <f>$O$3</f>
        <v>Q4 '16</v>
      </c>
      <c r="P159" s="27" t="str">
        <f>$P$3</f>
        <v>Q1 '17</v>
      </c>
      <c r="Q159" s="27" t="str">
        <f>$Q$3</f>
        <v>Q2 '17</v>
      </c>
      <c r="R159" s="27" t="str">
        <f>$R$3</f>
        <v>Q3 '17</v>
      </c>
      <c r="S159" s="27" t="str">
        <f>$S$3</f>
        <v>Q4 '17</v>
      </c>
      <c r="T159" s="17" t="s">
        <v>33</v>
      </c>
      <c r="U159" s="27" t="s">
        <v>1</v>
      </c>
      <c r="V159" s="27" t="s">
        <v>2</v>
      </c>
      <c r="W159" s="27" t="s">
        <v>3</v>
      </c>
      <c r="X159" s="27" t="s">
        <v>4</v>
      </c>
      <c r="Y159" s="27" t="s">
        <v>5</v>
      </c>
      <c r="Z159" s="27" t="s">
        <v>6</v>
      </c>
      <c r="AA159" s="27" t="s">
        <v>7</v>
      </c>
      <c r="AB159" s="27" t="s">
        <v>8</v>
      </c>
      <c r="AC159" s="27" t="s">
        <v>9</v>
      </c>
      <c r="AD159" s="27" t="s">
        <v>10</v>
      </c>
      <c r="AE159" s="27" t="s">
        <v>11</v>
      </c>
      <c r="AF159" s="27" t="s">
        <v>12</v>
      </c>
      <c r="AG159" s="29" t="s">
        <v>13</v>
      </c>
      <c r="AH159" s="29" t="s">
        <v>14</v>
      </c>
      <c r="AI159" s="29" t="s">
        <v>15</v>
      </c>
      <c r="AJ159" s="29" t="s">
        <v>16</v>
      </c>
      <c r="AK159" s="29" t="s">
        <v>17</v>
      </c>
      <c r="AL159" s="29" t="s">
        <v>18</v>
      </c>
      <c r="AM159" s="29" t="s">
        <v>19</v>
      </c>
      <c r="AN159" s="29" t="s">
        <v>20</v>
      </c>
      <c r="AO159" s="29" t="s">
        <v>21</v>
      </c>
      <c r="AP159" s="29" t="s">
        <v>22</v>
      </c>
      <c r="AQ159" s="29" t="s">
        <v>23</v>
      </c>
      <c r="AR159" s="29" t="s">
        <v>24</v>
      </c>
      <c r="AS159" s="25" t="s">
        <v>25</v>
      </c>
      <c r="AT159" s="25" t="s">
        <v>26</v>
      </c>
      <c r="AU159" s="25" t="s">
        <v>27</v>
      </c>
      <c r="AV159" s="25" t="s">
        <v>28</v>
      </c>
      <c r="AW159" s="25" t="s">
        <v>29</v>
      </c>
      <c r="AX159" s="25" t="s">
        <v>30</v>
      </c>
      <c r="AY159" s="31" t="s">
        <v>99</v>
      </c>
      <c r="AZ159" s="31" t="s">
        <v>100</v>
      </c>
      <c r="BA159" s="31" t="s">
        <v>101</v>
      </c>
      <c r="BB159" s="31" t="s">
        <v>102</v>
      </c>
      <c r="BC159" s="31" t="s">
        <v>103</v>
      </c>
      <c r="BD159" s="31" t="s">
        <v>104</v>
      </c>
      <c r="BF159" s="32">
        <v>42736</v>
      </c>
      <c r="BG159" s="32">
        <v>42767</v>
      </c>
      <c r="BH159" s="32">
        <v>42795</v>
      </c>
      <c r="BI159" s="32">
        <v>42826</v>
      </c>
      <c r="BJ159" s="32">
        <v>42856</v>
      </c>
      <c r="BK159" s="32">
        <v>42887</v>
      </c>
      <c r="BL159" s="32">
        <v>42917</v>
      </c>
      <c r="BM159" s="32">
        <v>42948</v>
      </c>
      <c r="BN159" s="32">
        <v>42979</v>
      </c>
      <c r="BO159" s="32">
        <v>43009</v>
      </c>
      <c r="BP159" s="32">
        <v>43040</v>
      </c>
      <c r="BQ159" s="32">
        <v>43070</v>
      </c>
    </row>
    <row r="160" spans="1:69" x14ac:dyDescent="0.25">
      <c r="A160" s="16" t="s">
        <v>136</v>
      </c>
      <c r="B160" s="22" t="s">
        <v>90</v>
      </c>
      <c r="C160" s="71">
        <f>SUM(U160                        : INDEX(U160:AF160,$B$2))</f>
        <v>0</v>
      </c>
      <c r="D160" s="71">
        <f>SUM(AG160                   : INDEX(AG160:AR160,$B$2))</f>
        <v>0</v>
      </c>
      <c r="E160" s="71">
        <f>SUM(AS160                    : INDEX(AS160:BD160,$B$2))</f>
        <v>0</v>
      </c>
      <c r="F160" s="67" t="str">
        <f>IFERROR(E160/D160,"-")</f>
        <v>-</v>
      </c>
      <c r="H160" s="4">
        <f>SUM(U160:W160)</f>
        <v>0</v>
      </c>
      <c r="I160" s="4">
        <f>SUM(X160:Z160)</f>
        <v>0</v>
      </c>
      <c r="J160" s="4">
        <f>SUM(AA160:AC160)</f>
        <v>0</v>
      </c>
      <c r="K160" s="4">
        <f>SUM(AD160:AF160)</f>
        <v>0</v>
      </c>
      <c r="L160" s="4">
        <f>SUM(AG160:AI160)</f>
        <v>0</v>
      </c>
      <c r="M160" s="4">
        <f>SUM(AJ160:AL160)</f>
        <v>0</v>
      </c>
      <c r="N160" s="4">
        <f>SUM(AM160:AO160)</f>
        <v>0</v>
      </c>
      <c r="O160" s="4">
        <f>SUM(AP160:AR160)</f>
        <v>0</v>
      </c>
      <c r="P160" s="4">
        <f>SUM(AS160:AU160)</f>
        <v>0</v>
      </c>
      <c r="Q160" s="4">
        <f>SUM(AV160:AX160)</f>
        <v>0</v>
      </c>
      <c r="R160" s="4">
        <f>SUM(AY160:BA160)</f>
        <v>0</v>
      </c>
      <c r="S160" s="4">
        <f>SUM(BB160:BD160)</f>
        <v>0</v>
      </c>
      <c r="U160" t="n">
        <v>215.0</v>
      </c>
      <c r="V160" t="n">
        <v>68.0</v>
      </c>
      <c r="W160" t="n">
        <v>224.0</v>
      </c>
      <c r="X160" t="n">
        <v>301.0</v>
      </c>
      <c r="Y160" t="n">
        <v>221.0</v>
      </c>
      <c r="Z160" t="n">
        <v>256.0</v>
      </c>
      <c r="AA160" t="n">
        <v>229.0</v>
      </c>
      <c r="AB160" t="n">
        <v>227.0</v>
      </c>
      <c r="AC160" t="n">
        <v>224.0</v>
      </c>
      <c r="AD160" t="n">
        <v>185.0</v>
      </c>
      <c r="AE160" t="n">
        <v>311.0</v>
      </c>
      <c r="AF160" t="n">
        <v>248.0</v>
      </c>
      <c r="AG160" t="n">
        <v>71.0</v>
      </c>
      <c r="AH160" t="n">
        <v>74.0</v>
      </c>
      <c r="AI160" t="n">
        <v>320.0</v>
      </c>
      <c r="AJ160" t="n">
        <v>206.0</v>
      </c>
      <c r="AK160" t="n">
        <v>213.0</v>
      </c>
      <c r="AL160" t="n">
        <v>315.0</v>
      </c>
      <c r="AM160" t="n">
        <v>246.0</v>
      </c>
      <c r="AN160" t="n">
        <v>238.0</v>
      </c>
      <c r="AO160" t="n">
        <v>330.0</v>
      </c>
      <c r="AP160" t="n">
        <v>305.0</v>
      </c>
      <c r="AQ160" t="n">
        <v>377.0</v>
      </c>
      <c r="AR160" t="n">
        <v>381.0</v>
      </c>
      <c r="AS160" t="n">
        <v>189.0</v>
      </c>
      <c r="AT160" t="n">
        <v>379.0</v>
      </c>
      <c r="AU160" t="n">
        <v>346.0</v>
      </c>
      <c r="AV160" t="n">
        <v>289.0</v>
      </c>
      <c r="AW160" t="n">
        <v>347.0</v>
      </c>
      <c r="AX160" t="n">
        <v>405.0</v>
      </c>
      <c r="AY160" t="n">
        <v>338.0</v>
      </c>
      <c r="BF160" s="84" t="str">
        <f t="shared" ref="BF160:BF168" si="464">IFERROR(AS160/AG160,"-")</f>
        <v>-</v>
      </c>
      <c r="BG160" s="84" t="str">
        <f t="shared" ref="BG160:BG168" si="465">IFERROR(AT160/AH160,"-")</f>
        <v>-</v>
      </c>
      <c r="BH160" s="84" t="str">
        <f t="shared" ref="BH160:BH168" si="466">IFERROR(AU160/AI160,"-")</f>
        <v>-</v>
      </c>
      <c r="BI160" s="84" t="str">
        <f t="shared" ref="BI160:BI168" si="467">IFERROR(AV160/AJ160,"-")</f>
        <v>-</v>
      </c>
      <c r="BJ160" s="84" t="str">
        <f t="shared" ref="BJ160:BJ168" si="468">IFERROR(AW160/AK160,"-")</f>
        <v>-</v>
      </c>
      <c r="BK160" s="84" t="str">
        <f t="shared" ref="BK160:BK168" si="469">IFERROR(AX160/AL160,"-")</f>
        <v>-</v>
      </c>
      <c r="BL160" s="84" t="str">
        <f t="shared" ref="BL160:BL168" si="470">IFERROR(AY160/AM160,"-")</f>
        <v>-</v>
      </c>
      <c r="BM160" s="84" t="str">
        <f t="shared" ref="BM160:BM168" si="471">IFERROR(AZ160/AN160,"-")</f>
        <v>-</v>
      </c>
      <c r="BN160" s="84" t="str">
        <f t="shared" ref="BN160:BN168" si="472">IFERROR(BA160/AO160,"-")</f>
        <v>-</v>
      </c>
      <c r="BO160" s="84" t="str">
        <f t="shared" ref="BO160:BO168" si="473">IFERROR(BB160/AP160,"-")</f>
        <v>-</v>
      </c>
      <c r="BP160" s="84" t="str">
        <f t="shared" ref="BP160:BP168" si="474">IFERROR(BC160/AQ160,"-")</f>
        <v>-</v>
      </c>
      <c r="BQ160" s="84" t="str">
        <f t="shared" ref="BQ160:BQ168" si="475">IFERROR(BD160/AR160,"-")</f>
        <v>-</v>
      </c>
    </row>
    <row r="161" spans="1:69" x14ac:dyDescent="0.25">
      <c r="A161" s="22" t="s">
        <v>91</v>
      </c>
      <c r="B161" s="22" t="s">
        <v>91</v>
      </c>
      <c r="C161" s="71">
        <f>SUM(U161                        : INDEX(U161:AF161,$B$2))</f>
        <v>0</v>
      </c>
      <c r="D161" s="71">
        <f>SUM(AG161                   : INDEX(AG161:AR161,$B$2))</f>
        <v>0</v>
      </c>
      <c r="E161" s="71">
        <f>SUM(AS161                    : INDEX(AS161:BD161,$B$2))</f>
        <v>0</v>
      </c>
      <c r="F161" s="67" t="str">
        <f t="shared" ref="F161:F168" si="476">IFERROR(E161/D161,"-")</f>
        <v>-</v>
      </c>
      <c r="H161" s="4">
        <f t="shared" ref="H161:H164" si="477">SUM(U161:W161)</f>
        <v>0</v>
      </c>
      <c r="I161" s="4">
        <f t="shared" ref="I161:I164" si="478">SUM(X161:Z161)</f>
        <v>0</v>
      </c>
      <c r="J161" s="4">
        <f t="shared" ref="J161:J164" si="479">SUM(AA161:AC161)</f>
        <v>0</v>
      </c>
      <c r="K161" s="4">
        <f t="shared" ref="K161:K164" si="480">SUM(AD161:AF161)</f>
        <v>0</v>
      </c>
      <c r="L161" s="4">
        <f t="shared" ref="L161:L164" si="481">SUM(AG161:AI161)</f>
        <v>0</v>
      </c>
      <c r="M161" s="4">
        <f t="shared" ref="M161:M164" si="482">SUM(AJ161:AL161)</f>
        <v>0</v>
      </c>
      <c r="N161" s="4">
        <f t="shared" ref="N161:N164" si="483">SUM(AM161:AO161)</f>
        <v>0</v>
      </c>
      <c r="O161" s="4">
        <f t="shared" ref="O161:O164" si="484">SUM(AP161:AR161)</f>
        <v>0</v>
      </c>
      <c r="P161" s="4">
        <f t="shared" ref="P161:P164" si="485">SUM(AS161:AU161)</f>
        <v>0</v>
      </c>
      <c r="Q161" s="4">
        <f t="shared" ref="Q161:Q164" si="486">SUM(AV161:AX161)</f>
        <v>0</v>
      </c>
      <c r="R161" s="4">
        <f t="shared" ref="R161:R164" si="487">SUM(AY161:BA161)</f>
        <v>0</v>
      </c>
      <c r="S161" s="4">
        <f t="shared" ref="S161:S164" si="488">SUM(BB161:BD161)</f>
        <v>0</v>
      </c>
      <c r="U161" t="n">
        <v>45.0</v>
      </c>
      <c r="V161" t="n">
        <v>14.0</v>
      </c>
      <c r="W161" t="n">
        <v>69.0</v>
      </c>
      <c r="X161" t="n">
        <v>75.0</v>
      </c>
      <c r="Y161" t="n">
        <v>68.0</v>
      </c>
      <c r="Z161" t="n">
        <v>78.0</v>
      </c>
      <c r="AA161" t="n">
        <v>81.0</v>
      </c>
      <c r="AB161" t="n">
        <v>63.0</v>
      </c>
      <c r="AC161" t="n">
        <v>78.0</v>
      </c>
      <c r="AD161" t="n">
        <v>66.0</v>
      </c>
      <c r="AE161" t="n">
        <v>117.0</v>
      </c>
      <c r="AF161" t="n">
        <v>92.0</v>
      </c>
      <c r="AG161" t="n">
        <v>16.0</v>
      </c>
      <c r="AH161" t="n">
        <v>13.0</v>
      </c>
      <c r="AI161" t="n">
        <v>105.0</v>
      </c>
      <c r="AJ161" t="n">
        <v>70.0</v>
      </c>
      <c r="AK161" t="n">
        <v>68.0</v>
      </c>
      <c r="AL161" t="n">
        <v>122.0</v>
      </c>
      <c r="AM161" t="n">
        <v>88.0</v>
      </c>
      <c r="AN161" t="n">
        <v>79.0</v>
      </c>
      <c r="AO161" t="n">
        <v>127.0</v>
      </c>
      <c r="AP161" t="n">
        <v>115.0</v>
      </c>
      <c r="AQ161" t="n">
        <v>107.0</v>
      </c>
      <c r="AR161" t="n">
        <v>161.0</v>
      </c>
      <c r="AS161" t="n">
        <v>48.0</v>
      </c>
      <c r="AT161" t="n">
        <v>140.0</v>
      </c>
      <c r="AU161" t="n">
        <v>146.0</v>
      </c>
      <c r="AV161" t="n">
        <v>142.0</v>
      </c>
      <c r="AW161" t="n">
        <v>168.0</v>
      </c>
      <c r="AX161" t="n">
        <v>212.0</v>
      </c>
      <c r="AY161" t="n">
        <v>152.0</v>
      </c>
      <c r="BF161" s="84" t="str">
        <f t="shared" si="464"/>
        <v>-</v>
      </c>
      <c r="BG161" s="84" t="str">
        <f t="shared" si="465"/>
        <v>-</v>
      </c>
      <c r="BH161" s="84" t="str">
        <f t="shared" si="466"/>
        <v>-</v>
      </c>
      <c r="BI161" s="84" t="str">
        <f t="shared" si="467"/>
        <v>-</v>
      </c>
      <c r="BJ161" s="84" t="str">
        <f t="shared" si="468"/>
        <v>-</v>
      </c>
      <c r="BK161" s="84" t="str">
        <f t="shared" si="469"/>
        <v>-</v>
      </c>
      <c r="BL161" s="84" t="str">
        <f t="shared" si="470"/>
        <v>-</v>
      </c>
      <c r="BM161" s="84" t="str">
        <f t="shared" si="471"/>
        <v>-</v>
      </c>
      <c r="BN161" s="84" t="str">
        <f t="shared" si="472"/>
        <v>-</v>
      </c>
      <c r="BO161" s="84" t="str">
        <f t="shared" si="473"/>
        <v>-</v>
      </c>
      <c r="BP161" s="84" t="str">
        <f t="shared" si="474"/>
        <v>-</v>
      </c>
      <c r="BQ161" s="84" t="str">
        <f t="shared" si="475"/>
        <v>-</v>
      </c>
    </row>
    <row r="162" spans="1:69" x14ac:dyDescent="0.25">
      <c r="A162" s="22" t="s">
        <v>92</v>
      </c>
      <c r="B162" s="22" t="s">
        <v>92</v>
      </c>
      <c r="C162" s="71">
        <f>SUM(U162                        : INDEX(U162:AF162,$B$2))</f>
        <v>0</v>
      </c>
      <c r="D162" s="71">
        <f>SUM(AG162                   : INDEX(AG162:AR162,$B$2))</f>
        <v>0</v>
      </c>
      <c r="E162" s="71">
        <f>SUM(AS162                    : INDEX(AS162:BD162,$B$2))</f>
        <v>0</v>
      </c>
      <c r="F162" s="67" t="str">
        <f t="shared" si="476"/>
        <v>-</v>
      </c>
      <c r="H162" s="4">
        <f t="shared" si="477"/>
        <v>0</v>
      </c>
      <c r="I162" s="4">
        <f t="shared" si="478"/>
        <v>0</v>
      </c>
      <c r="J162" s="4">
        <f t="shared" si="479"/>
        <v>0</v>
      </c>
      <c r="K162" s="4">
        <f t="shared" si="480"/>
        <v>0</v>
      </c>
      <c r="L162" s="4">
        <f t="shared" si="481"/>
        <v>0</v>
      </c>
      <c r="M162" s="4">
        <f t="shared" si="482"/>
        <v>0</v>
      </c>
      <c r="N162" s="4">
        <f t="shared" si="483"/>
        <v>0</v>
      </c>
      <c r="O162" s="4">
        <f t="shared" si="484"/>
        <v>0</v>
      </c>
      <c r="P162" s="4">
        <f t="shared" si="485"/>
        <v>0</v>
      </c>
      <c r="Q162" s="4">
        <f t="shared" si="486"/>
        <v>0</v>
      </c>
      <c r="R162" s="4">
        <f t="shared" si="487"/>
        <v>0</v>
      </c>
      <c r="S162" s="4">
        <f t="shared" si="488"/>
        <v>0</v>
      </c>
      <c r="U162" t="n">
        <v>68.0</v>
      </c>
      <c r="V162" t="n">
        <v>22.0</v>
      </c>
      <c r="W162" t="n">
        <v>92.0</v>
      </c>
      <c r="X162" t="n">
        <v>98.0</v>
      </c>
      <c r="Y162" t="n">
        <v>87.0</v>
      </c>
      <c r="Z162" t="n">
        <v>119.0</v>
      </c>
      <c r="AA162" t="n">
        <v>106.0</v>
      </c>
      <c r="AB162" t="n">
        <v>87.0</v>
      </c>
      <c r="AC162" t="n">
        <v>97.0</v>
      </c>
      <c r="AD162" t="n">
        <v>83.0</v>
      </c>
      <c r="AE162" t="n">
        <v>161.0</v>
      </c>
      <c r="AF162" t="n">
        <v>118.0</v>
      </c>
      <c r="AG162" t="n">
        <v>21.0</v>
      </c>
      <c r="AH162" t="n">
        <v>26.0</v>
      </c>
      <c r="AI162" t="n">
        <v>139.0</v>
      </c>
      <c r="AJ162" t="n">
        <v>91.0</v>
      </c>
      <c r="AK162" t="n">
        <v>92.0</v>
      </c>
      <c r="AL162" t="n">
        <v>151.0</v>
      </c>
      <c r="AM162" t="n">
        <v>105.0</v>
      </c>
      <c r="AN162" t="n">
        <v>105.0</v>
      </c>
      <c r="AO162" t="n">
        <v>160.0</v>
      </c>
      <c r="AP162" t="n">
        <v>141.0</v>
      </c>
      <c r="AQ162" t="n">
        <v>154.0</v>
      </c>
      <c r="AR162" t="n">
        <v>191.0</v>
      </c>
      <c r="AS162" t="n">
        <v>59.0</v>
      </c>
      <c r="AT162" t="n">
        <v>169.0</v>
      </c>
      <c r="AU162" t="n">
        <v>169.0</v>
      </c>
      <c r="AV162" t="n">
        <v>152.0</v>
      </c>
      <c r="AW162" t="n">
        <v>190.0</v>
      </c>
      <c r="AX162" t="n">
        <v>228.0</v>
      </c>
      <c r="AY162" t="n">
        <v>157.0</v>
      </c>
      <c r="BF162" s="84" t="str">
        <f t="shared" si="464"/>
        <v>-</v>
      </c>
      <c r="BG162" s="84" t="str">
        <f t="shared" si="465"/>
        <v>-</v>
      </c>
      <c r="BH162" s="84" t="str">
        <f t="shared" si="466"/>
        <v>-</v>
      </c>
      <c r="BI162" s="84" t="str">
        <f t="shared" si="467"/>
        <v>-</v>
      </c>
      <c r="BJ162" s="84" t="str">
        <f t="shared" si="468"/>
        <v>-</v>
      </c>
      <c r="BK162" s="84" t="str">
        <f t="shared" si="469"/>
        <v>-</v>
      </c>
      <c r="BL162" s="84" t="str">
        <f t="shared" si="470"/>
        <v>-</v>
      </c>
      <c r="BM162" s="84" t="str">
        <f t="shared" si="471"/>
        <v>-</v>
      </c>
      <c r="BN162" s="84" t="str">
        <f t="shared" si="472"/>
        <v>-</v>
      </c>
      <c r="BO162" s="84" t="str">
        <f t="shared" si="473"/>
        <v>-</v>
      </c>
      <c r="BP162" s="84" t="str">
        <f t="shared" si="474"/>
        <v>-</v>
      </c>
      <c r="BQ162" s="84" t="str">
        <f t="shared" si="475"/>
        <v>-</v>
      </c>
    </row>
    <row r="163" spans="1:69" x14ac:dyDescent="0.25">
      <c r="A163" s="22" t="s">
        <v>93</v>
      </c>
      <c r="B163" s="22" t="s">
        <v>93</v>
      </c>
      <c r="C163" s="71">
        <f>SUM(U163                        : INDEX(U163:AF163,$B$2))</f>
        <v>0</v>
      </c>
      <c r="D163" s="71">
        <f>SUM(AG163                   : INDEX(AG163:AR163,$B$2))</f>
        <v>0</v>
      </c>
      <c r="E163" s="71">
        <f>SUM(AS163                    : INDEX(AS163:BD163,$B$2))</f>
        <v>0</v>
      </c>
      <c r="F163" s="67" t="str">
        <f t="shared" si="476"/>
        <v>-</v>
      </c>
      <c r="H163" s="4">
        <f t="shared" si="477"/>
        <v>0</v>
      </c>
      <c r="I163" s="4">
        <f t="shared" si="478"/>
        <v>0</v>
      </c>
      <c r="J163" s="4">
        <f t="shared" si="479"/>
        <v>0</v>
      </c>
      <c r="K163" s="4">
        <f t="shared" si="480"/>
        <v>0</v>
      </c>
      <c r="L163" s="4">
        <f t="shared" si="481"/>
        <v>0</v>
      </c>
      <c r="M163" s="4">
        <f t="shared" si="482"/>
        <v>0</v>
      </c>
      <c r="N163" s="4">
        <f t="shared" si="483"/>
        <v>0</v>
      </c>
      <c r="O163" s="4">
        <f t="shared" si="484"/>
        <v>0</v>
      </c>
      <c r="P163" s="4">
        <f t="shared" si="485"/>
        <v>0</v>
      </c>
      <c r="Q163" s="4">
        <f t="shared" si="486"/>
        <v>0</v>
      </c>
      <c r="R163" s="4">
        <f t="shared" si="487"/>
        <v>0</v>
      </c>
      <c r="S163" s="4">
        <f t="shared" si="488"/>
        <v>0</v>
      </c>
      <c r="U163" t="n">
        <v>36.0</v>
      </c>
      <c r="V163" t="n">
        <v>21.0</v>
      </c>
      <c r="W163" t="n">
        <v>64.0</v>
      </c>
      <c r="X163" t="n">
        <v>69.0</v>
      </c>
      <c r="Y163" t="n">
        <v>65.0</v>
      </c>
      <c r="Z163" t="n">
        <v>66.0</v>
      </c>
      <c r="AA163" t="n">
        <v>63.0</v>
      </c>
      <c r="AB163" t="n">
        <v>44.0</v>
      </c>
      <c r="AC163" t="n">
        <v>61.0</v>
      </c>
      <c r="AD163" t="n">
        <v>50.0</v>
      </c>
      <c r="AE163" t="n">
        <v>108.0</v>
      </c>
      <c r="AF163" t="n">
        <v>68.0</v>
      </c>
      <c r="AG163" t="n">
        <v>15.0</v>
      </c>
      <c r="AH163" t="n">
        <v>22.0</v>
      </c>
      <c r="AI163" t="n">
        <v>104.0</v>
      </c>
      <c r="AJ163" t="n">
        <v>62.0</v>
      </c>
      <c r="AK163" t="n">
        <v>75.0</v>
      </c>
      <c r="AL163" t="n">
        <v>96.0</v>
      </c>
      <c r="AM163" t="n">
        <v>83.0</v>
      </c>
      <c r="AN163" t="n">
        <v>74.0</v>
      </c>
      <c r="AO163" t="n">
        <v>112.0</v>
      </c>
      <c r="AP163" t="n">
        <v>109.0</v>
      </c>
      <c r="AQ163" t="n">
        <v>143.0</v>
      </c>
      <c r="AR163" t="n">
        <v>122.0</v>
      </c>
      <c r="AS163" t="n">
        <v>55.0</v>
      </c>
      <c r="AT163" t="n">
        <v>106.0</v>
      </c>
      <c r="AU163" t="n">
        <v>110.0</v>
      </c>
      <c r="AV163" t="n">
        <v>138.0</v>
      </c>
      <c r="AW163" t="n">
        <v>125.0</v>
      </c>
      <c r="AX163" t="n">
        <v>187.0</v>
      </c>
      <c r="AY163" t="n">
        <v>120.0</v>
      </c>
      <c r="BF163" s="84" t="str">
        <f t="shared" si="464"/>
        <v>-</v>
      </c>
      <c r="BG163" s="84" t="str">
        <f t="shared" si="465"/>
        <v>-</v>
      </c>
      <c r="BH163" s="84" t="str">
        <f t="shared" si="466"/>
        <v>-</v>
      </c>
      <c r="BI163" s="84" t="str">
        <f t="shared" si="467"/>
        <v>-</v>
      </c>
      <c r="BJ163" s="84" t="str">
        <f t="shared" si="468"/>
        <v>-</v>
      </c>
      <c r="BK163" s="84" t="str">
        <f t="shared" si="469"/>
        <v>-</v>
      </c>
      <c r="BL163" s="84" t="str">
        <f t="shared" si="470"/>
        <v>-</v>
      </c>
      <c r="BM163" s="84" t="str">
        <f t="shared" si="471"/>
        <v>-</v>
      </c>
      <c r="BN163" s="84" t="str">
        <f t="shared" si="472"/>
        <v>-</v>
      </c>
      <c r="BO163" s="84" t="str">
        <f t="shared" si="473"/>
        <v>-</v>
      </c>
      <c r="BP163" s="84" t="str">
        <f t="shared" si="474"/>
        <v>-</v>
      </c>
      <c r="BQ163" s="84" t="str">
        <f t="shared" si="475"/>
        <v>-</v>
      </c>
    </row>
    <row r="164" spans="1:69" x14ac:dyDescent="0.25">
      <c r="A164" s="22" t="s">
        <v>94</v>
      </c>
      <c r="B164" s="22" t="s">
        <v>94</v>
      </c>
      <c r="C164" s="71">
        <f>SUM(U164                        : INDEX(U164:AF164,$B$2))</f>
        <v>0</v>
      </c>
      <c r="D164" s="71">
        <f>SUM(AG164                   : INDEX(AG164:AR164,$B$2))</f>
        <v>0</v>
      </c>
      <c r="E164" s="71">
        <f>SUM(AS164                    : INDEX(AS164:BD164,$B$2))</f>
        <v>0</v>
      </c>
      <c r="F164" s="67" t="str">
        <f t="shared" si="476"/>
        <v>-</v>
      </c>
      <c r="H164" s="4">
        <f t="shared" si="477"/>
        <v>0</v>
      </c>
      <c r="I164" s="4">
        <f t="shared" si="478"/>
        <v>0</v>
      </c>
      <c r="J164" s="4">
        <f t="shared" si="479"/>
        <v>0</v>
      </c>
      <c r="K164" s="4">
        <f t="shared" si="480"/>
        <v>0</v>
      </c>
      <c r="L164" s="4">
        <f t="shared" si="481"/>
        <v>0</v>
      </c>
      <c r="M164" s="4">
        <f t="shared" si="482"/>
        <v>0</v>
      </c>
      <c r="N164" s="4">
        <f t="shared" si="483"/>
        <v>0</v>
      </c>
      <c r="O164" s="4">
        <f t="shared" si="484"/>
        <v>0</v>
      </c>
      <c r="P164" s="4">
        <f t="shared" si="485"/>
        <v>0</v>
      </c>
      <c r="Q164" s="4">
        <f t="shared" si="486"/>
        <v>0</v>
      </c>
      <c r="R164" s="4">
        <f t="shared" si="487"/>
        <v>0</v>
      </c>
      <c r="S164" s="4">
        <f t="shared" si="488"/>
        <v>0</v>
      </c>
      <c r="U164" t="n">
        <v>29.0</v>
      </c>
      <c r="V164" t="n">
        <v>19.0</v>
      </c>
      <c r="W164" t="n">
        <v>55.0</v>
      </c>
      <c r="X164" t="n">
        <v>62.0</v>
      </c>
      <c r="Y164" t="n">
        <v>45.0</v>
      </c>
      <c r="Z164" t="n">
        <v>45.0</v>
      </c>
      <c r="AA164" t="n">
        <v>42.0</v>
      </c>
      <c r="AB164" t="n">
        <v>39.0</v>
      </c>
      <c r="AC164" t="n">
        <v>56.0</v>
      </c>
      <c r="AD164" t="n">
        <v>45.0</v>
      </c>
      <c r="AE164" t="n">
        <v>76.0</v>
      </c>
      <c r="AF164" t="n">
        <v>51.0</v>
      </c>
      <c r="AG164" t="n">
        <v>12.0</v>
      </c>
      <c r="AH164" t="n">
        <v>19.0</v>
      </c>
      <c r="AI164" t="n">
        <v>81.0</v>
      </c>
      <c r="AJ164" t="n">
        <v>57.0</v>
      </c>
      <c r="AK164" t="n">
        <v>56.0</v>
      </c>
      <c r="AL164" t="n">
        <v>70.0</v>
      </c>
      <c r="AM164" t="n">
        <v>59.0</v>
      </c>
      <c r="AN164" t="n">
        <v>63.0</v>
      </c>
      <c r="AO164" t="n">
        <v>97.0</v>
      </c>
      <c r="AP164" t="n">
        <v>95.0</v>
      </c>
      <c r="AQ164" t="n">
        <v>112.0</v>
      </c>
      <c r="AR164" t="n">
        <v>101.0</v>
      </c>
      <c r="AS164" t="n">
        <v>45.0</v>
      </c>
      <c r="AT164" t="n">
        <v>84.0</v>
      </c>
      <c r="AU164" t="n">
        <v>85.0</v>
      </c>
      <c r="AV164" t="n">
        <v>99.0</v>
      </c>
      <c r="AW164" t="n">
        <v>81.0</v>
      </c>
      <c r="AX164" t="n">
        <v>77.0</v>
      </c>
      <c r="AY164" t="n">
        <v>49.0</v>
      </c>
      <c r="BF164" s="84" t="str">
        <f t="shared" si="464"/>
        <v>-</v>
      </c>
      <c r="BG164" s="84" t="str">
        <f t="shared" si="465"/>
        <v>-</v>
      </c>
      <c r="BH164" s="84" t="str">
        <f t="shared" si="466"/>
        <v>-</v>
      </c>
      <c r="BI164" s="84" t="str">
        <f t="shared" si="467"/>
        <v>-</v>
      </c>
      <c r="BJ164" s="84" t="str">
        <f t="shared" si="468"/>
        <v>-</v>
      </c>
      <c r="BK164" s="84" t="str">
        <f t="shared" si="469"/>
        <v>-</v>
      </c>
      <c r="BL164" s="84" t="str">
        <f t="shared" si="470"/>
        <v>-</v>
      </c>
      <c r="BM164" s="84" t="str">
        <f t="shared" si="471"/>
        <v>-</v>
      </c>
      <c r="BN164" s="84" t="str">
        <f t="shared" si="472"/>
        <v>-</v>
      </c>
      <c r="BO164" s="84" t="str">
        <f t="shared" si="473"/>
        <v>-</v>
      </c>
      <c r="BP164" s="84" t="str">
        <f t="shared" si="474"/>
        <v>-</v>
      </c>
      <c r="BQ164" s="84" t="str">
        <f t="shared" si="475"/>
        <v>-</v>
      </c>
    </row>
    <row r="165" spans="1:69" x14ac:dyDescent="0.25">
      <c r="A165" s="44"/>
      <c r="B165" s="22" t="s">
        <v>95</v>
      </c>
      <c r="C165" s="84" t="str">
        <f t="shared" ref="C165:E168" si="489">IFERROR(C161/C$160,"")</f>
        <v/>
      </c>
      <c r="D165" s="84" t="str">
        <f t="shared" si="489"/>
        <v/>
      </c>
      <c r="E165" s="84" t="str">
        <f t="shared" si="489"/>
        <v/>
      </c>
      <c r="F165" s="67" t="str">
        <f t="shared" si="476"/>
        <v>-</v>
      </c>
      <c r="H165" s="84" t="str">
        <f>IFERROR(H161/H$160,"")</f>
        <v/>
      </c>
      <c r="I165" s="84" t="str">
        <f t="shared" ref="I165:Q168" si="490">IFERROR(I161/I$160,"")</f>
        <v/>
      </c>
      <c r="J165" s="84" t="str">
        <f t="shared" si="490"/>
        <v/>
      </c>
      <c r="K165" s="84" t="str">
        <f t="shared" si="490"/>
        <v/>
      </c>
      <c r="L165" s="84" t="str">
        <f t="shared" si="490"/>
        <v/>
      </c>
      <c r="M165" s="84" t="str">
        <f t="shared" si="490"/>
        <v/>
      </c>
      <c r="N165" s="84" t="str">
        <f t="shared" si="490"/>
        <v/>
      </c>
      <c r="O165" s="84" t="str">
        <f t="shared" si="490"/>
        <v/>
      </c>
      <c r="P165" s="84" t="str">
        <f t="shared" si="490"/>
        <v/>
      </c>
      <c r="Q165" s="84" t="str">
        <f t="shared" si="490"/>
        <v/>
      </c>
      <c r="R165" s="84" t="str">
        <f t="shared" ref="R165:S168" si="491">IFERROR(R161/R$160,"")</f>
        <v/>
      </c>
      <c r="S165" s="84" t="str">
        <f t="shared" si="491"/>
        <v/>
      </c>
      <c r="U165" s="84" t="str">
        <f t="shared" ref="U165:AX165" si="492">IFERROR(U161/U$160,"")</f>
        <v/>
      </c>
      <c r="V165" s="84" t="str">
        <f t="shared" si="492"/>
        <v/>
      </c>
      <c r="W165" s="84" t="str">
        <f t="shared" si="492"/>
        <v/>
      </c>
      <c r="X165" s="84" t="str">
        <f t="shared" si="492"/>
        <v/>
      </c>
      <c r="Y165" s="84" t="str">
        <f t="shared" si="492"/>
        <v/>
      </c>
      <c r="Z165" s="84" t="str">
        <f t="shared" si="492"/>
        <v/>
      </c>
      <c r="AA165" s="84" t="str">
        <f t="shared" si="492"/>
        <v/>
      </c>
      <c r="AB165" s="84" t="str">
        <f t="shared" si="492"/>
        <v/>
      </c>
      <c r="AC165" s="84" t="str">
        <f t="shared" si="492"/>
        <v/>
      </c>
      <c r="AD165" s="84" t="str">
        <f t="shared" si="492"/>
        <v/>
      </c>
      <c r="AE165" s="84" t="str">
        <f t="shared" si="492"/>
        <v/>
      </c>
      <c r="AF165" s="84" t="str">
        <f t="shared" si="492"/>
        <v/>
      </c>
      <c r="AG165" s="84" t="str">
        <f t="shared" si="492"/>
        <v/>
      </c>
      <c r="AH165" s="84" t="str">
        <f t="shared" si="492"/>
        <v/>
      </c>
      <c r="AI165" s="84" t="str">
        <f t="shared" si="492"/>
        <v/>
      </c>
      <c r="AJ165" s="84" t="str">
        <f t="shared" si="492"/>
        <v/>
      </c>
      <c r="AK165" s="84" t="str">
        <f t="shared" si="492"/>
        <v/>
      </c>
      <c r="AL165" s="84" t="str">
        <f t="shared" si="492"/>
        <v/>
      </c>
      <c r="AM165" s="84" t="str">
        <f t="shared" si="492"/>
        <v/>
      </c>
      <c r="AN165" s="84" t="str">
        <f t="shared" si="492"/>
        <v/>
      </c>
      <c r="AO165" s="84" t="str">
        <f t="shared" si="492"/>
        <v/>
      </c>
      <c r="AP165" s="84" t="str">
        <f t="shared" si="492"/>
        <v/>
      </c>
      <c r="AQ165" s="84" t="str">
        <f t="shared" si="492"/>
        <v/>
      </c>
      <c r="AR165" s="84" t="str">
        <f t="shared" si="492"/>
        <v/>
      </c>
      <c r="AS165" s="84" t="str">
        <f t="shared" si="492"/>
        <v/>
      </c>
      <c r="AT165" s="84" t="str">
        <f t="shared" si="492"/>
        <v/>
      </c>
      <c r="AU165" s="84" t="str">
        <f t="shared" si="492"/>
        <v/>
      </c>
      <c r="AV165" s="84" t="str">
        <f t="shared" si="492"/>
        <v/>
      </c>
      <c r="AW165" s="84" t="str">
        <f t="shared" si="492"/>
        <v/>
      </c>
      <c r="AX165" s="84" t="str">
        <f t="shared" si="492"/>
        <v/>
      </c>
      <c r="AY165" s="84" t="str">
        <f>IFERROR(AY161/AY$160,"")</f>
        <v/>
      </c>
      <c r="AZ165" s="84" t="str">
        <f t="shared" ref="AZ165:BD165" si="493">IFERROR(AZ161/AZ$160,"")</f>
        <v/>
      </c>
      <c r="BA165" s="84" t="str">
        <f t="shared" si="493"/>
        <v/>
      </c>
      <c r="BB165" s="84" t="str">
        <f t="shared" si="493"/>
        <v/>
      </c>
      <c r="BC165" s="84" t="str">
        <f t="shared" si="493"/>
        <v/>
      </c>
      <c r="BD165" s="84" t="str">
        <f t="shared" si="493"/>
        <v/>
      </c>
      <c r="BF165" s="84" t="str">
        <f t="shared" si="464"/>
        <v>-</v>
      </c>
      <c r="BG165" s="84" t="str">
        <f t="shared" si="465"/>
        <v>-</v>
      </c>
      <c r="BH165" s="84" t="str">
        <f t="shared" si="466"/>
        <v>-</v>
      </c>
      <c r="BI165" s="84" t="str">
        <f t="shared" si="467"/>
        <v>-</v>
      </c>
      <c r="BJ165" s="84" t="str">
        <f t="shared" si="468"/>
        <v>-</v>
      </c>
      <c r="BK165" s="84" t="str">
        <f t="shared" si="469"/>
        <v>-</v>
      </c>
      <c r="BL165" s="84" t="str">
        <f t="shared" si="470"/>
        <v>-</v>
      </c>
      <c r="BM165" s="84" t="str">
        <f t="shared" si="471"/>
        <v>-</v>
      </c>
      <c r="BN165" s="84" t="str">
        <f t="shared" si="472"/>
        <v>-</v>
      </c>
      <c r="BO165" s="84" t="str">
        <f t="shared" si="473"/>
        <v>-</v>
      </c>
      <c r="BP165" s="84" t="str">
        <f t="shared" si="474"/>
        <v>-</v>
      </c>
      <c r="BQ165" s="84" t="str">
        <f t="shared" si="475"/>
        <v>-</v>
      </c>
    </row>
    <row r="166" spans="1:69" x14ac:dyDescent="0.25">
      <c r="A166" s="44"/>
      <c r="B166" s="22" t="s">
        <v>96</v>
      </c>
      <c r="C166" s="84" t="str">
        <f t="shared" si="489"/>
        <v/>
      </c>
      <c r="D166" s="84" t="str">
        <f t="shared" si="489"/>
        <v/>
      </c>
      <c r="E166" s="84" t="str">
        <f t="shared" si="489"/>
        <v/>
      </c>
      <c r="F166" s="67" t="str">
        <f t="shared" si="476"/>
        <v>-</v>
      </c>
      <c r="H166" s="84" t="str">
        <f>IFERROR(H162/H$160,"")</f>
        <v/>
      </c>
      <c r="I166" s="84" t="str">
        <f t="shared" si="490"/>
        <v/>
      </c>
      <c r="J166" s="84" t="str">
        <f t="shared" si="490"/>
        <v/>
      </c>
      <c r="K166" s="84" t="str">
        <f t="shared" si="490"/>
        <v/>
      </c>
      <c r="L166" s="84" t="str">
        <f t="shared" si="490"/>
        <v/>
      </c>
      <c r="M166" s="84" t="str">
        <f t="shared" si="490"/>
        <v/>
      </c>
      <c r="N166" s="84" t="str">
        <f t="shared" si="490"/>
        <v/>
      </c>
      <c r="O166" s="84" t="str">
        <f t="shared" si="490"/>
        <v/>
      </c>
      <c r="P166" s="84" t="str">
        <f t="shared" si="490"/>
        <v/>
      </c>
      <c r="Q166" s="84" t="str">
        <f t="shared" si="490"/>
        <v/>
      </c>
      <c r="R166" s="84" t="str">
        <f t="shared" si="491"/>
        <v/>
      </c>
      <c r="S166" s="84" t="str">
        <f t="shared" si="491"/>
        <v/>
      </c>
      <c r="U166" s="84" t="str">
        <f t="shared" ref="U166:AX166" si="494">IFERROR(U162/U$160,"")</f>
        <v/>
      </c>
      <c r="V166" s="84" t="str">
        <f t="shared" si="494"/>
        <v/>
      </c>
      <c r="W166" s="84" t="str">
        <f t="shared" si="494"/>
        <v/>
      </c>
      <c r="X166" s="84" t="str">
        <f t="shared" si="494"/>
        <v/>
      </c>
      <c r="Y166" s="84" t="str">
        <f t="shared" si="494"/>
        <v/>
      </c>
      <c r="Z166" s="84" t="str">
        <f t="shared" si="494"/>
        <v/>
      </c>
      <c r="AA166" s="84" t="str">
        <f t="shared" si="494"/>
        <v/>
      </c>
      <c r="AB166" s="84" t="str">
        <f t="shared" si="494"/>
        <v/>
      </c>
      <c r="AC166" s="84" t="str">
        <f t="shared" si="494"/>
        <v/>
      </c>
      <c r="AD166" s="84" t="str">
        <f t="shared" si="494"/>
        <v/>
      </c>
      <c r="AE166" s="84" t="str">
        <f t="shared" si="494"/>
        <v/>
      </c>
      <c r="AF166" s="84" t="str">
        <f t="shared" si="494"/>
        <v/>
      </c>
      <c r="AG166" s="84" t="str">
        <f t="shared" si="494"/>
        <v/>
      </c>
      <c r="AH166" s="84" t="str">
        <f t="shared" si="494"/>
        <v/>
      </c>
      <c r="AI166" s="84" t="str">
        <f t="shared" si="494"/>
        <v/>
      </c>
      <c r="AJ166" s="84" t="str">
        <f t="shared" si="494"/>
        <v/>
      </c>
      <c r="AK166" s="84" t="str">
        <f t="shared" si="494"/>
        <v/>
      </c>
      <c r="AL166" s="84" t="str">
        <f t="shared" si="494"/>
        <v/>
      </c>
      <c r="AM166" s="84" t="str">
        <f t="shared" si="494"/>
        <v/>
      </c>
      <c r="AN166" s="84" t="str">
        <f t="shared" si="494"/>
        <v/>
      </c>
      <c r="AO166" s="84" t="str">
        <f t="shared" si="494"/>
        <v/>
      </c>
      <c r="AP166" s="84" t="str">
        <f t="shared" si="494"/>
        <v/>
      </c>
      <c r="AQ166" s="84" t="str">
        <f t="shared" si="494"/>
        <v/>
      </c>
      <c r="AR166" s="84" t="str">
        <f t="shared" si="494"/>
        <v/>
      </c>
      <c r="AS166" s="84" t="str">
        <f t="shared" si="494"/>
        <v/>
      </c>
      <c r="AT166" s="84" t="str">
        <f t="shared" si="494"/>
        <v/>
      </c>
      <c r="AU166" s="84" t="str">
        <f t="shared" si="494"/>
        <v/>
      </c>
      <c r="AV166" s="84" t="str">
        <f t="shared" si="494"/>
        <v/>
      </c>
      <c r="AW166" s="84" t="str">
        <f t="shared" si="494"/>
        <v/>
      </c>
      <c r="AX166" s="84" t="str">
        <f t="shared" si="494"/>
        <v/>
      </c>
      <c r="AY166" s="84" t="str">
        <f t="shared" ref="AY166:BD168" si="495">IFERROR(AY162/AY$160,"")</f>
        <v/>
      </c>
      <c r="AZ166" s="84" t="str">
        <f t="shared" si="495"/>
        <v/>
      </c>
      <c r="BA166" s="84" t="str">
        <f t="shared" si="495"/>
        <v/>
      </c>
      <c r="BB166" s="84" t="str">
        <f t="shared" si="495"/>
        <v/>
      </c>
      <c r="BC166" s="84" t="str">
        <f t="shared" si="495"/>
        <v/>
      </c>
      <c r="BD166" s="84" t="str">
        <f t="shared" si="495"/>
        <v/>
      </c>
      <c r="BF166" s="84" t="str">
        <f t="shared" si="464"/>
        <v>-</v>
      </c>
      <c r="BG166" s="84" t="str">
        <f t="shared" si="465"/>
        <v>-</v>
      </c>
      <c r="BH166" s="84" t="str">
        <f t="shared" si="466"/>
        <v>-</v>
      </c>
      <c r="BI166" s="84" t="str">
        <f t="shared" si="467"/>
        <v>-</v>
      </c>
      <c r="BJ166" s="84" t="str">
        <f t="shared" si="468"/>
        <v>-</v>
      </c>
      <c r="BK166" s="84" t="str">
        <f t="shared" si="469"/>
        <v>-</v>
      </c>
      <c r="BL166" s="84" t="str">
        <f t="shared" si="470"/>
        <v>-</v>
      </c>
      <c r="BM166" s="84" t="str">
        <f t="shared" si="471"/>
        <v>-</v>
      </c>
      <c r="BN166" s="84" t="str">
        <f t="shared" si="472"/>
        <v>-</v>
      </c>
      <c r="BO166" s="84" t="str">
        <f t="shared" si="473"/>
        <v>-</v>
      </c>
      <c r="BP166" s="84" t="str">
        <f t="shared" si="474"/>
        <v>-</v>
      </c>
      <c r="BQ166" s="84" t="str">
        <f t="shared" si="475"/>
        <v>-</v>
      </c>
    </row>
    <row r="167" spans="1:69" x14ac:dyDescent="0.25">
      <c r="A167" s="44"/>
      <c r="B167" s="22" t="s">
        <v>97</v>
      </c>
      <c r="C167" s="84" t="str">
        <f t="shared" si="489"/>
        <v/>
      </c>
      <c r="D167" s="84" t="str">
        <f t="shared" si="489"/>
        <v/>
      </c>
      <c r="E167" s="84" t="str">
        <f t="shared" si="489"/>
        <v/>
      </c>
      <c r="F167" s="67" t="str">
        <f t="shared" si="476"/>
        <v>-</v>
      </c>
      <c r="H167" s="84" t="str">
        <f>IFERROR(H163/H$160,"")</f>
        <v/>
      </c>
      <c r="I167" s="84" t="str">
        <f t="shared" si="490"/>
        <v/>
      </c>
      <c r="J167" s="84" t="str">
        <f t="shared" si="490"/>
        <v/>
      </c>
      <c r="K167" s="84" t="str">
        <f t="shared" si="490"/>
        <v/>
      </c>
      <c r="L167" s="84" t="str">
        <f t="shared" si="490"/>
        <v/>
      </c>
      <c r="M167" s="84" t="str">
        <f t="shared" si="490"/>
        <v/>
      </c>
      <c r="N167" s="84" t="str">
        <f t="shared" si="490"/>
        <v/>
      </c>
      <c r="O167" s="84" t="str">
        <f t="shared" si="490"/>
        <v/>
      </c>
      <c r="P167" s="84" t="str">
        <f t="shared" si="490"/>
        <v/>
      </c>
      <c r="Q167" s="84" t="str">
        <f t="shared" si="490"/>
        <v/>
      </c>
      <c r="R167" s="84" t="str">
        <f t="shared" si="491"/>
        <v/>
      </c>
      <c r="S167" s="84" t="str">
        <f t="shared" si="491"/>
        <v/>
      </c>
      <c r="U167" s="84" t="str">
        <f t="shared" ref="U167:AX167" si="496">IFERROR(U163/U$160,"")</f>
        <v/>
      </c>
      <c r="V167" s="84" t="str">
        <f t="shared" si="496"/>
        <v/>
      </c>
      <c r="W167" s="84" t="str">
        <f t="shared" si="496"/>
        <v/>
      </c>
      <c r="X167" s="84" t="str">
        <f t="shared" si="496"/>
        <v/>
      </c>
      <c r="Y167" s="84" t="str">
        <f t="shared" si="496"/>
        <v/>
      </c>
      <c r="Z167" s="84" t="str">
        <f t="shared" si="496"/>
        <v/>
      </c>
      <c r="AA167" s="84" t="str">
        <f t="shared" si="496"/>
        <v/>
      </c>
      <c r="AB167" s="84" t="str">
        <f t="shared" si="496"/>
        <v/>
      </c>
      <c r="AC167" s="84" t="str">
        <f t="shared" si="496"/>
        <v/>
      </c>
      <c r="AD167" s="84" t="str">
        <f t="shared" si="496"/>
        <v/>
      </c>
      <c r="AE167" s="84" t="str">
        <f t="shared" si="496"/>
        <v/>
      </c>
      <c r="AF167" s="84" t="str">
        <f t="shared" si="496"/>
        <v/>
      </c>
      <c r="AG167" s="84" t="str">
        <f t="shared" si="496"/>
        <v/>
      </c>
      <c r="AH167" s="84" t="str">
        <f t="shared" si="496"/>
        <v/>
      </c>
      <c r="AI167" s="84" t="str">
        <f t="shared" si="496"/>
        <v/>
      </c>
      <c r="AJ167" s="84" t="str">
        <f t="shared" si="496"/>
        <v/>
      </c>
      <c r="AK167" s="84" t="str">
        <f t="shared" si="496"/>
        <v/>
      </c>
      <c r="AL167" s="84" t="str">
        <f t="shared" si="496"/>
        <v/>
      </c>
      <c r="AM167" s="84" t="str">
        <f t="shared" si="496"/>
        <v/>
      </c>
      <c r="AN167" s="84" t="str">
        <f t="shared" si="496"/>
        <v/>
      </c>
      <c r="AO167" s="84" t="str">
        <f t="shared" si="496"/>
        <v/>
      </c>
      <c r="AP167" s="84" t="str">
        <f t="shared" si="496"/>
        <v/>
      </c>
      <c r="AQ167" s="84" t="str">
        <f t="shared" si="496"/>
        <v/>
      </c>
      <c r="AR167" s="84" t="str">
        <f t="shared" si="496"/>
        <v/>
      </c>
      <c r="AS167" s="84" t="str">
        <f t="shared" si="496"/>
        <v/>
      </c>
      <c r="AT167" s="84" t="str">
        <f t="shared" si="496"/>
        <v/>
      </c>
      <c r="AU167" s="84" t="str">
        <f t="shared" si="496"/>
        <v/>
      </c>
      <c r="AV167" s="84" t="str">
        <f t="shared" si="496"/>
        <v/>
      </c>
      <c r="AW167" s="84" t="str">
        <f t="shared" si="496"/>
        <v/>
      </c>
      <c r="AX167" s="84" t="str">
        <f t="shared" si="496"/>
        <v/>
      </c>
      <c r="AY167" s="84" t="str">
        <f t="shared" si="495"/>
        <v/>
      </c>
      <c r="AZ167" s="84" t="str">
        <f t="shared" si="495"/>
        <v/>
      </c>
      <c r="BA167" s="84" t="str">
        <f t="shared" si="495"/>
        <v/>
      </c>
      <c r="BB167" s="84" t="str">
        <f t="shared" si="495"/>
        <v/>
      </c>
      <c r="BC167" s="84" t="str">
        <f t="shared" si="495"/>
        <v/>
      </c>
      <c r="BD167" s="84" t="str">
        <f t="shared" si="495"/>
        <v/>
      </c>
      <c r="BF167" s="84" t="str">
        <f t="shared" si="464"/>
        <v>-</v>
      </c>
      <c r="BG167" s="84" t="str">
        <f t="shared" si="465"/>
        <v>-</v>
      </c>
      <c r="BH167" s="84" t="str">
        <f t="shared" si="466"/>
        <v>-</v>
      </c>
      <c r="BI167" s="84" t="str">
        <f t="shared" si="467"/>
        <v>-</v>
      </c>
      <c r="BJ167" s="84" t="str">
        <f t="shared" si="468"/>
        <v>-</v>
      </c>
      <c r="BK167" s="84" t="str">
        <f t="shared" si="469"/>
        <v>-</v>
      </c>
      <c r="BL167" s="84" t="str">
        <f t="shared" si="470"/>
        <v>-</v>
      </c>
      <c r="BM167" s="84" t="str">
        <f t="shared" si="471"/>
        <v>-</v>
      </c>
      <c r="BN167" s="84" t="str">
        <f t="shared" si="472"/>
        <v>-</v>
      </c>
      <c r="BO167" s="84" t="str">
        <f t="shared" si="473"/>
        <v>-</v>
      </c>
      <c r="BP167" s="84" t="str">
        <f t="shared" si="474"/>
        <v>-</v>
      </c>
      <c r="BQ167" s="84" t="str">
        <f t="shared" si="475"/>
        <v>-</v>
      </c>
    </row>
    <row r="168" spans="1:69" x14ac:dyDescent="0.25">
      <c r="A168" s="44"/>
      <c r="B168" s="22" t="s">
        <v>98</v>
      </c>
      <c r="C168" s="84" t="str">
        <f t="shared" si="489"/>
        <v/>
      </c>
      <c r="D168" s="84" t="str">
        <f t="shared" si="489"/>
        <v/>
      </c>
      <c r="E168" s="84" t="str">
        <f t="shared" si="489"/>
        <v/>
      </c>
      <c r="F168" s="67" t="str">
        <f t="shared" si="476"/>
        <v>-</v>
      </c>
      <c r="H168" s="84" t="str">
        <f>IFERROR(H164/H$160,"")</f>
        <v/>
      </c>
      <c r="I168" s="84" t="str">
        <f t="shared" si="490"/>
        <v/>
      </c>
      <c r="J168" s="84" t="str">
        <f t="shared" si="490"/>
        <v/>
      </c>
      <c r="K168" s="84" t="str">
        <f t="shared" si="490"/>
        <v/>
      </c>
      <c r="L168" s="84" t="str">
        <f t="shared" si="490"/>
        <v/>
      </c>
      <c r="M168" s="84" t="str">
        <f t="shared" si="490"/>
        <v/>
      </c>
      <c r="N168" s="84" t="str">
        <f t="shared" si="490"/>
        <v/>
      </c>
      <c r="O168" s="84" t="str">
        <f t="shared" si="490"/>
        <v/>
      </c>
      <c r="P168" s="84" t="str">
        <f t="shared" si="490"/>
        <v/>
      </c>
      <c r="Q168" s="84" t="str">
        <f t="shared" si="490"/>
        <v/>
      </c>
      <c r="R168" s="84" t="str">
        <f t="shared" si="491"/>
        <v/>
      </c>
      <c r="S168" s="84" t="str">
        <f t="shared" si="491"/>
        <v/>
      </c>
      <c r="U168" s="84" t="str">
        <f t="shared" ref="U168:AX168" si="497">IFERROR(U164/U$160,"")</f>
        <v/>
      </c>
      <c r="V168" s="84" t="str">
        <f t="shared" si="497"/>
        <v/>
      </c>
      <c r="W168" s="84" t="str">
        <f t="shared" si="497"/>
        <v/>
      </c>
      <c r="X168" s="84" t="str">
        <f t="shared" si="497"/>
        <v/>
      </c>
      <c r="Y168" s="84" t="str">
        <f t="shared" si="497"/>
        <v/>
      </c>
      <c r="Z168" s="84" t="str">
        <f t="shared" si="497"/>
        <v/>
      </c>
      <c r="AA168" s="84" t="str">
        <f t="shared" si="497"/>
        <v/>
      </c>
      <c r="AB168" s="84" t="str">
        <f t="shared" si="497"/>
        <v/>
      </c>
      <c r="AC168" s="84" t="str">
        <f t="shared" si="497"/>
        <v/>
      </c>
      <c r="AD168" s="84" t="str">
        <f t="shared" si="497"/>
        <v/>
      </c>
      <c r="AE168" s="84" t="str">
        <f t="shared" si="497"/>
        <v/>
      </c>
      <c r="AF168" s="84" t="str">
        <f t="shared" si="497"/>
        <v/>
      </c>
      <c r="AG168" s="84" t="str">
        <f t="shared" si="497"/>
        <v/>
      </c>
      <c r="AH168" s="84" t="str">
        <f t="shared" si="497"/>
        <v/>
      </c>
      <c r="AI168" s="84" t="str">
        <f t="shared" si="497"/>
        <v/>
      </c>
      <c r="AJ168" s="84" t="str">
        <f t="shared" si="497"/>
        <v/>
      </c>
      <c r="AK168" s="84" t="str">
        <f t="shared" si="497"/>
        <v/>
      </c>
      <c r="AL168" s="84" t="str">
        <f t="shared" si="497"/>
        <v/>
      </c>
      <c r="AM168" s="84" t="str">
        <f t="shared" si="497"/>
        <v/>
      </c>
      <c r="AN168" s="84" t="str">
        <f t="shared" si="497"/>
        <v/>
      </c>
      <c r="AO168" s="84" t="str">
        <f t="shared" si="497"/>
        <v/>
      </c>
      <c r="AP168" s="84" t="str">
        <f t="shared" si="497"/>
        <v/>
      </c>
      <c r="AQ168" s="84" t="str">
        <f t="shared" si="497"/>
        <v/>
      </c>
      <c r="AR168" s="84" t="str">
        <f t="shared" si="497"/>
        <v/>
      </c>
      <c r="AS168" s="84" t="str">
        <f t="shared" si="497"/>
        <v/>
      </c>
      <c r="AT168" s="84" t="str">
        <f t="shared" si="497"/>
        <v/>
      </c>
      <c r="AU168" s="84" t="str">
        <f t="shared" si="497"/>
        <v/>
      </c>
      <c r="AV168" s="84" t="str">
        <f t="shared" si="497"/>
        <v/>
      </c>
      <c r="AW168" s="84" t="str">
        <f t="shared" si="497"/>
        <v/>
      </c>
      <c r="AX168" s="84" t="str">
        <f t="shared" si="497"/>
        <v/>
      </c>
      <c r="AY168" s="84" t="str">
        <f t="shared" si="495"/>
        <v/>
      </c>
      <c r="AZ168" s="84" t="str">
        <f t="shared" si="495"/>
        <v/>
      </c>
      <c r="BA168" s="84" t="str">
        <f t="shared" si="495"/>
        <v/>
      </c>
      <c r="BB168" s="84" t="str">
        <f t="shared" si="495"/>
        <v/>
      </c>
      <c r="BC168" s="84" t="str">
        <f t="shared" si="495"/>
        <v/>
      </c>
      <c r="BD168" s="84" t="str">
        <f t="shared" si="495"/>
        <v/>
      </c>
      <c r="BF168" s="84" t="str">
        <f t="shared" si="464"/>
        <v>-</v>
      </c>
      <c r="BG168" s="84" t="str">
        <f t="shared" si="465"/>
        <v>-</v>
      </c>
      <c r="BH168" s="84" t="str">
        <f t="shared" si="466"/>
        <v>-</v>
      </c>
      <c r="BI168" s="84" t="str">
        <f t="shared" si="467"/>
        <v>-</v>
      </c>
      <c r="BJ168" s="84" t="str">
        <f t="shared" si="468"/>
        <v>-</v>
      </c>
      <c r="BK168" s="84" t="str">
        <f t="shared" si="469"/>
        <v>-</v>
      </c>
      <c r="BL168" s="84" t="str">
        <f t="shared" si="470"/>
        <v>-</v>
      </c>
      <c r="BM168" s="84" t="str">
        <f t="shared" si="471"/>
        <v>-</v>
      </c>
      <c r="BN168" s="84" t="str">
        <f t="shared" si="472"/>
        <v>-</v>
      </c>
      <c r="BO168" s="84" t="str">
        <f t="shared" si="473"/>
        <v>-</v>
      </c>
      <c r="BP168" s="84" t="str">
        <f t="shared" si="474"/>
        <v>-</v>
      </c>
      <c r="BQ168" s="84" t="str">
        <f t="shared" si="475"/>
        <v>-</v>
      </c>
    </row>
    <row r="169" spans="1:69" x14ac:dyDescent="0.25">
      <c r="R169" s="11"/>
      <c r="S169" s="11"/>
    </row>
    <row r="170" spans="1:69" x14ac:dyDescent="0.25">
      <c r="A170" s="23" t="s">
        <v>213</v>
      </c>
      <c r="B170" s="23" t="s">
        <v>213</v>
      </c>
      <c r="C170" s="21" t="str">
        <f>$C$3</f>
        <v>YTD '15</v>
      </c>
      <c r="D170" s="21" t="str">
        <f>$D$3</f>
        <v>YTD '16</v>
      </c>
      <c r="E170" s="21" t="str">
        <f>$E$3</f>
        <v>YTD '17</v>
      </c>
      <c r="F170" s="21" t="str">
        <f>$F$3</f>
        <v>YoY</v>
      </c>
      <c r="G170" s="2" t="s">
        <v>33</v>
      </c>
      <c r="H170" s="27" t="str">
        <f>$H$3</f>
        <v>Q1 '15</v>
      </c>
      <c r="I170" s="27" t="str">
        <f>$I$3</f>
        <v>Q2 '15</v>
      </c>
      <c r="J170" s="27" t="str">
        <f>$J$3</f>
        <v>Q3 '15</v>
      </c>
      <c r="K170" s="27" t="str">
        <f>$K$3</f>
        <v>Q4 '15</v>
      </c>
      <c r="L170" s="30" t="str">
        <f>$L$3</f>
        <v>Q1 '16</v>
      </c>
      <c r="M170" s="30" t="str">
        <f>$M$3</f>
        <v>Q2 '16</v>
      </c>
      <c r="N170" s="30" t="str">
        <f>$N$3</f>
        <v>Q3 '16</v>
      </c>
      <c r="O170" s="30" t="str">
        <f>$O$3</f>
        <v>Q4 '16</v>
      </c>
      <c r="P170" s="27" t="str">
        <f>$P$3</f>
        <v>Q1 '17</v>
      </c>
      <c r="Q170" s="27" t="str">
        <f>$Q$3</f>
        <v>Q2 '17</v>
      </c>
      <c r="R170" s="27" t="str">
        <f>$R$3</f>
        <v>Q3 '17</v>
      </c>
      <c r="S170" s="27" t="str">
        <f>$S$3</f>
        <v>Q4 '17</v>
      </c>
      <c r="T170" s="17" t="s">
        <v>33</v>
      </c>
      <c r="U170" s="27" t="s">
        <v>1</v>
      </c>
      <c r="V170" s="27" t="s">
        <v>2</v>
      </c>
      <c r="W170" s="27" t="s">
        <v>3</v>
      </c>
      <c r="X170" s="27" t="s">
        <v>4</v>
      </c>
      <c r="Y170" s="27" t="s">
        <v>5</v>
      </c>
      <c r="Z170" s="27" t="s">
        <v>6</v>
      </c>
      <c r="AA170" s="27" t="s">
        <v>7</v>
      </c>
      <c r="AB170" s="27" t="s">
        <v>8</v>
      </c>
      <c r="AC170" s="27" t="s">
        <v>9</v>
      </c>
      <c r="AD170" s="27" t="s">
        <v>10</v>
      </c>
      <c r="AE170" s="27" t="s">
        <v>11</v>
      </c>
      <c r="AF170" s="27" t="s">
        <v>12</v>
      </c>
      <c r="AG170" s="29" t="s">
        <v>13</v>
      </c>
      <c r="AH170" s="29" t="s">
        <v>14</v>
      </c>
      <c r="AI170" s="29" t="s">
        <v>15</v>
      </c>
      <c r="AJ170" s="29" t="s">
        <v>16</v>
      </c>
      <c r="AK170" s="29" t="s">
        <v>17</v>
      </c>
      <c r="AL170" s="29" t="s">
        <v>18</v>
      </c>
      <c r="AM170" s="29" t="s">
        <v>19</v>
      </c>
      <c r="AN170" s="29" t="s">
        <v>20</v>
      </c>
      <c r="AO170" s="29" t="s">
        <v>21</v>
      </c>
      <c r="AP170" s="29" t="s">
        <v>22</v>
      </c>
      <c r="AQ170" s="29" t="s">
        <v>23</v>
      </c>
      <c r="AR170" s="29" t="s">
        <v>24</v>
      </c>
      <c r="AS170" s="31" t="s">
        <v>25</v>
      </c>
      <c r="AT170" s="31" t="s">
        <v>26</v>
      </c>
      <c r="AU170" s="31" t="s">
        <v>27</v>
      </c>
      <c r="AV170" s="31" t="s">
        <v>28</v>
      </c>
      <c r="AW170" s="31" t="s">
        <v>29</v>
      </c>
      <c r="AX170" s="31" t="s">
        <v>30</v>
      </c>
      <c r="AY170" s="31" t="s">
        <v>99</v>
      </c>
      <c r="AZ170" s="31" t="s">
        <v>100</v>
      </c>
      <c r="BA170" s="31" t="s">
        <v>101</v>
      </c>
      <c r="BB170" s="31" t="s">
        <v>102</v>
      </c>
      <c r="BC170" s="31" t="s">
        <v>103</v>
      </c>
      <c r="BD170" s="31" t="s">
        <v>104</v>
      </c>
      <c r="BF170" s="32">
        <v>42736</v>
      </c>
      <c r="BG170" s="32">
        <v>42767</v>
      </c>
      <c r="BH170" s="32">
        <v>42795</v>
      </c>
      <c r="BI170" s="32">
        <v>42826</v>
      </c>
      <c r="BJ170" s="32">
        <v>42856</v>
      </c>
      <c r="BK170" s="32">
        <v>42887</v>
      </c>
      <c r="BL170" s="32">
        <v>42917</v>
      </c>
      <c r="BM170" s="32">
        <v>42948</v>
      </c>
      <c r="BN170" s="32">
        <v>42979</v>
      </c>
      <c r="BO170" s="32">
        <v>43009</v>
      </c>
      <c r="BP170" s="32">
        <v>43040</v>
      </c>
      <c r="BQ170" s="32">
        <v>43070</v>
      </c>
    </row>
    <row r="171" spans="1:69" x14ac:dyDescent="0.25">
      <c r="A171" s="44" t="s">
        <v>214</v>
      </c>
      <c r="B171" s="22" t="s">
        <v>215</v>
      </c>
      <c r="C171" s="82">
        <f>SUM(U171                    : INDEX(U171:AF171,$B$2))</f>
        <v>0</v>
      </c>
      <c r="D171" s="82">
        <f>SUM(AG171                     : INDEX(AG171:AR171,$B$2))</f>
        <v>0</v>
      </c>
      <c r="E171" s="82">
        <f>SUM(AS171                    : INDEX(AS171:BD171,$B$2))</f>
        <v>0</v>
      </c>
      <c r="F171" s="65" t="str">
        <f>IFERROR(E171/D171,"")</f>
        <v/>
      </c>
      <c r="H171" s="4">
        <f>SUM(U171:W171)</f>
        <v>0</v>
      </c>
      <c r="I171" s="4">
        <f t="shared" ref="I171:I180" si="498">SUM(X171:Z171)</f>
        <v>0</v>
      </c>
      <c r="J171" s="4">
        <f>SUM(AA171:AC171)</f>
        <v>0</v>
      </c>
      <c r="K171" s="4">
        <f t="shared" ref="K171:K180" si="499">SUM(AD171:AF171)</f>
        <v>0</v>
      </c>
      <c r="L171" s="4">
        <f t="shared" ref="L171:L180" si="500">SUM(AG171:AI171)</f>
        <v>0</v>
      </c>
      <c r="M171" s="4">
        <f t="shared" ref="M171:M180" si="501">SUM(AJ171:AL171)</f>
        <v>0</v>
      </c>
      <c r="N171" s="4">
        <f t="shared" ref="N171:N180" si="502">SUM(AM171:AO171)</f>
        <v>0</v>
      </c>
      <c r="O171" s="4">
        <f t="shared" ref="O171:O180" si="503">SUM(AP171:AR171)</f>
        <v>0</v>
      </c>
      <c r="P171" s="4">
        <f t="shared" ref="P171:P180" si="504">SUM(AS171:AU171)</f>
        <v>0</v>
      </c>
      <c r="Q171" s="4">
        <f t="shared" ref="Q171:Q180" si="505">SUM(AV171:AX171)</f>
        <v>0</v>
      </c>
      <c r="R171" s="4">
        <f t="shared" ref="R171:R180" si="506">SUM(AY171:BA171)</f>
        <v>0</v>
      </c>
      <c r="S171" s="4">
        <f t="shared" ref="S171:S180" si="507">SUM(BB171:BD171)</f>
        <v>0</v>
      </c>
      <c r="U171" s="4" t="n">
        <v>208.948</v>
      </c>
      <c r="V171" s="4" t="n">
        <v>264.711</v>
      </c>
      <c r="W171" s="4" t="n">
        <v>105.516</v>
      </c>
      <c r="X171" s="4" t="n">
        <v>315.612</v>
      </c>
      <c r="Y171" s="4" t="n">
        <v>240.712</v>
      </c>
      <c r="Z171" s="4" t="n">
        <v>328.813</v>
      </c>
      <c r="AA171" s="4" t="n">
        <v>1106.586</v>
      </c>
      <c r="AB171" s="4" t="n">
        <v>1341.592</v>
      </c>
      <c r="AC171" s="4" t="n">
        <v>1630.928</v>
      </c>
      <c r="AD171" s="4" t="n">
        <v>1937.2505</v>
      </c>
      <c r="AE171" s="4" t="n">
        <v>2081.3782</v>
      </c>
      <c r="AF171" s="4" t="n">
        <v>3546.0724</v>
      </c>
      <c r="AG171" s="4" t="n">
        <v>2765.955</v>
      </c>
      <c r="AH171" s="4" t="n">
        <v>2284.3725</v>
      </c>
      <c r="AI171" s="4" t="n">
        <v>1934.7575</v>
      </c>
      <c r="AJ171" s="4" t="n">
        <v>2156.9445</v>
      </c>
      <c r="AK171" s="4" t="n">
        <v>3507.0192</v>
      </c>
      <c r="AL171" s="4" t="n">
        <v>3201.631</v>
      </c>
      <c r="AM171" s="4" t="n">
        <v>3621.353</v>
      </c>
      <c r="AN171" s="4" t="n">
        <v>7302.5074</v>
      </c>
      <c r="AO171" s="4" t="n">
        <v>5032.729</v>
      </c>
      <c r="AP171" s="4" t="n">
        <v>4213.4393</v>
      </c>
      <c r="AQ171" s="4" t="n">
        <v>7845.74090000001</v>
      </c>
      <c r="AR171" s="4" t="n">
        <v>7682.75599999999</v>
      </c>
      <c r="AS171" s="4" t="n">
        <v>4232.553</v>
      </c>
      <c r="AT171" s="4" t="n">
        <v>6562.8535</v>
      </c>
      <c r="AU171" s="4" t="n">
        <v>3682.39</v>
      </c>
      <c r="AV171" s="4" t="n">
        <v>3365.57</v>
      </c>
      <c r="AW171" s="4" t="n">
        <v>5602.64</v>
      </c>
      <c r="AX171" s="4" t="n">
        <v>5572.51</v>
      </c>
      <c r="AY171" s="4" t="n">
        <v>4508.23</v>
      </c>
      <c r="AZ171" s="4"/>
      <c r="BA171" s="4"/>
      <c r="BB171" s="4"/>
      <c r="BC171" s="4"/>
      <c r="BD171" s="4"/>
      <c r="BF171" s="84" t="str">
        <f t="shared" ref="BF171:BF178" si="508">IFERROR(AS171/AG171,"-")</f>
        <v>-</v>
      </c>
      <c r="BG171" s="84" t="str">
        <f t="shared" ref="BG171:BG178" si="509">IFERROR(AT171/AH171,"-")</f>
        <v>-</v>
      </c>
      <c r="BH171" s="84" t="str">
        <f t="shared" ref="BH171:BH178" si="510">IFERROR(AU171/AI171,"-")</f>
        <v>-</v>
      </c>
      <c r="BI171" s="84" t="str">
        <f t="shared" ref="BI171:BI178" si="511">IFERROR(AV171/AJ171,"-")</f>
        <v>-</v>
      </c>
      <c r="BJ171" s="84" t="str">
        <f t="shared" ref="BJ171:BJ178" si="512">IFERROR(AW171/AK171,"-")</f>
        <v>-</v>
      </c>
      <c r="BK171" s="84" t="str">
        <f t="shared" ref="BK171:BK178" si="513">IFERROR(AX171/AL171,"-")</f>
        <v>-</v>
      </c>
      <c r="BL171" s="84" t="str">
        <f t="shared" ref="BL171:BL178" si="514">IFERROR(AY171/AM171,"-")</f>
        <v>-</v>
      </c>
      <c r="BM171" s="84" t="str">
        <f t="shared" ref="BM171:BM178" si="515">IFERROR(AZ171/AN171,"-")</f>
        <v>-</v>
      </c>
      <c r="BN171" s="84" t="str">
        <f t="shared" ref="BN171:BN178" si="516">IFERROR(BA171/AO171,"-")</f>
        <v>-</v>
      </c>
      <c r="BO171" s="84" t="str">
        <f t="shared" ref="BO171:BO178" si="517">IFERROR(BB171/AP171,"-")</f>
        <v>-</v>
      </c>
      <c r="BP171" s="84" t="str">
        <f t="shared" ref="BP171:BP178" si="518">IFERROR(BC171/AQ171,"-")</f>
        <v>-</v>
      </c>
      <c r="BQ171" s="84" t="str">
        <f t="shared" ref="BQ171:BQ178" si="519">IFERROR(BD171/AR171,"-")</f>
        <v>-</v>
      </c>
    </row>
    <row r="172" spans="1:69" x14ac:dyDescent="0.25">
      <c r="A172" s="44" t="s">
        <v>216</v>
      </c>
      <c r="B172" s="22" t="s">
        <v>44</v>
      </c>
      <c r="C172" s="82">
        <f>SUM(U172                    : INDEX(U172:AF172,$B$2))</f>
        <v>0</v>
      </c>
      <c r="D172" s="82">
        <f>SUM(AG172                     : INDEX(AG172:AR172,$B$2))</f>
        <v>0</v>
      </c>
      <c r="E172" s="82">
        <f>SUM(AS172                    : INDEX(AS172:BD172,$B$2))</f>
        <v>0</v>
      </c>
      <c r="F172" s="65" t="str">
        <f t="shared" ref="F172:F180" si="520">IFERROR(E172/D172,"")</f>
        <v/>
      </c>
      <c r="H172" s="4">
        <f t="shared" ref="H172:H180" si="521">SUM(U172:W172)</f>
        <v>0</v>
      </c>
      <c r="I172" s="4">
        <f t="shared" si="498"/>
        <v>0</v>
      </c>
      <c r="J172" s="4">
        <f t="shared" ref="J172:J180" si="522">SUM(AA172:AC172)</f>
        <v>0</v>
      </c>
      <c r="K172" s="4">
        <f t="shared" si="499"/>
        <v>0</v>
      </c>
      <c r="L172" s="4">
        <f t="shared" si="500"/>
        <v>0</v>
      </c>
      <c r="M172" s="4">
        <f t="shared" si="501"/>
        <v>0</v>
      </c>
      <c r="N172" s="4">
        <f t="shared" si="502"/>
        <v>0</v>
      </c>
      <c r="O172" s="4">
        <f t="shared" si="503"/>
        <v>0</v>
      </c>
      <c r="P172" s="4">
        <f t="shared" si="504"/>
        <v>0</v>
      </c>
      <c r="Q172" s="4">
        <f t="shared" si="505"/>
        <v>0</v>
      </c>
      <c r="R172" s="4">
        <f t="shared" si="506"/>
        <v>0</v>
      </c>
      <c r="S172" s="4">
        <f t="shared" si="507"/>
        <v>0</v>
      </c>
      <c r="U172" s="4" t="n">
        <v>0.0</v>
      </c>
      <c r="V172" s="4" t="n">
        <v>0.0</v>
      </c>
      <c r="W172" s="4" t="n">
        <v>0.0</v>
      </c>
      <c r="X172" s="4" t="n">
        <v>0.0</v>
      </c>
      <c r="Y172" s="4" t="n">
        <v>0.0</v>
      </c>
      <c r="Z172" s="4" t="n">
        <v>0.0</v>
      </c>
      <c r="AA172" s="4" t="n">
        <v>0.0</v>
      </c>
      <c r="AB172" s="4" t="n">
        <v>0.0</v>
      </c>
      <c r="AC172" s="4" t="n">
        <v>0.0</v>
      </c>
      <c r="AD172" s="4" t="n">
        <v>0.0</v>
      </c>
      <c r="AE172" s="4" t="n">
        <v>0.0</v>
      </c>
      <c r="AF172" s="4" t="n">
        <v>0.0</v>
      </c>
      <c r="AG172" s="4" t="n">
        <v>0.0</v>
      </c>
      <c r="AH172" s="4" t="n">
        <v>0.0</v>
      </c>
      <c r="AI172" s="4" t="n">
        <v>0.0</v>
      </c>
      <c r="AJ172" s="4" t="n">
        <v>0.0</v>
      </c>
      <c r="AK172" s="4" t="n">
        <v>0.0</v>
      </c>
      <c r="AL172" s="4" t="n">
        <v>0.0</v>
      </c>
      <c r="AM172" s="4" t="n">
        <v>0.0</v>
      </c>
      <c r="AN172" s="4" t="n">
        <v>0.0</v>
      </c>
      <c r="AO172" s="4" t="n">
        <v>0.0</v>
      </c>
      <c r="AP172" s="4" t="n">
        <v>0.0</v>
      </c>
      <c r="AQ172" s="4" t="n">
        <v>0.0</v>
      </c>
      <c r="AR172" s="4" t="n">
        <v>0.0</v>
      </c>
      <c r="AS172" s="4" t="n">
        <v>0.0</v>
      </c>
      <c r="AT172" s="4" t="n">
        <v>0.0</v>
      </c>
      <c r="AU172" s="4" t="n">
        <v>0.0</v>
      </c>
      <c r="AV172" s="4" t="n">
        <v>0.0</v>
      </c>
      <c r="AW172" s="4" t="n">
        <v>0.0</v>
      </c>
      <c r="AX172" s="4" t="n">
        <v>0.0</v>
      </c>
      <c r="AY172" s="4" t="n">
        <v>0.0</v>
      </c>
      <c r="AZ172" s="4"/>
      <c r="BA172" s="4"/>
      <c r="BB172" s="4"/>
      <c r="BC172" s="4"/>
      <c r="BD172" s="4"/>
      <c r="BF172" s="84" t="str">
        <f t="shared" si="508"/>
        <v>-</v>
      </c>
      <c r="BG172" s="84" t="str">
        <f t="shared" si="509"/>
        <v>-</v>
      </c>
      <c r="BH172" s="84" t="str">
        <f t="shared" si="510"/>
        <v>-</v>
      </c>
      <c r="BI172" s="84" t="str">
        <f t="shared" si="511"/>
        <v>-</v>
      </c>
      <c r="BJ172" s="84" t="str">
        <f t="shared" si="512"/>
        <v>-</v>
      </c>
      <c r="BK172" s="84" t="str">
        <f t="shared" si="513"/>
        <v>-</v>
      </c>
      <c r="BL172" s="84" t="str">
        <f t="shared" si="514"/>
        <v>-</v>
      </c>
      <c r="BM172" s="84" t="str">
        <f t="shared" si="515"/>
        <v>-</v>
      </c>
      <c r="BN172" s="84" t="str">
        <f t="shared" si="516"/>
        <v>-</v>
      </c>
      <c r="BO172" s="84" t="str">
        <f t="shared" si="517"/>
        <v>-</v>
      </c>
      <c r="BP172" s="84" t="str">
        <f t="shared" si="518"/>
        <v>-</v>
      </c>
      <c r="BQ172" s="84" t="str">
        <f t="shared" si="519"/>
        <v>-</v>
      </c>
    </row>
    <row r="173" spans="1:69" x14ac:dyDescent="0.25">
      <c r="A173" s="44" t="s">
        <v>217</v>
      </c>
      <c r="B173" s="22" t="s">
        <v>45</v>
      </c>
      <c r="C173" s="82">
        <f>SUM(U173                    : INDEX(U173:AF173,$B$2))</f>
        <v>0</v>
      </c>
      <c r="D173" s="82">
        <f>SUM(AG173                     : INDEX(AG173:AR173,$B$2))</f>
        <v>0</v>
      </c>
      <c r="E173" s="82">
        <f>SUM(AS173                    : INDEX(AS173:BD173,$B$2))</f>
        <v>0</v>
      </c>
      <c r="F173" s="65" t="str">
        <f t="shared" si="520"/>
        <v/>
      </c>
      <c r="H173" s="4">
        <f t="shared" si="521"/>
        <v>0</v>
      </c>
      <c r="I173" s="4">
        <f t="shared" si="498"/>
        <v>0</v>
      </c>
      <c r="J173" s="4">
        <f t="shared" si="522"/>
        <v>0</v>
      </c>
      <c r="K173" s="4">
        <f t="shared" si="499"/>
        <v>0</v>
      </c>
      <c r="L173" s="4">
        <f t="shared" si="500"/>
        <v>0</v>
      </c>
      <c r="M173" s="4">
        <f t="shared" si="501"/>
        <v>0</v>
      </c>
      <c r="N173" s="4">
        <f t="shared" si="502"/>
        <v>0</v>
      </c>
      <c r="O173" s="4">
        <f t="shared" si="503"/>
        <v>0</v>
      </c>
      <c r="P173" s="4">
        <f t="shared" si="504"/>
        <v>0</v>
      </c>
      <c r="Q173" s="4">
        <f t="shared" si="505"/>
        <v>0</v>
      </c>
      <c r="R173" s="4">
        <f t="shared" si="506"/>
        <v>0</v>
      </c>
      <c r="S173" s="4">
        <f t="shared" si="507"/>
        <v>0</v>
      </c>
      <c r="U173" s="4" t="n">
        <v>0.0</v>
      </c>
      <c r="V173" s="4" t="n">
        <v>0.0</v>
      </c>
      <c r="W173" s="4" t="n">
        <v>0.0</v>
      </c>
      <c r="X173" s="4" t="n">
        <v>0.0</v>
      </c>
      <c r="Y173" s="4" t="n">
        <v>0.0</v>
      </c>
      <c r="Z173" s="4" t="n">
        <v>0.0</v>
      </c>
      <c r="AA173" s="4" t="n">
        <v>0.0</v>
      </c>
      <c r="AB173" s="4" t="n">
        <v>0.0</v>
      </c>
      <c r="AC173" s="4" t="n">
        <v>0.0</v>
      </c>
      <c r="AD173" s="4" t="n">
        <v>0.0</v>
      </c>
      <c r="AE173" s="4" t="n">
        <v>0.0</v>
      </c>
      <c r="AF173" s="4" t="n">
        <v>68.645</v>
      </c>
      <c r="AG173" s="4" t="n">
        <v>0.0</v>
      </c>
      <c r="AH173" s="4" t="n">
        <v>0.0</v>
      </c>
      <c r="AI173" s="4" t="n">
        <v>0.0</v>
      </c>
      <c r="AJ173" s="4" t="n">
        <v>74.311</v>
      </c>
      <c r="AK173" s="4" t="n">
        <v>0.0</v>
      </c>
      <c r="AL173" s="4" t="n">
        <v>0.0</v>
      </c>
      <c r="AM173" s="4" t="n">
        <v>0.0</v>
      </c>
      <c r="AN173" s="4" t="n">
        <v>0.0</v>
      </c>
      <c r="AO173" s="4" t="n">
        <v>105.136</v>
      </c>
      <c r="AP173" s="4" t="n">
        <v>0.0</v>
      </c>
      <c r="AQ173" s="4" t="n">
        <v>0.0</v>
      </c>
      <c r="AR173" s="4" t="n">
        <v>0.0</v>
      </c>
      <c r="AS173" s="4" t="n">
        <v>0.0</v>
      </c>
      <c r="AT173" s="4" t="n">
        <v>0.0</v>
      </c>
      <c r="AU173" s="4" t="n">
        <v>0.0</v>
      </c>
      <c r="AV173" s="4" t="n">
        <v>0.0</v>
      </c>
      <c r="AW173" s="4" t="n">
        <v>0.0</v>
      </c>
      <c r="AX173" s="4" t="n">
        <v>0.0</v>
      </c>
      <c r="AY173" s="4" t="n">
        <v>0.0</v>
      </c>
      <c r="AZ173" s="4"/>
      <c r="BA173" s="4"/>
      <c r="BB173" s="4"/>
      <c r="BC173" s="4"/>
      <c r="BD173" s="4"/>
      <c r="BF173" s="84" t="str">
        <f t="shared" si="508"/>
        <v>-</v>
      </c>
      <c r="BG173" s="84" t="str">
        <f t="shared" si="509"/>
        <v>-</v>
      </c>
      <c r="BH173" s="84" t="str">
        <f t="shared" si="510"/>
        <v>-</v>
      </c>
      <c r="BI173" s="84" t="str">
        <f t="shared" si="511"/>
        <v>-</v>
      </c>
      <c r="BJ173" s="84" t="str">
        <f t="shared" si="512"/>
        <v>-</v>
      </c>
      <c r="BK173" s="84" t="str">
        <f t="shared" si="513"/>
        <v>-</v>
      </c>
      <c r="BL173" s="84" t="str">
        <f t="shared" si="514"/>
        <v>-</v>
      </c>
      <c r="BM173" s="84" t="str">
        <f t="shared" si="515"/>
        <v>-</v>
      </c>
      <c r="BN173" s="84" t="str">
        <f t="shared" si="516"/>
        <v>-</v>
      </c>
      <c r="BO173" s="84" t="str">
        <f t="shared" si="517"/>
        <v>-</v>
      </c>
      <c r="BP173" s="84" t="str">
        <f t="shared" si="518"/>
        <v>-</v>
      </c>
      <c r="BQ173" s="84" t="str">
        <f t="shared" si="519"/>
        <v>-</v>
      </c>
    </row>
    <row r="174" spans="1:69" x14ac:dyDescent="0.25">
      <c r="A174" s="44" t="s">
        <v>218</v>
      </c>
      <c r="B174" s="22" t="s">
        <v>46</v>
      </c>
      <c r="C174" s="82">
        <f>SUM(U174                    : INDEX(U174:AF174,$B$2))</f>
        <v>0</v>
      </c>
      <c r="D174" s="82">
        <f>SUM(AG174                     : INDEX(AG174:AR174,$B$2))</f>
        <v>0</v>
      </c>
      <c r="E174" s="82">
        <f>SUM(AS174                    : INDEX(AS174:BD174,$B$2))</f>
        <v>0</v>
      </c>
      <c r="F174" s="65" t="str">
        <f t="shared" si="520"/>
        <v/>
      </c>
      <c r="H174" s="4">
        <f t="shared" si="521"/>
        <v>0</v>
      </c>
      <c r="I174" s="4">
        <f t="shared" si="498"/>
        <v>0</v>
      </c>
      <c r="J174" s="4">
        <f t="shared" si="522"/>
        <v>0</v>
      </c>
      <c r="K174" s="4">
        <f t="shared" si="499"/>
        <v>0</v>
      </c>
      <c r="L174" s="4">
        <f t="shared" si="500"/>
        <v>0</v>
      </c>
      <c r="M174" s="4">
        <f t="shared" si="501"/>
        <v>0</v>
      </c>
      <c r="N174" s="4">
        <f t="shared" si="502"/>
        <v>0</v>
      </c>
      <c r="O174" s="4">
        <f t="shared" si="503"/>
        <v>0</v>
      </c>
      <c r="P174" s="4">
        <f t="shared" si="504"/>
        <v>0</v>
      </c>
      <c r="Q174" s="4">
        <f t="shared" si="505"/>
        <v>0</v>
      </c>
      <c r="R174" s="4">
        <f t="shared" si="506"/>
        <v>0</v>
      </c>
      <c r="S174" s="4">
        <f t="shared" si="507"/>
        <v>0</v>
      </c>
      <c r="U174" s="4" t="n">
        <v>0.0</v>
      </c>
      <c r="V174" s="4" t="n">
        <v>0.0</v>
      </c>
      <c r="W174" s="4" t="n">
        <v>0.0</v>
      </c>
      <c r="X174" s="4" t="n">
        <v>0.0</v>
      </c>
      <c r="Y174" s="4" t="n">
        <v>0.0</v>
      </c>
      <c r="Z174" s="4" t="n">
        <v>13.249</v>
      </c>
      <c r="AA174" s="4" t="n">
        <v>0.0</v>
      </c>
      <c r="AB174" s="4" t="n">
        <v>0.0</v>
      </c>
      <c r="AC174" s="4" t="n">
        <v>0.0</v>
      </c>
      <c r="AD174" s="4" t="n">
        <v>0.0</v>
      </c>
      <c r="AE174" s="4" t="n">
        <v>0.0</v>
      </c>
      <c r="AF174" s="4" t="n">
        <v>0.0</v>
      </c>
      <c r="AG174" s="4" t="n">
        <v>0.0</v>
      </c>
      <c r="AH174" s="4" t="n">
        <v>0.0</v>
      </c>
      <c r="AI174" s="4" t="n">
        <v>0.0</v>
      </c>
      <c r="AJ174" s="4" t="n">
        <v>34.086</v>
      </c>
      <c r="AK174" s="4" t="n">
        <v>17.069</v>
      </c>
      <c r="AL174" s="4" t="n">
        <v>52.228</v>
      </c>
      <c r="AM174" s="4" t="n">
        <v>0.0</v>
      </c>
      <c r="AN174" s="4" t="n">
        <v>10.196</v>
      </c>
      <c r="AO174" s="4" t="n">
        <v>0.0</v>
      </c>
      <c r="AP174" s="4" t="n">
        <v>44.93</v>
      </c>
      <c r="AQ174" s="4" t="n">
        <v>286.958</v>
      </c>
      <c r="AR174" s="4" t="n">
        <v>18.036</v>
      </c>
      <c r="AS174" s="4" t="n">
        <v>6.789</v>
      </c>
      <c r="AT174" s="4" t="n">
        <v>13.279</v>
      </c>
      <c r="AU174" s="4" t="n">
        <v>0.0</v>
      </c>
      <c r="AV174" s="4" t="n">
        <v>0.0</v>
      </c>
      <c r="AW174" s="4" t="n">
        <v>0.0</v>
      </c>
      <c r="AX174" s="4" t="n">
        <v>20.8</v>
      </c>
      <c r="AY174" s="4" t="n">
        <v>0.0</v>
      </c>
      <c r="AZ174" s="4"/>
      <c r="BA174" s="4"/>
      <c r="BB174" s="4"/>
      <c r="BC174" s="4"/>
      <c r="BD174" s="4"/>
      <c r="BF174" s="84" t="str">
        <f t="shared" si="508"/>
        <v>-</v>
      </c>
      <c r="BG174" s="84" t="str">
        <f t="shared" si="509"/>
        <v>-</v>
      </c>
      <c r="BH174" s="84" t="str">
        <f t="shared" si="510"/>
        <v>-</v>
      </c>
      <c r="BI174" s="84" t="str">
        <f t="shared" si="511"/>
        <v>-</v>
      </c>
      <c r="BJ174" s="84" t="str">
        <f t="shared" si="512"/>
        <v>-</v>
      </c>
      <c r="BK174" s="84" t="str">
        <f t="shared" si="513"/>
        <v>-</v>
      </c>
      <c r="BL174" s="84" t="str">
        <f t="shared" si="514"/>
        <v>-</v>
      </c>
      <c r="BM174" s="84" t="str">
        <f t="shared" si="515"/>
        <v>-</v>
      </c>
      <c r="BN174" s="84" t="str">
        <f t="shared" si="516"/>
        <v>-</v>
      </c>
      <c r="BO174" s="84" t="str">
        <f t="shared" si="517"/>
        <v>-</v>
      </c>
      <c r="BP174" s="84" t="str">
        <f t="shared" si="518"/>
        <v>-</v>
      </c>
      <c r="BQ174" s="84" t="str">
        <f t="shared" si="519"/>
        <v>-</v>
      </c>
    </row>
    <row r="175" spans="1:69" x14ac:dyDescent="0.25">
      <c r="A175" s="44" t="s">
        <v>219</v>
      </c>
      <c r="B175" s="22" t="s">
        <v>47</v>
      </c>
      <c r="C175" s="82">
        <f>SUM(U175                    : INDEX(U175:AF175,$B$2))</f>
        <v>0</v>
      </c>
      <c r="D175" s="82">
        <f>SUM(AG175                     : INDEX(AG175:AR175,$B$2))</f>
        <v>0</v>
      </c>
      <c r="E175" s="82">
        <f>SUM(AS175                    : INDEX(AS175:BD175,$B$2))</f>
        <v>0</v>
      </c>
      <c r="F175" s="65" t="str">
        <f t="shared" si="520"/>
        <v/>
      </c>
      <c r="H175" s="4">
        <f t="shared" si="521"/>
        <v>0</v>
      </c>
      <c r="I175" s="4">
        <f t="shared" si="498"/>
        <v>0</v>
      </c>
      <c r="J175" s="4">
        <f t="shared" si="522"/>
        <v>0</v>
      </c>
      <c r="K175" s="4">
        <f t="shared" si="499"/>
        <v>0</v>
      </c>
      <c r="L175" s="4">
        <f t="shared" si="500"/>
        <v>0</v>
      </c>
      <c r="M175" s="4">
        <f t="shared" si="501"/>
        <v>0</v>
      </c>
      <c r="N175" s="4">
        <f t="shared" si="502"/>
        <v>0</v>
      </c>
      <c r="O175" s="4">
        <f t="shared" si="503"/>
        <v>0</v>
      </c>
      <c r="P175" s="4">
        <f t="shared" si="504"/>
        <v>0</v>
      </c>
      <c r="Q175" s="4">
        <f t="shared" si="505"/>
        <v>0</v>
      </c>
      <c r="R175" s="4">
        <f t="shared" si="506"/>
        <v>0</v>
      </c>
      <c r="S175" s="4">
        <f t="shared" si="507"/>
        <v>0</v>
      </c>
      <c r="U175" s="4" t="n">
        <v>0.0</v>
      </c>
      <c r="V175" s="4" t="n">
        <v>0.0</v>
      </c>
      <c r="W175" s="4" t="n">
        <v>0.0</v>
      </c>
      <c r="X175" s="4" t="n">
        <v>0.0</v>
      </c>
      <c r="Y175" s="4" t="n">
        <v>0.0</v>
      </c>
      <c r="Z175" s="4" t="n">
        <v>13.09</v>
      </c>
      <c r="AA175" s="4" t="n">
        <v>3.085</v>
      </c>
      <c r="AB175" s="4" t="n">
        <v>0.0</v>
      </c>
      <c r="AC175" s="4" t="n">
        <v>16.382</v>
      </c>
      <c r="AD175" s="4" t="n">
        <v>75.619</v>
      </c>
      <c r="AE175" s="4" t="n">
        <v>19.744</v>
      </c>
      <c r="AF175" s="4" t="n">
        <v>19.341</v>
      </c>
      <c r="AG175" s="4" t="n">
        <v>19.628</v>
      </c>
      <c r="AH175" s="4" t="n">
        <v>0.0</v>
      </c>
      <c r="AI175" s="4" t="n">
        <v>0.0</v>
      </c>
      <c r="AJ175" s="4" t="n">
        <v>201.222</v>
      </c>
      <c r="AK175" s="4" t="n">
        <v>93.014</v>
      </c>
      <c r="AL175" s="4" t="n">
        <v>22.939</v>
      </c>
      <c r="AM175" s="4" t="n">
        <v>143.986</v>
      </c>
      <c r="AN175" s="4" t="n">
        <v>70.448</v>
      </c>
      <c r="AO175" s="4" t="n">
        <v>60.905</v>
      </c>
      <c r="AP175" s="4" t="n">
        <v>49.757</v>
      </c>
      <c r="AQ175" s="4" t="n">
        <v>46.892</v>
      </c>
      <c r="AR175" s="4" t="n">
        <v>129.991</v>
      </c>
      <c r="AS175" s="4" t="n">
        <v>160.35</v>
      </c>
      <c r="AT175" s="4" t="n">
        <v>214.231</v>
      </c>
      <c r="AU175" s="4" t="n">
        <v>39.76</v>
      </c>
      <c r="AV175" s="4" t="n">
        <v>15.46</v>
      </c>
      <c r="AW175" s="4" t="n">
        <v>0.0</v>
      </c>
      <c r="AX175" s="4" t="n">
        <v>0.0</v>
      </c>
      <c r="AY175" s="4" t="n">
        <v>0.0</v>
      </c>
      <c r="AZ175" s="4"/>
      <c r="BA175" s="4"/>
      <c r="BB175" s="4"/>
      <c r="BC175" s="4"/>
      <c r="BD175" s="4"/>
      <c r="BF175" s="84" t="str">
        <f t="shared" si="508"/>
        <v>-</v>
      </c>
      <c r="BG175" s="84" t="str">
        <f t="shared" si="509"/>
        <v>-</v>
      </c>
      <c r="BH175" s="84" t="str">
        <f t="shared" si="510"/>
        <v>-</v>
      </c>
      <c r="BI175" s="84" t="str">
        <f t="shared" si="511"/>
        <v>-</v>
      </c>
      <c r="BJ175" s="84" t="str">
        <f t="shared" si="512"/>
        <v>-</v>
      </c>
      <c r="BK175" s="84" t="str">
        <f t="shared" si="513"/>
        <v>-</v>
      </c>
      <c r="BL175" s="84" t="str">
        <f t="shared" si="514"/>
        <v>-</v>
      </c>
      <c r="BM175" s="84" t="str">
        <f t="shared" si="515"/>
        <v>-</v>
      </c>
      <c r="BN175" s="84" t="str">
        <f t="shared" si="516"/>
        <v>-</v>
      </c>
      <c r="BO175" s="84" t="str">
        <f t="shared" si="517"/>
        <v>-</v>
      </c>
      <c r="BP175" s="84" t="str">
        <f t="shared" si="518"/>
        <v>-</v>
      </c>
      <c r="BQ175" s="84" t="str">
        <f t="shared" si="519"/>
        <v>-</v>
      </c>
    </row>
    <row r="176" spans="1:69" x14ac:dyDescent="0.25">
      <c r="A176" s="44" t="s">
        <v>220</v>
      </c>
      <c r="B176" s="22" t="s">
        <v>48</v>
      </c>
      <c r="C176" s="82">
        <f>SUM(U176                    : INDEX(U176:AF176,$B$2))</f>
        <v>0</v>
      </c>
      <c r="D176" s="82">
        <f>SUM(AG176                     : INDEX(AG176:AR176,$B$2))</f>
        <v>0</v>
      </c>
      <c r="E176" s="82">
        <f>SUM(AS176                    : INDEX(AS176:BD176,$B$2))</f>
        <v>0</v>
      </c>
      <c r="F176" s="65" t="str">
        <f t="shared" si="520"/>
        <v/>
      </c>
      <c r="H176" s="4">
        <f t="shared" si="521"/>
        <v>0</v>
      </c>
      <c r="I176" s="4">
        <f t="shared" si="498"/>
        <v>0</v>
      </c>
      <c r="J176" s="4">
        <f t="shared" si="522"/>
        <v>0</v>
      </c>
      <c r="K176" s="4">
        <f t="shared" si="499"/>
        <v>0</v>
      </c>
      <c r="L176" s="4">
        <f t="shared" si="500"/>
        <v>0</v>
      </c>
      <c r="M176" s="4">
        <f t="shared" si="501"/>
        <v>0</v>
      </c>
      <c r="N176" s="4">
        <f t="shared" si="502"/>
        <v>0</v>
      </c>
      <c r="O176" s="4">
        <f t="shared" si="503"/>
        <v>0</v>
      </c>
      <c r="P176" s="4">
        <f t="shared" si="504"/>
        <v>0</v>
      </c>
      <c r="Q176" s="4">
        <f t="shared" si="505"/>
        <v>0</v>
      </c>
      <c r="R176" s="4">
        <f t="shared" si="506"/>
        <v>0</v>
      </c>
      <c r="S176" s="4">
        <f t="shared" si="507"/>
        <v>0</v>
      </c>
      <c r="U176" s="4" t="n">
        <v>66.138</v>
      </c>
      <c r="V176" s="4" t="n">
        <v>0.0</v>
      </c>
      <c r="W176" s="4" t="n">
        <v>16.999</v>
      </c>
      <c r="X176" s="4" t="n">
        <v>20.236</v>
      </c>
      <c r="Y176" s="4" t="n">
        <v>56.5</v>
      </c>
      <c r="Z176" s="4" t="n">
        <v>283.549</v>
      </c>
      <c r="AA176" s="4" t="n">
        <v>236.658</v>
      </c>
      <c r="AB176" s="4" t="n">
        <v>273.01</v>
      </c>
      <c r="AC176" s="4" t="n">
        <v>142.047</v>
      </c>
      <c r="AD176" s="4" t="n">
        <v>104.397</v>
      </c>
      <c r="AE176" s="4" t="n">
        <v>318.655</v>
      </c>
      <c r="AF176" s="4" t="n">
        <v>600.6333</v>
      </c>
      <c r="AG176" s="4" t="n">
        <v>319.573</v>
      </c>
      <c r="AH176" s="4" t="n">
        <v>239.946</v>
      </c>
      <c r="AI176" s="4" t="n">
        <v>237.44</v>
      </c>
      <c r="AJ176" s="4" t="n">
        <v>309.09</v>
      </c>
      <c r="AK176" s="4" t="n">
        <v>296.247</v>
      </c>
      <c r="AL176" s="4" t="n">
        <v>219.177</v>
      </c>
      <c r="AM176" s="4" t="n">
        <v>172.317</v>
      </c>
      <c r="AN176" s="4" t="n">
        <v>271.196</v>
      </c>
      <c r="AO176" s="4" t="n">
        <v>367.378</v>
      </c>
      <c r="AP176" s="4" t="n">
        <v>311.911</v>
      </c>
      <c r="AQ176" s="4" t="n">
        <v>569.9215</v>
      </c>
      <c r="AR176" s="4" t="n">
        <v>1071.393</v>
      </c>
      <c r="AS176" s="4" t="n">
        <v>314.145</v>
      </c>
      <c r="AT176" s="4" t="n">
        <v>149.486</v>
      </c>
      <c r="AU176" s="4" t="n">
        <v>347.7</v>
      </c>
      <c r="AV176" s="4" t="n">
        <v>92.86</v>
      </c>
      <c r="AW176" s="4" t="n">
        <v>281.77</v>
      </c>
      <c r="AX176" s="4" t="n">
        <v>240.0</v>
      </c>
      <c r="AY176" s="4" t="n">
        <v>504.53</v>
      </c>
      <c r="AZ176" s="4"/>
      <c r="BA176" s="4"/>
      <c r="BB176" s="4"/>
      <c r="BC176" s="4"/>
      <c r="BD176" s="4"/>
      <c r="BF176" s="84" t="str">
        <f t="shared" si="508"/>
        <v>-</v>
      </c>
      <c r="BG176" s="84" t="str">
        <f t="shared" si="509"/>
        <v>-</v>
      </c>
      <c r="BH176" s="84" t="str">
        <f t="shared" si="510"/>
        <v>-</v>
      </c>
      <c r="BI176" s="84" t="str">
        <f t="shared" si="511"/>
        <v>-</v>
      </c>
      <c r="BJ176" s="84" t="str">
        <f t="shared" si="512"/>
        <v>-</v>
      </c>
      <c r="BK176" s="84" t="str">
        <f t="shared" si="513"/>
        <v>-</v>
      </c>
      <c r="BL176" s="84" t="str">
        <f t="shared" si="514"/>
        <v>-</v>
      </c>
      <c r="BM176" s="84" t="str">
        <f t="shared" si="515"/>
        <v>-</v>
      </c>
      <c r="BN176" s="84" t="str">
        <f t="shared" si="516"/>
        <v>-</v>
      </c>
      <c r="BO176" s="84" t="str">
        <f t="shared" si="517"/>
        <v>-</v>
      </c>
      <c r="BP176" s="84" t="str">
        <f t="shared" si="518"/>
        <v>-</v>
      </c>
      <c r="BQ176" s="84" t="str">
        <f t="shared" si="519"/>
        <v>-</v>
      </c>
    </row>
    <row r="177" spans="1:69" x14ac:dyDescent="0.25">
      <c r="A177" s="44" t="s">
        <v>221</v>
      </c>
      <c r="B177" s="22" t="s">
        <v>49</v>
      </c>
      <c r="C177" s="82">
        <f>SUM(U177                    : INDEX(U177:AF177,$B$2))</f>
        <v>0</v>
      </c>
      <c r="D177" s="82">
        <f>SUM(AG177                     : INDEX(AG177:AR177,$B$2))</f>
        <v>0</v>
      </c>
      <c r="E177" s="82">
        <f>SUM(AS177                    : INDEX(AS177:BD177,$B$2))</f>
        <v>0</v>
      </c>
      <c r="F177" s="65" t="str">
        <f t="shared" si="520"/>
        <v/>
      </c>
      <c r="H177" s="4">
        <f t="shared" si="521"/>
        <v>0</v>
      </c>
      <c r="I177" s="4">
        <f t="shared" si="498"/>
        <v>0</v>
      </c>
      <c r="J177" s="4">
        <f t="shared" si="522"/>
        <v>0</v>
      </c>
      <c r="K177" s="4">
        <f t="shared" si="499"/>
        <v>0</v>
      </c>
      <c r="L177" s="4">
        <f t="shared" si="500"/>
        <v>0</v>
      </c>
      <c r="M177" s="4">
        <f t="shared" si="501"/>
        <v>0</v>
      </c>
      <c r="N177" s="4">
        <f t="shared" si="502"/>
        <v>0</v>
      </c>
      <c r="O177" s="4">
        <f t="shared" si="503"/>
        <v>0</v>
      </c>
      <c r="P177" s="4">
        <f t="shared" si="504"/>
        <v>0</v>
      </c>
      <c r="Q177" s="4">
        <f t="shared" si="505"/>
        <v>0</v>
      </c>
      <c r="R177" s="4">
        <f t="shared" si="506"/>
        <v>0</v>
      </c>
      <c r="S177" s="4">
        <f t="shared" si="507"/>
        <v>0</v>
      </c>
      <c r="U177" s="4" t="n">
        <v>933.437</v>
      </c>
      <c r="V177" s="4" t="n">
        <v>600.774</v>
      </c>
      <c r="W177" s="4" t="n">
        <v>740.708</v>
      </c>
      <c r="X177" s="4" t="n">
        <v>751.967</v>
      </c>
      <c r="Y177" s="4" t="n">
        <v>923.7207</v>
      </c>
      <c r="Z177" s="4" t="n">
        <v>1442.0277</v>
      </c>
      <c r="AA177" s="4" t="n">
        <v>1770.9189</v>
      </c>
      <c r="AB177" s="4" t="n">
        <v>1984.5477</v>
      </c>
      <c r="AC177" s="4" t="n">
        <v>2270.728</v>
      </c>
      <c r="AD177" s="4" t="n">
        <v>2925.8108</v>
      </c>
      <c r="AE177" s="4" t="n">
        <v>3325.6662</v>
      </c>
      <c r="AF177" s="4" t="n">
        <v>5124.1277</v>
      </c>
      <c r="AG177" s="4" t="n">
        <v>5412.30840000001</v>
      </c>
      <c r="AH177" s="4" t="n">
        <v>4895.1165</v>
      </c>
      <c r="AI177" s="4" t="n">
        <v>4247.2413</v>
      </c>
      <c r="AJ177" s="4" t="n">
        <v>3899.7965</v>
      </c>
      <c r="AK177" s="4" t="n">
        <v>4261.2234</v>
      </c>
      <c r="AL177" s="4" t="n">
        <v>5998.47670000001</v>
      </c>
      <c r="AM177" s="4" t="n">
        <v>6041.911</v>
      </c>
      <c r="AN177" s="4" t="n">
        <v>6320.82500000001</v>
      </c>
      <c r="AO177" s="4" t="n">
        <v>7855.60570000001</v>
      </c>
      <c r="AP177" s="4" t="n">
        <v>7879.433</v>
      </c>
      <c r="AQ177" s="4" t="n">
        <v>10146.1155</v>
      </c>
      <c r="AR177" s="4" t="n">
        <v>13221.4799</v>
      </c>
      <c r="AS177" s="4" t="n">
        <v>12042.5580000001</v>
      </c>
      <c r="AT177" s="4" t="n">
        <v>8075.35240000002</v>
      </c>
      <c r="AU177" s="4" t="n">
        <v>6124.55</v>
      </c>
      <c r="AV177" s="4" t="n">
        <v>5210.24</v>
      </c>
      <c r="AW177" s="4" t="n">
        <v>6173.05</v>
      </c>
      <c r="AX177" s="4" t="n">
        <v>7564.85</v>
      </c>
      <c r="AY177" s="4" t="n">
        <v>6634.4</v>
      </c>
      <c r="AZ177" s="4"/>
      <c r="BA177" s="4"/>
      <c r="BB177" s="4"/>
      <c r="BC177" s="4"/>
      <c r="BD177" s="4"/>
      <c r="BF177" s="84" t="str">
        <f t="shared" si="508"/>
        <v>-</v>
      </c>
      <c r="BG177" s="84" t="str">
        <f t="shared" si="509"/>
        <v>-</v>
      </c>
      <c r="BH177" s="84" t="str">
        <f t="shared" si="510"/>
        <v>-</v>
      </c>
      <c r="BI177" s="84" t="str">
        <f t="shared" si="511"/>
        <v>-</v>
      </c>
      <c r="BJ177" s="84" t="str">
        <f t="shared" si="512"/>
        <v>-</v>
      </c>
      <c r="BK177" s="84" t="str">
        <f t="shared" si="513"/>
        <v>-</v>
      </c>
      <c r="BL177" s="84" t="str">
        <f t="shared" si="514"/>
        <v>-</v>
      </c>
      <c r="BM177" s="84" t="str">
        <f t="shared" si="515"/>
        <v>-</v>
      </c>
      <c r="BN177" s="84" t="str">
        <f t="shared" si="516"/>
        <v>-</v>
      </c>
      <c r="BO177" s="84" t="str">
        <f t="shared" si="517"/>
        <v>-</v>
      </c>
      <c r="BP177" s="84" t="str">
        <f t="shared" si="518"/>
        <v>-</v>
      </c>
      <c r="BQ177" s="84" t="str">
        <f t="shared" si="519"/>
        <v>-</v>
      </c>
    </row>
    <row r="178" spans="1:69" x14ac:dyDescent="0.25">
      <c r="A178" s="44" t="s">
        <v>222</v>
      </c>
      <c r="B178" s="22" t="s">
        <v>50</v>
      </c>
      <c r="C178" s="82">
        <f>SUM(U178                    : INDEX(U178:AF178,$B$2))</f>
        <v>0</v>
      </c>
      <c r="D178" s="82">
        <f>SUM(AG178                     : INDEX(AG178:AR178,$B$2))</f>
        <v>0</v>
      </c>
      <c r="E178" s="82">
        <f>SUM(AS178                    : INDEX(AS178:BD178,$B$2))</f>
        <v>0</v>
      </c>
      <c r="F178" s="65" t="str">
        <f t="shared" si="520"/>
        <v/>
      </c>
      <c r="H178" s="4">
        <f t="shared" si="521"/>
        <v>0</v>
      </c>
      <c r="I178" s="4">
        <f t="shared" si="498"/>
        <v>0</v>
      </c>
      <c r="J178" s="4">
        <f t="shared" si="522"/>
        <v>0</v>
      </c>
      <c r="K178" s="4">
        <f t="shared" si="499"/>
        <v>0</v>
      </c>
      <c r="L178" s="4">
        <f t="shared" si="500"/>
        <v>0</v>
      </c>
      <c r="M178" s="4">
        <f t="shared" si="501"/>
        <v>0</v>
      </c>
      <c r="N178" s="4">
        <f t="shared" si="502"/>
        <v>0</v>
      </c>
      <c r="O178" s="4">
        <f t="shared" si="503"/>
        <v>0</v>
      </c>
      <c r="P178" s="4">
        <f t="shared" si="504"/>
        <v>0</v>
      </c>
      <c r="Q178" s="4">
        <f t="shared" si="505"/>
        <v>0</v>
      </c>
      <c r="R178" s="4">
        <f>SUM(AY178:BA178)</f>
        <v>0</v>
      </c>
      <c r="S178" s="4">
        <f t="shared" si="507"/>
        <v>0</v>
      </c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 t="n">
        <v>3527.4624</v>
      </c>
      <c r="AU178" s="4" t="n">
        <v>3139.57</v>
      </c>
      <c r="AV178" s="4" t="n">
        <v>4080.66</v>
      </c>
      <c r="AW178" s="4" t="n">
        <v>6196.35</v>
      </c>
      <c r="AX178" s="4" t="n">
        <v>6468.61</v>
      </c>
      <c r="AY178" s="4" t="n">
        <v>7129.93</v>
      </c>
      <c r="AZ178" s="4"/>
      <c r="BA178" s="4"/>
      <c r="BB178" s="4"/>
      <c r="BC178" s="4"/>
      <c r="BD178" s="4"/>
      <c r="BF178" s="84" t="str">
        <f t="shared" si="508"/>
        <v>-</v>
      </c>
      <c r="BG178" s="84" t="str">
        <f t="shared" si="509"/>
        <v>-</v>
      </c>
      <c r="BH178" s="84" t="str">
        <f t="shared" si="510"/>
        <v>-</v>
      </c>
      <c r="BI178" s="84" t="str">
        <f t="shared" si="511"/>
        <v>-</v>
      </c>
      <c r="BJ178" s="84" t="str">
        <f t="shared" si="512"/>
        <v>-</v>
      </c>
      <c r="BK178" s="84" t="str">
        <f t="shared" si="513"/>
        <v>-</v>
      </c>
      <c r="BL178" s="84" t="str">
        <f t="shared" si="514"/>
        <v>-</v>
      </c>
      <c r="BM178" s="84" t="str">
        <f t="shared" si="515"/>
        <v>-</v>
      </c>
      <c r="BN178" s="84" t="str">
        <f t="shared" si="516"/>
        <v>-</v>
      </c>
      <c r="BO178" s="84" t="str">
        <f t="shared" si="517"/>
        <v>-</v>
      </c>
      <c r="BP178" s="84" t="str">
        <f t="shared" si="518"/>
        <v>-</v>
      </c>
      <c r="BQ178" s="84" t="str">
        <f t="shared" si="519"/>
        <v>-</v>
      </c>
    </row>
    <row r="179" spans="1:69" x14ac:dyDescent="0.25">
      <c r="A179" s="44"/>
      <c r="B179" s="3" t="s">
        <v>153</v>
      </c>
      <c r="C179" s="82">
        <f>SUM(U179                    : INDEX(U179:AF179,$B$2))</f>
        <v>0</v>
      </c>
      <c r="D179" s="82">
        <f>SUM(AG179                     : INDEX(AG179:AR179,$B$2))</f>
        <v>0</v>
      </c>
      <c r="E179" s="82">
        <f>SUM(AS179                     : INDEX(AS179:BD179,$B$2))</f>
        <v>0</v>
      </c>
      <c r="F179" s="65" t="str">
        <f t="shared" si="520"/>
        <v/>
      </c>
      <c r="H179" s="4">
        <f t="shared" si="521"/>
        <v>0</v>
      </c>
      <c r="I179" s="4">
        <f t="shared" si="498"/>
        <v>0</v>
      </c>
      <c r="J179" s="4">
        <f t="shared" si="522"/>
        <v>0</v>
      </c>
      <c r="K179" s="4">
        <f t="shared" si="499"/>
        <v>0</v>
      </c>
      <c r="L179" s="4">
        <f t="shared" si="500"/>
        <v>0</v>
      </c>
      <c r="M179" s="4">
        <f t="shared" si="501"/>
        <v>0</v>
      </c>
      <c r="N179" s="4">
        <f t="shared" si="502"/>
        <v>0</v>
      </c>
      <c r="O179" s="4">
        <f t="shared" si="503"/>
        <v>0</v>
      </c>
      <c r="P179" s="4">
        <f t="shared" si="504"/>
        <v>0</v>
      </c>
      <c r="Q179" s="4">
        <f t="shared" si="505"/>
        <v>0</v>
      </c>
      <c r="R179" s="4">
        <f t="shared" si="506"/>
        <v>0</v>
      </c>
      <c r="S179" s="4">
        <f t="shared" si="507"/>
        <v>0</v>
      </c>
      <c r="U179" s="61">
        <f>SUM(U171:U177)</f>
        <v>0</v>
      </c>
      <c r="V179" s="61">
        <f>SUM(V171:V177)</f>
        <v>0</v>
      </c>
      <c r="W179" s="61">
        <f>SUM(W171:W177)</f>
        <v>0</v>
      </c>
      <c r="X179" s="61">
        <f>SUM(X171:X177)</f>
        <v>0</v>
      </c>
      <c r="Y179" s="61">
        <f>SUM(Y171:Y177)</f>
        <v>0</v>
      </c>
      <c r="Z179" s="61">
        <f t="shared" ref="Z179:BD179" si="523">SUM(Z171:Z177)</f>
        <v>0</v>
      </c>
      <c r="AA179" s="61">
        <f t="shared" si="523"/>
        <v>0</v>
      </c>
      <c r="AB179" s="61">
        <f t="shared" si="523"/>
        <v>0</v>
      </c>
      <c r="AC179" s="61">
        <f t="shared" si="523"/>
        <v>0</v>
      </c>
      <c r="AD179" s="61">
        <f t="shared" si="523"/>
        <v>0</v>
      </c>
      <c r="AE179" s="61">
        <f t="shared" si="523"/>
        <v>0</v>
      </c>
      <c r="AF179" s="61">
        <f t="shared" si="523"/>
        <v>0</v>
      </c>
      <c r="AG179" s="61">
        <f t="shared" si="523"/>
        <v>0</v>
      </c>
      <c r="AH179" s="61">
        <f t="shared" si="523"/>
        <v>0</v>
      </c>
      <c r="AI179" s="61">
        <f t="shared" si="523"/>
        <v>0</v>
      </c>
      <c r="AJ179" s="61">
        <f>SUM(AJ171:AJ177)</f>
        <v>0</v>
      </c>
      <c r="AK179" s="61">
        <f t="shared" si="523"/>
        <v>0</v>
      </c>
      <c r="AL179" s="61">
        <f t="shared" si="523"/>
        <v>0</v>
      </c>
      <c r="AM179" s="61">
        <f t="shared" si="523"/>
        <v>0</v>
      </c>
      <c r="AN179" s="61">
        <f t="shared" si="523"/>
        <v>0</v>
      </c>
      <c r="AO179" s="61">
        <f t="shared" si="523"/>
        <v>0</v>
      </c>
      <c r="AP179" s="61">
        <f t="shared" si="523"/>
        <v>0</v>
      </c>
      <c r="AQ179" s="61">
        <f t="shared" si="523"/>
        <v>0</v>
      </c>
      <c r="AR179" s="61">
        <f t="shared" si="523"/>
        <v>0</v>
      </c>
      <c r="AS179" s="61">
        <f t="shared" si="523"/>
        <v>0</v>
      </c>
      <c r="AT179" s="61">
        <f t="shared" si="523"/>
        <v>0</v>
      </c>
      <c r="AU179" s="61">
        <f t="shared" si="523"/>
        <v>0</v>
      </c>
      <c r="AV179" s="61">
        <f t="shared" si="523"/>
        <v>0</v>
      </c>
      <c r="AW179" s="61">
        <f t="shared" si="523"/>
        <v>0</v>
      </c>
      <c r="AX179" s="61">
        <f t="shared" si="523"/>
        <v>0</v>
      </c>
      <c r="AY179" s="61">
        <f t="shared" si="523"/>
        <v>0</v>
      </c>
      <c r="AZ179" s="61">
        <f t="shared" si="523"/>
        <v>0</v>
      </c>
      <c r="BA179" s="61">
        <f t="shared" si="523"/>
        <v>0</v>
      </c>
      <c r="BB179" s="61">
        <f t="shared" si="523"/>
        <v>0</v>
      </c>
      <c r="BC179" s="61">
        <f t="shared" si="523"/>
        <v>0</v>
      </c>
      <c r="BD179" s="61">
        <f t="shared" si="523"/>
        <v>0</v>
      </c>
      <c r="BF179" s="84" t="str">
        <f t="shared" ref="BF179:BF180" si="524">IFERROR(AS179/AG179,"-")</f>
        <v>-</v>
      </c>
      <c r="BG179" s="84" t="str">
        <f t="shared" ref="BG179:BG180" si="525">IFERROR(AT179/AH179,"-")</f>
        <v>-</v>
      </c>
      <c r="BH179" s="84" t="str">
        <f t="shared" ref="BH179:BH180" si="526">IFERROR(AU179/AI179,"-")</f>
        <v>-</v>
      </c>
      <c r="BI179" s="84" t="str">
        <f t="shared" ref="BI179:BI180" si="527">IFERROR(AV179/AJ179,"-")</f>
        <v>-</v>
      </c>
      <c r="BJ179" s="84" t="str">
        <f t="shared" ref="BJ179:BJ180" si="528">IFERROR(AW179/AK179,"-")</f>
        <v>-</v>
      </c>
      <c r="BK179" s="84" t="str">
        <f t="shared" ref="BK179:BK180" si="529">IFERROR(AX179/AL179,"-")</f>
        <v>-</v>
      </c>
      <c r="BL179" s="84" t="str">
        <f t="shared" ref="BL179:BL180" si="530">IFERROR(AY179/AM179,"-")</f>
        <v>-</v>
      </c>
      <c r="BM179" s="84" t="str">
        <f t="shared" ref="BM179:BM180" si="531">IFERROR(AZ179/AN179,"-")</f>
        <v>-</v>
      </c>
      <c r="BN179" s="84" t="str">
        <f t="shared" ref="BN179:BN180" si="532">IFERROR(BA179/AO179,"-")</f>
        <v>-</v>
      </c>
      <c r="BO179" s="84" t="str">
        <f t="shared" ref="BO179:BO180" si="533">IFERROR(BB179/AP179,"-")</f>
        <v>-</v>
      </c>
      <c r="BP179" s="84" t="str">
        <f t="shared" ref="BP179:BP180" si="534">IFERROR(BC179/AQ179,"-")</f>
        <v>-</v>
      </c>
      <c r="BQ179" s="84" t="str">
        <f t="shared" ref="BQ179:BQ180" si="535">IFERROR(BD179/AR179,"-")</f>
        <v>-</v>
      </c>
    </row>
    <row r="180" spans="1:69" x14ac:dyDescent="0.25">
      <c r="A180" s="44" t="s">
        <v>223</v>
      </c>
      <c r="B180" s="3" t="s">
        <v>61</v>
      </c>
      <c r="C180" s="83">
        <f>SUM(C171:C178)</f>
        <v>0</v>
      </c>
      <c r="D180" s="83">
        <f t="shared" ref="D180:E180" si="536">SUM(D171:D178)</f>
        <v>0</v>
      </c>
      <c r="E180" s="83">
        <f t="shared" si="536"/>
        <v>0</v>
      </c>
      <c r="F180" s="65" t="str">
        <f t="shared" si="520"/>
        <v/>
      </c>
      <c r="H180" s="4">
        <f t="shared" si="521"/>
        <v>0</v>
      </c>
      <c r="I180" s="4">
        <f t="shared" si="498"/>
        <v>0</v>
      </c>
      <c r="J180" s="4">
        <f t="shared" si="522"/>
        <v>0</v>
      </c>
      <c r="K180" s="4">
        <f t="shared" si="499"/>
        <v>0</v>
      </c>
      <c r="L180" s="4">
        <f t="shared" si="500"/>
        <v>0</v>
      </c>
      <c r="M180" s="4">
        <f t="shared" si="501"/>
        <v>0</v>
      </c>
      <c r="N180" s="4">
        <f t="shared" si="502"/>
        <v>0</v>
      </c>
      <c r="O180" s="4">
        <f t="shared" si="503"/>
        <v>0</v>
      </c>
      <c r="P180" s="4">
        <f t="shared" si="504"/>
        <v>0</v>
      </c>
      <c r="Q180" s="4">
        <f t="shared" si="505"/>
        <v>0</v>
      </c>
      <c r="R180" s="4">
        <f t="shared" si="506"/>
        <v>0</v>
      </c>
      <c r="S180" s="4">
        <f t="shared" si="507"/>
        <v>0</v>
      </c>
      <c r="U180" s="4" t="n">
        <v>1208.523</v>
      </c>
      <c r="V180" s="4" t="n">
        <v>865.485</v>
      </c>
      <c r="W180" s="4" t="n">
        <v>863.223</v>
      </c>
      <c r="X180" s="4" t="n">
        <v>1087.815</v>
      </c>
      <c r="Y180" s="4" t="n">
        <v>1220.9327</v>
      </c>
      <c r="Z180" s="4" t="n">
        <v>2080.7287</v>
      </c>
      <c r="AA180" s="4" t="n">
        <v>3117.2479</v>
      </c>
      <c r="AB180" s="4" t="n">
        <v>3599.1497</v>
      </c>
      <c r="AC180" s="4" t="n">
        <v>4060.085</v>
      </c>
      <c r="AD180" s="4" t="n">
        <v>5043.0773</v>
      </c>
      <c r="AE180" s="4" t="n">
        <v>5745.4434</v>
      </c>
      <c r="AF180" s="4" t="n">
        <v>9358.8194</v>
      </c>
      <c r="AG180" s="4" t="n">
        <v>8517.46440000001</v>
      </c>
      <c r="AH180" s="4" t="n">
        <v>7419.435</v>
      </c>
      <c r="AI180" s="4" t="n">
        <v>6419.4388</v>
      </c>
      <c r="AJ180" s="4" t="n">
        <v>6675.45</v>
      </c>
      <c r="AK180" s="4" t="n">
        <v>8174.5726</v>
      </c>
      <c r="AL180" s="4" t="n">
        <v>9494.45170000001</v>
      </c>
      <c r="AM180" s="4" t="n">
        <v>9979.567</v>
      </c>
      <c r="AN180" s="4" t="n">
        <v>13975.1724</v>
      </c>
      <c r="AO180" s="4" t="n">
        <v>13421.7537</v>
      </c>
      <c r="AP180" s="4" t="n">
        <v>12499.4703</v>
      </c>
      <c r="AQ180" s="4" t="n">
        <v>18895.6279</v>
      </c>
      <c r="AR180" s="4" t="n">
        <v>22123.6559</v>
      </c>
      <c r="AS180" s="4" t="n">
        <v>16756.3950000001</v>
      </c>
      <c r="AT180" s="4" t="n">
        <v>18542.6643</v>
      </c>
      <c r="AU180" s="4" t="n">
        <v>13333.97</v>
      </c>
      <c r="AV180" s="4" t="n">
        <v>12764.79</v>
      </c>
      <c r="AW180" s="4" t="n">
        <v>18253.81</v>
      </c>
      <c r="AX180" s="4" t="n">
        <v>19866.77</v>
      </c>
      <c r="AY180" s="4" t="n">
        <v>18777.09</v>
      </c>
      <c r="AZ180" s="4"/>
      <c r="BA180" s="4"/>
      <c r="BB180" s="4"/>
      <c r="BC180" s="4"/>
      <c r="BD180" s="4"/>
      <c r="BF180" s="84" t="str">
        <f t="shared" si="524"/>
        <v>-</v>
      </c>
      <c r="BG180" s="84" t="str">
        <f t="shared" si="525"/>
        <v>-</v>
      </c>
      <c r="BH180" s="84" t="str">
        <f t="shared" si="526"/>
        <v>-</v>
      </c>
      <c r="BI180" s="84" t="str">
        <f t="shared" si="527"/>
        <v>-</v>
      </c>
      <c r="BJ180" s="84" t="str">
        <f t="shared" si="528"/>
        <v>-</v>
      </c>
      <c r="BK180" s="84" t="str">
        <f t="shared" si="529"/>
        <v>-</v>
      </c>
      <c r="BL180" s="84" t="str">
        <f t="shared" si="530"/>
        <v>-</v>
      </c>
      <c r="BM180" s="84" t="str">
        <f t="shared" si="531"/>
        <v>-</v>
      </c>
      <c r="BN180" s="84" t="str">
        <f t="shared" si="532"/>
        <v>-</v>
      </c>
      <c r="BO180" s="84" t="str">
        <f t="shared" si="533"/>
        <v>-</v>
      </c>
      <c r="BP180" s="84" t="str">
        <f t="shared" si="534"/>
        <v>-</v>
      </c>
      <c r="BQ180" s="84" t="str">
        <f t="shared" si="535"/>
        <v>-</v>
      </c>
    </row>
  </sheetData>
  <mergeCells count="1">
    <mergeCell ref="BF2:BK2"/>
  </mergeCells>
  <conditionalFormatting sqref="AG109:AR109">
    <cfRule type="expression" dxfId="25" priority="1">
      <formula>$A$2=COLUMNS($N109:AG109)</formula>
    </cfRule>
  </conditionalFormatting>
  <hyperlinks>
    <hyperlink ref="B1" location="Cover!A1" display="Back to cover page"/>
  </hyperlink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X66"/>
  <sheetViews>
    <sheetView zoomScale="90" zoomScaleNormal="90" workbookViewId="0">
      <pane xSplit="7" ySplit="2" topLeftCell="M6" activePane="bottomRight" state="frozen"/>
      <selection pane="topRight" activeCell="G1" sqref="G1"/>
      <selection pane="bottomLeft" activeCell="A2" sqref="A2"/>
      <selection pane="bottomRight" activeCell="B43" sqref="B43"/>
    </sheetView>
  </sheetViews>
  <sheetFormatPr defaultRowHeight="12.75" x14ac:dyDescent="0.2"/>
  <cols>
    <col min="1" max="1" bestFit="true" customWidth="true" style="60" width="10.875" collapsed="true"/>
    <col min="2" max="2" bestFit="true" customWidth="true" style="60" width="10.375" collapsed="true"/>
    <col min="3" max="3" bestFit="true" customWidth="true" style="60" width="10.625" collapsed="true"/>
    <col min="4" max="4" bestFit="true" customWidth="true" style="60" width="11.75" collapsed="true"/>
    <col min="5" max="5" style="60" width="9.0" collapsed="true"/>
    <col min="6" max="6" bestFit="true" customWidth="true" style="60" width="10.125" collapsed="true"/>
    <col min="7" max="7" bestFit="true" customWidth="true" style="60" width="12.125" collapsed="true"/>
    <col min="8" max="43" customWidth="true" style="60" width="12.5" collapsed="true"/>
    <col min="44" max="44" style="60" width="9.0" collapsed="true"/>
    <col min="45" max="46" customWidth="true" style="100" width="14.0" collapsed="true"/>
    <col min="47" max="47" style="100" width="9.0" collapsed="true"/>
    <col min="48" max="49" customWidth="true" style="100" width="9.25" collapsed="true"/>
    <col min="50" max="16384" style="60" width="9.0" collapsed="true"/>
  </cols>
  <sheetData>
    <row r="1" spans="1:50" x14ac:dyDescent="0.2">
      <c r="G1" s="180" t="s">
        <v>289</v>
      </c>
    </row>
    <row r="2" spans="1:50" s="90" customFormat="1" x14ac:dyDescent="0.2">
      <c r="A2" s="89" t="s">
        <v>234</v>
      </c>
      <c r="B2" s="89" t="s">
        <v>235</v>
      </c>
      <c r="C2" s="89" t="s">
        <v>236</v>
      </c>
      <c r="D2" s="89" t="s">
        <v>237</v>
      </c>
      <c r="E2" s="89" t="s">
        <v>238</v>
      </c>
      <c r="F2" s="89" t="s">
        <v>239</v>
      </c>
      <c r="G2" s="89" t="s">
        <v>240</v>
      </c>
      <c r="H2" s="89">
        <v>201501</v>
      </c>
      <c r="I2" s="89">
        <v>201502</v>
      </c>
      <c r="J2" s="89">
        <v>201503</v>
      </c>
      <c r="K2" s="89">
        <v>201504</v>
      </c>
      <c r="L2" s="89">
        <v>201505</v>
      </c>
      <c r="M2" s="89">
        <v>201506</v>
      </c>
      <c r="N2" s="89">
        <v>201507</v>
      </c>
      <c r="O2" s="89">
        <v>201508</v>
      </c>
      <c r="P2" s="89">
        <v>201509</v>
      </c>
      <c r="Q2" s="89">
        <v>201510</v>
      </c>
      <c r="R2" s="89">
        <v>201511</v>
      </c>
      <c r="S2" s="89">
        <v>201512</v>
      </c>
      <c r="T2" s="89">
        <v>201601</v>
      </c>
      <c r="U2" s="89">
        <v>201602</v>
      </c>
      <c r="V2" s="89">
        <v>201603</v>
      </c>
      <c r="W2" s="89">
        <v>201604</v>
      </c>
      <c r="X2" s="89">
        <v>201605</v>
      </c>
      <c r="Y2" s="89">
        <v>201606</v>
      </c>
      <c r="Z2" s="89">
        <v>201607</v>
      </c>
      <c r="AA2" s="89">
        <v>201608</v>
      </c>
      <c r="AB2" s="89">
        <v>201609</v>
      </c>
      <c r="AC2" s="89">
        <v>201610</v>
      </c>
      <c r="AD2" s="89">
        <v>201611</v>
      </c>
      <c r="AE2" s="89">
        <v>201612</v>
      </c>
      <c r="AF2" s="89">
        <v>201701</v>
      </c>
      <c r="AG2" s="89">
        <v>201702</v>
      </c>
      <c r="AH2" s="89">
        <v>201703</v>
      </c>
      <c r="AI2" s="89">
        <v>201704</v>
      </c>
      <c r="AJ2" s="89">
        <v>201705</v>
      </c>
      <c r="AK2" s="89">
        <v>201706</v>
      </c>
      <c r="AL2" s="89">
        <v>201707</v>
      </c>
      <c r="AM2" s="89">
        <v>201708</v>
      </c>
      <c r="AN2" s="89">
        <v>201709</v>
      </c>
      <c r="AO2" s="89">
        <v>201710</v>
      </c>
      <c r="AP2" s="89">
        <v>201711</v>
      </c>
      <c r="AQ2" s="89">
        <v>201712</v>
      </c>
      <c r="AS2" s="89" t="s">
        <v>241</v>
      </c>
      <c r="AT2" s="89" t="s">
        <v>242</v>
      </c>
      <c r="AU2" s="89"/>
      <c r="AV2" s="89" t="s">
        <v>203</v>
      </c>
      <c r="AW2" s="89" t="s">
        <v>0</v>
      </c>
      <c r="AX2" s="89"/>
    </row>
    <row r="3" spans="1:50" s="92" customFormat="1" x14ac:dyDescent="0.2">
      <c r="AS3" s="93"/>
      <c r="AT3" s="93"/>
      <c r="AU3" s="93"/>
      <c r="AV3" s="93"/>
      <c r="AW3" s="93"/>
    </row>
    <row r="4" spans="1:50" s="92" customFormat="1" x14ac:dyDescent="0.2">
      <c r="AS4" s="93"/>
      <c r="AT4" s="93"/>
      <c r="AU4" s="93"/>
      <c r="AV4" s="93"/>
      <c r="AW4" s="93"/>
    </row>
    <row r="5" spans="1:50" s="92" customFormat="1" x14ac:dyDescent="0.2">
      <c r="AS5" s="93"/>
      <c r="AT5" s="93"/>
      <c r="AU5" s="93"/>
      <c r="AV5" s="93"/>
      <c r="AW5" s="93"/>
    </row>
    <row r="6" spans="1:50" s="92" customFormat="1" x14ac:dyDescent="0.2">
      <c r="AS6" s="93"/>
      <c r="AT6" s="93"/>
      <c r="AU6" s="93"/>
      <c r="AV6" s="93"/>
      <c r="AW6" s="93"/>
    </row>
    <row r="7" spans="1:50" s="92" customFormat="1" x14ac:dyDescent="0.2">
      <c r="AS7" s="93"/>
      <c r="AT7" s="93"/>
      <c r="AU7" s="93"/>
      <c r="AV7" s="93"/>
      <c r="AW7" s="93"/>
    </row>
    <row r="8" spans="1:50" s="92" customFormat="1" x14ac:dyDescent="0.2">
      <c r="AS8" s="93"/>
      <c r="AT8" s="93"/>
      <c r="AU8" s="93"/>
      <c r="AV8" s="93"/>
      <c r="AW8" s="93"/>
    </row>
    <row r="9" spans="1:50" s="92" customFormat="1" x14ac:dyDescent="0.2">
      <c r="AS9" s="93"/>
      <c r="AT9" s="93"/>
      <c r="AU9" s="93"/>
      <c r="AV9" s="93"/>
      <c r="AW9" s="93"/>
    </row>
    <row r="10" spans="1:50" s="92" customFormat="1" x14ac:dyDescent="0.2">
      <c r="AS10" s="93"/>
      <c r="AT10" s="93"/>
      <c r="AU10" s="93"/>
      <c r="AV10" s="93"/>
      <c r="AW10" s="93"/>
    </row>
    <row r="11" spans="1:50" s="92" customFormat="1" x14ac:dyDescent="0.2">
      <c r="AS11" s="93"/>
      <c r="AT11" s="93"/>
      <c r="AU11" s="93"/>
      <c r="AV11" s="93"/>
      <c r="AW11" s="93"/>
    </row>
    <row r="12" spans="1:50" s="92" customFormat="1" x14ac:dyDescent="0.2">
      <c r="AS12" s="93"/>
      <c r="AT12" s="93"/>
      <c r="AU12" s="93"/>
      <c r="AV12" s="93"/>
      <c r="AW12" s="93"/>
    </row>
    <row r="13" spans="1:50" s="92" customFormat="1" x14ac:dyDescent="0.2">
      <c r="AS13" s="93"/>
      <c r="AT13" s="93"/>
      <c r="AU13" s="93"/>
      <c r="AV13" s="93"/>
      <c r="AW13" s="93"/>
    </row>
    <row r="14" spans="1:50" s="92" customFormat="1" x14ac:dyDescent="0.2">
      <c r="AS14" s="93"/>
      <c r="AT14" s="93"/>
      <c r="AU14" s="93"/>
      <c r="AV14" s="93"/>
      <c r="AW14" s="93"/>
    </row>
    <row r="15" spans="1:50" s="92" customFormat="1" x14ac:dyDescent="0.2">
      <c r="AS15" s="93"/>
      <c r="AT15" s="93"/>
      <c r="AU15" s="93"/>
      <c r="AV15" s="93"/>
      <c r="AW15" s="93"/>
    </row>
    <row r="16" spans="1:50" s="92" customFormat="1" x14ac:dyDescent="0.2">
      <c r="AS16" s="93"/>
      <c r="AT16" s="93"/>
      <c r="AU16" s="93"/>
      <c r="AV16" s="93"/>
      <c r="AW16" s="93"/>
    </row>
    <row r="17" spans="45:49" s="92" customFormat="1" x14ac:dyDescent="0.2">
      <c r="AS17" s="93"/>
      <c r="AT17" s="93"/>
      <c r="AU17" s="93"/>
      <c r="AV17" s="93"/>
      <c r="AW17" s="93"/>
    </row>
    <row r="18" spans="45:49" s="92" customFormat="1" x14ac:dyDescent="0.2">
      <c r="AS18" s="93"/>
      <c r="AT18" s="93"/>
      <c r="AU18" s="93"/>
      <c r="AV18" s="93"/>
      <c r="AW18" s="93"/>
    </row>
    <row r="19" spans="45:49" s="94" customFormat="1" x14ac:dyDescent="0.2">
      <c r="AS19" s="95"/>
      <c r="AT19" s="95"/>
      <c r="AU19" s="95"/>
      <c r="AV19" s="95"/>
      <c r="AW19" s="95"/>
    </row>
    <row r="20" spans="45:49" s="94" customFormat="1" x14ac:dyDescent="0.2">
      <c r="AS20" s="95"/>
      <c r="AT20" s="95"/>
      <c r="AU20" s="95"/>
      <c r="AV20" s="95"/>
      <c r="AW20" s="95"/>
    </row>
    <row r="21" spans="45:49" s="94" customFormat="1" x14ac:dyDescent="0.2">
      <c r="AS21" s="95"/>
      <c r="AT21" s="95"/>
      <c r="AU21" s="95"/>
      <c r="AV21" s="95"/>
      <c r="AW21" s="95"/>
    </row>
    <row r="22" spans="45:49" s="94" customFormat="1" x14ac:dyDescent="0.2">
      <c r="AS22" s="95"/>
      <c r="AT22" s="95"/>
      <c r="AU22" s="95"/>
      <c r="AV22" s="95"/>
      <c r="AW22" s="95"/>
    </row>
    <row r="23" spans="45:49" s="94" customFormat="1" x14ac:dyDescent="0.2">
      <c r="AS23" s="95"/>
      <c r="AT23" s="95"/>
      <c r="AU23" s="95"/>
      <c r="AV23" s="95"/>
      <c r="AW23" s="95"/>
    </row>
    <row r="24" spans="45:49" s="94" customFormat="1" x14ac:dyDescent="0.2">
      <c r="AS24" s="95"/>
      <c r="AT24" s="95"/>
      <c r="AU24" s="95"/>
      <c r="AV24" s="95"/>
      <c r="AW24" s="95"/>
    </row>
    <row r="25" spans="45:49" s="94" customFormat="1" x14ac:dyDescent="0.2">
      <c r="AS25" s="95"/>
      <c r="AT25" s="95"/>
      <c r="AU25" s="95"/>
      <c r="AV25" s="95"/>
      <c r="AW25" s="95"/>
    </row>
    <row r="26" spans="45:49" s="94" customFormat="1" x14ac:dyDescent="0.2">
      <c r="AS26" s="95"/>
      <c r="AT26" s="95"/>
      <c r="AU26" s="95"/>
      <c r="AV26" s="95"/>
      <c r="AW26" s="95"/>
    </row>
    <row r="27" spans="45:49" s="94" customFormat="1" x14ac:dyDescent="0.2">
      <c r="AS27" s="95"/>
      <c r="AT27" s="95"/>
      <c r="AU27" s="95"/>
      <c r="AV27" s="95"/>
      <c r="AW27" s="95"/>
    </row>
    <row r="28" spans="45:49" s="94" customFormat="1" x14ac:dyDescent="0.2">
      <c r="AS28" s="95"/>
      <c r="AT28" s="95"/>
      <c r="AU28" s="95"/>
      <c r="AV28" s="95"/>
      <c r="AW28" s="95"/>
    </row>
    <row r="29" spans="45:49" s="94" customFormat="1" x14ac:dyDescent="0.2">
      <c r="AS29" s="95"/>
      <c r="AT29" s="95"/>
      <c r="AU29" s="95"/>
      <c r="AV29" s="95"/>
      <c r="AW29" s="95"/>
    </row>
    <row r="30" spans="45:49" s="94" customFormat="1" x14ac:dyDescent="0.2">
      <c r="AS30" s="95"/>
      <c r="AT30" s="95"/>
      <c r="AU30" s="95"/>
      <c r="AV30" s="95"/>
      <c r="AW30" s="95"/>
    </row>
    <row r="31" spans="45:49" s="94" customFormat="1" x14ac:dyDescent="0.2">
      <c r="AS31" s="95"/>
      <c r="AT31" s="95"/>
      <c r="AU31" s="95"/>
      <c r="AV31" s="95"/>
      <c r="AW31" s="95"/>
    </row>
    <row r="32" spans="45:49" s="94" customFormat="1" x14ac:dyDescent="0.2">
      <c r="AS32" s="95"/>
      <c r="AT32" s="95"/>
      <c r="AU32" s="95"/>
      <c r="AV32" s="95"/>
      <c r="AW32" s="95"/>
    </row>
    <row r="33" spans="45:49" s="94" customFormat="1" x14ac:dyDescent="0.2">
      <c r="AS33" s="95"/>
      <c r="AT33" s="95"/>
      <c r="AU33" s="95"/>
      <c r="AV33" s="95"/>
      <c r="AW33" s="95"/>
    </row>
    <row r="34" spans="45:49" s="94" customFormat="1" ht="14.25" customHeight="1" x14ac:dyDescent="0.2">
      <c r="AS34" s="95"/>
      <c r="AT34" s="95"/>
      <c r="AU34" s="95"/>
      <c r="AV34" s="95"/>
      <c r="AW34" s="95"/>
    </row>
    <row r="35" spans="45:49" s="92" customFormat="1" x14ac:dyDescent="0.2">
      <c r="AS35" s="93"/>
      <c r="AT35" s="93"/>
      <c r="AU35" s="93"/>
      <c r="AV35" s="93"/>
      <c r="AW35" s="93"/>
    </row>
    <row r="36" spans="45:49" s="92" customFormat="1" x14ac:dyDescent="0.2">
      <c r="AS36" s="93"/>
      <c r="AT36" s="93"/>
      <c r="AU36" s="93"/>
      <c r="AV36" s="93"/>
      <c r="AW36" s="93"/>
    </row>
    <row r="37" spans="45:49" s="92" customFormat="1" x14ac:dyDescent="0.2">
      <c r="AS37" s="93"/>
      <c r="AT37" s="93"/>
      <c r="AU37" s="93"/>
      <c r="AV37" s="93"/>
      <c r="AW37" s="93"/>
    </row>
    <row r="38" spans="45:49" s="92" customFormat="1" x14ac:dyDescent="0.2">
      <c r="AS38" s="93"/>
      <c r="AT38" s="93"/>
      <c r="AU38" s="93"/>
      <c r="AV38" s="93"/>
      <c r="AW38" s="93"/>
    </row>
    <row r="39" spans="45:49" s="92" customFormat="1" x14ac:dyDescent="0.2">
      <c r="AS39" s="93"/>
      <c r="AT39" s="93"/>
      <c r="AU39" s="93"/>
      <c r="AV39" s="93"/>
      <c r="AW39" s="93"/>
    </row>
    <row r="40" spans="45:49" s="92" customFormat="1" x14ac:dyDescent="0.2">
      <c r="AS40" s="93"/>
      <c r="AT40" s="93"/>
      <c r="AU40" s="93"/>
      <c r="AV40" s="93"/>
      <c r="AW40" s="93"/>
    </row>
    <row r="41" spans="45:49" s="92" customFormat="1" x14ac:dyDescent="0.2">
      <c r="AS41" s="93"/>
      <c r="AT41" s="93"/>
      <c r="AU41" s="93"/>
      <c r="AV41" s="93"/>
      <c r="AW41" s="93"/>
    </row>
    <row r="42" spans="45:49" s="92" customFormat="1" x14ac:dyDescent="0.2">
      <c r="AS42" s="93"/>
      <c r="AT42" s="93"/>
      <c r="AU42" s="93"/>
      <c r="AV42" s="93"/>
      <c r="AW42" s="93"/>
    </row>
    <row r="43" spans="45:49" s="96" customFormat="1" x14ac:dyDescent="0.2">
      <c r="AS43" s="97"/>
      <c r="AT43" s="97"/>
      <c r="AU43" s="97"/>
      <c r="AV43" s="97"/>
      <c r="AW43" s="97"/>
    </row>
    <row r="44" spans="45:49" s="96" customFormat="1" x14ac:dyDescent="0.2">
      <c r="AS44" s="97"/>
      <c r="AT44" s="97"/>
      <c r="AU44" s="97"/>
      <c r="AV44" s="97"/>
      <c r="AW44" s="97"/>
    </row>
    <row r="45" spans="45:49" s="96" customFormat="1" x14ac:dyDescent="0.2">
      <c r="AS45" s="97"/>
      <c r="AT45" s="97"/>
      <c r="AU45" s="97"/>
      <c r="AV45" s="97"/>
      <c r="AW45" s="97"/>
    </row>
    <row r="46" spans="45:49" s="96" customFormat="1" x14ac:dyDescent="0.2">
      <c r="AS46" s="97"/>
      <c r="AT46" s="97"/>
      <c r="AU46" s="97"/>
      <c r="AV46" s="97"/>
      <c r="AW46" s="97"/>
    </row>
    <row r="47" spans="45:49" s="96" customFormat="1" x14ac:dyDescent="0.2">
      <c r="AS47" s="97"/>
      <c r="AT47" s="97"/>
      <c r="AU47" s="97"/>
      <c r="AV47" s="97"/>
      <c r="AW47" s="97"/>
    </row>
    <row r="48" spans="45:49" s="96" customFormat="1" x14ac:dyDescent="0.2">
      <c r="AS48" s="97"/>
      <c r="AT48" s="97"/>
      <c r="AU48" s="97"/>
      <c r="AV48" s="97"/>
      <c r="AW48" s="97"/>
    </row>
    <row r="49" spans="45:49" s="96" customFormat="1" x14ac:dyDescent="0.2">
      <c r="AS49" s="97"/>
      <c r="AT49" s="97"/>
      <c r="AU49" s="97"/>
      <c r="AV49" s="97"/>
      <c r="AW49" s="97"/>
    </row>
    <row r="50" spans="45:49" s="96" customFormat="1" x14ac:dyDescent="0.2">
      <c r="AS50" s="97"/>
      <c r="AT50" s="97"/>
      <c r="AU50" s="97"/>
      <c r="AV50" s="97"/>
      <c r="AW50" s="97"/>
    </row>
    <row r="51" spans="45:49" s="96" customFormat="1" x14ac:dyDescent="0.2">
      <c r="AS51" s="97"/>
      <c r="AT51" s="97"/>
      <c r="AU51" s="97"/>
      <c r="AV51" s="97"/>
      <c r="AW51" s="97"/>
    </row>
    <row r="52" spans="45:49" s="96" customFormat="1" x14ac:dyDescent="0.2">
      <c r="AS52" s="97"/>
      <c r="AT52" s="97"/>
      <c r="AU52" s="97"/>
      <c r="AV52" s="97"/>
      <c r="AW52" s="97"/>
    </row>
    <row r="53" spans="45:49" s="96" customFormat="1" x14ac:dyDescent="0.2">
      <c r="AS53" s="97"/>
      <c r="AT53" s="97"/>
      <c r="AU53" s="97"/>
      <c r="AV53" s="97"/>
      <c r="AW53" s="97"/>
    </row>
    <row r="54" spans="45:49" s="96" customFormat="1" x14ac:dyDescent="0.2">
      <c r="AS54" s="97"/>
      <c r="AT54" s="97"/>
      <c r="AU54" s="97"/>
      <c r="AV54" s="97"/>
      <c r="AW54" s="97"/>
    </row>
    <row r="55" spans="45:49" s="96" customFormat="1" x14ac:dyDescent="0.2">
      <c r="AS55" s="97"/>
      <c r="AT55" s="97"/>
      <c r="AU55" s="97"/>
      <c r="AV55" s="97"/>
      <c r="AW55" s="97"/>
    </row>
    <row r="56" spans="45:49" s="96" customFormat="1" x14ac:dyDescent="0.2">
      <c r="AS56" s="97"/>
      <c r="AT56" s="97"/>
      <c r="AU56" s="97"/>
      <c r="AV56" s="97"/>
      <c r="AW56" s="97"/>
    </row>
    <row r="57" spans="45:49" s="96" customFormat="1" x14ac:dyDescent="0.2">
      <c r="AS57" s="97"/>
      <c r="AT57" s="97"/>
      <c r="AU57" s="97"/>
      <c r="AV57" s="97"/>
      <c r="AW57" s="97"/>
    </row>
    <row r="58" spans="45:49" s="96" customFormat="1" x14ac:dyDescent="0.2">
      <c r="AS58" s="97"/>
      <c r="AT58" s="97"/>
      <c r="AU58" s="97"/>
      <c r="AV58" s="97"/>
      <c r="AW58" s="97"/>
    </row>
    <row r="59" spans="45:49" s="98" customFormat="1" x14ac:dyDescent="0.2">
      <c r="AS59" s="99"/>
      <c r="AT59" s="99"/>
      <c r="AU59" s="99"/>
      <c r="AV59" s="99"/>
      <c r="AW59" s="99"/>
    </row>
    <row r="60" spans="45:49" s="98" customFormat="1" x14ac:dyDescent="0.2">
      <c r="AS60" s="99"/>
      <c r="AT60" s="99"/>
      <c r="AU60" s="99"/>
      <c r="AV60" s="99"/>
      <c r="AW60" s="99"/>
    </row>
    <row r="61" spans="45:49" s="98" customFormat="1" x14ac:dyDescent="0.2">
      <c r="AS61" s="99"/>
      <c r="AT61" s="99"/>
      <c r="AU61" s="99"/>
      <c r="AV61" s="99"/>
      <c r="AW61" s="99"/>
    </row>
    <row r="62" spans="45:49" s="98" customFormat="1" x14ac:dyDescent="0.2">
      <c r="AS62" s="99"/>
      <c r="AT62" s="99"/>
      <c r="AU62" s="99"/>
      <c r="AV62" s="99"/>
      <c r="AW62" s="99"/>
    </row>
    <row r="63" spans="45:49" s="98" customFormat="1" x14ac:dyDescent="0.2">
      <c r="AS63" s="99"/>
      <c r="AT63" s="99"/>
      <c r="AU63" s="99"/>
      <c r="AV63" s="99"/>
      <c r="AW63" s="99"/>
    </row>
    <row r="64" spans="45:49" s="98" customFormat="1" x14ac:dyDescent="0.2">
      <c r="AS64" s="99"/>
      <c r="AT64" s="99"/>
      <c r="AU64" s="99"/>
      <c r="AV64" s="99"/>
      <c r="AW64" s="99"/>
    </row>
    <row r="65" spans="45:49" s="98" customFormat="1" x14ac:dyDescent="0.2">
      <c r="AS65" s="99"/>
      <c r="AT65" s="99"/>
      <c r="AU65" s="99"/>
      <c r="AV65" s="99"/>
      <c r="AW65" s="99"/>
    </row>
    <row r="66" spans="45:49" s="98" customFormat="1" x14ac:dyDescent="0.2">
      <c r="AS66" s="99"/>
      <c r="AT66" s="99"/>
      <c r="AU66" s="99"/>
      <c r="AV66" s="99"/>
      <c r="AW66" s="99"/>
    </row>
  </sheetData>
  <autoFilter ref="A2:AX66"/>
  <hyperlinks>
    <hyperlink ref="G1" location="Cover!A1" display="Back to cover page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W47"/>
  <sheetViews>
    <sheetView zoomScale="90" zoomScaleNormal="90" workbookViewId="0">
      <selection activeCell="G9" sqref="G9"/>
    </sheetView>
  </sheetViews>
  <sheetFormatPr defaultRowHeight="12.75" x14ac:dyDescent="0.2"/>
  <cols>
    <col min="1" max="1" bestFit="true" customWidth="true" style="60" width="15.5" collapsed="true"/>
    <col min="2" max="3" bestFit="true" customWidth="true" style="60" width="10.625" collapsed="true"/>
    <col min="4" max="4" bestFit="true" customWidth="true" style="60" width="11.75" collapsed="true"/>
    <col min="5" max="5" style="60" width="9.0" collapsed="true"/>
    <col min="6" max="6" bestFit="true" customWidth="true" style="60" width="9.875" collapsed="true"/>
    <col min="7" max="7" customWidth="true" style="60" width="21.125" collapsed="true"/>
    <col min="8" max="16384" style="60" width="9.0" collapsed="true"/>
  </cols>
  <sheetData>
    <row r="1" spans="1:49" x14ac:dyDescent="0.2">
      <c r="G1" s="180" t="s">
        <v>289</v>
      </c>
    </row>
    <row r="2" spans="1:49" s="90" customFormat="1" x14ac:dyDescent="0.2">
      <c r="A2" s="89" t="s">
        <v>234</v>
      </c>
      <c r="B2" s="89" t="s">
        <v>235</v>
      </c>
      <c r="C2" s="89" t="s">
        <v>236</v>
      </c>
      <c r="D2" s="89" t="s">
        <v>237</v>
      </c>
      <c r="E2" s="89" t="s">
        <v>238</v>
      </c>
      <c r="F2" s="89" t="s">
        <v>239</v>
      </c>
      <c r="G2" s="89" t="s">
        <v>240</v>
      </c>
      <c r="H2" s="90">
        <v>201501</v>
      </c>
      <c r="I2" s="90">
        <v>201502</v>
      </c>
      <c r="J2" s="90">
        <v>201503</v>
      </c>
      <c r="K2" s="90">
        <v>201504</v>
      </c>
      <c r="L2" s="90">
        <v>201505</v>
      </c>
      <c r="M2" s="90">
        <v>201506</v>
      </c>
      <c r="N2" s="90">
        <v>201507</v>
      </c>
      <c r="O2" s="90">
        <v>201508</v>
      </c>
      <c r="P2" s="90">
        <v>201509</v>
      </c>
      <c r="Q2" s="90">
        <v>201510</v>
      </c>
      <c r="R2" s="90">
        <v>201511</v>
      </c>
      <c r="S2" s="90">
        <v>201512</v>
      </c>
      <c r="T2" s="90">
        <v>201601</v>
      </c>
      <c r="U2" s="90">
        <v>201602</v>
      </c>
      <c r="V2" s="90">
        <v>201603</v>
      </c>
      <c r="W2" s="90">
        <v>201604</v>
      </c>
      <c r="X2" s="90">
        <v>201605</v>
      </c>
      <c r="Y2" s="90">
        <v>201606</v>
      </c>
      <c r="Z2" s="90">
        <v>201607</v>
      </c>
      <c r="AA2" s="90">
        <v>201608</v>
      </c>
      <c r="AB2" s="90">
        <v>201609</v>
      </c>
      <c r="AC2" s="90">
        <v>201610</v>
      </c>
      <c r="AD2" s="90">
        <v>201611</v>
      </c>
      <c r="AE2" s="90">
        <v>201612</v>
      </c>
      <c r="AF2" s="90">
        <v>201701</v>
      </c>
      <c r="AG2" s="90">
        <v>201702</v>
      </c>
      <c r="AH2" s="90">
        <v>201703</v>
      </c>
      <c r="AI2" s="90">
        <v>201704</v>
      </c>
      <c r="AJ2" s="90">
        <v>201705</v>
      </c>
      <c r="AK2" s="90">
        <v>201706</v>
      </c>
      <c r="AL2" s="90">
        <v>201707</v>
      </c>
      <c r="AM2" s="90">
        <v>201708</v>
      </c>
      <c r="AN2" s="90">
        <v>201709</v>
      </c>
      <c r="AO2" s="90">
        <v>201710</v>
      </c>
      <c r="AP2" s="90">
        <v>201711</v>
      </c>
      <c r="AQ2" s="90">
        <v>201712</v>
      </c>
      <c r="AS2" s="91" t="s">
        <v>241</v>
      </c>
      <c r="AT2" s="91" t="s">
        <v>242</v>
      </c>
      <c r="AU2" s="91"/>
      <c r="AV2" s="91" t="s">
        <v>203</v>
      </c>
      <c r="AW2" s="91" t="s">
        <v>0</v>
      </c>
    </row>
    <row r="3" spans="1:49" s="92" customFormat="1" x14ac:dyDescent="0.2">
      <c r="AS3" s="93"/>
      <c r="AT3" s="93"/>
      <c r="AU3" s="93"/>
      <c r="AV3" s="93"/>
      <c r="AW3" s="93"/>
    </row>
    <row r="4" spans="1:49" s="92" customFormat="1" x14ac:dyDescent="0.2">
      <c r="AS4" s="93"/>
      <c r="AT4" s="93"/>
      <c r="AU4" s="93"/>
      <c r="AV4" s="93"/>
      <c r="AW4" s="93"/>
    </row>
    <row r="5" spans="1:49" s="92" customFormat="1" x14ac:dyDescent="0.2">
      <c r="AS5" s="93"/>
      <c r="AT5" s="93"/>
      <c r="AU5" s="93"/>
      <c r="AV5" s="93"/>
      <c r="AW5" s="93"/>
    </row>
    <row r="6" spans="1:49" s="92" customFormat="1" x14ac:dyDescent="0.2">
      <c r="AS6" s="93"/>
      <c r="AT6" s="93"/>
      <c r="AU6" s="93"/>
      <c r="AV6" s="93"/>
      <c r="AW6" s="93"/>
    </row>
    <row r="7" spans="1:49" s="92" customFormat="1" x14ac:dyDescent="0.2">
      <c r="AS7" s="93"/>
      <c r="AT7" s="93"/>
      <c r="AU7" s="93"/>
      <c r="AV7" s="93"/>
      <c r="AW7" s="93"/>
    </row>
    <row r="8" spans="1:49" s="92" customFormat="1" x14ac:dyDescent="0.2">
      <c r="AS8" s="93"/>
      <c r="AT8" s="93"/>
      <c r="AU8" s="93"/>
      <c r="AV8" s="93"/>
      <c r="AW8" s="93"/>
    </row>
    <row r="9" spans="1:49" s="92" customFormat="1" x14ac:dyDescent="0.2">
      <c r="AS9" s="93"/>
      <c r="AT9" s="93"/>
      <c r="AU9" s="93"/>
      <c r="AV9" s="93"/>
      <c r="AW9" s="93"/>
    </row>
    <row r="10" spans="1:49" s="92" customFormat="1" x14ac:dyDescent="0.2">
      <c r="AS10" s="93"/>
      <c r="AT10" s="93"/>
      <c r="AU10" s="93"/>
      <c r="AV10" s="93"/>
      <c r="AW10" s="93"/>
    </row>
    <row r="11" spans="1:49" s="92" customFormat="1" x14ac:dyDescent="0.2">
      <c r="AS11" s="93"/>
      <c r="AT11" s="93"/>
      <c r="AU11" s="93"/>
      <c r="AV11" s="93"/>
      <c r="AW11" s="93"/>
    </row>
    <row r="12" spans="1:49" s="94" customFormat="1" x14ac:dyDescent="0.2">
      <c r="AS12" s="95"/>
      <c r="AT12" s="95"/>
      <c r="AU12" s="95"/>
      <c r="AV12" s="95"/>
      <c r="AW12" s="95"/>
    </row>
    <row r="13" spans="1:49" s="94" customFormat="1" x14ac:dyDescent="0.2">
      <c r="AS13" s="95"/>
      <c r="AT13" s="95"/>
      <c r="AU13" s="95"/>
      <c r="AV13" s="95"/>
      <c r="AW13" s="95"/>
    </row>
    <row r="14" spans="1:49" s="94" customFormat="1" x14ac:dyDescent="0.2">
      <c r="AS14" s="95"/>
      <c r="AT14" s="95"/>
      <c r="AU14" s="95"/>
      <c r="AV14" s="95"/>
      <c r="AW14" s="95"/>
    </row>
    <row r="15" spans="1:49" s="94" customFormat="1" x14ac:dyDescent="0.2">
      <c r="AS15" s="95"/>
      <c r="AT15" s="95"/>
      <c r="AU15" s="95"/>
      <c r="AV15" s="95"/>
      <c r="AW15" s="95"/>
    </row>
    <row r="16" spans="1:49" s="94" customFormat="1" x14ac:dyDescent="0.2">
      <c r="AS16" s="95"/>
      <c r="AT16" s="95"/>
      <c r="AU16" s="95"/>
      <c r="AV16" s="95"/>
      <c r="AW16" s="95"/>
    </row>
    <row r="17" spans="45:49" s="94" customFormat="1" x14ac:dyDescent="0.2">
      <c r="AS17" s="95"/>
      <c r="AT17" s="95"/>
      <c r="AU17" s="95"/>
      <c r="AV17" s="95"/>
      <c r="AW17" s="95"/>
    </row>
    <row r="18" spans="45:49" s="94" customFormat="1" x14ac:dyDescent="0.2">
      <c r="AS18" s="95"/>
      <c r="AT18" s="95"/>
      <c r="AU18" s="95"/>
      <c r="AV18" s="95"/>
      <c r="AW18" s="95"/>
    </row>
    <row r="19" spans="45:49" s="94" customFormat="1" x14ac:dyDescent="0.2">
      <c r="AS19" s="95"/>
      <c r="AT19" s="95"/>
      <c r="AU19" s="95"/>
      <c r="AV19" s="95"/>
      <c r="AW19" s="95"/>
    </row>
    <row r="20" spans="45:49" s="94" customFormat="1" x14ac:dyDescent="0.2">
      <c r="AS20" s="95"/>
      <c r="AT20" s="95"/>
      <c r="AU20" s="95"/>
      <c r="AV20" s="95"/>
      <c r="AW20" s="95"/>
    </row>
    <row r="21" spans="45:49" s="92" customFormat="1" x14ac:dyDescent="0.2">
      <c r="AS21" s="93"/>
      <c r="AT21" s="93"/>
      <c r="AU21" s="93"/>
      <c r="AV21" s="93"/>
      <c r="AW21" s="93"/>
    </row>
    <row r="22" spans="45:49" s="92" customFormat="1" x14ac:dyDescent="0.2">
      <c r="AS22" s="93"/>
      <c r="AT22" s="93"/>
      <c r="AU22" s="93"/>
      <c r="AV22" s="93"/>
      <c r="AW22" s="93"/>
    </row>
    <row r="23" spans="45:49" s="92" customFormat="1" x14ac:dyDescent="0.2">
      <c r="AS23" s="93"/>
      <c r="AT23" s="93"/>
      <c r="AU23" s="93"/>
      <c r="AV23" s="93"/>
      <c r="AW23" s="93"/>
    </row>
    <row r="24" spans="45:49" s="92" customFormat="1" x14ac:dyDescent="0.2">
      <c r="AS24" s="93"/>
      <c r="AT24" s="93"/>
      <c r="AU24" s="93"/>
      <c r="AV24" s="93"/>
      <c r="AW24" s="93"/>
    </row>
    <row r="25" spans="45:49" s="92" customFormat="1" x14ac:dyDescent="0.2">
      <c r="AS25" s="93"/>
      <c r="AT25" s="93"/>
      <c r="AU25" s="93"/>
      <c r="AV25" s="93"/>
      <c r="AW25" s="93"/>
    </row>
    <row r="26" spans="45:49" s="92" customFormat="1" x14ac:dyDescent="0.2">
      <c r="AS26" s="93"/>
      <c r="AT26" s="93"/>
      <c r="AU26" s="93"/>
      <c r="AV26" s="93"/>
      <c r="AW26" s="93"/>
    </row>
    <row r="27" spans="45:49" s="92" customFormat="1" x14ac:dyDescent="0.2">
      <c r="AS27" s="93"/>
      <c r="AT27" s="93"/>
      <c r="AU27" s="93"/>
      <c r="AV27" s="93"/>
      <c r="AW27" s="93"/>
    </row>
    <row r="28" spans="45:49" s="92" customFormat="1" x14ac:dyDescent="0.2">
      <c r="AS28" s="93"/>
      <c r="AT28" s="93"/>
      <c r="AU28" s="93"/>
      <c r="AV28" s="93"/>
      <c r="AW28" s="93"/>
    </row>
    <row r="29" spans="45:49" s="92" customFormat="1" x14ac:dyDescent="0.2">
      <c r="AS29" s="93"/>
      <c r="AT29" s="93"/>
      <c r="AU29" s="93"/>
      <c r="AV29" s="93"/>
      <c r="AW29" s="93"/>
    </row>
    <row r="30" spans="45:49" s="96" customFormat="1" x14ac:dyDescent="0.2">
      <c r="AS30" s="97"/>
      <c r="AT30" s="97"/>
      <c r="AU30" s="97"/>
      <c r="AV30" s="97"/>
      <c r="AW30" s="97"/>
    </row>
    <row r="31" spans="45:49" s="96" customFormat="1" x14ac:dyDescent="0.2">
      <c r="AS31" s="97"/>
      <c r="AT31" s="97"/>
      <c r="AU31" s="97"/>
      <c r="AV31" s="97"/>
      <c r="AW31" s="97"/>
    </row>
    <row r="32" spans="45:49" s="96" customFormat="1" x14ac:dyDescent="0.2">
      <c r="AS32" s="97"/>
      <c r="AT32" s="97"/>
      <c r="AU32" s="97"/>
      <c r="AV32" s="97"/>
      <c r="AW32" s="97"/>
    </row>
    <row r="33" spans="45:49" s="96" customFormat="1" x14ac:dyDescent="0.2">
      <c r="AS33" s="97"/>
      <c r="AT33" s="97"/>
      <c r="AU33" s="97"/>
      <c r="AV33" s="97"/>
      <c r="AW33" s="97"/>
    </row>
    <row r="34" spans="45:49" s="96" customFormat="1" x14ac:dyDescent="0.2">
      <c r="AS34" s="97"/>
      <c r="AT34" s="97"/>
      <c r="AU34" s="97"/>
      <c r="AV34" s="97"/>
      <c r="AW34" s="97"/>
    </row>
    <row r="35" spans="45:49" s="96" customFormat="1" x14ac:dyDescent="0.2">
      <c r="AS35" s="97"/>
      <c r="AT35" s="97"/>
      <c r="AU35" s="97"/>
      <c r="AV35" s="97"/>
      <c r="AW35" s="97"/>
    </row>
    <row r="36" spans="45:49" s="96" customFormat="1" x14ac:dyDescent="0.2">
      <c r="AS36" s="97"/>
      <c r="AT36" s="97"/>
      <c r="AU36" s="97"/>
      <c r="AV36" s="97"/>
      <c r="AW36" s="97"/>
    </row>
    <row r="37" spans="45:49" s="96" customFormat="1" x14ac:dyDescent="0.2">
      <c r="AS37" s="97"/>
      <c r="AT37" s="97"/>
      <c r="AU37" s="97"/>
      <c r="AV37" s="97"/>
      <c r="AW37" s="97"/>
    </row>
    <row r="38" spans="45:49" s="96" customFormat="1" x14ac:dyDescent="0.2">
      <c r="AS38" s="97"/>
      <c r="AT38" s="97"/>
      <c r="AU38" s="97"/>
      <c r="AV38" s="97"/>
      <c r="AW38" s="97"/>
    </row>
    <row r="39" spans="45:49" s="98" customFormat="1" x14ac:dyDescent="0.2">
      <c r="AS39" s="99"/>
      <c r="AT39" s="99"/>
      <c r="AU39" s="99"/>
      <c r="AV39" s="99"/>
      <c r="AW39" s="99"/>
    </row>
    <row r="40" spans="45:49" s="98" customFormat="1" x14ac:dyDescent="0.2">
      <c r="AS40" s="99"/>
      <c r="AT40" s="99"/>
      <c r="AU40" s="99"/>
      <c r="AV40" s="99"/>
      <c r="AW40" s="99"/>
    </row>
    <row r="41" spans="45:49" s="98" customFormat="1" x14ac:dyDescent="0.2">
      <c r="AS41" s="99"/>
      <c r="AT41" s="99"/>
      <c r="AU41" s="99"/>
      <c r="AV41" s="99"/>
      <c r="AW41" s="99"/>
    </row>
    <row r="42" spans="45:49" s="98" customFormat="1" x14ac:dyDescent="0.2">
      <c r="AS42" s="99"/>
      <c r="AT42" s="99"/>
      <c r="AU42" s="99"/>
      <c r="AV42" s="99"/>
      <c r="AW42" s="99"/>
    </row>
    <row r="43" spans="45:49" s="98" customFormat="1" x14ac:dyDescent="0.2">
      <c r="AS43" s="99"/>
      <c r="AT43" s="99"/>
      <c r="AU43" s="99"/>
      <c r="AV43" s="99"/>
      <c r="AW43" s="99"/>
    </row>
    <row r="44" spans="45:49" s="98" customFormat="1" x14ac:dyDescent="0.2"/>
    <row r="45" spans="45:49" s="98" customFormat="1" x14ac:dyDescent="0.2"/>
    <row r="46" spans="45:49" s="98" customFormat="1" x14ac:dyDescent="0.2"/>
    <row r="47" spans="45:49" s="98" customFormat="1" x14ac:dyDescent="0.2"/>
  </sheetData>
  <autoFilter ref="A2:AW2"/>
  <hyperlinks>
    <hyperlink ref="G1" location="Cover!A1" display="Back to cover page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W42"/>
  <sheetViews>
    <sheetView workbookViewId="0">
      <selection activeCell="E6" sqref="E6"/>
    </sheetView>
  </sheetViews>
  <sheetFormatPr defaultRowHeight="12.75" x14ac:dyDescent="0.2"/>
  <cols>
    <col min="1" max="1" bestFit="true" customWidth="true" style="60" width="10.875" collapsed="true"/>
    <col min="2" max="2" bestFit="true" customWidth="true" style="60" width="10.625" collapsed="true"/>
    <col min="3" max="3" style="60" width="9.0" collapsed="true"/>
    <col min="4" max="4" bestFit="true" customWidth="true" style="60" width="11.75" collapsed="true"/>
    <col min="5" max="6" style="60" width="9.0" collapsed="true"/>
    <col min="7" max="7" bestFit="true" customWidth="true" style="60" width="20.25" collapsed="true"/>
    <col min="8" max="16384" style="60" width="9.0" collapsed="true"/>
  </cols>
  <sheetData>
    <row r="1" spans="1:49" x14ac:dyDescent="0.2">
      <c r="G1" s="180" t="s">
        <v>289</v>
      </c>
    </row>
    <row r="2" spans="1:49" s="90" customFormat="1" x14ac:dyDescent="0.2">
      <c r="A2" s="89" t="s">
        <v>234</v>
      </c>
      <c r="B2" s="89" t="s">
        <v>235</v>
      </c>
      <c r="C2" s="89" t="s">
        <v>236</v>
      </c>
      <c r="D2" s="89" t="s">
        <v>237</v>
      </c>
      <c r="E2" s="89" t="s">
        <v>238</v>
      </c>
      <c r="F2" s="89" t="s">
        <v>239</v>
      </c>
      <c r="G2" s="89" t="s">
        <v>240</v>
      </c>
      <c r="H2" s="90">
        <v>201501</v>
      </c>
      <c r="I2" s="90">
        <v>201502</v>
      </c>
      <c r="J2" s="90">
        <v>201503</v>
      </c>
      <c r="K2" s="90">
        <v>201504</v>
      </c>
      <c r="L2" s="90">
        <v>201505</v>
      </c>
      <c r="M2" s="90">
        <v>201506</v>
      </c>
      <c r="N2" s="90">
        <v>201507</v>
      </c>
      <c r="O2" s="90">
        <v>201508</v>
      </c>
      <c r="P2" s="90">
        <v>201509</v>
      </c>
      <c r="Q2" s="90">
        <v>201510</v>
      </c>
      <c r="R2" s="90">
        <v>201511</v>
      </c>
      <c r="S2" s="90">
        <v>201512</v>
      </c>
      <c r="T2" s="90">
        <v>201601</v>
      </c>
      <c r="U2" s="90">
        <v>201602</v>
      </c>
      <c r="V2" s="90">
        <v>201603</v>
      </c>
      <c r="W2" s="90">
        <v>201604</v>
      </c>
      <c r="X2" s="90">
        <v>201605</v>
      </c>
      <c r="Y2" s="90">
        <v>201606</v>
      </c>
      <c r="Z2" s="90">
        <v>201607</v>
      </c>
      <c r="AA2" s="90">
        <v>201608</v>
      </c>
      <c r="AB2" s="90">
        <v>201609</v>
      </c>
      <c r="AC2" s="90">
        <v>201610</v>
      </c>
      <c r="AD2" s="90">
        <v>201611</v>
      </c>
      <c r="AE2" s="90">
        <v>201612</v>
      </c>
      <c r="AF2" s="90">
        <v>201701</v>
      </c>
      <c r="AG2" s="90">
        <v>201702</v>
      </c>
      <c r="AH2" s="90">
        <v>201703</v>
      </c>
      <c r="AI2" s="90">
        <v>201704</v>
      </c>
      <c r="AJ2" s="90">
        <v>201705</v>
      </c>
      <c r="AK2" s="90">
        <v>201706</v>
      </c>
      <c r="AL2" s="90">
        <v>201707</v>
      </c>
      <c r="AM2" s="90">
        <v>201708</v>
      </c>
      <c r="AN2" s="90">
        <v>201709</v>
      </c>
      <c r="AO2" s="90">
        <v>201710</v>
      </c>
      <c r="AP2" s="90">
        <v>201711</v>
      </c>
      <c r="AQ2" s="90">
        <v>201712</v>
      </c>
      <c r="AS2" s="91" t="s">
        <v>241</v>
      </c>
      <c r="AT2" s="91" t="s">
        <v>242</v>
      </c>
      <c r="AU2" s="91"/>
      <c r="AV2" s="91" t="s">
        <v>203</v>
      </c>
      <c r="AW2" s="91" t="s">
        <v>0</v>
      </c>
    </row>
    <row r="3" spans="1:49" s="92" customFormat="1" x14ac:dyDescent="0.2">
      <c r="AS3" s="93"/>
      <c r="AT3" s="93"/>
      <c r="AU3" s="93"/>
      <c r="AV3" s="93"/>
      <c r="AW3" s="93"/>
    </row>
    <row r="4" spans="1:49" s="92" customFormat="1" x14ac:dyDescent="0.2">
      <c r="AS4" s="93"/>
      <c r="AT4" s="93"/>
      <c r="AU4" s="93"/>
      <c r="AV4" s="93"/>
      <c r="AW4" s="93"/>
    </row>
    <row r="5" spans="1:49" s="92" customFormat="1" x14ac:dyDescent="0.2">
      <c r="AS5" s="93"/>
      <c r="AT5" s="93"/>
      <c r="AU5" s="93"/>
      <c r="AV5" s="93"/>
      <c r="AW5" s="93"/>
    </row>
    <row r="6" spans="1:49" s="92" customFormat="1" x14ac:dyDescent="0.2">
      <c r="AS6" s="93"/>
      <c r="AT6" s="93"/>
      <c r="AU6" s="93"/>
      <c r="AV6" s="93"/>
      <c r="AW6" s="93"/>
    </row>
    <row r="7" spans="1:49" s="92" customFormat="1" x14ac:dyDescent="0.2">
      <c r="AS7" s="93"/>
      <c r="AT7" s="93"/>
      <c r="AU7" s="93"/>
      <c r="AV7" s="93"/>
      <c r="AW7" s="93"/>
    </row>
    <row r="8" spans="1:49" s="92" customFormat="1" x14ac:dyDescent="0.2">
      <c r="AS8" s="93"/>
      <c r="AT8" s="93"/>
      <c r="AU8" s="93"/>
      <c r="AV8" s="93"/>
      <c r="AW8" s="93"/>
    </row>
    <row r="9" spans="1:49" s="92" customFormat="1" x14ac:dyDescent="0.2">
      <c r="AS9" s="93"/>
      <c r="AT9" s="93"/>
      <c r="AU9" s="93"/>
      <c r="AV9" s="93"/>
      <c r="AW9" s="93"/>
    </row>
    <row r="10" spans="1:49" s="92" customFormat="1" x14ac:dyDescent="0.2">
      <c r="AS10" s="93"/>
      <c r="AT10" s="93"/>
      <c r="AU10" s="93"/>
      <c r="AV10" s="93"/>
      <c r="AW10" s="93"/>
    </row>
    <row r="11" spans="1:49" s="94" customFormat="1" x14ac:dyDescent="0.2">
      <c r="AS11" s="95"/>
      <c r="AT11" s="95"/>
      <c r="AU11" s="95"/>
      <c r="AV11" s="95"/>
      <c r="AW11" s="95"/>
    </row>
    <row r="12" spans="1:49" s="94" customFormat="1" x14ac:dyDescent="0.2">
      <c r="AS12" s="95"/>
      <c r="AT12" s="95"/>
      <c r="AU12" s="95"/>
      <c r="AV12" s="95"/>
      <c r="AW12" s="95"/>
    </row>
    <row r="13" spans="1:49" s="94" customFormat="1" x14ac:dyDescent="0.2">
      <c r="AS13" s="95"/>
      <c r="AT13" s="95"/>
      <c r="AU13" s="95"/>
      <c r="AV13" s="95"/>
      <c r="AW13" s="95"/>
    </row>
    <row r="14" spans="1:49" s="94" customFormat="1" x14ac:dyDescent="0.2">
      <c r="AS14" s="95"/>
      <c r="AT14" s="95"/>
      <c r="AU14" s="95"/>
      <c r="AV14" s="95"/>
      <c r="AW14" s="95"/>
    </row>
    <row r="15" spans="1:49" s="94" customFormat="1" x14ac:dyDescent="0.2">
      <c r="AS15" s="95"/>
      <c r="AT15" s="95"/>
      <c r="AU15" s="95"/>
      <c r="AV15" s="95"/>
      <c r="AW15" s="95"/>
    </row>
    <row r="16" spans="1:49" s="94" customFormat="1" x14ac:dyDescent="0.2">
      <c r="AS16" s="95"/>
      <c r="AT16" s="95"/>
      <c r="AU16" s="95"/>
      <c r="AV16" s="95"/>
      <c r="AW16" s="95"/>
    </row>
    <row r="17" spans="45:49" s="94" customFormat="1" x14ac:dyDescent="0.2">
      <c r="AS17" s="95"/>
      <c r="AT17" s="95"/>
      <c r="AU17" s="95"/>
      <c r="AV17" s="95"/>
      <c r="AW17" s="95"/>
    </row>
    <row r="18" spans="45:49" s="94" customFormat="1" x14ac:dyDescent="0.2">
      <c r="AS18" s="95"/>
      <c r="AT18" s="95"/>
      <c r="AU18" s="95"/>
      <c r="AV18" s="95"/>
      <c r="AW18" s="95"/>
    </row>
    <row r="19" spans="45:49" s="92" customFormat="1" x14ac:dyDescent="0.2">
      <c r="AS19" s="93"/>
      <c r="AT19" s="93"/>
      <c r="AU19" s="93"/>
      <c r="AV19" s="93"/>
      <c r="AW19" s="93"/>
    </row>
    <row r="20" spans="45:49" s="92" customFormat="1" x14ac:dyDescent="0.2">
      <c r="AS20" s="93"/>
      <c r="AT20" s="93"/>
      <c r="AU20" s="93"/>
      <c r="AV20" s="93"/>
      <c r="AW20" s="93"/>
    </row>
    <row r="21" spans="45:49" s="92" customFormat="1" x14ac:dyDescent="0.2">
      <c r="AS21" s="93"/>
      <c r="AT21" s="93"/>
      <c r="AU21" s="93"/>
      <c r="AV21" s="93"/>
      <c r="AW21" s="93"/>
    </row>
    <row r="22" spans="45:49" s="92" customFormat="1" x14ac:dyDescent="0.2">
      <c r="AS22" s="93"/>
      <c r="AT22" s="93"/>
      <c r="AU22" s="93"/>
      <c r="AV22" s="93"/>
      <c r="AW22" s="93"/>
    </row>
    <row r="23" spans="45:49" s="92" customFormat="1" x14ac:dyDescent="0.2">
      <c r="AS23" s="93"/>
      <c r="AT23" s="93"/>
      <c r="AU23" s="93"/>
      <c r="AV23" s="93"/>
      <c r="AW23" s="93"/>
    </row>
    <row r="24" spans="45:49" s="92" customFormat="1" x14ac:dyDescent="0.2">
      <c r="AS24" s="93"/>
      <c r="AT24" s="93"/>
      <c r="AU24" s="93"/>
      <c r="AV24" s="93"/>
      <c r="AW24" s="93"/>
    </row>
    <row r="25" spans="45:49" s="92" customFormat="1" x14ac:dyDescent="0.2">
      <c r="AS25" s="93"/>
      <c r="AT25" s="93"/>
      <c r="AU25" s="93"/>
      <c r="AV25" s="93"/>
      <c r="AW25" s="93"/>
    </row>
    <row r="26" spans="45:49" s="92" customFormat="1" x14ac:dyDescent="0.2">
      <c r="AS26" s="93"/>
      <c r="AT26" s="93"/>
      <c r="AU26" s="93"/>
      <c r="AV26" s="93"/>
      <c r="AW26" s="93"/>
    </row>
    <row r="27" spans="45:49" s="96" customFormat="1" x14ac:dyDescent="0.2">
      <c r="AS27" s="97"/>
      <c r="AT27" s="97"/>
      <c r="AU27" s="97"/>
      <c r="AV27" s="97"/>
      <c r="AW27" s="97"/>
    </row>
    <row r="28" spans="45:49" s="96" customFormat="1" x14ac:dyDescent="0.2">
      <c r="AS28" s="97"/>
      <c r="AT28" s="97"/>
      <c r="AU28" s="97"/>
      <c r="AV28" s="97"/>
      <c r="AW28" s="97"/>
    </row>
    <row r="29" spans="45:49" s="96" customFormat="1" x14ac:dyDescent="0.2">
      <c r="AS29" s="97"/>
      <c r="AT29" s="97"/>
      <c r="AU29" s="97"/>
      <c r="AV29" s="97"/>
      <c r="AW29" s="97"/>
    </row>
    <row r="30" spans="45:49" s="96" customFormat="1" x14ac:dyDescent="0.2">
      <c r="AS30" s="97"/>
      <c r="AT30" s="97"/>
      <c r="AU30" s="97"/>
      <c r="AV30" s="97"/>
      <c r="AW30" s="97"/>
    </row>
    <row r="31" spans="45:49" s="96" customFormat="1" x14ac:dyDescent="0.2">
      <c r="AS31" s="97"/>
      <c r="AT31" s="97"/>
      <c r="AU31" s="97"/>
      <c r="AV31" s="97"/>
      <c r="AW31" s="97"/>
    </row>
    <row r="32" spans="45:49" s="96" customFormat="1" x14ac:dyDescent="0.2">
      <c r="AS32" s="97"/>
      <c r="AT32" s="97"/>
      <c r="AU32" s="97"/>
      <c r="AV32" s="97"/>
      <c r="AW32" s="97"/>
    </row>
    <row r="33" spans="45:49" s="96" customFormat="1" x14ac:dyDescent="0.2">
      <c r="AS33" s="97"/>
      <c r="AT33" s="97"/>
      <c r="AU33" s="97"/>
      <c r="AV33" s="97"/>
      <c r="AW33" s="97"/>
    </row>
    <row r="34" spans="45:49" s="96" customFormat="1" x14ac:dyDescent="0.2">
      <c r="AS34" s="97"/>
      <c r="AT34" s="97"/>
      <c r="AU34" s="97"/>
      <c r="AV34" s="97"/>
      <c r="AW34" s="97"/>
    </row>
    <row r="35" spans="45:49" s="98" customFormat="1" x14ac:dyDescent="0.2">
      <c r="AS35" s="99"/>
      <c r="AT35" s="99"/>
      <c r="AU35" s="99"/>
      <c r="AV35" s="99"/>
      <c r="AW35" s="99"/>
    </row>
    <row r="36" spans="45:49" s="98" customFormat="1" x14ac:dyDescent="0.2">
      <c r="AS36" s="99"/>
      <c r="AT36" s="99"/>
      <c r="AU36" s="99"/>
      <c r="AV36" s="99"/>
      <c r="AW36" s="99"/>
    </row>
    <row r="37" spans="45:49" s="98" customFormat="1" x14ac:dyDescent="0.2">
      <c r="AS37" s="99"/>
      <c r="AT37" s="99"/>
      <c r="AU37" s="99"/>
      <c r="AV37" s="99"/>
      <c r="AW37" s="99"/>
    </row>
    <row r="38" spans="45:49" s="98" customFormat="1" x14ac:dyDescent="0.2">
      <c r="AS38" s="99"/>
      <c r="AT38" s="99"/>
      <c r="AU38" s="99"/>
      <c r="AV38" s="99"/>
      <c r="AW38" s="99"/>
    </row>
    <row r="39" spans="45:49" s="98" customFormat="1" x14ac:dyDescent="0.2">
      <c r="AS39" s="99"/>
      <c r="AT39" s="99"/>
      <c r="AU39" s="99"/>
      <c r="AV39" s="99"/>
      <c r="AW39" s="99"/>
    </row>
    <row r="40" spans="45:49" s="98" customFormat="1" x14ac:dyDescent="0.2"/>
    <row r="41" spans="45:49" s="98" customFormat="1" x14ac:dyDescent="0.2"/>
    <row r="42" spans="45:49" s="98" customFormat="1" x14ac:dyDescent="0.2"/>
  </sheetData>
  <autoFilter ref="A2:AW2"/>
  <hyperlinks>
    <hyperlink ref="G1" location="Cover!A1" display="Back to cover page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W42"/>
  <sheetViews>
    <sheetView zoomScale="90" zoomScaleNormal="90" workbookViewId="0">
      <pane xSplit="7" ySplit="2" topLeftCell="H3" activePane="bottomRight" state="frozen"/>
      <selection pane="topRight" activeCell="G1" sqref="G1"/>
      <selection pane="bottomLeft" activeCell="A2" sqref="A2"/>
      <selection pane="bottomRight" activeCell="E38" sqref="E38"/>
    </sheetView>
  </sheetViews>
  <sheetFormatPr defaultRowHeight="12.75" x14ac:dyDescent="0.2"/>
  <cols>
    <col min="1" max="1" bestFit="true" customWidth="true" style="60" width="10.875" collapsed="true"/>
    <col min="2" max="2" bestFit="true" customWidth="true" style="60" width="10.375" collapsed="true"/>
    <col min="3" max="3" bestFit="true" customWidth="true" style="60" width="10.625" collapsed="true"/>
    <col min="4" max="4" bestFit="true" customWidth="true" style="60" width="11.75" collapsed="true"/>
    <col min="5" max="5" style="60" width="9.0" collapsed="true"/>
    <col min="6" max="6" customWidth="true" style="60" width="10.75" collapsed="true"/>
    <col min="7" max="7" customWidth="true" style="60" width="13.5" collapsed="true"/>
    <col min="8" max="8" customWidth="true" style="60" width="7.75" collapsed="true"/>
    <col min="9" max="44" style="60" width="9.0" collapsed="true"/>
    <col min="45" max="49" style="100" width="9.0" collapsed="true"/>
    <col min="50" max="16384" style="60" width="9.0" collapsed="true"/>
  </cols>
  <sheetData>
    <row r="1" spans="1:49" x14ac:dyDescent="0.2">
      <c r="G1" s="180" t="s">
        <v>289</v>
      </c>
    </row>
    <row r="2" spans="1:49" s="90" customFormat="1" x14ac:dyDescent="0.2">
      <c r="A2" s="89" t="s">
        <v>234</v>
      </c>
      <c r="B2" s="89" t="s">
        <v>235</v>
      </c>
      <c r="C2" s="89" t="s">
        <v>236</v>
      </c>
      <c r="D2" s="89" t="s">
        <v>237</v>
      </c>
      <c r="E2" s="89" t="s">
        <v>238</v>
      </c>
      <c r="F2" s="89" t="s">
        <v>239</v>
      </c>
      <c r="G2" s="89" t="s">
        <v>240</v>
      </c>
      <c r="H2" s="90">
        <v>201501</v>
      </c>
      <c r="I2" s="90">
        <v>201502</v>
      </c>
      <c r="J2" s="90">
        <v>201503</v>
      </c>
      <c r="K2" s="90">
        <v>201504</v>
      </c>
      <c r="L2" s="90">
        <v>201505</v>
      </c>
      <c r="M2" s="90">
        <v>201506</v>
      </c>
      <c r="N2" s="90">
        <v>201507</v>
      </c>
      <c r="O2" s="90">
        <v>201508</v>
      </c>
      <c r="P2" s="90">
        <v>201509</v>
      </c>
      <c r="Q2" s="90">
        <v>201510</v>
      </c>
      <c r="R2" s="90">
        <v>201511</v>
      </c>
      <c r="S2" s="90">
        <v>201512</v>
      </c>
      <c r="T2" s="90">
        <v>201601</v>
      </c>
      <c r="U2" s="90">
        <v>201602</v>
      </c>
      <c r="V2" s="90">
        <v>201603</v>
      </c>
      <c r="W2" s="90">
        <v>201604</v>
      </c>
      <c r="X2" s="90">
        <v>201605</v>
      </c>
      <c r="Y2" s="90">
        <v>201606</v>
      </c>
      <c r="Z2" s="90">
        <v>201607</v>
      </c>
      <c r="AA2" s="90">
        <v>201608</v>
      </c>
      <c r="AB2" s="90">
        <v>201609</v>
      </c>
      <c r="AC2" s="90">
        <v>201610</v>
      </c>
      <c r="AD2" s="90">
        <v>201611</v>
      </c>
      <c r="AE2" s="90">
        <v>201612</v>
      </c>
      <c r="AF2" s="90">
        <v>201701</v>
      </c>
      <c r="AG2" s="90">
        <v>201702</v>
      </c>
      <c r="AH2" s="90">
        <v>201703</v>
      </c>
      <c r="AI2" s="90">
        <v>201704</v>
      </c>
      <c r="AJ2" s="90">
        <v>201705</v>
      </c>
      <c r="AK2" s="90">
        <v>201706</v>
      </c>
      <c r="AL2" s="90">
        <v>201707</v>
      </c>
      <c r="AM2" s="90">
        <v>201708</v>
      </c>
      <c r="AN2" s="90">
        <v>201709</v>
      </c>
      <c r="AO2" s="90">
        <v>201710</v>
      </c>
      <c r="AP2" s="90">
        <v>201711</v>
      </c>
      <c r="AQ2" s="90">
        <v>201712</v>
      </c>
      <c r="AS2" s="91" t="s">
        <v>241</v>
      </c>
      <c r="AT2" s="91" t="s">
        <v>242</v>
      </c>
      <c r="AU2" s="91"/>
      <c r="AV2" s="91" t="s">
        <v>203</v>
      </c>
      <c r="AW2" s="91" t="s">
        <v>0</v>
      </c>
    </row>
    <row r="3" spans="1:49" s="92" customFormat="1" x14ac:dyDescent="0.2">
      <c r="AS3" s="93"/>
      <c r="AT3" s="93"/>
      <c r="AU3" s="93"/>
      <c r="AV3" s="93"/>
      <c r="AW3" s="93"/>
    </row>
    <row r="4" spans="1:49" s="92" customFormat="1" x14ac:dyDescent="0.2">
      <c r="AS4" s="93"/>
      <c r="AT4" s="93"/>
      <c r="AU4" s="93"/>
      <c r="AV4" s="93"/>
      <c r="AW4" s="93"/>
    </row>
    <row r="5" spans="1:49" s="92" customFormat="1" x14ac:dyDescent="0.2">
      <c r="AS5" s="93"/>
      <c r="AT5" s="93"/>
      <c r="AU5" s="93"/>
      <c r="AV5" s="93"/>
      <c r="AW5" s="93"/>
    </row>
    <row r="6" spans="1:49" s="92" customFormat="1" x14ac:dyDescent="0.2">
      <c r="AS6" s="93"/>
      <c r="AT6" s="93"/>
      <c r="AU6" s="93"/>
      <c r="AV6" s="93"/>
      <c r="AW6" s="93"/>
    </row>
    <row r="7" spans="1:49" s="92" customFormat="1" x14ac:dyDescent="0.2">
      <c r="AS7" s="93"/>
      <c r="AT7" s="93"/>
      <c r="AU7" s="93"/>
      <c r="AV7" s="93"/>
      <c r="AW7" s="93"/>
    </row>
    <row r="8" spans="1:49" s="92" customFormat="1" x14ac:dyDescent="0.2">
      <c r="AS8" s="93"/>
      <c r="AT8" s="93"/>
      <c r="AU8" s="93"/>
      <c r="AV8" s="93"/>
      <c r="AW8" s="93"/>
    </row>
    <row r="9" spans="1:49" s="92" customFormat="1" x14ac:dyDescent="0.2">
      <c r="AS9" s="93"/>
      <c r="AT9" s="93"/>
      <c r="AU9" s="93"/>
      <c r="AV9" s="93"/>
      <c r="AW9" s="93"/>
    </row>
    <row r="10" spans="1:49" s="92" customFormat="1" x14ac:dyDescent="0.2">
      <c r="AS10" s="93"/>
      <c r="AT10" s="93"/>
      <c r="AU10" s="93"/>
      <c r="AV10" s="93"/>
      <c r="AW10" s="93"/>
    </row>
    <row r="11" spans="1:49" s="92" customFormat="1" x14ac:dyDescent="0.2">
      <c r="AS11" s="93"/>
      <c r="AT11" s="93"/>
      <c r="AU11" s="93"/>
      <c r="AV11" s="93"/>
      <c r="AW11" s="93"/>
    </row>
    <row r="12" spans="1:49" s="92" customFormat="1" x14ac:dyDescent="0.2">
      <c r="AS12" s="93"/>
      <c r="AT12" s="93"/>
      <c r="AU12" s="93"/>
      <c r="AV12" s="93"/>
      <c r="AW12" s="93"/>
    </row>
    <row r="13" spans="1:49" s="94" customFormat="1" x14ac:dyDescent="0.2">
      <c r="AS13" s="95"/>
      <c r="AT13" s="95"/>
      <c r="AU13" s="95"/>
      <c r="AV13" s="95"/>
      <c r="AW13" s="95"/>
    </row>
    <row r="14" spans="1:49" s="94" customFormat="1" x14ac:dyDescent="0.2">
      <c r="AS14" s="95"/>
      <c r="AT14" s="95"/>
      <c r="AU14" s="95"/>
      <c r="AV14" s="95"/>
      <c r="AW14" s="95"/>
    </row>
    <row r="15" spans="1:49" s="94" customFormat="1" x14ac:dyDescent="0.2">
      <c r="AS15" s="95"/>
      <c r="AT15" s="95"/>
      <c r="AU15" s="95"/>
      <c r="AV15" s="95"/>
      <c r="AW15" s="95"/>
    </row>
    <row r="16" spans="1:49" s="94" customFormat="1" x14ac:dyDescent="0.2">
      <c r="AS16" s="95"/>
      <c r="AT16" s="95"/>
      <c r="AU16" s="95"/>
      <c r="AV16" s="95"/>
      <c r="AW16" s="95"/>
    </row>
    <row r="17" spans="45:49" s="94" customFormat="1" x14ac:dyDescent="0.2">
      <c r="AS17" s="95"/>
      <c r="AT17" s="95"/>
      <c r="AU17" s="95"/>
      <c r="AV17" s="95"/>
      <c r="AW17" s="95"/>
    </row>
    <row r="18" spans="45:49" s="94" customFormat="1" x14ac:dyDescent="0.2">
      <c r="AS18" s="95"/>
      <c r="AT18" s="95"/>
      <c r="AU18" s="95"/>
      <c r="AV18" s="95"/>
      <c r="AW18" s="95"/>
    </row>
    <row r="19" spans="45:49" s="94" customFormat="1" x14ac:dyDescent="0.2">
      <c r="AS19" s="95"/>
      <c r="AT19" s="95"/>
      <c r="AU19" s="95"/>
      <c r="AV19" s="95"/>
      <c r="AW19" s="95"/>
    </row>
    <row r="20" spans="45:49" s="94" customFormat="1" x14ac:dyDescent="0.2">
      <c r="AS20" s="95"/>
      <c r="AT20" s="95"/>
      <c r="AU20" s="95"/>
      <c r="AV20" s="95"/>
      <c r="AW20" s="95"/>
    </row>
    <row r="21" spans="45:49" s="94" customFormat="1" x14ac:dyDescent="0.2">
      <c r="AS21" s="95"/>
      <c r="AT21" s="95"/>
      <c r="AU21" s="95"/>
      <c r="AV21" s="95"/>
      <c r="AW21" s="95"/>
    </row>
    <row r="22" spans="45:49" s="94" customFormat="1" x14ac:dyDescent="0.2">
      <c r="AS22" s="95"/>
      <c r="AT22" s="95"/>
      <c r="AU22" s="95"/>
      <c r="AV22" s="95"/>
      <c r="AW22" s="95"/>
    </row>
    <row r="23" spans="45:49" s="92" customFormat="1" x14ac:dyDescent="0.2">
      <c r="AS23" s="93"/>
      <c r="AT23" s="93"/>
      <c r="AU23" s="93"/>
      <c r="AV23" s="93"/>
      <c r="AW23" s="93"/>
    </row>
    <row r="24" spans="45:49" s="92" customFormat="1" x14ac:dyDescent="0.2">
      <c r="AS24" s="93"/>
      <c r="AT24" s="93"/>
      <c r="AU24" s="93"/>
      <c r="AV24" s="93"/>
      <c r="AW24" s="93"/>
    </row>
    <row r="25" spans="45:49" s="92" customFormat="1" x14ac:dyDescent="0.2">
      <c r="AS25" s="93"/>
      <c r="AT25" s="93"/>
      <c r="AU25" s="93"/>
      <c r="AV25" s="93"/>
      <c r="AW25" s="93"/>
    </row>
    <row r="26" spans="45:49" s="92" customFormat="1" x14ac:dyDescent="0.2">
      <c r="AS26" s="93"/>
      <c r="AT26" s="93"/>
      <c r="AU26" s="93"/>
      <c r="AV26" s="93"/>
      <c r="AW26" s="93"/>
    </row>
    <row r="27" spans="45:49" s="92" customFormat="1" x14ac:dyDescent="0.2">
      <c r="AS27" s="93"/>
      <c r="AT27" s="93"/>
      <c r="AU27" s="93"/>
      <c r="AV27" s="93"/>
      <c r="AW27" s="93"/>
    </row>
    <row r="28" spans="45:49" s="96" customFormat="1" x14ac:dyDescent="0.2">
      <c r="AS28" s="97"/>
      <c r="AT28" s="97"/>
      <c r="AU28" s="97"/>
      <c r="AV28" s="97"/>
      <c r="AW28" s="97"/>
    </row>
    <row r="29" spans="45:49" s="96" customFormat="1" x14ac:dyDescent="0.2">
      <c r="AS29" s="97"/>
      <c r="AT29" s="97"/>
      <c r="AU29" s="97"/>
      <c r="AV29" s="97"/>
      <c r="AW29" s="97"/>
    </row>
    <row r="30" spans="45:49" s="96" customFormat="1" x14ac:dyDescent="0.2">
      <c r="AS30" s="97"/>
      <c r="AT30" s="97"/>
      <c r="AU30" s="97"/>
      <c r="AV30" s="97"/>
      <c r="AW30" s="97"/>
    </row>
    <row r="31" spans="45:49" s="96" customFormat="1" x14ac:dyDescent="0.2">
      <c r="AS31" s="97"/>
      <c r="AT31" s="97"/>
      <c r="AU31" s="97"/>
      <c r="AV31" s="97"/>
      <c r="AW31" s="97"/>
    </row>
    <row r="32" spans="45:49" s="96" customFormat="1" x14ac:dyDescent="0.2">
      <c r="AS32" s="97"/>
      <c r="AT32" s="97"/>
      <c r="AU32" s="97"/>
      <c r="AV32" s="97"/>
      <c r="AW32" s="97"/>
    </row>
    <row r="33" spans="45:49" s="96" customFormat="1" x14ac:dyDescent="0.2">
      <c r="AS33" s="97"/>
      <c r="AT33" s="97"/>
      <c r="AU33" s="97"/>
      <c r="AV33" s="97"/>
      <c r="AW33" s="97"/>
    </row>
    <row r="34" spans="45:49" s="96" customFormat="1" x14ac:dyDescent="0.2">
      <c r="AS34" s="97"/>
      <c r="AT34" s="97"/>
      <c r="AU34" s="97"/>
      <c r="AV34" s="97"/>
      <c r="AW34" s="97"/>
    </row>
    <row r="35" spans="45:49" s="96" customFormat="1" x14ac:dyDescent="0.2">
      <c r="AS35" s="97"/>
      <c r="AT35" s="97"/>
      <c r="AU35" s="97"/>
      <c r="AV35" s="97"/>
      <c r="AW35" s="97"/>
    </row>
    <row r="36" spans="45:49" s="96" customFormat="1" x14ac:dyDescent="0.2">
      <c r="AS36" s="97"/>
      <c r="AT36" s="97"/>
      <c r="AU36" s="97"/>
      <c r="AV36" s="97"/>
      <c r="AW36" s="97"/>
    </row>
    <row r="37" spans="45:49" s="96" customFormat="1" x14ac:dyDescent="0.2">
      <c r="AS37" s="97"/>
      <c r="AT37" s="97"/>
      <c r="AU37" s="97"/>
      <c r="AV37" s="97"/>
      <c r="AW37" s="97"/>
    </row>
    <row r="38" spans="45:49" s="98" customFormat="1" x14ac:dyDescent="0.2">
      <c r="AS38" s="99"/>
      <c r="AT38" s="99"/>
      <c r="AU38" s="99"/>
      <c r="AV38" s="99"/>
      <c r="AW38" s="99"/>
    </row>
    <row r="39" spans="45:49" s="98" customFormat="1" x14ac:dyDescent="0.2">
      <c r="AS39" s="99"/>
      <c r="AT39" s="99"/>
      <c r="AU39" s="99"/>
      <c r="AV39" s="99"/>
      <c r="AW39" s="99"/>
    </row>
    <row r="40" spans="45:49" s="98" customFormat="1" x14ac:dyDescent="0.2">
      <c r="AS40" s="99"/>
      <c r="AT40" s="99"/>
      <c r="AU40" s="99"/>
      <c r="AV40" s="99"/>
      <c r="AW40" s="99"/>
    </row>
    <row r="41" spans="45:49" s="98" customFormat="1" x14ac:dyDescent="0.2">
      <c r="AS41" s="99"/>
      <c r="AT41" s="99"/>
      <c r="AU41" s="99"/>
      <c r="AV41" s="99"/>
      <c r="AW41" s="99"/>
    </row>
    <row r="42" spans="45:49" s="98" customFormat="1" x14ac:dyDescent="0.2">
      <c r="AS42" s="99"/>
      <c r="AT42" s="99"/>
      <c r="AU42" s="99"/>
      <c r="AV42" s="99"/>
      <c r="AW42" s="99"/>
    </row>
  </sheetData>
  <autoFilter ref="A2:AX2"/>
  <hyperlinks>
    <hyperlink ref="G1" location="Cover!A1" display="Back to cover page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X74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G1" sqref="G1"/>
    </sheetView>
  </sheetViews>
  <sheetFormatPr defaultRowHeight="12.75" x14ac:dyDescent="0.2"/>
  <cols>
    <col min="1" max="1" bestFit="true" customWidth="true" style="60" width="10.875" collapsed="true"/>
    <col min="2" max="2" bestFit="true" customWidth="true" style="60" width="10.375" collapsed="true"/>
    <col min="3" max="3" bestFit="true" customWidth="true" style="60" width="10.625" collapsed="true"/>
    <col min="4" max="4" bestFit="true" customWidth="true" style="60" width="11.75" collapsed="true"/>
    <col min="5" max="5" style="60" width="9.0" collapsed="true"/>
    <col min="6" max="6" customWidth="true" style="60" width="10.75" collapsed="true"/>
    <col min="7" max="7" customWidth="true" style="60" width="13.5" collapsed="true"/>
    <col min="8" max="8" customWidth="true" style="60" width="7.75" collapsed="true"/>
    <col min="9" max="44" style="60" width="9.0" collapsed="true"/>
    <col min="45" max="49" style="100" width="9.0" collapsed="true"/>
    <col min="50" max="16384" style="60" width="9.0" collapsed="true"/>
  </cols>
  <sheetData>
    <row r="1" spans="1:50" x14ac:dyDescent="0.2">
      <c r="G1" s="180" t="s">
        <v>289</v>
      </c>
    </row>
    <row r="2" spans="1:50" s="90" customFormat="1" x14ac:dyDescent="0.2">
      <c r="A2" s="89" t="s">
        <v>234</v>
      </c>
      <c r="B2" s="89" t="s">
        <v>235</v>
      </c>
      <c r="C2" s="89" t="s">
        <v>236</v>
      </c>
      <c r="D2" s="89" t="s">
        <v>237</v>
      </c>
      <c r="E2" s="89" t="s">
        <v>238</v>
      </c>
      <c r="F2" s="89" t="s">
        <v>239</v>
      </c>
      <c r="G2" s="89" t="s">
        <v>240</v>
      </c>
      <c r="H2" s="89">
        <v>201501</v>
      </c>
      <c r="I2" s="89">
        <v>201502</v>
      </c>
      <c r="J2" s="89">
        <v>201503</v>
      </c>
      <c r="K2" s="89">
        <v>201504</v>
      </c>
      <c r="L2" s="89">
        <v>201505</v>
      </c>
      <c r="M2" s="89">
        <v>201506</v>
      </c>
      <c r="N2" s="89">
        <v>201507</v>
      </c>
      <c r="O2" s="89">
        <v>201508</v>
      </c>
      <c r="P2" s="89">
        <v>201509</v>
      </c>
      <c r="Q2" s="89">
        <v>201510</v>
      </c>
      <c r="R2" s="89">
        <v>201511</v>
      </c>
      <c r="S2" s="89">
        <v>201512</v>
      </c>
      <c r="T2" s="89">
        <v>201601</v>
      </c>
      <c r="U2" s="89">
        <v>201602</v>
      </c>
      <c r="V2" s="89">
        <v>201603</v>
      </c>
      <c r="W2" s="89">
        <v>201604</v>
      </c>
      <c r="X2" s="89">
        <v>201605</v>
      </c>
      <c r="Y2" s="89">
        <v>201606</v>
      </c>
      <c r="Z2" s="89">
        <v>201607</v>
      </c>
      <c r="AA2" s="89">
        <v>201608</v>
      </c>
      <c r="AB2" s="89">
        <v>201609</v>
      </c>
      <c r="AC2" s="89">
        <v>201610</v>
      </c>
      <c r="AD2" s="89">
        <v>201611</v>
      </c>
      <c r="AE2" s="89">
        <v>201612</v>
      </c>
      <c r="AF2" s="89">
        <v>201701</v>
      </c>
      <c r="AG2" s="89">
        <v>201702</v>
      </c>
      <c r="AH2" s="89">
        <v>201703</v>
      </c>
      <c r="AI2" s="89">
        <v>201704</v>
      </c>
      <c r="AJ2" s="89">
        <v>201705</v>
      </c>
      <c r="AK2" s="89">
        <v>201706</v>
      </c>
      <c r="AL2" s="89">
        <v>201707</v>
      </c>
      <c r="AM2" s="89">
        <v>201708</v>
      </c>
      <c r="AN2" s="89">
        <v>201709</v>
      </c>
      <c r="AO2" s="89">
        <v>201710</v>
      </c>
      <c r="AP2" s="89">
        <v>201711</v>
      </c>
      <c r="AQ2" s="89">
        <v>201712</v>
      </c>
      <c r="AR2" s="89"/>
      <c r="AS2" s="89" t="s">
        <v>241</v>
      </c>
      <c r="AT2" s="89" t="s">
        <v>242</v>
      </c>
      <c r="AU2" s="89"/>
      <c r="AV2" s="89" t="s">
        <v>203</v>
      </c>
      <c r="AW2" s="89" t="s">
        <v>0</v>
      </c>
      <c r="AX2" s="89"/>
    </row>
    <row r="3" spans="1:50" s="92" customFormat="1" x14ac:dyDescent="0.2">
      <c r="AS3" s="93"/>
      <c r="AT3" s="93"/>
      <c r="AU3" s="93"/>
      <c r="AV3" s="93"/>
      <c r="AW3" s="93"/>
    </row>
    <row r="4" spans="1:50" s="92" customFormat="1" x14ac:dyDescent="0.2">
      <c r="AS4" s="93"/>
      <c r="AT4" s="93"/>
      <c r="AU4" s="93"/>
      <c r="AV4" s="93"/>
      <c r="AW4" s="93"/>
    </row>
    <row r="5" spans="1:50" s="92" customFormat="1" x14ac:dyDescent="0.2">
      <c r="AS5" s="93"/>
      <c r="AT5" s="93"/>
      <c r="AU5" s="93"/>
      <c r="AV5" s="93"/>
      <c r="AW5" s="93"/>
    </row>
    <row r="6" spans="1:50" s="92" customFormat="1" x14ac:dyDescent="0.2">
      <c r="AS6" s="93"/>
      <c r="AT6" s="93"/>
      <c r="AU6" s="93"/>
      <c r="AV6" s="93"/>
      <c r="AW6" s="93"/>
    </row>
    <row r="7" spans="1:50" s="92" customFormat="1" x14ac:dyDescent="0.2">
      <c r="AS7" s="93"/>
      <c r="AT7" s="93"/>
      <c r="AU7" s="93"/>
      <c r="AV7" s="93"/>
      <c r="AW7" s="93"/>
    </row>
    <row r="8" spans="1:50" s="92" customFormat="1" x14ac:dyDescent="0.2">
      <c r="AS8" s="93"/>
      <c r="AT8" s="93"/>
      <c r="AU8" s="93"/>
      <c r="AV8" s="93"/>
      <c r="AW8" s="93"/>
    </row>
    <row r="9" spans="1:50" s="92" customFormat="1" x14ac:dyDescent="0.2">
      <c r="AS9" s="93"/>
      <c r="AT9" s="93"/>
      <c r="AU9" s="93"/>
      <c r="AV9" s="93"/>
      <c r="AW9" s="93"/>
    </row>
    <row r="10" spans="1:50" s="92" customFormat="1" x14ac:dyDescent="0.2">
      <c r="AS10" s="93"/>
      <c r="AT10" s="93"/>
      <c r="AU10" s="93"/>
      <c r="AV10" s="93"/>
      <c r="AW10" s="93"/>
    </row>
    <row r="11" spans="1:50" s="92" customFormat="1" x14ac:dyDescent="0.2">
      <c r="AS11" s="93"/>
      <c r="AT11" s="93"/>
      <c r="AU11" s="93"/>
      <c r="AV11" s="93"/>
      <c r="AW11" s="93"/>
    </row>
    <row r="12" spans="1:50" s="92" customFormat="1" x14ac:dyDescent="0.2">
      <c r="AS12" s="93"/>
      <c r="AT12" s="93"/>
      <c r="AU12" s="93"/>
      <c r="AV12" s="93"/>
      <c r="AW12" s="93"/>
    </row>
    <row r="13" spans="1:50" s="92" customFormat="1" x14ac:dyDescent="0.2">
      <c r="AS13" s="93"/>
      <c r="AT13" s="93"/>
      <c r="AU13" s="93"/>
      <c r="AV13" s="93"/>
      <c r="AW13" s="93"/>
    </row>
    <row r="14" spans="1:50" s="92" customFormat="1" x14ac:dyDescent="0.2">
      <c r="AS14" s="93"/>
      <c r="AT14" s="93"/>
      <c r="AU14" s="93"/>
      <c r="AV14" s="93"/>
      <c r="AW14" s="93"/>
    </row>
    <row r="15" spans="1:50" s="92" customFormat="1" x14ac:dyDescent="0.2">
      <c r="AS15" s="93"/>
      <c r="AT15" s="93"/>
      <c r="AU15" s="93"/>
      <c r="AV15" s="93"/>
      <c r="AW15" s="93"/>
    </row>
    <row r="16" spans="1:50" s="92" customFormat="1" x14ac:dyDescent="0.2">
      <c r="AS16" s="93"/>
      <c r="AT16" s="93"/>
      <c r="AU16" s="93"/>
      <c r="AV16" s="93"/>
      <c r="AW16" s="93"/>
    </row>
    <row r="17" spans="45:49" s="92" customFormat="1" x14ac:dyDescent="0.2">
      <c r="AS17" s="93"/>
      <c r="AT17" s="93"/>
      <c r="AU17" s="93"/>
      <c r="AV17" s="93"/>
      <c r="AW17" s="93"/>
    </row>
    <row r="18" spans="45:49" s="92" customFormat="1" x14ac:dyDescent="0.2">
      <c r="AS18" s="93"/>
      <c r="AT18" s="93"/>
      <c r="AU18" s="93"/>
      <c r="AV18" s="93"/>
      <c r="AW18" s="93"/>
    </row>
    <row r="19" spans="45:49" s="92" customFormat="1" x14ac:dyDescent="0.2">
      <c r="AS19" s="93"/>
      <c r="AT19" s="93"/>
      <c r="AU19" s="93"/>
      <c r="AV19" s="93"/>
      <c r="AW19" s="93"/>
    </row>
    <row r="20" spans="45:49" s="92" customFormat="1" x14ac:dyDescent="0.2">
      <c r="AS20" s="93"/>
      <c r="AT20" s="93"/>
      <c r="AU20" s="93"/>
      <c r="AV20" s="93"/>
      <c r="AW20" s="93"/>
    </row>
    <row r="21" spans="45:49" s="94" customFormat="1" x14ac:dyDescent="0.2">
      <c r="AS21" s="95"/>
      <c r="AT21" s="95"/>
      <c r="AU21" s="95"/>
      <c r="AV21" s="95"/>
      <c r="AW21" s="95"/>
    </row>
    <row r="22" spans="45:49" s="94" customFormat="1" x14ac:dyDescent="0.2">
      <c r="AS22" s="95"/>
      <c r="AT22" s="95"/>
      <c r="AU22" s="95"/>
      <c r="AV22" s="95"/>
      <c r="AW22" s="95"/>
    </row>
    <row r="23" spans="45:49" s="94" customFormat="1" x14ac:dyDescent="0.2">
      <c r="AS23" s="95"/>
      <c r="AT23" s="95"/>
      <c r="AU23" s="95"/>
      <c r="AV23" s="95"/>
      <c r="AW23" s="95"/>
    </row>
    <row r="24" spans="45:49" s="94" customFormat="1" x14ac:dyDescent="0.2">
      <c r="AS24" s="95"/>
      <c r="AT24" s="95"/>
      <c r="AU24" s="95"/>
      <c r="AV24" s="95"/>
      <c r="AW24" s="95"/>
    </row>
    <row r="25" spans="45:49" s="94" customFormat="1" x14ac:dyDescent="0.2">
      <c r="AS25" s="95"/>
      <c r="AT25" s="95"/>
      <c r="AU25" s="95"/>
      <c r="AV25" s="95"/>
      <c r="AW25" s="95"/>
    </row>
    <row r="26" spans="45:49" s="94" customFormat="1" x14ac:dyDescent="0.2">
      <c r="AS26" s="95"/>
      <c r="AT26" s="95"/>
      <c r="AU26" s="95"/>
      <c r="AV26" s="95"/>
      <c r="AW26" s="95"/>
    </row>
    <row r="27" spans="45:49" s="94" customFormat="1" x14ac:dyDescent="0.2">
      <c r="AS27" s="95"/>
      <c r="AT27" s="95"/>
      <c r="AU27" s="95"/>
      <c r="AV27" s="95"/>
      <c r="AW27" s="95"/>
    </row>
    <row r="28" spans="45:49" s="94" customFormat="1" x14ac:dyDescent="0.2">
      <c r="AS28" s="95"/>
      <c r="AT28" s="95"/>
      <c r="AU28" s="95"/>
      <c r="AV28" s="95"/>
      <c r="AW28" s="95"/>
    </row>
    <row r="29" spans="45:49" s="94" customFormat="1" x14ac:dyDescent="0.2">
      <c r="AS29" s="95"/>
      <c r="AT29" s="95"/>
      <c r="AU29" s="95"/>
      <c r="AV29" s="95"/>
      <c r="AW29" s="95"/>
    </row>
    <row r="30" spans="45:49" s="94" customFormat="1" x14ac:dyDescent="0.2">
      <c r="AS30" s="95"/>
      <c r="AT30" s="95"/>
      <c r="AU30" s="95"/>
      <c r="AV30" s="95"/>
      <c r="AW30" s="95"/>
    </row>
    <row r="31" spans="45:49" s="94" customFormat="1" x14ac:dyDescent="0.2">
      <c r="AS31" s="95"/>
      <c r="AT31" s="95"/>
      <c r="AU31" s="95"/>
      <c r="AV31" s="95"/>
      <c r="AW31" s="95"/>
    </row>
    <row r="32" spans="45:49" s="94" customFormat="1" x14ac:dyDescent="0.2">
      <c r="AS32" s="95"/>
      <c r="AT32" s="95"/>
      <c r="AU32" s="95"/>
      <c r="AV32" s="95"/>
      <c r="AW32" s="95"/>
    </row>
    <row r="33" spans="45:49" s="94" customFormat="1" x14ac:dyDescent="0.2">
      <c r="AS33" s="95"/>
      <c r="AT33" s="95"/>
      <c r="AU33" s="95"/>
      <c r="AV33" s="95"/>
      <c r="AW33" s="95"/>
    </row>
    <row r="34" spans="45:49" s="94" customFormat="1" x14ac:dyDescent="0.2">
      <c r="AS34" s="95"/>
      <c r="AT34" s="95"/>
      <c r="AU34" s="95"/>
      <c r="AV34" s="95"/>
      <c r="AW34" s="95"/>
    </row>
    <row r="35" spans="45:49" s="94" customFormat="1" x14ac:dyDescent="0.2">
      <c r="AS35" s="95"/>
      <c r="AT35" s="95"/>
      <c r="AU35" s="95"/>
      <c r="AV35" s="95"/>
      <c r="AW35" s="95"/>
    </row>
    <row r="36" spans="45:49" s="94" customFormat="1" x14ac:dyDescent="0.2">
      <c r="AS36" s="95"/>
      <c r="AT36" s="95"/>
      <c r="AU36" s="95"/>
      <c r="AV36" s="95"/>
      <c r="AW36" s="95"/>
    </row>
    <row r="37" spans="45:49" s="94" customFormat="1" x14ac:dyDescent="0.2">
      <c r="AS37" s="95"/>
      <c r="AT37" s="95"/>
      <c r="AU37" s="95"/>
      <c r="AV37" s="95"/>
      <c r="AW37" s="95"/>
    </row>
    <row r="38" spans="45:49" s="94" customFormat="1" x14ac:dyDescent="0.2">
      <c r="AS38" s="95"/>
      <c r="AT38" s="95"/>
      <c r="AU38" s="95"/>
      <c r="AV38" s="95"/>
      <c r="AW38" s="95"/>
    </row>
    <row r="39" spans="45:49" s="92" customFormat="1" x14ac:dyDescent="0.2">
      <c r="AS39" s="93"/>
      <c r="AT39" s="93"/>
      <c r="AU39" s="93"/>
      <c r="AV39" s="93"/>
      <c r="AW39" s="93"/>
    </row>
    <row r="40" spans="45:49" s="92" customFormat="1" x14ac:dyDescent="0.2">
      <c r="AS40" s="93"/>
      <c r="AT40" s="93"/>
      <c r="AU40" s="93"/>
      <c r="AV40" s="93"/>
      <c r="AW40" s="93"/>
    </row>
    <row r="41" spans="45:49" s="92" customFormat="1" x14ac:dyDescent="0.2">
      <c r="AS41" s="93"/>
      <c r="AT41" s="93"/>
      <c r="AU41" s="93"/>
      <c r="AV41" s="93"/>
      <c r="AW41" s="93"/>
    </row>
    <row r="42" spans="45:49" s="92" customFormat="1" x14ac:dyDescent="0.2">
      <c r="AS42" s="93"/>
      <c r="AT42" s="93"/>
      <c r="AU42" s="93"/>
      <c r="AV42" s="93"/>
      <c r="AW42" s="93"/>
    </row>
    <row r="43" spans="45:49" s="92" customFormat="1" x14ac:dyDescent="0.2">
      <c r="AS43" s="93"/>
      <c r="AT43" s="93"/>
      <c r="AU43" s="93"/>
      <c r="AV43" s="93"/>
      <c r="AW43" s="93"/>
    </row>
    <row r="44" spans="45:49" s="92" customFormat="1" x14ac:dyDescent="0.2">
      <c r="AS44" s="93"/>
      <c r="AT44" s="93"/>
      <c r="AU44" s="93"/>
      <c r="AV44" s="93"/>
      <c r="AW44" s="93"/>
    </row>
    <row r="45" spans="45:49" s="92" customFormat="1" x14ac:dyDescent="0.2">
      <c r="AS45" s="93"/>
      <c r="AT45" s="93"/>
      <c r="AU45" s="93"/>
      <c r="AV45" s="93"/>
      <c r="AW45" s="93"/>
    </row>
    <row r="46" spans="45:49" s="92" customFormat="1" x14ac:dyDescent="0.2">
      <c r="AS46" s="93"/>
      <c r="AT46" s="93"/>
      <c r="AU46" s="93"/>
      <c r="AV46" s="93"/>
      <c r="AW46" s="93"/>
    </row>
    <row r="47" spans="45:49" s="92" customFormat="1" x14ac:dyDescent="0.2">
      <c r="AS47" s="93"/>
      <c r="AT47" s="93"/>
      <c r="AU47" s="93"/>
      <c r="AV47" s="93"/>
      <c r="AW47" s="93"/>
    </row>
    <row r="48" spans="45:49" s="96" customFormat="1" x14ac:dyDescent="0.2">
      <c r="AS48" s="97"/>
      <c r="AT48" s="97"/>
      <c r="AU48" s="97"/>
      <c r="AV48" s="97"/>
      <c r="AW48" s="97"/>
    </row>
    <row r="49" spans="45:49" s="96" customFormat="1" x14ac:dyDescent="0.2">
      <c r="AS49" s="97"/>
      <c r="AT49" s="97"/>
      <c r="AU49" s="97"/>
      <c r="AV49" s="97"/>
      <c r="AW49" s="97"/>
    </row>
    <row r="50" spans="45:49" s="96" customFormat="1" x14ac:dyDescent="0.2">
      <c r="AS50" s="97"/>
      <c r="AT50" s="97"/>
      <c r="AU50" s="97"/>
      <c r="AV50" s="97"/>
      <c r="AW50" s="97"/>
    </row>
    <row r="51" spans="45:49" s="96" customFormat="1" x14ac:dyDescent="0.2">
      <c r="AS51" s="97"/>
      <c r="AT51" s="97"/>
      <c r="AU51" s="97"/>
      <c r="AV51" s="97"/>
      <c r="AW51" s="97"/>
    </row>
    <row r="52" spans="45:49" s="96" customFormat="1" x14ac:dyDescent="0.2">
      <c r="AS52" s="97"/>
      <c r="AT52" s="97"/>
      <c r="AU52" s="97"/>
      <c r="AV52" s="97"/>
      <c r="AW52" s="97"/>
    </row>
    <row r="53" spans="45:49" s="96" customFormat="1" x14ac:dyDescent="0.2">
      <c r="AS53" s="97"/>
      <c r="AT53" s="97"/>
      <c r="AU53" s="97"/>
      <c r="AV53" s="97"/>
      <c r="AW53" s="97"/>
    </row>
    <row r="54" spans="45:49" s="96" customFormat="1" x14ac:dyDescent="0.2">
      <c r="AS54" s="97"/>
      <c r="AT54" s="97"/>
      <c r="AU54" s="97"/>
      <c r="AV54" s="97"/>
      <c r="AW54" s="97"/>
    </row>
    <row r="55" spans="45:49" s="96" customFormat="1" x14ac:dyDescent="0.2">
      <c r="AS55" s="97"/>
      <c r="AT55" s="97"/>
      <c r="AU55" s="97"/>
      <c r="AV55" s="97"/>
      <c r="AW55" s="97"/>
    </row>
    <row r="56" spans="45:49" s="96" customFormat="1" x14ac:dyDescent="0.2">
      <c r="AS56" s="97"/>
      <c r="AT56" s="97"/>
      <c r="AU56" s="97"/>
      <c r="AV56" s="97"/>
      <c r="AW56" s="97"/>
    </row>
    <row r="57" spans="45:49" s="96" customFormat="1" x14ac:dyDescent="0.2">
      <c r="AS57" s="97"/>
      <c r="AT57" s="97"/>
      <c r="AU57" s="97"/>
      <c r="AV57" s="97"/>
      <c r="AW57" s="97"/>
    </row>
    <row r="58" spans="45:49" s="96" customFormat="1" x14ac:dyDescent="0.2">
      <c r="AS58" s="97"/>
      <c r="AT58" s="97"/>
      <c r="AU58" s="97"/>
      <c r="AV58" s="97"/>
      <c r="AW58" s="97"/>
    </row>
    <row r="59" spans="45:49" s="96" customFormat="1" x14ac:dyDescent="0.2">
      <c r="AS59" s="97"/>
      <c r="AT59" s="97"/>
      <c r="AU59" s="97"/>
      <c r="AV59" s="97"/>
      <c r="AW59" s="97"/>
    </row>
    <row r="60" spans="45:49" s="96" customFormat="1" x14ac:dyDescent="0.2">
      <c r="AS60" s="97"/>
      <c r="AT60" s="97"/>
      <c r="AU60" s="97"/>
      <c r="AV60" s="97"/>
      <c r="AW60" s="97"/>
    </row>
    <row r="61" spans="45:49" s="96" customFormat="1" x14ac:dyDescent="0.2">
      <c r="AS61" s="97"/>
      <c r="AT61" s="97"/>
      <c r="AU61" s="97"/>
      <c r="AV61" s="97"/>
      <c r="AW61" s="97"/>
    </row>
    <row r="62" spans="45:49" s="96" customFormat="1" x14ac:dyDescent="0.2">
      <c r="AS62" s="97"/>
      <c r="AT62" s="97"/>
      <c r="AU62" s="97"/>
      <c r="AV62" s="97"/>
      <c r="AW62" s="97"/>
    </row>
    <row r="63" spans="45:49" s="96" customFormat="1" x14ac:dyDescent="0.2">
      <c r="AS63" s="97"/>
      <c r="AT63" s="97"/>
      <c r="AU63" s="97"/>
      <c r="AV63" s="97"/>
      <c r="AW63" s="97"/>
    </row>
    <row r="64" spans="45:49" s="96" customFormat="1" x14ac:dyDescent="0.2">
      <c r="AS64" s="97"/>
      <c r="AT64" s="97"/>
      <c r="AU64" s="97"/>
      <c r="AV64" s="97"/>
      <c r="AW64" s="97"/>
    </row>
    <row r="65" spans="45:49" s="96" customFormat="1" x14ac:dyDescent="0.2">
      <c r="AS65" s="97"/>
      <c r="AT65" s="97"/>
      <c r="AU65" s="97"/>
      <c r="AV65" s="97"/>
      <c r="AW65" s="97"/>
    </row>
    <row r="66" spans="45:49" s="98" customFormat="1" x14ac:dyDescent="0.2">
      <c r="AS66" s="99"/>
      <c r="AT66" s="99"/>
      <c r="AU66" s="99"/>
      <c r="AV66" s="99"/>
      <c r="AW66" s="99"/>
    </row>
    <row r="67" spans="45:49" s="98" customFormat="1" x14ac:dyDescent="0.2">
      <c r="AS67" s="99"/>
      <c r="AT67" s="99"/>
      <c r="AU67" s="99"/>
      <c r="AV67" s="99"/>
      <c r="AW67" s="99"/>
    </row>
    <row r="68" spans="45:49" s="98" customFormat="1" x14ac:dyDescent="0.2">
      <c r="AS68" s="99"/>
      <c r="AT68" s="99"/>
      <c r="AU68" s="99"/>
      <c r="AV68" s="99"/>
      <c r="AW68" s="99"/>
    </row>
    <row r="69" spans="45:49" s="98" customFormat="1" x14ac:dyDescent="0.2">
      <c r="AS69" s="99"/>
      <c r="AT69" s="99"/>
      <c r="AU69" s="99"/>
      <c r="AV69" s="99"/>
      <c r="AW69" s="99"/>
    </row>
    <row r="70" spans="45:49" s="98" customFormat="1" x14ac:dyDescent="0.2">
      <c r="AS70" s="99"/>
      <c r="AT70" s="99"/>
      <c r="AU70" s="99"/>
      <c r="AV70" s="99"/>
      <c r="AW70" s="99"/>
    </row>
    <row r="71" spans="45:49" s="98" customFormat="1" x14ac:dyDescent="0.2">
      <c r="AS71" s="99"/>
      <c r="AT71" s="99"/>
      <c r="AU71" s="99"/>
      <c r="AV71" s="99"/>
      <c r="AW71" s="99"/>
    </row>
    <row r="72" spans="45:49" s="98" customFormat="1" x14ac:dyDescent="0.2">
      <c r="AS72" s="99"/>
      <c r="AT72" s="99"/>
      <c r="AU72" s="99"/>
      <c r="AV72" s="99"/>
      <c r="AW72" s="99"/>
    </row>
    <row r="73" spans="45:49" s="98" customFormat="1" x14ac:dyDescent="0.2">
      <c r="AS73" s="99"/>
      <c r="AT73" s="99"/>
      <c r="AU73" s="99"/>
      <c r="AV73" s="99"/>
      <c r="AW73" s="99"/>
    </row>
    <row r="74" spans="45:49" s="98" customFormat="1" x14ac:dyDescent="0.2">
      <c r="AS74" s="99"/>
      <c r="AT74" s="99"/>
      <c r="AU74" s="99"/>
      <c r="AV74" s="99"/>
      <c r="AW74" s="99"/>
    </row>
  </sheetData>
  <autoFilter ref="A2:AW2"/>
  <hyperlinks>
    <hyperlink ref="G1" location="Cover!A1" display="Back to cover page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tabColor theme="9" tint="-0.249977111117893"/>
  </sheetPr>
  <dimension ref="B1:AA46"/>
  <sheetViews>
    <sheetView showGridLines="0" zoomScale="85" zoomScaleNormal="85" workbookViewId="0">
      <pane xSplit="3" ySplit="5" topLeftCell="I6" activePane="bottomRight" state="frozen"/>
      <selection pane="topRight" activeCell="D1" sqref="D1"/>
      <selection pane="bottomLeft" activeCell="A7" sqref="A7"/>
      <selection pane="bottomRight" activeCell="A17" sqref="A17:XFD17"/>
    </sheetView>
  </sheetViews>
  <sheetFormatPr defaultRowHeight="15" outlineLevelCol="1" x14ac:dyDescent="0.25"/>
  <cols>
    <col min="1" max="1" customWidth="true" width="1.0" collapsed="true"/>
    <col min="2" max="2" bestFit="true" customWidth="true" width="16.25" collapsed="true"/>
    <col min="3" max="3" bestFit="true" customWidth="true" width="32.375" collapsed="true"/>
    <col min="4" max="4" customWidth="true" width="42.625" collapsed="true" outlineLevel="1"/>
    <col min="5" max="5" customWidth="true" width="11.875" collapsed="true" outlineLevel="1"/>
    <col min="6" max="6" customWidth="true" width="22.75" collapsed="true" outlineLevel="1"/>
    <col min="7" max="7" customWidth="true" width="11.25" collapsed="true" outlineLevel="1"/>
    <col min="8" max="8" bestFit="true" customWidth="true" width="10.875" collapsed="true" outlineLevel="1"/>
    <col min="9" max="9" customWidth="true" width="10.375" collapsed="true" outlineLevel="1"/>
    <col min="10" max="11" customWidth="true" width="6.75" collapsed="true"/>
    <col min="12" max="12" customWidth="true" width="8.75" collapsed="true"/>
    <col min="13" max="15" customWidth="true" width="6.75" collapsed="true"/>
    <col min="16" max="16" customWidth="true" width="8.75" collapsed="true"/>
    <col min="17" max="17" customWidth="true" width="9.0" collapsed="true"/>
    <col min="18" max="18" customWidth="true" width="9.375" collapsed="true"/>
    <col min="19" max="21" customWidth="true" width="8.375" collapsed="true"/>
    <col min="22" max="22" customWidth="true" width="8.875" collapsed="true"/>
    <col min="23" max="23" customWidth="true" width="7.25" collapsed="true"/>
    <col min="24" max="24" customWidth="true" width="8.375" collapsed="true"/>
    <col min="25" max="25" customWidth="true" hidden="true" width="9.5" collapsed="true"/>
    <col min="26" max="26" customWidth="true" width="6.375" collapsed="true"/>
    <col min="27" max="27" customWidth="true" width="6.25" collapsed="true"/>
  </cols>
  <sheetData>
    <row r="1" spans="2:27" x14ac:dyDescent="0.25">
      <c r="B1" s="233" t="s">
        <v>229</v>
      </c>
      <c r="C1" s="180" t="s">
        <v>289</v>
      </c>
    </row>
    <row r="2" spans="2:27" x14ac:dyDescent="0.25">
      <c r="B2" s="234">
        <f>'[10]2.0 MP (GVL)'!$B$2</f>
        <v>42947</v>
      </c>
    </row>
    <row r="4" spans="2:27" x14ac:dyDescent="0.25">
      <c r="B4" s="235" t="s">
        <v>405</v>
      </c>
    </row>
    <row r="5" spans="2:27" x14ac:dyDescent="0.25">
      <c r="B5" t="s">
        <v>237</v>
      </c>
      <c r="C5" t="s">
        <v>246</v>
      </c>
      <c r="D5" t="s">
        <v>412</v>
      </c>
      <c r="E5" t="s">
        <v>248</v>
      </c>
      <c r="F5" t="s">
        <v>413</v>
      </c>
      <c r="G5" t="s">
        <v>250</v>
      </c>
      <c r="H5" t="s">
        <v>251</v>
      </c>
      <c r="I5" t="s">
        <v>252</v>
      </c>
      <c r="J5" t="s">
        <v>253</v>
      </c>
      <c r="K5" t="s">
        <v>254</v>
      </c>
      <c r="L5" t="s">
        <v>414</v>
      </c>
      <c r="M5" t="s">
        <v>256</v>
      </c>
      <c r="N5" t="s">
        <v>415</v>
      </c>
      <c r="O5" t="s">
        <v>416</v>
      </c>
      <c r="P5" s="316" t="s">
        <v>417</v>
      </c>
      <c r="Q5" s="316" t="s">
        <v>418</v>
      </c>
      <c r="R5" s="316" t="s">
        <v>419</v>
      </c>
      <c r="S5" s="316" t="s">
        <v>420</v>
      </c>
      <c r="T5" s="316" t="s">
        <v>421</v>
      </c>
      <c r="U5" s="316" t="s">
        <v>422</v>
      </c>
      <c r="V5" s="316" t="s">
        <v>423</v>
      </c>
      <c r="W5" s="316" t="s">
        <v>424</v>
      </c>
    </row>
    <row r="6" spans="2:27" ht="15.75" thickBot="1" x14ac:dyDescent="0.3"/>
    <row r="7" spans="2:27" ht="15.75" thickBot="1" x14ac:dyDescent="0.3">
      <c r="J7" s="236" t="s">
        <v>243</v>
      </c>
      <c r="K7" s="237"/>
      <c r="L7" s="237"/>
      <c r="M7" s="237"/>
      <c r="N7" s="237"/>
      <c r="O7" s="237"/>
      <c r="P7" s="238" t="s">
        <v>244</v>
      </c>
      <c r="Q7" s="238"/>
      <c r="R7" s="238"/>
      <c r="S7" s="238"/>
      <c r="T7" s="238"/>
      <c r="U7" s="238"/>
      <c r="V7" s="238"/>
      <c r="W7" s="238"/>
      <c r="X7" s="238"/>
      <c r="Y7" s="238"/>
      <c r="Z7" s="239" t="s">
        <v>245</v>
      </c>
      <c r="AA7" s="240"/>
    </row>
    <row r="8" spans="2:27" ht="32.25" thickBot="1" x14ac:dyDescent="0.3">
      <c r="B8" s="241" t="s">
        <v>237</v>
      </c>
      <c r="C8" s="242" t="s">
        <v>246</v>
      </c>
      <c r="D8" s="242" t="s">
        <v>247</v>
      </c>
      <c r="E8" s="242" t="s">
        <v>248</v>
      </c>
      <c r="F8" s="242" t="s">
        <v>249</v>
      </c>
      <c r="G8" s="242" t="s">
        <v>250</v>
      </c>
      <c r="H8" s="242" t="s">
        <v>251</v>
      </c>
      <c r="I8" s="242" t="s">
        <v>252</v>
      </c>
      <c r="J8" s="243" t="s">
        <v>253</v>
      </c>
      <c r="K8" s="243" t="s">
        <v>254</v>
      </c>
      <c r="L8" s="243" t="s">
        <v>255</v>
      </c>
      <c r="M8" s="243" t="s">
        <v>256</v>
      </c>
      <c r="N8" s="243" t="s">
        <v>257</v>
      </c>
      <c r="O8" s="243" t="s">
        <v>258</v>
      </c>
      <c r="P8" s="244" t="s">
        <v>312</v>
      </c>
      <c r="Q8" s="244" t="s">
        <v>259</v>
      </c>
      <c r="R8" s="244" t="s">
        <v>406</v>
      </c>
      <c r="S8" s="244" t="s">
        <v>407</v>
      </c>
      <c r="T8" s="244" t="s">
        <v>408</v>
      </c>
      <c r="U8" s="244" t="s">
        <v>409</v>
      </c>
      <c r="V8" s="245" t="s">
        <v>410</v>
      </c>
      <c r="W8" s="245" t="s">
        <v>411</v>
      </c>
      <c r="X8" s="246" t="s">
        <v>260</v>
      </c>
      <c r="Y8" s="247" t="s">
        <v>261</v>
      </c>
      <c r="Z8" s="248" t="s">
        <v>262</v>
      </c>
      <c r="AA8" s="249" t="s">
        <v>263</v>
      </c>
    </row>
    <row r="9" spans="2:27" x14ac:dyDescent="0.25">
      <c r="B9" s="250" t="s">
        <v>437</v>
      </c>
      <c r="C9" s="251" t="s">
        <v>447</v>
      </c>
      <c r="D9" s="252" t="s">
        <v>476</v>
      </c>
      <c r="E9" s="253" t="s">
        <v>505</v>
      </c>
      <c r="F9" s="253" t="s">
        <v>534</v>
      </c>
      <c r="G9" s="254" t="s">
        <v>563</v>
      </c>
      <c r="H9" s="255" t="s">
        <v>589</v>
      </c>
      <c r="I9" s="256" t="s">
        <v>611</v>
      </c>
      <c r="J9" s="257" t="n">
        <v>64.0</v>
      </c>
      <c r="K9" s="258" t="n">
        <v>61.0</v>
      </c>
      <c r="L9" s="258" t="n">
        <v>3.0</v>
      </c>
      <c r="M9" s="258" t="n">
        <v>14.0</v>
      </c>
      <c r="N9" s="258" t="n">
        <v>9.0</v>
      </c>
      <c r="O9" s="259" t="n">
        <v>0.144</v>
      </c>
      <c r="P9" s="260" t="n">
        <v>2.58129E8</v>
      </c>
      <c r="Q9" s="260" t="n">
        <v>3.32621E8</v>
      </c>
      <c r="R9" s="260" t="n">
        <v>3.72821E8</v>
      </c>
      <c r="S9" s="260" t="n">
        <v>7.15871E8</v>
      </c>
      <c r="T9" s="260" t="n">
        <v>5.71203E9</v>
      </c>
      <c r="U9" s="260" t="n">
        <v>4.91824E8</v>
      </c>
      <c r="V9" s="261" t="n">
        <v>3.83241E8</v>
      </c>
      <c r="W9" s="262" t="n">
        <v>16.0</v>
      </c>
      <c r="X9" s="263"/>
      <c r="Y9" s="263"/>
      <c r="Z9" s="264"/>
      <c r="AA9" s="265"/>
    </row>
    <row r="10" spans="2:27" x14ac:dyDescent="0.25">
      <c r="B10" s="266" t="s">
        <v>437</v>
      </c>
      <c r="C10" s="267" t="s">
        <v>448</v>
      </c>
      <c r="D10" s="268" t="s">
        <v>477</v>
      </c>
      <c r="E10" s="269" t="s">
        <v>506</v>
      </c>
      <c r="F10" s="269" t="s">
        <v>535</v>
      </c>
      <c r="G10" s="270" t="s">
        <v>564</v>
      </c>
      <c r="H10" s="271" t="s">
        <v>565</v>
      </c>
      <c r="I10" s="272" t="s">
        <v>612</v>
      </c>
      <c r="J10" s="273" t="n">
        <v>94.0</v>
      </c>
      <c r="K10" s="274" t="n">
        <v>75.0</v>
      </c>
      <c r="L10" s="274" t="n">
        <v>3.0</v>
      </c>
      <c r="M10" s="274" t="n">
        <v>10.0</v>
      </c>
      <c r="N10" s="274" t="n">
        <v>45.0</v>
      </c>
      <c r="O10" s="275" t="n">
        <v>0.5325443786982249</v>
      </c>
      <c r="P10" s="276" t="n">
        <v>2.662625E9</v>
      </c>
      <c r="Q10" s="276" t="n">
        <v>3.74609E9</v>
      </c>
      <c r="R10" s="276" t="n">
        <v>4.580857E9</v>
      </c>
      <c r="S10" s="276" t="n">
        <v>4.42073E9</v>
      </c>
      <c r="T10" s="276" t="n">
        <v>4.465821E9</v>
      </c>
      <c r="U10" s="276" t="n">
        <v>5.760128E9</v>
      </c>
      <c r="V10" s="277" t="n">
        <v>4.361774E9</v>
      </c>
      <c r="W10" s="278" t="n">
        <v>144.0</v>
      </c>
      <c r="X10" s="279"/>
      <c r="Y10" s="279"/>
      <c r="Z10" s="280"/>
      <c r="AA10" s="281"/>
    </row>
    <row r="11" spans="2:27" x14ac:dyDescent="0.25">
      <c r="B11" s="266" t="s">
        <v>438</v>
      </c>
      <c r="C11" s="267" t="s">
        <v>449</v>
      </c>
      <c r="D11" s="268" t="s">
        <v>478</v>
      </c>
      <c r="E11" s="269" t="s">
        <v>507</v>
      </c>
      <c r="F11" s="269" t="s">
        <v>536</v>
      </c>
      <c r="G11" s="270" t="s">
        <v>565</v>
      </c>
      <c r="H11" s="271" t="s">
        <v>565</v>
      </c>
      <c r="I11" s="272" t="s">
        <v>568</v>
      </c>
      <c r="J11" s="273" t="n">
        <v>211.0</v>
      </c>
      <c r="K11" s="274" t="n">
        <v>209.0</v>
      </c>
      <c r="L11" s="274" t="n">
        <v>26.0</v>
      </c>
      <c r="M11" s="274" t="n">
        <v>32.0</v>
      </c>
      <c r="N11" s="274" t="n">
        <v>52.0</v>
      </c>
      <c r="O11" s="275" t="n">
        <v>0.24761904761904763</v>
      </c>
      <c r="P11" s="276" t="n">
        <v>1.306336E9</v>
      </c>
      <c r="Q11" s="276" t="n">
        <v>1.399374E9</v>
      </c>
      <c r="R11" s="276" t="n">
        <v>2.186508E9</v>
      </c>
      <c r="S11" s="276" t="n">
        <v>1.390043E9</v>
      </c>
      <c r="T11" s="276" t="n">
        <v>1.150863E9</v>
      </c>
      <c r="U11" s="276" t="n">
        <v>1.124864E9</v>
      </c>
      <c r="V11" s="277" t="n">
        <v>1.358427E9</v>
      </c>
      <c r="W11" s="278" t="n">
        <v>95.0</v>
      </c>
      <c r="X11" s="279"/>
      <c r="Y11" s="279"/>
      <c r="Z11" s="280"/>
      <c r="AA11" s="281"/>
    </row>
    <row r="12" spans="2:27" x14ac:dyDescent="0.25">
      <c r="B12" s="266" t="s">
        <v>439</v>
      </c>
      <c r="C12" s="267" t="s">
        <v>450</v>
      </c>
      <c r="D12" s="268" t="s">
        <v>479</v>
      </c>
      <c r="E12" s="269" t="s">
        <v>508</v>
      </c>
      <c r="F12" s="269" t="s">
        <v>537</v>
      </c>
      <c r="G12" s="270" t="s">
        <v>566</v>
      </c>
      <c r="H12" s="271" t="s">
        <v>590</v>
      </c>
      <c r="I12" s="272" t="s">
        <v>613</v>
      </c>
      <c r="J12" s="273" t="n">
        <v>220.0</v>
      </c>
      <c r="K12" s="274" t="n">
        <v>204.0</v>
      </c>
      <c r="L12" s="274" t="n">
        <v>20.0</v>
      </c>
      <c r="M12" s="274" t="n">
        <v>30.0</v>
      </c>
      <c r="N12" s="274" t="n">
        <v>45.0</v>
      </c>
      <c r="O12" s="275" t="n">
        <v>0.21226415094339623</v>
      </c>
      <c r="P12" s="276" t="n">
        <v>6.43309E8</v>
      </c>
      <c r="Q12" s="276" t="n">
        <v>7.69314E8</v>
      </c>
      <c r="R12" s="276" t="n">
        <v>1.080951E9</v>
      </c>
      <c r="S12" s="276" t="n">
        <v>1.17283E9</v>
      </c>
      <c r="T12" s="276" t="n">
        <v>1.116145E9</v>
      </c>
      <c r="U12" s="276" t="n">
        <v>9.073E8</v>
      </c>
      <c r="V12" s="277" t="n">
        <v>1.07162E9</v>
      </c>
      <c r="W12" s="278" t="n">
        <v>78.0</v>
      </c>
      <c r="X12" s="279"/>
      <c r="Y12" s="279"/>
      <c r="Z12" s="280"/>
      <c r="AA12" s="281"/>
    </row>
    <row r="13" spans="2:27" x14ac:dyDescent="0.25">
      <c r="B13" s="266" t="s">
        <v>440</v>
      </c>
      <c r="C13" s="267" t="s">
        <v>451</v>
      </c>
      <c r="D13" s="268" t="s">
        <v>480</v>
      </c>
      <c r="E13" s="269" t="s">
        <v>509</v>
      </c>
      <c r="F13" s="269" t="s">
        <v>538</v>
      </c>
      <c r="G13" s="270" t="s">
        <v>567</v>
      </c>
      <c r="H13" s="271" t="s">
        <v>591</v>
      </c>
      <c r="I13" s="272" t="s">
        <v>614</v>
      </c>
      <c r="J13" s="273" t="n">
        <v>252.0</v>
      </c>
      <c r="K13" s="274" t="n">
        <v>280.0</v>
      </c>
      <c r="L13" s="274" t="n">
        <v>66.0</v>
      </c>
      <c r="M13" s="274" t="n">
        <v>46.0</v>
      </c>
      <c r="N13" s="274" t="n">
        <v>50.0</v>
      </c>
      <c r="O13" s="275" t="n">
        <v>0.18796992481203006</v>
      </c>
      <c r="P13" s="276" t="n">
        <v>7.59187E8</v>
      </c>
      <c r="Q13" s="276" t="n">
        <v>1.03806E9</v>
      </c>
      <c r="R13" s="276" t="n">
        <v>9.94918E8</v>
      </c>
      <c r="S13" s="276" t="n">
        <v>9.66442E8</v>
      </c>
      <c r="T13" s="276" t="n">
        <v>9.30936E8</v>
      </c>
      <c r="U13" s="276" t="n">
        <v>1.055118E9</v>
      </c>
      <c r="V13" s="277" t="n">
        <v>8.13774E8</v>
      </c>
      <c r="W13" s="278" t="n">
        <v>63.0</v>
      </c>
      <c r="X13" s="279"/>
      <c r="Y13" s="279"/>
      <c r="Z13" s="280"/>
      <c r="AA13" s="281"/>
    </row>
    <row r="14" spans="2:27" x14ac:dyDescent="0.25">
      <c r="B14" s="266" t="s">
        <v>438</v>
      </c>
      <c r="C14" s="267" t="s">
        <v>452</v>
      </c>
      <c r="D14" s="268" t="s">
        <v>481</v>
      </c>
      <c r="E14" s="269" t="s">
        <v>510</v>
      </c>
      <c r="F14" s="269" t="s">
        <v>539</v>
      </c>
      <c r="G14" s="270" t="s">
        <v>568</v>
      </c>
      <c r="H14" s="271" t="s">
        <v>592</v>
      </c>
      <c r="I14" s="272" t="s">
        <v>592</v>
      </c>
      <c r="J14" s="273" t="n">
        <v>172.0</v>
      </c>
      <c r="K14" s="274" t="n">
        <v>135.0</v>
      </c>
      <c r="L14" s="274" t="n">
        <v>18.0</v>
      </c>
      <c r="M14" s="274" t="n">
        <v>23.0</v>
      </c>
      <c r="N14" s="274" t="n">
        <v>28.0</v>
      </c>
      <c r="O14" s="275" t="n">
        <v>0.18241042345276873</v>
      </c>
      <c r="P14" s="276" t="n">
        <v>1.91654E8</v>
      </c>
      <c r="Q14" s="276" t="n">
        <v>5.52744E8</v>
      </c>
      <c r="R14" s="276" t="n">
        <v>1.072693E9</v>
      </c>
      <c r="S14" s="276" t="n">
        <v>3.79166E8</v>
      </c>
      <c r="T14" s="276" t="n">
        <v>5.92475E8</v>
      </c>
      <c r="U14" s="276" t="n">
        <v>6.86628E8</v>
      </c>
      <c r="V14" s="277" t="n">
        <v>6.84275E8</v>
      </c>
      <c r="W14" s="278" t="n">
        <v>49.0</v>
      </c>
      <c r="X14" s="279"/>
      <c r="Y14" s="279"/>
      <c r="Z14" s="280"/>
      <c r="AA14" s="281"/>
    </row>
    <row r="15" spans="2:27" x14ac:dyDescent="0.25">
      <c r="B15" s="266" t="s">
        <v>441</v>
      </c>
      <c r="C15" s="267" t="s">
        <v>453</v>
      </c>
      <c r="D15" s="268" t="s">
        <v>482</v>
      </c>
      <c r="E15" s="269" t="s">
        <v>511</v>
      </c>
      <c r="F15" s="269" t="s">
        <v>540</v>
      </c>
      <c r="G15" s="270" t="s">
        <v>569</v>
      </c>
      <c r="H15" s="271" t="s">
        <v>570</v>
      </c>
      <c r="I15" s="272" t="s">
        <v>594</v>
      </c>
      <c r="J15" s="273" t="n">
        <v>95.0</v>
      </c>
      <c r="K15" s="274" t="n">
        <v>81.0</v>
      </c>
      <c r="L15" s="274" t="n">
        <v>10.0</v>
      </c>
      <c r="M15" s="274" t="n">
        <v>19.0</v>
      </c>
      <c r="N15" s="274" t="n">
        <v>19.0</v>
      </c>
      <c r="O15" s="275" t="n">
        <v>0.2159090909090909</v>
      </c>
      <c r="P15" s="276" t="n">
        <v>3.92342E8</v>
      </c>
      <c r="Q15" s="276" t="n">
        <v>6.60549E8</v>
      </c>
      <c r="R15" s="276" t="n">
        <v>1.003804E9</v>
      </c>
      <c r="S15" s="276" t="n">
        <v>8.51447E8</v>
      </c>
      <c r="T15" s="276" t="n">
        <v>5.38116E8</v>
      </c>
      <c r="U15" s="276" t="n">
        <v>8.56449E8</v>
      </c>
      <c r="V15" s="277" t="n">
        <v>7.69367E8</v>
      </c>
      <c r="W15" s="278" t="n">
        <v>40.0</v>
      </c>
      <c r="X15" s="279"/>
      <c r="Y15" s="279"/>
      <c r="Z15" s="280"/>
      <c r="AA15" s="281"/>
    </row>
    <row r="16" spans="2:27" x14ac:dyDescent="0.25">
      <c r="B16" s="266" t="s">
        <v>441</v>
      </c>
      <c r="C16" s="267" t="s">
        <v>454</v>
      </c>
      <c r="D16" s="268" t="s">
        <v>483</v>
      </c>
      <c r="E16" s="269" t="s">
        <v>512</v>
      </c>
      <c r="F16" s="269" t="s">
        <v>541</v>
      </c>
      <c r="G16" s="270" t="s">
        <v>570</v>
      </c>
      <c r="H16" s="271" t="s">
        <v>575</v>
      </c>
      <c r="I16" s="272" t="s">
        <v>615</v>
      </c>
      <c r="J16" s="273" t="n">
        <v>120.0</v>
      </c>
      <c r="K16" s="274" t="n">
        <v>118.0</v>
      </c>
      <c r="L16" s="274" t="n">
        <v>13.0</v>
      </c>
      <c r="M16" s="274" t="n">
        <v>19.0</v>
      </c>
      <c r="N16" s="274" t="n">
        <v>20.0</v>
      </c>
      <c r="O16" s="275" t="n">
        <v>0.16806722689075632</v>
      </c>
      <c r="P16" s="276" t="n">
        <v>7.4915E7</v>
      </c>
      <c r="Q16" s="276" t="n">
        <v>2.73142E8</v>
      </c>
      <c r="R16" s="276" t="n">
        <v>8.77749E8</v>
      </c>
      <c r="S16" s="276" t="n">
        <v>4.2743E8</v>
      </c>
      <c r="T16" s="276" t="n">
        <v>8.43873E8</v>
      </c>
      <c r="U16" s="276" t="n">
        <v>3.88634E8</v>
      </c>
      <c r="V16" s="277" t="n">
        <v>3.89292E8</v>
      </c>
      <c r="W16" s="278" t="n">
        <v>30.0</v>
      </c>
      <c r="X16" s="279"/>
      <c r="Y16" s="279"/>
      <c r="Z16" s="280"/>
      <c r="AA16" s="281"/>
    </row>
    <row r="17" spans="2:27" x14ac:dyDescent="0.25">
      <c r="B17" s="266" t="s">
        <v>442</v>
      </c>
      <c r="C17" s="267" t="s">
        <v>455</v>
      </c>
      <c r="D17" s="268" t="s">
        <v>484</v>
      </c>
      <c r="E17" s="269" t="s">
        <v>513</v>
      </c>
      <c r="F17" s="269" t="s">
        <v>542</v>
      </c>
      <c r="G17" s="270" t="s">
        <v>571</v>
      </c>
      <c r="H17" s="271" t="s">
        <v>593</v>
      </c>
      <c r="I17" s="272" t="s">
        <v>616</v>
      </c>
      <c r="J17" s="273" t="n">
        <v>85.0</v>
      </c>
      <c r="K17" s="274" t="n">
        <v>74.0</v>
      </c>
      <c r="L17" s="274" t="n">
        <v>2.0</v>
      </c>
      <c r="M17" s="274" t="n">
        <v>7.0</v>
      </c>
      <c r="N17" s="274" t="n">
        <v>25.0</v>
      </c>
      <c r="O17" s="275" t="n">
        <v>0.31446540880503143</v>
      </c>
      <c r="P17" s="276" t="n">
        <v>2.15793E8</v>
      </c>
      <c r="Q17" s="276" t="n">
        <v>4.48596E8</v>
      </c>
      <c r="R17" s="276" t="n">
        <v>1.633075E9</v>
      </c>
      <c r="S17" s="276" t="n">
        <v>7.58203E8</v>
      </c>
      <c r="T17" s="276" t="n">
        <v>1.319096E9</v>
      </c>
      <c r="U17" s="276" t="n">
        <v>2.480189E9</v>
      </c>
      <c r="V17" s="277" t="n">
        <v>1.941327E9</v>
      </c>
      <c r="W17" s="278" t="n">
        <v>88.0</v>
      </c>
      <c r="X17" s="279"/>
      <c r="Y17" s="279"/>
      <c r="Z17" s="280"/>
      <c r="AA17" s="281"/>
    </row>
    <row r="18" spans="2:27" x14ac:dyDescent="0.25">
      <c r="B18" s="266" t="s">
        <v>437</v>
      </c>
      <c r="C18" s="267" t="s">
        <v>456</v>
      </c>
      <c r="D18" s="268" t="s">
        <v>485</v>
      </c>
      <c r="E18" s="269" t="s">
        <v>514</v>
      </c>
      <c r="F18" s="269" t="s">
        <v>543</v>
      </c>
      <c r="G18" s="270" t="s">
        <v>572</v>
      </c>
      <c r="H18" s="271" t="s">
        <v>594</v>
      </c>
      <c r="I18" s="272" t="s">
        <v>595</v>
      </c>
      <c r="J18" s="273" t="n">
        <v>181.0</v>
      </c>
      <c r="K18" s="274" t="n">
        <v>195.0</v>
      </c>
      <c r="L18" s="274" t="n">
        <v>32.0</v>
      </c>
      <c r="M18" s="274" t="n">
        <v>20.0</v>
      </c>
      <c r="N18" s="274" t="n">
        <v>88.0</v>
      </c>
      <c r="O18" s="275" t="n">
        <v>0.46808510638297873</v>
      </c>
      <c r="P18" s="276" t="n">
        <v>3.292776E9</v>
      </c>
      <c r="Q18" s="276" t="n">
        <v>6.609683E9</v>
      </c>
      <c r="R18" s="276" t="n">
        <v>6.829556E9</v>
      </c>
      <c r="S18" s="276" t="n">
        <v>5.643772E9</v>
      </c>
      <c r="T18" s="276" t="n">
        <v>6.019008E9</v>
      </c>
      <c r="U18" s="276" t="n">
        <v>1.0661889E10</v>
      </c>
      <c r="V18" s="277" t="n">
        <v>5.299987E9</v>
      </c>
      <c r="W18" s="278" t="n">
        <v>261.0</v>
      </c>
      <c r="X18" s="279"/>
      <c r="Y18" s="279"/>
      <c r="Z18" s="280"/>
      <c r="AA18" s="281"/>
    </row>
    <row r="19" spans="2:27" x14ac:dyDescent="0.25">
      <c r="B19" s="266" t="s">
        <v>439</v>
      </c>
      <c r="C19" s="267" t="s">
        <v>457</v>
      </c>
      <c r="D19" s="268" t="s">
        <v>486</v>
      </c>
      <c r="E19" s="269" t="s">
        <v>515</v>
      </c>
      <c r="F19" s="269" t="s">
        <v>544</v>
      </c>
      <c r="G19" s="270" t="s">
        <v>573</v>
      </c>
      <c r="H19" s="271" t="s">
        <v>595</v>
      </c>
      <c r="I19" s="272" t="s">
        <v>597</v>
      </c>
      <c r="J19" s="273" t="n">
        <v>309.0</v>
      </c>
      <c r="K19" s="274" t="n">
        <v>262.0</v>
      </c>
      <c r="L19" s="274" t="n">
        <v>23.0</v>
      </c>
      <c r="M19" s="274" t="n">
        <v>40.0</v>
      </c>
      <c r="N19" s="274" t="n">
        <v>42.0</v>
      </c>
      <c r="O19" s="275" t="n">
        <v>0.14711033274956217</v>
      </c>
      <c r="P19" s="276" t="n">
        <v>5.12092E8</v>
      </c>
      <c r="Q19" s="276" t="n">
        <v>8.13197E8</v>
      </c>
      <c r="R19" s="276" t="n">
        <v>1.464654E9</v>
      </c>
      <c r="S19" s="276" t="n">
        <v>1.108275E9</v>
      </c>
      <c r="T19" s="276" t="n">
        <v>6.34608E8</v>
      </c>
      <c r="U19" s="276" t="n">
        <v>1.553719E9</v>
      </c>
      <c r="V19" s="277" t="n">
        <v>6.93109E8</v>
      </c>
      <c r="W19" s="278" t="n">
        <v>53.0</v>
      </c>
      <c r="X19" s="279"/>
      <c r="Y19" s="279"/>
      <c r="Z19" s="280"/>
      <c r="AA19" s="281"/>
    </row>
    <row r="20" spans="2:27" x14ac:dyDescent="0.25">
      <c r="B20" s="266" t="s">
        <v>440</v>
      </c>
      <c r="C20" s="267" t="s">
        <v>458</v>
      </c>
      <c r="D20" s="268" t="s">
        <v>487</v>
      </c>
      <c r="E20" s="269" t="s">
        <v>516</v>
      </c>
      <c r="F20" s="269" t="s">
        <v>545</v>
      </c>
      <c r="G20" s="270" t="s">
        <v>574</v>
      </c>
      <c r="H20" s="271" t="s">
        <v>596</v>
      </c>
      <c r="I20" s="272" t="s">
        <v>617</v>
      </c>
      <c r="J20" s="273" t="n">
        <v>331.0</v>
      </c>
      <c r="K20" s="274" t="n">
        <v>326.0</v>
      </c>
      <c r="L20" s="274" t="n">
        <v>49.0</v>
      </c>
      <c r="M20" s="274" t="n">
        <v>42.0</v>
      </c>
      <c r="N20" s="274" t="n">
        <v>75.0</v>
      </c>
      <c r="O20" s="275" t="n">
        <v>0.228310502283105</v>
      </c>
      <c r="P20" s="276" t="n">
        <v>7.6541E8</v>
      </c>
      <c r="Q20" s="276" t="n">
        <v>1.180972E9</v>
      </c>
      <c r="R20" s="276" t="n">
        <v>1.563673E9</v>
      </c>
      <c r="S20" s="276" t="n">
        <v>1.637666E9</v>
      </c>
      <c r="T20" s="276" t="n">
        <v>1.204428E9</v>
      </c>
      <c r="U20" s="276" t="n">
        <v>1.867781E9</v>
      </c>
      <c r="V20" s="277" t="n">
        <v>1.863592E9</v>
      </c>
      <c r="W20" s="278" t="n">
        <v>151.0</v>
      </c>
      <c r="X20" s="279"/>
      <c r="Y20" s="279"/>
      <c r="Z20" s="280"/>
      <c r="AA20" s="281"/>
    </row>
    <row r="21" spans="2:27" x14ac:dyDescent="0.25">
      <c r="B21" s="266" t="s">
        <v>443</v>
      </c>
      <c r="C21" s="267" t="s">
        <v>459</v>
      </c>
      <c r="D21" s="268" t="s">
        <v>488</v>
      </c>
      <c r="E21" s="269" t="s">
        <v>517</v>
      </c>
      <c r="F21" s="269" t="s">
        <v>546</v>
      </c>
      <c r="G21" s="270" t="s">
        <v>575</v>
      </c>
      <c r="H21" s="271" t="s">
        <v>597</v>
      </c>
      <c r="I21" s="272" t="s">
        <v>618</v>
      </c>
      <c r="J21" s="273" t="n">
        <v>211.0</v>
      </c>
      <c r="K21" s="274" t="n">
        <v>217.0</v>
      </c>
      <c r="L21" s="274" t="n">
        <v>39.0</v>
      </c>
      <c r="M21" s="274" t="n">
        <v>22.0</v>
      </c>
      <c r="N21" s="274" t="n">
        <v>38.0</v>
      </c>
      <c r="O21" s="275" t="n">
        <v>0.17757009345794392</v>
      </c>
      <c r="P21" s="276" t="n">
        <v>4.31811E8</v>
      </c>
      <c r="Q21" s="276" t="n">
        <v>8.38862E8</v>
      </c>
      <c r="R21" s="276" t="n">
        <v>1.100729E9</v>
      </c>
      <c r="S21" s="276" t="n">
        <v>8.66484E8</v>
      </c>
      <c r="T21" s="276" t="n">
        <v>5.99275E8</v>
      </c>
      <c r="U21" s="276" t="n">
        <v>8.16891E8</v>
      </c>
      <c r="V21" s="277" t="n">
        <v>7.73252E8</v>
      </c>
      <c r="W21" s="278" t="n">
        <v>55.0</v>
      </c>
      <c r="X21" s="279"/>
      <c r="Y21" s="279"/>
      <c r="Z21" s="280"/>
      <c r="AA21" s="281"/>
    </row>
    <row r="22" spans="2:27" x14ac:dyDescent="0.25">
      <c r="B22" s="266" t="s">
        <v>444</v>
      </c>
      <c r="C22" s="267" t="s">
        <v>460</v>
      </c>
      <c r="D22" s="268" t="s">
        <v>489</v>
      </c>
      <c r="E22" s="269" t="s">
        <v>518</v>
      </c>
      <c r="F22" s="269" t="s">
        <v>547</v>
      </c>
      <c r="G22" s="270" t="s">
        <v>576</v>
      </c>
      <c r="H22" s="271" t="s">
        <v>581</v>
      </c>
      <c r="I22" s="272" t="s">
        <v>581</v>
      </c>
      <c r="J22" s="273" t="n">
        <v>166.0</v>
      </c>
      <c r="K22" s="274" t="n">
        <v>162.0</v>
      </c>
      <c r="L22" s="274" t="n">
        <v>43.0</v>
      </c>
      <c r="M22" s="274" t="n">
        <v>28.0</v>
      </c>
      <c r="N22" s="274" t="n">
        <v>49.0</v>
      </c>
      <c r="O22" s="275" t="n">
        <v>0.29878048780487804</v>
      </c>
      <c r="P22" s="276" t="n">
        <v>7.67951E8</v>
      </c>
      <c r="Q22" s="276" t="n">
        <v>1.067277E9</v>
      </c>
      <c r="R22" s="276" t="n">
        <v>1.114227E9</v>
      </c>
      <c r="S22" s="276" t="n">
        <v>5.57137E8</v>
      </c>
      <c r="T22" s="276" t="n">
        <v>1.265165E9</v>
      </c>
      <c r="U22" s="276" t="n">
        <v>1.16767E9</v>
      </c>
      <c r="V22" s="277" t="n">
        <v>1.107269E9</v>
      </c>
      <c r="W22" s="278" t="n">
        <v>78.0</v>
      </c>
      <c r="X22" s="279"/>
      <c r="Y22" s="279"/>
      <c r="Z22" s="280"/>
      <c r="AA22" s="281"/>
    </row>
    <row r="23" spans="2:27" x14ac:dyDescent="0.25">
      <c r="B23" s="266" t="s">
        <v>439</v>
      </c>
      <c r="C23" s="267" t="s">
        <v>461</v>
      </c>
      <c r="D23" s="268" t="s">
        <v>490</v>
      </c>
      <c r="E23" s="269" t="s">
        <v>519</v>
      </c>
      <c r="F23" s="269" t="s">
        <v>548</v>
      </c>
      <c r="G23" s="270" t="s">
        <v>577</v>
      </c>
      <c r="H23" s="271" t="s">
        <v>598</v>
      </c>
      <c r="I23" s="272" t="s">
        <v>619</v>
      </c>
      <c r="J23" s="273" t="n">
        <v>542.0</v>
      </c>
      <c r="K23" s="274" t="n">
        <v>564.0</v>
      </c>
      <c r="L23" s="274" t="n">
        <v>110.0</v>
      </c>
      <c r="M23" s="274" t="n">
        <v>49.0</v>
      </c>
      <c r="N23" s="274" t="n">
        <v>88.0</v>
      </c>
      <c r="O23" s="275" t="n">
        <v>0.15913200723327306</v>
      </c>
      <c r="P23" s="276" t="n">
        <v>9.01294E8</v>
      </c>
      <c r="Q23" s="276" t="n">
        <v>1.371946E9</v>
      </c>
      <c r="R23" s="276" t="n">
        <v>2.87696E9</v>
      </c>
      <c r="S23" s="276" t="n">
        <v>2.433995E9</v>
      </c>
      <c r="T23" s="276" t="n">
        <v>1.437119E9</v>
      </c>
      <c r="U23" s="276" t="n">
        <v>2.019496E9</v>
      </c>
      <c r="V23" s="277" t="n">
        <v>1.552143E9</v>
      </c>
      <c r="W23" s="278" t="n">
        <v>116.0</v>
      </c>
      <c r="X23" s="279"/>
      <c r="Y23" s="279"/>
      <c r="Z23" s="280"/>
      <c r="AA23" s="281"/>
    </row>
    <row r="24" spans="2:27" x14ac:dyDescent="0.25">
      <c r="B24" s="266" t="s">
        <v>439</v>
      </c>
      <c r="C24" s="267" t="s">
        <v>462</v>
      </c>
      <c r="D24" s="268" t="s">
        <v>491</v>
      </c>
      <c r="E24" s="269" t="s">
        <v>520</v>
      </c>
      <c r="F24" s="269" t="s">
        <v>549</v>
      </c>
      <c r="G24" s="270" t="s">
        <v>578</v>
      </c>
      <c r="H24" s="271" t="s">
        <v>599</v>
      </c>
      <c r="I24" s="272" t="s">
        <v>599</v>
      </c>
      <c r="J24" s="273" t="n">
        <v>228.0</v>
      </c>
      <c r="K24" s="274" t="n">
        <v>189.0</v>
      </c>
      <c r="L24" s="274" t="n">
        <v>9.0</v>
      </c>
      <c r="M24" s="274" t="n">
        <v>33.0</v>
      </c>
      <c r="N24" s="274" t="n">
        <v>25.0</v>
      </c>
      <c r="O24" s="275" t="n">
        <v>0.11990407673860912</v>
      </c>
      <c r="P24" s="276" t="n">
        <v>3.62863E8</v>
      </c>
      <c r="Q24" s="276" t="n">
        <v>6.67521E8</v>
      </c>
      <c r="R24" s="276" t="n">
        <v>1.282866E9</v>
      </c>
      <c r="S24" s="276" t="n">
        <v>1.087773E9</v>
      </c>
      <c r="T24" s="276" t="n">
        <v>6.6481E8</v>
      </c>
      <c r="U24" s="276" t="n">
        <v>9.91967E8</v>
      </c>
      <c r="V24" s="277" t="n">
        <v>3.7282E8</v>
      </c>
      <c r="W24" s="278" t="n">
        <v>30.0</v>
      </c>
      <c r="X24" s="279"/>
      <c r="Y24" s="279"/>
      <c r="Z24" s="280"/>
      <c r="AA24" s="281"/>
    </row>
    <row r="25" spans="2:27" x14ac:dyDescent="0.25">
      <c r="B25" s="266" t="s">
        <v>441</v>
      </c>
      <c r="C25" s="267" t="s">
        <v>463</v>
      </c>
      <c r="D25" s="268" t="s">
        <v>492</v>
      </c>
      <c r="E25" s="269" t="s">
        <v>521</v>
      </c>
      <c r="F25" s="269" t="s">
        <v>550</v>
      </c>
      <c r="G25" s="270" t="s">
        <v>577</v>
      </c>
      <c r="H25" s="271" t="s">
        <v>600</v>
      </c>
      <c r="I25" s="272" t="s">
        <v>620</v>
      </c>
      <c r="J25" s="273" t="n">
        <v>64.0</v>
      </c>
      <c r="K25" s="274" t="n">
        <v>86.0</v>
      </c>
      <c r="L25" s="274" t="n">
        <v>29.0</v>
      </c>
      <c r="M25" s="274" t="n">
        <v>18.0</v>
      </c>
      <c r="N25" s="274" t="n">
        <v>20.0</v>
      </c>
      <c r="O25" s="275" t="n">
        <v>0.26666666666666666</v>
      </c>
      <c r="P25" s="276" t="n">
        <v>-2.2447E7</v>
      </c>
      <c r="Q25" s="276" t="n">
        <v>5.76364E8</v>
      </c>
      <c r="R25" s="276" t="n">
        <v>5.6869E8</v>
      </c>
      <c r="S25" s="276" t="n">
        <v>2.24518E8</v>
      </c>
      <c r="T25" s="276" t="n">
        <v>6.23166E8</v>
      </c>
      <c r="U25" s="276" t="n">
        <v>8.71257E8</v>
      </c>
      <c r="V25" s="277" t="n">
        <v>8.87457E8</v>
      </c>
      <c r="W25" s="278" t="n">
        <v>48.0</v>
      </c>
      <c r="X25" s="279"/>
      <c r="Y25" s="279"/>
      <c r="Z25" s="280"/>
      <c r="AA25" s="281"/>
    </row>
    <row r="26" spans="2:27" x14ac:dyDescent="0.25">
      <c r="B26" s="266" t="s">
        <v>444</v>
      </c>
      <c r="C26" s="267" t="s">
        <v>464</v>
      </c>
      <c r="D26" s="268" t="s">
        <v>493</v>
      </c>
      <c r="E26" s="269" t="s">
        <v>522</v>
      </c>
      <c r="F26" s="269" t="s">
        <v>551</v>
      </c>
      <c r="G26" s="270" t="s">
        <v>579</v>
      </c>
      <c r="H26" s="282" t="s">
        <v>600</v>
      </c>
      <c r="I26" s="283" t="s">
        <v>600</v>
      </c>
      <c r="J26" s="273" t="n">
        <v>353.0</v>
      </c>
      <c r="K26" s="274" t="n">
        <v>317.0</v>
      </c>
      <c r="L26" s="274" t="n">
        <v>42.0</v>
      </c>
      <c r="M26" s="274" t="n">
        <v>55.0</v>
      </c>
      <c r="N26" s="274" t="n">
        <v>70.0</v>
      </c>
      <c r="O26" s="275" t="n">
        <v>0.208955223880597</v>
      </c>
      <c r="P26" s="276" t="n">
        <v>9.42958E8</v>
      </c>
      <c r="Q26" s="276" t="n">
        <v>1.08245E9</v>
      </c>
      <c r="R26" s="276" t="n">
        <v>1.587011E9</v>
      </c>
      <c r="S26" s="276" t="n">
        <v>1.911234E9</v>
      </c>
      <c r="T26" s="276" t="n">
        <v>2.048775E9</v>
      </c>
      <c r="U26" s="276" t="n">
        <v>2.095157E9</v>
      </c>
      <c r="V26" s="277" t="n">
        <v>1.257034E9</v>
      </c>
      <c r="W26" s="278" t="n">
        <v>95.0</v>
      </c>
      <c r="X26" s="279"/>
      <c r="Y26" s="279"/>
      <c r="Z26" s="280"/>
      <c r="AA26" s="281"/>
    </row>
    <row r="27" spans="2:27" x14ac:dyDescent="0.25">
      <c r="B27" s="266" t="s">
        <v>437</v>
      </c>
      <c r="C27" s="267" t="s">
        <v>465</v>
      </c>
      <c r="D27" s="268" t="s">
        <v>494</v>
      </c>
      <c r="E27" s="269" t="s">
        <v>523</v>
      </c>
      <c r="F27" s="269" t="s">
        <v>552</v>
      </c>
      <c r="G27" s="270" t="s">
        <v>580</v>
      </c>
      <c r="H27" s="271" t="s">
        <v>601</v>
      </c>
      <c r="I27" s="272" t="s">
        <v>601</v>
      </c>
      <c r="J27" s="273" t="n">
        <v>59.0</v>
      </c>
      <c r="K27" s="274" t="n">
        <v>59.0</v>
      </c>
      <c r="L27" s="274" t="n">
        <v>7.0</v>
      </c>
      <c r="M27" s="274" t="n">
        <v>16.0</v>
      </c>
      <c r="N27" s="274" t="n">
        <v>12.0</v>
      </c>
      <c r="O27" s="275" t="n">
        <v>0.2033898305084746</v>
      </c>
      <c r="P27" s="276" t="n">
        <v>2.27638E8</v>
      </c>
      <c r="Q27" s="276" t="n">
        <v>3.7609E8</v>
      </c>
      <c r="R27" s="276" t="n">
        <v>6.12216E8</v>
      </c>
      <c r="S27" s="276" t="n">
        <v>6.53362E8</v>
      </c>
      <c r="T27" s="276" t="n">
        <v>1.117916E9</v>
      </c>
      <c r="U27" s="276" t="n">
        <v>4.8407E8</v>
      </c>
      <c r="V27" s="277" t="n">
        <v>4.65279E8</v>
      </c>
      <c r="W27" s="278" t="n">
        <v>25.0</v>
      </c>
      <c r="X27" s="279"/>
      <c r="Y27" s="279"/>
      <c r="Z27" s="280"/>
      <c r="AA27" s="281"/>
    </row>
    <row r="28" spans="2:27" x14ac:dyDescent="0.25">
      <c r="B28" s="266" t="s">
        <v>445</v>
      </c>
      <c r="C28" s="267" t="s">
        <v>466</v>
      </c>
      <c r="D28" s="268" t="s">
        <v>495</v>
      </c>
      <c r="E28" s="269" t="s">
        <v>524</v>
      </c>
      <c r="F28" s="269" t="s">
        <v>553</v>
      </c>
      <c r="G28" s="270" t="s">
        <v>581</v>
      </c>
      <c r="H28" s="282" t="s">
        <v>599</v>
      </c>
      <c r="I28" s="283" t="s">
        <v>621</v>
      </c>
      <c r="J28" s="273" t="n">
        <v>79.0</v>
      </c>
      <c r="K28" s="274" t="n">
        <v>76.0</v>
      </c>
      <c r="L28" s="274" t="n">
        <v>19.0</v>
      </c>
      <c r="M28" s="274" t="n">
        <v>18.0</v>
      </c>
      <c r="N28" s="274" t="n">
        <v>26.0</v>
      </c>
      <c r="O28" s="275" t="n">
        <v>0.33548387096774196</v>
      </c>
      <c r="P28" s="276" t="n">
        <v>1.2092E7</v>
      </c>
      <c r="Q28" s="276" t="n">
        <v>2.98199E8</v>
      </c>
      <c r="R28" s="276" t="n">
        <v>3.19463E8</v>
      </c>
      <c r="S28" s="276" t="n">
        <v>3.59458E8</v>
      </c>
      <c r="T28" s="276" t="n">
        <v>7.604E7</v>
      </c>
      <c r="U28" s="276" t="n">
        <v>3.3388E8</v>
      </c>
      <c r="V28" s="277" t="n">
        <v>8.84556E8</v>
      </c>
      <c r="W28" s="278" t="n">
        <v>56.0</v>
      </c>
      <c r="X28" s="279"/>
      <c r="Y28" s="279"/>
      <c r="Z28" s="280"/>
      <c r="AA28" s="281"/>
    </row>
    <row r="29" spans="2:27" x14ac:dyDescent="0.25">
      <c r="B29" s="266" t="s">
        <v>441</v>
      </c>
      <c r="C29" s="267" t="s">
        <v>467</v>
      </c>
      <c r="D29" s="268" t="s">
        <v>496</v>
      </c>
      <c r="E29" s="269" t="s">
        <v>525</v>
      </c>
      <c r="F29" s="269" t="s">
        <v>554</v>
      </c>
      <c r="G29" s="270" t="s">
        <v>582</v>
      </c>
      <c r="H29" s="271" t="s">
        <v>602</v>
      </c>
      <c r="I29" s="272" t="s">
        <v>622</v>
      </c>
      <c r="J29" s="273" t="n">
        <v>134.0</v>
      </c>
      <c r="K29" s="274" t="n">
        <v>123.0</v>
      </c>
      <c r="L29" s="274" t="n">
        <v>4.0</v>
      </c>
      <c r="M29" s="274" t="n">
        <v>31.0</v>
      </c>
      <c r="N29" s="274" t="n">
        <v>19.0</v>
      </c>
      <c r="O29" s="275" t="n">
        <v>0.14785992217898833</v>
      </c>
      <c r="P29" s="276"/>
      <c r="Q29" s="276"/>
      <c r="R29" s="276" t="n">
        <v>2.06933E8</v>
      </c>
      <c r="S29" s="276" t="n">
        <v>1.083281E9</v>
      </c>
      <c r="T29" s="276" t="n">
        <v>1.647462E9</v>
      </c>
      <c r="U29" s="276" t="n">
        <v>1.064321E9</v>
      </c>
      <c r="V29" s="277" t="n">
        <v>6.15701E8</v>
      </c>
      <c r="W29" s="278" t="n">
        <v>33.0</v>
      </c>
      <c r="X29" s="279"/>
      <c r="Y29" s="279"/>
      <c r="Z29" s="280"/>
      <c r="AA29" s="281"/>
    </row>
    <row r="30" spans="2:27" x14ac:dyDescent="0.25">
      <c r="B30" s="266" t="s">
        <v>438</v>
      </c>
      <c r="C30" s="267" t="s">
        <v>468</v>
      </c>
      <c r="D30" s="268" t="s">
        <v>497</v>
      </c>
      <c r="E30" s="269" t="s">
        <v>526</v>
      </c>
      <c r="F30" s="269" t="s">
        <v>555</v>
      </c>
      <c r="G30" s="270" t="s">
        <v>582</v>
      </c>
      <c r="H30" s="271" t="s">
        <v>603</v>
      </c>
      <c r="I30" s="272" t="s">
        <v>623</v>
      </c>
      <c r="J30" s="273" t="n">
        <v>184.0</v>
      </c>
      <c r="K30" s="274" t="n">
        <v>190.0</v>
      </c>
      <c r="L30" s="274" t="n">
        <v>28.0</v>
      </c>
      <c r="M30" s="274" t="n">
        <v>18.0</v>
      </c>
      <c r="N30" s="274" t="n">
        <v>31.0</v>
      </c>
      <c r="O30" s="275" t="n">
        <v>0.1657754010695187</v>
      </c>
      <c r="P30" s="276"/>
      <c r="Q30" s="276"/>
      <c r="R30" s="276"/>
      <c r="S30" s="276" t="n">
        <v>6.63536E8</v>
      </c>
      <c r="T30" s="276" t="n">
        <v>8.36493E8</v>
      </c>
      <c r="U30" s="276" t="n">
        <v>1.361953E9</v>
      </c>
      <c r="V30" s="277" t="n">
        <v>1.085549E9</v>
      </c>
      <c r="W30" s="278" t="n">
        <v>68.0</v>
      </c>
      <c r="X30" s="279"/>
      <c r="Y30" s="279"/>
      <c r="Z30" s="280"/>
      <c r="AA30" s="281"/>
    </row>
    <row r="31" spans="2:27" x14ac:dyDescent="0.25">
      <c r="B31" s="266" t="s">
        <v>446</v>
      </c>
      <c r="C31" s="267" t="s">
        <v>469</v>
      </c>
      <c r="D31" s="268" t="s">
        <v>498</v>
      </c>
      <c r="E31" s="269" t="s">
        <v>527</v>
      </c>
      <c r="F31" s="269" t="s">
        <v>556</v>
      </c>
      <c r="G31" s="270" t="s">
        <v>583</v>
      </c>
      <c r="H31" s="271" t="s">
        <v>604</v>
      </c>
      <c r="I31" s="272" t="s">
        <v>624</v>
      </c>
      <c r="J31" s="273" t="n">
        <v>272.0</v>
      </c>
      <c r="K31" s="274" t="n">
        <v>267.0</v>
      </c>
      <c r="L31" s="274" t="n">
        <v>17.0</v>
      </c>
      <c r="M31" s="274" t="n">
        <v>56.0</v>
      </c>
      <c r="N31" s="274" t="n">
        <v>42.0</v>
      </c>
      <c r="O31" s="275" t="n">
        <v>0.15584415584415584</v>
      </c>
      <c r="P31" s="276"/>
      <c r="Q31" s="276"/>
      <c r="R31" s="276"/>
      <c r="S31" s="276" t="n">
        <v>1.002527E9</v>
      </c>
      <c r="T31" s="276" t="n">
        <v>9.48428E8</v>
      </c>
      <c r="U31" s="276" t="n">
        <v>9.7483E8</v>
      </c>
      <c r="V31" s="277" t="n">
        <v>1.079211E9</v>
      </c>
      <c r="W31" s="278" t="n">
        <v>64.0</v>
      </c>
      <c r="X31" s="279"/>
      <c r="Y31" s="279"/>
      <c r="Z31" s="280"/>
      <c r="AA31" s="281"/>
    </row>
    <row r="32" spans="2:27" x14ac:dyDescent="0.25">
      <c r="B32" s="266" t="s">
        <v>446</v>
      </c>
      <c r="C32" s="267" t="s">
        <v>470</v>
      </c>
      <c r="D32" s="268" t="s">
        <v>499</v>
      </c>
      <c r="E32" s="269" t="s">
        <v>528</v>
      </c>
      <c r="F32" s="269" t="s">
        <v>557</v>
      </c>
      <c r="G32" s="270" t="s">
        <v>583</v>
      </c>
      <c r="H32" s="271" t="s">
        <v>605</v>
      </c>
      <c r="I32" s="272" t="s">
        <v>625</v>
      </c>
      <c r="J32" s="273" t="n">
        <v>137.0</v>
      </c>
      <c r="K32" s="274" t="n">
        <v>124.0</v>
      </c>
      <c r="L32" s="274" t="n">
        <v>15.0</v>
      </c>
      <c r="M32" s="274" t="n">
        <v>33.0</v>
      </c>
      <c r="N32" s="274" t="n">
        <v>17.0</v>
      </c>
      <c r="O32" s="275" t="n">
        <v>0.13026819923371646</v>
      </c>
      <c r="P32" s="276"/>
      <c r="Q32" s="276"/>
      <c r="R32" s="276"/>
      <c r="S32" s="276"/>
      <c r="T32" s="276" t="n">
        <v>7.68926E8</v>
      </c>
      <c r="U32" s="276" t="n">
        <v>6.29593E8</v>
      </c>
      <c r="V32" s="277" t="n">
        <v>5.98625E8</v>
      </c>
      <c r="W32" s="278" t="n">
        <v>36.0</v>
      </c>
      <c r="X32" s="279"/>
      <c r="Y32" s="279"/>
      <c r="Z32" s="280"/>
      <c r="AA32" s="281"/>
    </row>
    <row r="33" spans="2:27" x14ac:dyDescent="0.25">
      <c r="B33" s="266" t="s">
        <v>437</v>
      </c>
      <c r="C33" s="267" t="s">
        <v>471</v>
      </c>
      <c r="D33" s="268" t="s">
        <v>500</v>
      </c>
      <c r="E33" s="269" t="s">
        <v>529</v>
      </c>
      <c r="F33" s="269" t="s">
        <v>558</v>
      </c>
      <c r="G33" s="270" t="s">
        <v>584</v>
      </c>
      <c r="H33" s="271" t="s">
        <v>606</v>
      </c>
      <c r="I33" s="272" t="s">
        <v>626</v>
      </c>
      <c r="J33" s="273" t="n">
        <v>43.0</v>
      </c>
      <c r="K33" s="274" t="n">
        <v>49.0</v>
      </c>
      <c r="L33" s="274" t="n">
        <v>11.0</v>
      </c>
      <c r="M33" s="274" t="n">
        <v>17.0</v>
      </c>
      <c r="N33" s="274" t="n">
        <v>18.0</v>
      </c>
      <c r="O33" s="275" t="n">
        <v>0.391304347826087</v>
      </c>
      <c r="P33" s="276"/>
      <c r="Q33" s="276"/>
      <c r="R33" s="276"/>
      <c r="S33" s="276"/>
      <c r="T33" s="276"/>
      <c r="U33" s="276" t="n">
        <v>6.83228E8</v>
      </c>
      <c r="V33" s="277" t="n">
        <v>8.19026E8</v>
      </c>
      <c r="W33" s="278" t="n">
        <v>42.0</v>
      </c>
      <c r="X33" s="279"/>
      <c r="Y33" s="279"/>
      <c r="Z33" s="280"/>
      <c r="AA33" s="281"/>
    </row>
    <row r="34" spans="2:27" x14ac:dyDescent="0.25">
      <c r="B34" s="266" t="s">
        <v>440</v>
      </c>
      <c r="C34" s="267" t="s">
        <v>472</v>
      </c>
      <c r="D34" s="268" t="s">
        <v>501</v>
      </c>
      <c r="E34" s="269" t="s">
        <v>530</v>
      </c>
      <c r="F34" s="269" t="s">
        <v>559</v>
      </c>
      <c r="G34" s="270" t="s">
        <v>585</v>
      </c>
      <c r="H34" s="271" t="s">
        <v>607</v>
      </c>
      <c r="I34" s="272" t="s">
        <v>627</v>
      </c>
      <c r="J34" s="273" t="n">
        <v>207.0</v>
      </c>
      <c r="K34" s="274" t="n">
        <v>210.0</v>
      </c>
      <c r="L34" s="274" t="n">
        <v>44.0</v>
      </c>
      <c r="M34" s="274" t="n">
        <v>29.0</v>
      </c>
      <c r="N34" s="274" t="n">
        <v>47.0</v>
      </c>
      <c r="O34" s="275" t="n">
        <v>0.22541966426858512</v>
      </c>
      <c r="P34" s="276"/>
      <c r="Q34" s="276"/>
      <c r="R34" s="276"/>
      <c r="S34" s="276"/>
      <c r="T34" s="276"/>
      <c r="U34" s="276" t="n">
        <v>7.2992E8</v>
      </c>
      <c r="V34" s="277" t="n">
        <v>7.53343E8</v>
      </c>
      <c r="W34" s="278" t="n">
        <v>58.0</v>
      </c>
      <c r="X34" s="279"/>
      <c r="Y34" s="279"/>
      <c r="Z34" s="280"/>
      <c r="AA34" s="281"/>
    </row>
    <row r="35" spans="2:27" x14ac:dyDescent="0.25">
      <c r="B35" s="266" t="s">
        <v>439</v>
      </c>
      <c r="C35" s="267" t="s">
        <v>473</v>
      </c>
      <c r="D35" s="268" t="s">
        <v>502</v>
      </c>
      <c r="E35" s="269" t="s">
        <v>531</v>
      </c>
      <c r="F35" s="269" t="s">
        <v>560</v>
      </c>
      <c r="G35" s="270" t="s">
        <v>586</v>
      </c>
      <c r="H35" s="282" t="s">
        <v>608</v>
      </c>
      <c r="I35" s="283" t="s">
        <v>628</v>
      </c>
      <c r="J35" s="273" t="n">
        <v>132.0</v>
      </c>
      <c r="K35" s="274" t="n">
        <v>159.0</v>
      </c>
      <c r="L35" s="274" t="n">
        <v>30.0</v>
      </c>
      <c r="M35" s="274" t="n">
        <v>24.0</v>
      </c>
      <c r="N35" s="274" t="n">
        <v>38.0</v>
      </c>
      <c r="O35" s="275" t="n">
        <v>0.2611683848797251</v>
      </c>
      <c r="P35" s="276"/>
      <c r="Q35" s="276"/>
      <c r="R35" s="276"/>
      <c r="S35" s="276"/>
      <c r="T35" s="276"/>
      <c r="U35" s="276" t="n">
        <v>2.81258E8</v>
      </c>
      <c r="V35" s="277" t="n">
        <v>9.78595E8</v>
      </c>
      <c r="W35" s="278" t="n">
        <v>67.0</v>
      </c>
      <c r="X35" s="279"/>
      <c r="Y35" s="279"/>
      <c r="Z35" s="280"/>
      <c r="AA35" s="281"/>
    </row>
    <row r="36" spans="2:27" x14ac:dyDescent="0.25">
      <c r="B36" s="266" t="s">
        <v>442</v>
      </c>
      <c r="C36" s="267" t="s">
        <v>474</v>
      </c>
      <c r="D36" s="268" t="s">
        <v>503</v>
      </c>
      <c r="E36" s="269" t="s">
        <v>532</v>
      </c>
      <c r="F36" s="269" t="s">
        <v>561</v>
      </c>
      <c r="G36" s="270" t="s">
        <v>587</v>
      </c>
      <c r="H36" s="282" t="s">
        <v>609</v>
      </c>
      <c r="I36" s="283" t="s">
        <v>629</v>
      </c>
      <c r="J36" s="273" t="n">
        <v>83.0</v>
      </c>
      <c r="K36" s="274" t="n">
        <v>83.0</v>
      </c>
      <c r="L36" s="274" t="n">
        <v>8.0</v>
      </c>
      <c r="M36" s="274" t="n">
        <v>14.0</v>
      </c>
      <c r="N36" s="274" t="n">
        <v>24.0</v>
      </c>
      <c r="O36" s="275" t="n">
        <v>0.2891566265060241</v>
      </c>
      <c r="P36" s="276"/>
      <c r="Q36" s="276"/>
      <c r="R36" s="276"/>
      <c r="S36" s="276"/>
      <c r="T36" s="276"/>
      <c r="U36" s="276"/>
      <c r="V36" s="277" t="n">
        <v>7.82696E8</v>
      </c>
      <c r="W36" s="278" t="n">
        <v>38.0</v>
      </c>
      <c r="X36" s="279"/>
      <c r="Y36" s="279"/>
      <c r="Z36" s="280"/>
      <c r="AA36" s="281"/>
    </row>
    <row r="37" spans="2:27" x14ac:dyDescent="0.25">
      <c r="B37" s="266" t="s">
        <v>441</v>
      </c>
      <c r="C37" s="267" t="s">
        <v>475</v>
      </c>
      <c r="D37" s="268" t="s">
        <v>504</v>
      </c>
      <c r="E37" s="269" t="s">
        <v>533</v>
      </c>
      <c r="F37" s="269" t="s">
        <v>562</v>
      </c>
      <c r="G37" s="270" t="s">
        <v>588</v>
      </c>
      <c r="H37" s="282" t="s">
        <v>610</v>
      </c>
      <c r="I37" s="283" t="s">
        <v>436</v>
      </c>
      <c r="J37" s="273" t="n">
        <v>65.0</v>
      </c>
      <c r="K37" s="274" t="n">
        <v>69.0</v>
      </c>
      <c r="L37" s="274" t="n">
        <v>17.0</v>
      </c>
      <c r="M37" s="274" t="n">
        <v>14.0</v>
      </c>
      <c r="N37" s="274" t="n">
        <v>17.0</v>
      </c>
      <c r="O37" s="275" t="n">
        <v>0.2537313432835821</v>
      </c>
      <c r="P37" s="276"/>
      <c r="Q37" s="276"/>
      <c r="R37" s="276"/>
      <c r="S37" s="276"/>
      <c r="T37" s="276"/>
      <c r="U37" s="276"/>
      <c r="V37" s="277" t="n">
        <v>5.433E8</v>
      </c>
      <c r="W37" s="278" t="n">
        <v>26.0</v>
      </c>
      <c r="X37" s="279"/>
      <c r="Y37" s="279"/>
      <c r="Z37" s="280"/>
      <c r="AA37" s="281"/>
    </row>
    <row r="38" spans="2:27" x14ac:dyDescent="0.25">
      <c r="B38" s="266"/>
      <c r="C38" s="267"/>
      <c r="D38" s="268"/>
      <c r="E38" s="269"/>
      <c r="F38" s="269"/>
      <c r="G38" s="270"/>
      <c r="H38" s="282"/>
      <c r="I38" s="283"/>
      <c r="J38" s="273"/>
      <c r="K38" s="274"/>
      <c r="L38" s="274"/>
      <c r="M38" s="274"/>
      <c r="N38" s="274"/>
      <c r="O38" s="275"/>
      <c r="P38" s="276"/>
      <c r="Q38" s="276"/>
      <c r="R38" s="276"/>
      <c r="S38" s="276"/>
      <c r="T38" s="276"/>
      <c r="U38" s="276"/>
      <c r="V38" s="277"/>
      <c r="W38" s="278"/>
      <c r="X38" s="279"/>
      <c r="Y38" s="279"/>
      <c r="Z38" s="280"/>
      <c r="AA38" s="281"/>
    </row>
    <row r="39" spans="2:27" x14ac:dyDescent="0.25">
      <c r="B39" s="266"/>
      <c r="C39" s="267"/>
      <c r="D39" s="268"/>
      <c r="E39" s="269"/>
      <c r="F39" s="269"/>
      <c r="G39" s="270"/>
      <c r="H39" s="271"/>
      <c r="I39" s="272"/>
      <c r="J39" s="273"/>
      <c r="K39" s="274"/>
      <c r="L39" s="274"/>
      <c r="M39" s="274"/>
      <c r="N39" s="274"/>
      <c r="O39" s="275"/>
      <c r="P39" s="276"/>
      <c r="Q39" s="276"/>
      <c r="R39" s="276"/>
      <c r="S39" s="276"/>
      <c r="T39" s="276"/>
      <c r="U39" s="276"/>
      <c r="V39" s="277"/>
      <c r="W39" s="278"/>
      <c r="X39" s="279"/>
      <c r="Y39" s="279"/>
      <c r="Z39" s="280"/>
      <c r="AA39" s="281"/>
    </row>
    <row r="40" spans="2:27" x14ac:dyDescent="0.25">
      <c r="B40" s="266"/>
      <c r="C40" s="267"/>
      <c r="D40" s="268"/>
      <c r="E40" s="269"/>
      <c r="F40" s="269"/>
      <c r="G40" s="270"/>
      <c r="H40" s="271"/>
      <c r="I40" s="272"/>
      <c r="J40" s="273"/>
      <c r="K40" s="274"/>
      <c r="L40" s="274"/>
      <c r="M40" s="274"/>
      <c r="N40" s="274"/>
      <c r="O40" s="275"/>
      <c r="P40" s="276"/>
      <c r="Q40" s="276"/>
      <c r="R40" s="276"/>
      <c r="S40" s="276"/>
      <c r="T40" s="276"/>
      <c r="U40" s="276"/>
      <c r="V40" s="277"/>
      <c r="W40" s="278"/>
      <c r="X40" s="279"/>
      <c r="Y40" s="279"/>
      <c r="Z40" s="280"/>
      <c r="AA40" s="281"/>
    </row>
    <row r="41" spans="2:27" x14ac:dyDescent="0.25">
      <c r="B41" s="266"/>
      <c r="C41" s="267"/>
      <c r="D41" s="268"/>
      <c r="E41" s="269"/>
      <c r="F41" s="269"/>
      <c r="G41" s="270"/>
      <c r="H41" s="271"/>
      <c r="I41" s="272"/>
      <c r="J41" s="273"/>
      <c r="K41" s="274"/>
      <c r="L41" s="274"/>
      <c r="M41" s="274"/>
      <c r="N41" s="274"/>
      <c r="O41" s="275"/>
      <c r="P41" s="276"/>
      <c r="Q41" s="276"/>
      <c r="R41" s="276"/>
      <c r="S41" s="276"/>
      <c r="T41" s="276"/>
      <c r="U41" s="276"/>
      <c r="V41" s="277"/>
      <c r="W41" s="278"/>
      <c r="X41" s="279"/>
      <c r="Y41" s="279"/>
      <c r="Z41" s="280"/>
      <c r="AA41" s="281"/>
    </row>
    <row r="42" spans="2:27" x14ac:dyDescent="0.25">
      <c r="B42" s="284"/>
      <c r="C42" s="285"/>
      <c r="D42" s="286"/>
      <c r="E42" s="287"/>
      <c r="F42" s="287"/>
      <c r="G42" s="288"/>
      <c r="H42" s="289"/>
      <c r="I42" s="290"/>
      <c r="J42" s="291"/>
      <c r="K42" s="292"/>
      <c r="L42" s="292"/>
      <c r="M42" s="292"/>
      <c r="N42" s="292"/>
      <c r="O42" s="293"/>
      <c r="P42" s="294"/>
      <c r="Q42" s="294"/>
      <c r="R42" s="294"/>
      <c r="S42" s="294"/>
      <c r="T42" s="294"/>
      <c r="U42" s="294"/>
      <c r="V42" s="295"/>
      <c r="W42" s="296"/>
      <c r="X42" s="297"/>
      <c r="Y42" s="297"/>
      <c r="Z42" s="298"/>
      <c r="AA42" s="299"/>
    </row>
    <row r="43" spans="2:27" ht="15.75" thickBot="1" x14ac:dyDescent="0.3">
      <c r="B43" s="300"/>
      <c r="C43" s="301" t="s">
        <v>264</v>
      </c>
      <c r="D43" s="302"/>
      <c r="E43" s="302"/>
      <c r="F43" s="302"/>
      <c r="G43" s="302"/>
      <c r="H43" s="302"/>
      <c r="I43" s="302"/>
      <c r="J43" s="303">
        <f>SUM(J9:J42)</f>
        <v>0</v>
      </c>
      <c r="K43" s="304">
        <f>SUM(K9:K42)</f>
        <v>0</v>
      </c>
      <c r="L43" s="304">
        <f>SUM(L9:L42)</f>
        <v>0</v>
      </c>
      <c r="M43" s="304">
        <f>SUM(M9:M42)</f>
        <v>0</v>
      </c>
      <c r="N43" s="304">
        <f>SUM(N9:N42)</f>
        <v>0</v>
      </c>
      <c r="O43" s="305" t="e">
        <f>N43/AVERAGE(J43,K43)</f>
        <v>#DIV/0!</v>
      </c>
      <c r="P43" s="306">
        <f t="shared" ref="P43:Y43" si="0">SUM(P9:P42)</f>
        <v>0</v>
      </c>
      <c r="Q43" s="306">
        <f t="shared" si="0"/>
        <v>0</v>
      </c>
      <c r="R43" s="306">
        <f t="shared" si="0"/>
        <v>0</v>
      </c>
      <c r="S43" s="306"/>
      <c r="T43" s="306"/>
      <c r="U43" s="306"/>
      <c r="V43" s="307">
        <f t="shared" si="0"/>
        <v>0</v>
      </c>
      <c r="W43" s="307">
        <f t="shared" si="0"/>
        <v>0</v>
      </c>
      <c r="X43" s="308">
        <f t="shared" si="0"/>
        <v>0</v>
      </c>
      <c r="Y43" s="308">
        <f t="shared" si="0"/>
        <v>0</v>
      </c>
      <c r="Z43" s="309"/>
      <c r="AA43" s="310"/>
    </row>
    <row r="45" spans="2:27" x14ac:dyDescent="0.25">
      <c r="C45" s="311" t="s">
        <v>265</v>
      </c>
      <c r="P45" s="312" t="s">
        <v>266</v>
      </c>
      <c r="Q45" s="313" t="s">
        <v>267</v>
      </c>
      <c r="R45" s="314" t="s">
        <v>268</v>
      </c>
    </row>
    <row r="46" spans="2:27" x14ac:dyDescent="0.25">
      <c r="C46" s="315" t="s">
        <v>269</v>
      </c>
    </row>
  </sheetData>
  <conditionalFormatting sqref="V9:V12 V15:V42">
    <cfRule type="iconSet" priority="7">
      <iconSet iconSet="3Flags">
        <cfvo type="percent" val="0"/>
        <cfvo type="num" val="500"/>
        <cfvo type="num" val="1000"/>
      </iconSet>
    </cfRule>
  </conditionalFormatting>
  <conditionalFormatting sqref="V24:V27">
    <cfRule type="iconSet" priority="6">
      <iconSet iconSet="3Flags">
        <cfvo type="percent" val="0"/>
        <cfvo type="num" val="500"/>
        <cfvo type="num" val="1000"/>
      </iconSet>
    </cfRule>
  </conditionalFormatting>
  <conditionalFormatting sqref="V21:V23">
    <cfRule type="iconSet" priority="5">
      <iconSet iconSet="3Flags">
        <cfvo type="percent" val="0"/>
        <cfvo type="num" val="500"/>
        <cfvo type="num" val="1000"/>
      </iconSet>
    </cfRule>
  </conditionalFormatting>
  <conditionalFormatting sqref="V39">
    <cfRule type="iconSet" priority="4">
      <iconSet iconSet="3Flags">
        <cfvo type="percent" val="0"/>
        <cfvo type="num" val="500"/>
        <cfvo type="num" val="1000"/>
      </iconSet>
    </cfRule>
  </conditionalFormatting>
  <conditionalFormatting sqref="V34">
    <cfRule type="iconSet" priority="3">
      <iconSet iconSet="3Flags">
        <cfvo type="percent" val="0"/>
        <cfvo type="num" val="500"/>
        <cfvo type="num" val="1000"/>
      </iconSet>
    </cfRule>
  </conditionalFormatting>
  <conditionalFormatting sqref="V27">
    <cfRule type="iconSet" priority="2">
      <iconSet iconSet="3Flags">
        <cfvo type="percent" val="0"/>
        <cfvo type="num" val="500"/>
        <cfvo type="num" val="1000"/>
      </iconSet>
    </cfRule>
  </conditionalFormatting>
  <conditionalFormatting sqref="V13:V14">
    <cfRule type="iconSet" priority="1">
      <iconSet iconSet="3Flags">
        <cfvo type="percent" val="0"/>
        <cfvo type="num" val="500"/>
        <cfvo type="num" val="1000"/>
      </iconSet>
    </cfRule>
  </conditionalFormatting>
  <hyperlinks>
    <hyperlink ref="M1" location="Cover!A1" display="Back to cover page"/>
    <hyperlink ref="C1" location="Cover!A1" display="Back to cover page"/>
  </hyperlink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Cover</vt:lpstr>
      <vt:lpstr>North</vt:lpstr>
      <vt:lpstr>South</vt:lpstr>
      <vt:lpstr>Production_AD Structure</vt:lpstr>
      <vt:lpstr>Ending MP_Structure</vt:lpstr>
      <vt:lpstr>Recruitment_Structure</vt:lpstr>
      <vt:lpstr>Recruitment KPI_Structure</vt:lpstr>
      <vt:lpstr>Rookie Metric</vt:lpstr>
      <vt:lpstr>GA</vt:lpstr>
      <vt:lpstr>Rider</vt:lpstr>
      <vt:lpstr>Product Mix</vt:lpstr>
      <vt:lpstr>5.0 AG retention</vt:lpstr>
      <vt:lpstr>4.0 BD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2017-07-19T10:40:18Z</dcterms:created>
  <dc:creator>Apache POI</dc:creator>
  <lastModifiedBy>Tung Nguyen (DA)</lastModifiedBy>
  <dcterms:modified xsi:type="dcterms:W3CDTF">2017-09-01T10:50:39Z</dcterms:modified>
</coreProperties>
</file>