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firstSheet="4" activeTab="8"/>
  </bookViews>
  <sheets>
    <sheet name="Cover" sheetId="3" r:id="rId1"/>
    <sheet name="North" sheetId="1" r:id="rId2"/>
    <sheet name="South" sheetId="2" r:id="rId3"/>
    <sheet name="Production_AD Structure" sheetId="4" r:id="rId4"/>
    <sheet name="Ending MP_Structure" sheetId="5" r:id="rId5"/>
    <sheet name="Recruitment_Structure" sheetId="6" r:id="rId6"/>
    <sheet name="Recruitment KPI_Structure" sheetId="7" r:id="rId7"/>
    <sheet name="Rookie Metric" sheetId="8" r:id="rId8"/>
    <sheet name="GA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4" hidden="1">'Ending MP_Structure'!$A$3:$AW$3</definedName>
    <definedName name="_xlnm._FilterDatabase" localSheetId="3" hidden="1">'Production_AD Structure'!$A$3:$AX$67</definedName>
    <definedName name="_xlnm._FilterDatabase" localSheetId="6" hidden="1">'Recruitment KPI_Structure'!$A$2:$AX$2</definedName>
    <definedName name="_xlnm._FilterDatabase" localSheetId="5" hidden="1">Recruitment_Structure!$A$3:$AW$3</definedName>
    <definedName name="_xlnm._FilterDatabase" localSheetId="7" hidden="1">'Rookie Metric'!$A$3:$AW$3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0">#REF!</definedName>
    <definedName name="abc" localSheetId="4">#REF!</definedName>
    <definedName name="abc" localSheetId="8">#REF!</definedName>
    <definedName name="abc" localSheetId="3">#REF!</definedName>
    <definedName name="abc" localSheetId="6">#REF!</definedName>
    <definedName name="abc" localSheetId="5">#REF!</definedName>
    <definedName name="abc" localSheetId="7">#REF!</definedName>
    <definedName name="abc">#REF!</definedName>
    <definedName name="BDName" localSheetId="0">[4]BDList!$A$2:$A$69</definedName>
    <definedName name="BDName" localSheetId="4">[5]BDList!$A$2:$A$69</definedName>
    <definedName name="BDName" localSheetId="8">[5]BDList!$A$2:$A$69</definedName>
    <definedName name="BDName" localSheetId="3">[5]BDList!$A$2:$A$69</definedName>
    <definedName name="BDName" localSheetId="6">[5]BDList!$A$2:$A$69</definedName>
    <definedName name="BDName" localSheetId="5">[5]BDList!$A$2:$A$69</definedName>
    <definedName name="BDName" localSheetId="7">[5]BDList!$A$2:$A$69</definedName>
    <definedName name="BDName">[6]BDList!$A$2:$A$69</definedName>
    <definedName name="CIR1M">[1]CIR1!$A$6:$AA$38</definedName>
    <definedName name="cirage" localSheetId="0">#REF!</definedName>
    <definedName name="cirage" localSheetId="4">#REF!</definedName>
    <definedName name="cirage" localSheetId="8">#REF!</definedName>
    <definedName name="cirage" localSheetId="3">#REF!</definedName>
    <definedName name="cirage" localSheetId="6">#REF!</definedName>
    <definedName name="cirage" localSheetId="5">#REF!</definedName>
    <definedName name="cirage" localSheetId="7">#REF!</definedName>
    <definedName name="cirage">#REF!</definedName>
    <definedName name="DSR">[1]DSR2!$A$6:$AR$48</definedName>
    <definedName name="E" localSheetId="0">#REF!</definedName>
    <definedName name="E" localSheetId="4">#REF!</definedName>
    <definedName name="E" localSheetId="8">#REF!</definedName>
    <definedName name="E" localSheetId="3">#REF!</definedName>
    <definedName name="E" localSheetId="6">#REF!</definedName>
    <definedName name="E" localSheetId="5">#REF!</definedName>
    <definedName name="E" localSheetId="7">#REF!</definedName>
    <definedName name="E">#REF!</definedName>
    <definedName name="EENP2">[1]EENP2!$A$7:$AA$72</definedName>
    <definedName name="Eexrate" localSheetId="0">#REF!</definedName>
    <definedName name="Eexrate" localSheetId="4">#REF!</definedName>
    <definedName name="Eexrate" localSheetId="8">#REF!</definedName>
    <definedName name="Eexrate" localSheetId="3">#REF!</definedName>
    <definedName name="Eexrate" localSheetId="6">#REF!</definedName>
    <definedName name="Eexrate" localSheetId="5">#REF!</definedName>
    <definedName name="Eexrate" localSheetId="7">#REF!</definedName>
    <definedName name="Eexrate">#REF!</definedName>
    <definedName name="LTRage" localSheetId="0">#REF!</definedName>
    <definedName name="LTRage" localSheetId="4">#REF!</definedName>
    <definedName name="LTRage" localSheetId="8">#REF!</definedName>
    <definedName name="LTRage" localSheetId="3">#REF!</definedName>
    <definedName name="LTRage" localSheetId="6">#REF!</definedName>
    <definedName name="LTRage" localSheetId="5">#REF!</definedName>
    <definedName name="LTRage" localSheetId="7">#REF!</definedName>
    <definedName name="LTRage">#REF!</definedName>
    <definedName name="MORTF">'[1]Mort Fac'!$B$4:$D$30</definedName>
    <definedName name="Noi_RDMs" localSheetId="0">#REF!</definedName>
    <definedName name="Noi_RDMs" localSheetId="4">#REF!</definedName>
    <definedName name="Noi_RDMs" localSheetId="8">#REF!</definedName>
    <definedName name="Noi_RDMs" localSheetId="3">#REF!</definedName>
    <definedName name="Noi_RDMs" localSheetId="6">#REF!</definedName>
    <definedName name="Noi_RDMs" localSheetId="5">#REF!</definedName>
    <definedName name="Noi_RDMs" localSheetId="7">#REF!</definedName>
    <definedName name="Noi_RDMs">#REF!</definedName>
    <definedName name="OPW2M">[1]OPW2!$A$6:$AA$38</definedName>
    <definedName name="OPW3X" localSheetId="0">#REF!</definedName>
    <definedName name="OPW3X" localSheetId="4">#REF!</definedName>
    <definedName name="OPW3X" localSheetId="8">#REF!</definedName>
    <definedName name="OPW3X" localSheetId="3">#REF!</definedName>
    <definedName name="OPW3X" localSheetId="6">#REF!</definedName>
    <definedName name="OPW3X" localSheetId="5">#REF!</definedName>
    <definedName name="OPW3X" localSheetId="7">#REF!</definedName>
    <definedName name="OPW3X">#REF!</definedName>
    <definedName name="polterm" localSheetId="0">#REF!</definedName>
    <definedName name="polterm" localSheetId="4">#REF!</definedName>
    <definedName name="polterm" localSheetId="8">#REF!</definedName>
    <definedName name="polterm" localSheetId="3">#REF!</definedName>
    <definedName name="polterm" localSheetId="6">#REF!</definedName>
    <definedName name="polterm" localSheetId="5">#REF!</definedName>
    <definedName name="polterm" localSheetId="7">#REF!</definedName>
    <definedName name="polterm">#REF!</definedName>
    <definedName name="sex" localSheetId="0">#REF!</definedName>
    <definedName name="sex" localSheetId="4">#REF!</definedName>
    <definedName name="sex" localSheetId="8">#REF!</definedName>
    <definedName name="sex" localSheetId="3">#REF!</definedName>
    <definedName name="sex" localSheetId="6">#REF!</definedName>
    <definedName name="sex" localSheetId="5">#REF!</definedName>
    <definedName name="sex" localSheetId="7">#REF!</definedName>
    <definedName name="sex">#REF!</definedName>
    <definedName name="TerRate3">'[7]brief &amp; assumptions'!$E$103</definedName>
    <definedName name="TLR1X">[1]TLR1!$A$61:$AA$106</definedName>
  </definedNames>
  <calcPr calcId="152511" calcOnSave="0"/>
</workbook>
</file>

<file path=xl/calcChain.xml><?xml version="1.0" encoding="utf-8"?>
<calcChain xmlns="http://schemas.openxmlformats.org/spreadsheetml/2006/main">
  <c r="B2" i="9" l="1"/>
  <c r="AB8" i="9" s="1"/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S10" i="1" s="1"/>
  <c r="R121" i="1"/>
  <c r="Q121" i="1"/>
  <c r="Q10" i="1" s="1"/>
  <c r="P121" i="1"/>
  <c r="P10" i="1" s="1"/>
  <c r="O121" i="1"/>
  <c r="O10" i="1" s="1"/>
  <c r="N121" i="1"/>
  <c r="M121" i="1"/>
  <c r="L121" i="1"/>
  <c r="L10" i="1" s="1"/>
  <c r="K121" i="1"/>
  <c r="K10" i="1" s="1"/>
  <c r="J121" i="1"/>
  <c r="I121" i="1"/>
  <c r="I10" i="1" s="1"/>
  <c r="H121" i="1"/>
  <c r="H10" i="1" s="1"/>
  <c r="BD120" i="1"/>
  <c r="BC120" i="1"/>
  <c r="BB120" i="1"/>
  <c r="BA120" i="1"/>
  <c r="AZ120" i="1"/>
  <c r="AY120" i="1"/>
  <c r="AX120" i="1"/>
  <c r="AW120" i="1"/>
  <c r="Q120" i="1" s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AZ100" i="1"/>
  <c r="BM100" i="1" s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S8" i="1" s="1"/>
  <c r="R97" i="1"/>
  <c r="R8" i="1" s="1"/>
  <c r="Q97" i="1"/>
  <c r="Q109" i="1" s="1"/>
  <c r="Q6" i="1" s="1"/>
  <c r="P97" i="1"/>
  <c r="P109" i="1" s="1"/>
  <c r="P6" i="1" s="1"/>
  <c r="O97" i="1"/>
  <c r="O109" i="1" s="1"/>
  <c r="O6" i="1" s="1"/>
  <c r="N97" i="1"/>
  <c r="N109" i="1" s="1"/>
  <c r="N6" i="1" s="1"/>
  <c r="M97" i="1"/>
  <c r="M109" i="1" s="1"/>
  <c r="L97" i="1"/>
  <c r="L109" i="1" s="1"/>
  <c r="L6" i="1" s="1"/>
  <c r="K97" i="1"/>
  <c r="K109" i="1" s="1"/>
  <c r="K6" i="1" s="1"/>
  <c r="J97" i="1"/>
  <c r="J109" i="1" s="1"/>
  <c r="J6" i="1" s="1"/>
  <c r="I97" i="1"/>
  <c r="I109" i="1" s="1"/>
  <c r="I6" i="1" s="1"/>
  <c r="H97" i="1"/>
  <c r="H109" i="1" s="1"/>
  <c r="H6" i="1" s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 s="1"/>
  <c r="N4" i="1" s="1"/>
  <c r="AN84" i="1"/>
  <c r="AM84" i="1"/>
  <c r="AL84" i="1"/>
  <c r="M84" i="1" s="1"/>
  <c r="M4" i="1" s="1"/>
  <c r="AK84" i="1"/>
  <c r="AJ84" i="1"/>
  <c r="AI84" i="1"/>
  <c r="AH84" i="1"/>
  <c r="AG84" i="1"/>
  <c r="AF84" i="1"/>
  <c r="K84" i="1" s="1"/>
  <c r="K4" i="1" s="1"/>
  <c r="AE84" i="1"/>
  <c r="AD84" i="1"/>
  <c r="AC84" i="1"/>
  <c r="J84" i="1" s="1"/>
  <c r="J4" i="1" s="1"/>
  <c r="AB84" i="1"/>
  <c r="AA84" i="1"/>
  <c r="Z84" i="1"/>
  <c r="I84" i="1" s="1"/>
  <c r="I4" i="1" s="1"/>
  <c r="Y84" i="1"/>
  <c r="X84" i="1"/>
  <c r="W84" i="1"/>
  <c r="H84" i="1" s="1"/>
  <c r="H4" i="1" s="1"/>
  <c r="V84" i="1"/>
  <c r="U84" i="1"/>
  <c r="O84" i="1"/>
  <c r="O4" i="1" s="1"/>
  <c r="L84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 s="1"/>
  <c r="N83" i="1"/>
  <c r="N5" i="1" s="1"/>
  <c r="M83" i="1"/>
  <c r="M5" i="1" s="1"/>
  <c r="L83" i="1"/>
  <c r="K83" i="1"/>
  <c r="K5" i="1" s="1"/>
  <c r="J83" i="1"/>
  <c r="J5" i="1" s="1"/>
  <c r="I83" i="1"/>
  <c r="I5" i="1" s="1"/>
  <c r="H83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 s="1"/>
  <c r="R59" i="1"/>
  <c r="R12" i="1" s="1"/>
  <c r="Q59" i="1"/>
  <c r="Q12" i="1" s="1"/>
  <c r="P59" i="1"/>
  <c r="O59" i="1"/>
  <c r="O12" i="1" s="1"/>
  <c r="N59" i="1"/>
  <c r="N12" i="1" s="1"/>
  <c r="M59" i="1"/>
  <c r="M12" i="1" s="1"/>
  <c r="L59" i="1"/>
  <c r="L12" i="1" s="1"/>
  <c r="K59" i="1"/>
  <c r="K12" i="1" s="1"/>
  <c r="J59" i="1"/>
  <c r="J12" i="1" s="1"/>
  <c r="I59" i="1"/>
  <c r="I12" i="1" s="1"/>
  <c r="H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L43" i="1"/>
  <c r="L44" i="1" s="1"/>
  <c r="K43" i="1"/>
  <c r="K44" i="1" s="1"/>
  <c r="J43" i="1"/>
  <c r="J44" i="1" s="1"/>
  <c r="I43" i="1"/>
  <c r="H43" i="1"/>
  <c r="H44" i="1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L42" i="1" s="1"/>
  <c r="K24" i="1"/>
  <c r="J24" i="1"/>
  <c r="I24" i="1"/>
  <c r="H24" i="1"/>
  <c r="H42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P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R10" i="1"/>
  <c r="N10" i="1"/>
  <c r="M10" i="1"/>
  <c r="J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K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M6" i="1"/>
  <c r="BQ5" i="1"/>
  <c r="BP5" i="1"/>
  <c r="BO5" i="1"/>
  <c r="BN5" i="1"/>
  <c r="BM5" i="1"/>
  <c r="BL5" i="1"/>
  <c r="BK5" i="1"/>
  <c r="BJ5" i="1"/>
  <c r="BI5" i="1"/>
  <c r="BH5" i="1"/>
  <c r="BG5" i="1"/>
  <c r="BF5" i="1"/>
  <c r="L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L4" i="1"/>
  <c r="B2" i="1"/>
  <c r="L8" i="1" l="1"/>
  <c r="BK42" i="1"/>
  <c r="I96" i="1"/>
  <c r="I7" i="1" s="1"/>
  <c r="R58" i="1"/>
  <c r="R71" i="1" s="1"/>
  <c r="P8" i="1"/>
  <c r="H8" i="1"/>
  <c r="I120" i="1"/>
  <c r="J120" i="1"/>
  <c r="N120" i="1"/>
  <c r="R120" i="1"/>
  <c r="M179" i="1"/>
  <c r="J96" i="1"/>
  <c r="J7" i="1" s="1"/>
  <c r="N96" i="1"/>
  <c r="N7" i="1" s="1"/>
  <c r="R96" i="1"/>
  <c r="R7" i="1" s="1"/>
  <c r="I179" i="1"/>
  <c r="Q179" i="1"/>
  <c r="M41" i="1"/>
  <c r="I58" i="1"/>
  <c r="I156" i="1" s="1"/>
  <c r="J58" i="1"/>
  <c r="J71" i="1" s="1"/>
  <c r="M58" i="1"/>
  <c r="M156" i="1" s="1"/>
  <c r="N58" i="1"/>
  <c r="N156" i="1" s="1"/>
  <c r="Q58" i="1"/>
  <c r="H120" i="1"/>
  <c r="L120" i="1"/>
  <c r="L144" i="1" s="1"/>
  <c r="P120" i="1"/>
  <c r="K179" i="1"/>
  <c r="N8" i="1"/>
  <c r="J8" i="1"/>
  <c r="O8" i="1"/>
  <c r="N42" i="1"/>
  <c r="BP41" i="1"/>
  <c r="I44" i="1"/>
  <c r="M44" i="1"/>
  <c r="BK44" i="1"/>
  <c r="H96" i="1"/>
  <c r="H7" i="1" s="1"/>
  <c r="K96" i="1"/>
  <c r="K7" i="1" s="1"/>
  <c r="L96" i="1"/>
  <c r="L7" i="1" s="1"/>
  <c r="M96" i="1"/>
  <c r="M7" i="1" s="1"/>
  <c r="O96" i="1"/>
  <c r="O7" i="1" s="1"/>
  <c r="Q96" i="1"/>
  <c r="Q7" i="1" s="1"/>
  <c r="J41" i="1"/>
  <c r="N41" i="1"/>
  <c r="H179" i="1"/>
  <c r="L179" i="1"/>
  <c r="O179" i="1"/>
  <c r="P179" i="1"/>
  <c r="BQ41" i="1"/>
  <c r="K120" i="1"/>
  <c r="M120" i="1"/>
  <c r="O120" i="1"/>
  <c r="S120" i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 s="1"/>
  <c r="BK96" i="1"/>
  <c r="BO96" i="1"/>
  <c r="S96" i="1"/>
  <c r="S7" i="1" s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C107" i="1"/>
  <c r="E106" i="1"/>
  <c r="C105" i="1"/>
  <c r="E104" i="1"/>
  <c r="F104" i="1" s="1"/>
  <c r="C103" i="1"/>
  <c r="E102" i="1"/>
  <c r="C101" i="1"/>
  <c r="C100" i="1"/>
  <c r="C95" i="1"/>
  <c r="C94" i="1"/>
  <c r="C93" i="1"/>
  <c r="C92" i="1"/>
  <c r="C91" i="1"/>
  <c r="C90" i="1"/>
  <c r="C89" i="1"/>
  <c r="C88" i="1"/>
  <c r="P85" i="1"/>
  <c r="P157" i="1" s="1"/>
  <c r="P84" i="1"/>
  <c r="P4" i="1" s="1"/>
  <c r="P83" i="1"/>
  <c r="P5" i="1" s="1"/>
  <c r="C83" i="1"/>
  <c r="C5" i="1" s="1"/>
  <c r="P82" i="1"/>
  <c r="P154" i="1" s="1"/>
  <c r="C82" i="1"/>
  <c r="P81" i="1"/>
  <c r="P153" i="1" s="1"/>
  <c r="C81" i="1"/>
  <c r="P80" i="1"/>
  <c r="P152" i="1" s="1"/>
  <c r="C80" i="1"/>
  <c r="P79" i="1"/>
  <c r="P151" i="1" s="1"/>
  <c r="C79" i="1"/>
  <c r="P78" i="1"/>
  <c r="P150" i="1" s="1"/>
  <c r="C78" i="1"/>
  <c r="P77" i="1"/>
  <c r="P44" i="1" s="1"/>
  <c r="C77" i="1"/>
  <c r="P76" i="1"/>
  <c r="P148" i="1" s="1"/>
  <c r="C76" i="1"/>
  <c r="C56" i="1"/>
  <c r="C55" i="1"/>
  <c r="C54" i="1"/>
  <c r="C53" i="1"/>
  <c r="C52" i="1"/>
  <c r="C51" i="1"/>
  <c r="C50" i="1"/>
  <c r="C49" i="1"/>
  <c r="C45" i="1"/>
  <c r="C43" i="1"/>
  <c r="S85" i="1"/>
  <c r="S157" i="1" s="1"/>
  <c r="S84" i="1"/>
  <c r="S4" i="1" s="1"/>
  <c r="S83" i="1"/>
  <c r="S5" i="1" s="1"/>
  <c r="S82" i="1"/>
  <c r="S154" i="1" s="1"/>
  <c r="S81" i="1"/>
  <c r="S153" i="1" s="1"/>
  <c r="S80" i="1"/>
  <c r="S152" i="1" s="1"/>
  <c r="S79" i="1"/>
  <c r="S151" i="1" s="1"/>
  <c r="S78" i="1"/>
  <c r="S150" i="1" s="1"/>
  <c r="S77" i="1"/>
  <c r="S44" i="1" s="1"/>
  <c r="S76" i="1"/>
  <c r="S148" i="1" s="1"/>
  <c r="E100" i="1"/>
  <c r="E95" i="1"/>
  <c r="E94" i="1"/>
  <c r="E93" i="1"/>
  <c r="E92" i="1"/>
  <c r="E91" i="1"/>
  <c r="E90" i="1"/>
  <c r="E89" i="1"/>
  <c r="E88" i="1"/>
  <c r="R85" i="1"/>
  <c r="R157" i="1" s="1"/>
  <c r="R84" i="1"/>
  <c r="R4" i="1" s="1"/>
  <c r="R83" i="1"/>
  <c r="R5" i="1" s="1"/>
  <c r="E83" i="1"/>
  <c r="R82" i="1"/>
  <c r="R154" i="1" s="1"/>
  <c r="E82" i="1"/>
  <c r="R81" i="1"/>
  <c r="E81" i="1"/>
  <c r="R80" i="1"/>
  <c r="R152" i="1" s="1"/>
  <c r="E80" i="1"/>
  <c r="R79" i="1"/>
  <c r="R151" i="1" s="1"/>
  <c r="E79" i="1"/>
  <c r="R78" i="1"/>
  <c r="R150" i="1" s="1"/>
  <c r="E78" i="1"/>
  <c r="R77" i="1"/>
  <c r="R44" i="1" s="1"/>
  <c r="E77" i="1"/>
  <c r="R76" i="1"/>
  <c r="R148" i="1" s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157" i="1" s="1"/>
  <c r="Q84" i="1"/>
  <c r="Q4" i="1" s="1"/>
  <c r="Q83" i="1"/>
  <c r="Q5" i="1" s="1"/>
  <c r="D83" i="1"/>
  <c r="D5" i="1" s="1"/>
  <c r="Q82" i="1"/>
  <c r="Q154" i="1" s="1"/>
  <c r="D82" i="1"/>
  <c r="Q81" i="1"/>
  <c r="Q153" i="1" s="1"/>
  <c r="D81" i="1"/>
  <c r="Q80" i="1"/>
  <c r="Q152" i="1" s="1"/>
  <c r="D80" i="1"/>
  <c r="Q79" i="1"/>
  <c r="Q151" i="1" s="1"/>
  <c r="D79" i="1"/>
  <c r="Q78" i="1"/>
  <c r="D78" i="1"/>
  <c r="Q77" i="1"/>
  <c r="Q44" i="1" s="1"/>
  <c r="D77" i="1"/>
  <c r="Q76" i="1"/>
  <c r="Q148" i="1" s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3" i="1"/>
  <c r="D45" i="1"/>
  <c r="E51" i="1"/>
  <c r="J151" i="1"/>
  <c r="J127" i="1"/>
  <c r="J66" i="1"/>
  <c r="N151" i="1"/>
  <c r="N127" i="1"/>
  <c r="N66" i="1"/>
  <c r="R127" i="1"/>
  <c r="R66" i="1"/>
  <c r="E20" i="1"/>
  <c r="R20" i="1"/>
  <c r="E21" i="1"/>
  <c r="R21" i="1"/>
  <c r="E22" i="1"/>
  <c r="R22" i="1"/>
  <c r="E23" i="1"/>
  <c r="R23" i="1"/>
  <c r="E24" i="1"/>
  <c r="R24" i="1"/>
  <c r="E25" i="1"/>
  <c r="R25" i="1"/>
  <c r="E26" i="1"/>
  <c r="R26" i="1"/>
  <c r="E27" i="1"/>
  <c r="R27" i="1"/>
  <c r="E28" i="1"/>
  <c r="R28" i="1"/>
  <c r="E31" i="1"/>
  <c r="E32" i="1"/>
  <c r="E33" i="1"/>
  <c r="E34" i="1"/>
  <c r="E35" i="1"/>
  <c r="E36" i="1"/>
  <c r="E37" i="1"/>
  <c r="E38" i="1"/>
  <c r="E41" i="1"/>
  <c r="BI42" i="1"/>
  <c r="BM42" i="1"/>
  <c r="E43" i="1"/>
  <c r="E45" i="1"/>
  <c r="F45" i="1" s="1"/>
  <c r="J148" i="1"/>
  <c r="J124" i="1"/>
  <c r="J63" i="1"/>
  <c r="N148" i="1"/>
  <c r="N124" i="1"/>
  <c r="N63" i="1"/>
  <c r="R124" i="1"/>
  <c r="R63" i="1"/>
  <c r="E52" i="1"/>
  <c r="I148" i="1"/>
  <c r="I124" i="1"/>
  <c r="M148" i="1"/>
  <c r="M124" i="1"/>
  <c r="Q124" i="1"/>
  <c r="I149" i="1"/>
  <c r="I125" i="1"/>
  <c r="M149" i="1"/>
  <c r="M125" i="1"/>
  <c r="Q125" i="1"/>
  <c r="I150" i="1"/>
  <c r="I126" i="1"/>
  <c r="M150" i="1"/>
  <c r="M126" i="1"/>
  <c r="Q150" i="1"/>
  <c r="Q126" i="1"/>
  <c r="I151" i="1"/>
  <c r="I127" i="1"/>
  <c r="M151" i="1"/>
  <c r="M127" i="1"/>
  <c r="Q127" i="1"/>
  <c r="I152" i="1"/>
  <c r="I128" i="1"/>
  <c r="M152" i="1"/>
  <c r="M128" i="1"/>
  <c r="Q128" i="1"/>
  <c r="I153" i="1"/>
  <c r="I129" i="1"/>
  <c r="M153" i="1"/>
  <c r="M129" i="1"/>
  <c r="Q129" i="1"/>
  <c r="I154" i="1"/>
  <c r="I130" i="1"/>
  <c r="M154" i="1"/>
  <c r="M130" i="1"/>
  <c r="Q130" i="1"/>
  <c r="I155" i="1"/>
  <c r="I131" i="1"/>
  <c r="M155" i="1"/>
  <c r="M131" i="1"/>
  <c r="Q131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AT132" i="1"/>
  <c r="AX156" i="1"/>
  <c r="AX132" i="1"/>
  <c r="BB156" i="1"/>
  <c r="BB132" i="1"/>
  <c r="BG58" i="1"/>
  <c r="BK58" i="1"/>
  <c r="BO58" i="1"/>
  <c r="I157" i="1"/>
  <c r="I133" i="1"/>
  <c r="I11" i="1" s="1"/>
  <c r="M157" i="1"/>
  <c r="M133" i="1"/>
  <c r="M11" i="1" s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I71" i="1"/>
  <c r="Q71" i="1"/>
  <c r="V71" i="1"/>
  <c r="Z71" i="1"/>
  <c r="AD71" i="1"/>
  <c r="AH71" i="1"/>
  <c r="AL71" i="1"/>
  <c r="AP71" i="1"/>
  <c r="AT71" i="1"/>
  <c r="AX71" i="1"/>
  <c r="BB71" i="1"/>
  <c r="I72" i="1"/>
  <c r="M72" i="1"/>
  <c r="Q72" i="1"/>
  <c r="I108" i="1"/>
  <c r="M108" i="1"/>
  <c r="J152" i="1"/>
  <c r="J128" i="1"/>
  <c r="N152" i="1"/>
  <c r="N128" i="1"/>
  <c r="R128" i="1"/>
  <c r="J153" i="1"/>
  <c r="J129" i="1"/>
  <c r="N153" i="1"/>
  <c r="N129" i="1"/>
  <c r="R153" i="1"/>
  <c r="R129" i="1"/>
  <c r="J154" i="1"/>
  <c r="J130" i="1"/>
  <c r="N154" i="1"/>
  <c r="N130" i="1"/>
  <c r="R130" i="1"/>
  <c r="J155" i="1"/>
  <c r="J131" i="1"/>
  <c r="N155" i="1"/>
  <c r="N131" i="1"/>
  <c r="R131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AU132" i="1"/>
  <c r="AY156" i="1"/>
  <c r="AY132" i="1"/>
  <c r="BC156" i="1"/>
  <c r="BC132" i="1"/>
  <c r="BH58" i="1"/>
  <c r="BL58" i="1"/>
  <c r="BP58" i="1"/>
  <c r="J157" i="1"/>
  <c r="J133" i="1"/>
  <c r="J11" i="1" s="1"/>
  <c r="N157" i="1"/>
  <c r="N133" i="1"/>
  <c r="N11" i="1" s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W71" i="1"/>
  <c r="AA71" i="1"/>
  <c r="AE71" i="1"/>
  <c r="AI71" i="1"/>
  <c r="AM71" i="1"/>
  <c r="AQ71" i="1"/>
  <c r="AU71" i="1"/>
  <c r="AY71" i="1"/>
  <c r="BC71" i="1"/>
  <c r="J72" i="1"/>
  <c r="N72" i="1"/>
  <c r="R72" i="1"/>
  <c r="J108" i="1"/>
  <c r="N108" i="1"/>
  <c r="K148" i="1"/>
  <c r="K124" i="1"/>
  <c r="O148" i="1"/>
  <c r="O124" i="1"/>
  <c r="S124" i="1"/>
  <c r="K149" i="1"/>
  <c r="K125" i="1"/>
  <c r="O149" i="1"/>
  <c r="O125" i="1"/>
  <c r="S125" i="1"/>
  <c r="K150" i="1"/>
  <c r="K126" i="1"/>
  <c r="O150" i="1"/>
  <c r="O126" i="1"/>
  <c r="S126" i="1"/>
  <c r="K151" i="1"/>
  <c r="K127" i="1"/>
  <c r="O151" i="1"/>
  <c r="O127" i="1"/>
  <c r="S127" i="1"/>
  <c r="K152" i="1"/>
  <c r="K128" i="1"/>
  <c r="O152" i="1"/>
  <c r="O128" i="1"/>
  <c r="S128" i="1"/>
  <c r="K153" i="1"/>
  <c r="K129" i="1"/>
  <c r="O153" i="1"/>
  <c r="O129" i="1"/>
  <c r="S129" i="1"/>
  <c r="K154" i="1"/>
  <c r="K130" i="1"/>
  <c r="O154" i="1"/>
  <c r="O130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AV132" i="1"/>
  <c r="AZ156" i="1"/>
  <c r="AZ132" i="1"/>
  <c r="BD156" i="1"/>
  <c r="BD132" i="1"/>
  <c r="BI58" i="1"/>
  <c r="BM58" i="1"/>
  <c r="BQ58" i="1"/>
  <c r="K157" i="1"/>
  <c r="K133" i="1"/>
  <c r="K11" i="1" s="1"/>
  <c r="O157" i="1"/>
  <c r="O133" i="1"/>
  <c r="O11" i="1" s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AZ71" i="1"/>
  <c r="BD71" i="1"/>
  <c r="K72" i="1"/>
  <c r="O72" i="1"/>
  <c r="S72" i="1"/>
  <c r="H148" i="1"/>
  <c r="H124" i="1"/>
  <c r="L148" i="1"/>
  <c r="L124" i="1"/>
  <c r="P124" i="1"/>
  <c r="H149" i="1"/>
  <c r="H125" i="1"/>
  <c r="L149" i="1"/>
  <c r="L125" i="1"/>
  <c r="P125" i="1"/>
  <c r="H150" i="1"/>
  <c r="H126" i="1"/>
  <c r="L150" i="1"/>
  <c r="L126" i="1"/>
  <c r="P126" i="1"/>
  <c r="H151" i="1"/>
  <c r="H127" i="1"/>
  <c r="L151" i="1"/>
  <c r="L127" i="1"/>
  <c r="P127" i="1"/>
  <c r="H152" i="1"/>
  <c r="H128" i="1"/>
  <c r="L152" i="1"/>
  <c r="L128" i="1"/>
  <c r="P128" i="1"/>
  <c r="H153" i="1"/>
  <c r="H129" i="1"/>
  <c r="L153" i="1"/>
  <c r="L129" i="1"/>
  <c r="P129" i="1"/>
  <c r="H154" i="1"/>
  <c r="H130" i="1"/>
  <c r="L154" i="1"/>
  <c r="L130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AS132" i="1"/>
  <c r="AW156" i="1"/>
  <c r="AW132" i="1"/>
  <c r="BA156" i="1"/>
  <c r="BA132" i="1"/>
  <c r="BF58" i="1"/>
  <c r="BJ58" i="1"/>
  <c r="BN58" i="1"/>
  <c r="H157" i="1"/>
  <c r="H133" i="1"/>
  <c r="H11" i="1" s="1"/>
  <c r="L157" i="1"/>
  <c r="L133" i="1"/>
  <c r="L11" i="1" s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AW71" i="1"/>
  <c r="BA71" i="1"/>
  <c r="H72" i="1"/>
  <c r="L72" i="1"/>
  <c r="P72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R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X144" i="1"/>
  <c r="AB144" i="1"/>
  <c r="AF144" i="1"/>
  <c r="AJ144" i="1"/>
  <c r="AN144" i="1"/>
  <c r="AR144" i="1"/>
  <c r="AV144" i="1"/>
  <c r="AZ144" i="1"/>
  <c r="BD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A144" i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B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AY144" i="1"/>
  <c r="BC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R156" i="1" l="1"/>
  <c r="S149" i="1"/>
  <c r="BH144" i="1"/>
  <c r="BK144" i="1"/>
  <c r="BN144" i="1"/>
  <c r="K108" i="1"/>
  <c r="Q108" i="1"/>
  <c r="BG71" i="1"/>
  <c r="M71" i="1"/>
  <c r="Q156" i="1"/>
  <c r="Q144" i="1"/>
  <c r="F102" i="1"/>
  <c r="M144" i="1"/>
  <c r="P144" i="1"/>
  <c r="N144" i="1"/>
  <c r="P108" i="1"/>
  <c r="BN156" i="1"/>
  <c r="BF156" i="1"/>
  <c r="R155" i="1"/>
  <c r="F41" i="1"/>
  <c r="F35" i="1"/>
  <c r="F31" i="1"/>
  <c r="F27" i="1"/>
  <c r="F25" i="1"/>
  <c r="F23" i="1"/>
  <c r="F21" i="1"/>
  <c r="L108" i="1"/>
  <c r="F108" i="1"/>
  <c r="C165" i="1"/>
  <c r="N71" i="1"/>
  <c r="S144" i="1"/>
  <c r="H144" i="1"/>
  <c r="BI71" i="1"/>
  <c r="BF71" i="1"/>
  <c r="BQ156" i="1"/>
  <c r="BI156" i="1"/>
  <c r="O108" i="1"/>
  <c r="J156" i="1"/>
  <c r="F36" i="1"/>
  <c r="F32" i="1"/>
  <c r="H108" i="1"/>
  <c r="BH71" i="1"/>
  <c r="BP156" i="1"/>
  <c r="BH156" i="1"/>
  <c r="BO156" i="1"/>
  <c r="BG156" i="1"/>
  <c r="C167" i="1"/>
  <c r="O144" i="1"/>
  <c r="BL132" i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E130" i="1"/>
  <c r="F55" i="1"/>
  <c r="F77" i="1"/>
  <c r="E44" i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E127" i="1"/>
  <c r="F52" i="1"/>
  <c r="D42" i="1"/>
  <c r="E148" i="1"/>
  <c r="E124" i="1"/>
  <c r="F49" i="1"/>
  <c r="E59" i="1"/>
  <c r="E69" i="1" s="1"/>
  <c r="E58" i="1"/>
  <c r="D148" i="1"/>
  <c r="D124" i="1"/>
  <c r="D59" i="1"/>
  <c r="D69" i="1" s="1"/>
  <c r="D58" i="1"/>
  <c r="D152" i="1"/>
  <c r="D128" i="1"/>
  <c r="D85" i="1"/>
  <c r="D84" i="1"/>
  <c r="D4" i="1" s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64" i="1"/>
  <c r="C153" i="1"/>
  <c r="C129" i="1"/>
  <c r="C68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153" i="1"/>
  <c r="D129" i="1"/>
  <c r="E153" i="1"/>
  <c r="E129" i="1"/>
  <c r="F54" i="1"/>
  <c r="F91" i="1"/>
  <c r="F95" i="1"/>
  <c r="C42" i="1"/>
  <c r="C150" i="1"/>
  <c r="C126" i="1"/>
  <c r="C65" i="1"/>
  <c r="C154" i="1"/>
  <c r="C130" i="1"/>
  <c r="C69" i="1"/>
  <c r="C44" i="1"/>
  <c r="C97" i="1"/>
  <c r="C8" i="1" s="1"/>
  <c r="C96" i="1"/>
  <c r="C7" i="1" s="1"/>
  <c r="C139" i="1"/>
  <c r="C143" i="1"/>
  <c r="D136" i="1"/>
  <c r="D121" i="1"/>
  <c r="D120" i="1"/>
  <c r="D140" i="1"/>
  <c r="E137" i="1"/>
  <c r="F113" i="1"/>
  <c r="E141" i="1"/>
  <c r="F117" i="1"/>
  <c r="C180" i="1"/>
  <c r="D167" i="1"/>
  <c r="F161" i="1"/>
  <c r="E165" i="1"/>
  <c r="F165" i="1" s="1"/>
  <c r="F171" i="1"/>
  <c r="E180" i="1"/>
  <c r="F175" i="1"/>
  <c r="F179" i="1"/>
  <c r="D67" i="1" l="1"/>
  <c r="F168" i="1"/>
  <c r="F137" i="1"/>
  <c r="F151" i="1"/>
  <c r="F130" i="1"/>
  <c r="D68" i="1"/>
  <c r="D64" i="1"/>
  <c r="F127" i="1"/>
  <c r="F44" i="1"/>
  <c r="C63" i="1"/>
  <c r="F141" i="1"/>
  <c r="F125" i="1"/>
  <c r="D63" i="1"/>
  <c r="F69" i="1"/>
  <c r="F149" i="1"/>
  <c r="E67" i="1"/>
  <c r="F67" i="1" s="1"/>
  <c r="E63" i="1"/>
  <c r="F63" i="1" s="1"/>
  <c r="F129" i="1"/>
  <c r="D144" i="1"/>
  <c r="E64" i="1"/>
  <c r="F131" i="1"/>
  <c r="F180" i="1"/>
  <c r="E68" i="1"/>
  <c r="F155" i="1"/>
  <c r="F154" i="1"/>
  <c r="F140" i="1"/>
  <c r="F136" i="1"/>
  <c r="F143" i="1"/>
  <c r="D66" i="1"/>
  <c r="F142" i="1"/>
  <c r="C144" i="1"/>
  <c r="C66" i="1"/>
  <c r="D65" i="1"/>
  <c r="E65" i="1"/>
  <c r="F153" i="1"/>
  <c r="E144" i="1"/>
  <c r="F120" i="1"/>
  <c r="F84" i="1"/>
  <c r="F4" i="1" s="1"/>
  <c r="E4" i="1"/>
  <c r="D156" i="1"/>
  <c r="D132" i="1"/>
  <c r="D71" i="1"/>
  <c r="E66" i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E133" i="1"/>
  <c r="F59" i="1"/>
  <c r="F12" i="1" s="1"/>
  <c r="E72" i="1"/>
  <c r="E12" i="1"/>
  <c r="F148" i="1"/>
  <c r="F167" i="1"/>
  <c r="C157" i="1"/>
  <c r="C133" i="1"/>
  <c r="C11" i="1" s="1"/>
  <c r="C72" i="1"/>
  <c r="C12" i="1"/>
  <c r="F166" i="1"/>
  <c r="F150" i="1"/>
  <c r="F64" i="1" l="1"/>
  <c r="F157" i="1"/>
  <c r="F156" i="1"/>
  <c r="F66" i="1"/>
  <c r="F68" i="1"/>
  <c r="F144" i="1"/>
  <c r="F65" i="1"/>
  <c r="F72" i="1"/>
  <c r="F145" i="1"/>
  <c r="F9" i="1" s="1"/>
  <c r="E9" i="1"/>
  <c r="F132" i="1"/>
  <c r="F70" i="1"/>
  <c r="F133" i="1"/>
  <c r="F11" i="1" s="1"/>
  <c r="E11" i="1"/>
  <c r="AC43" i="9" l="1"/>
  <c r="AB43" i="9"/>
  <c r="V43" i="9"/>
  <c r="R43" i="9"/>
  <c r="Q43" i="9"/>
  <c r="P43" i="9"/>
  <c r="N43" i="9"/>
  <c r="M43" i="9"/>
  <c r="L43" i="9"/>
  <c r="K43" i="9"/>
  <c r="J43" i="9"/>
  <c r="O43" i="9" l="1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3" i="2"/>
  <c r="E45" i="2"/>
  <c r="D43" i="2"/>
  <c r="E41" i="2"/>
  <c r="C43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132" i="2"/>
  <c r="BC71" i="2"/>
  <c r="AY156" i="2"/>
  <c r="AY132" i="2"/>
  <c r="AY71" i="2"/>
  <c r="AU156" i="2"/>
  <c r="AU132" i="2"/>
  <c r="AU71" i="2"/>
  <c r="AB144" i="2"/>
  <c r="AF144" i="2"/>
  <c r="AJ144" i="2"/>
  <c r="AN144" i="2"/>
  <c r="AR144" i="2"/>
  <c r="AV144" i="2"/>
  <c r="AZ144" i="2"/>
  <c r="BD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132" i="2"/>
  <c r="BB71" i="2"/>
  <c r="AX156" i="2"/>
  <c r="BK156" i="2" s="1"/>
  <c r="AX132" i="2"/>
  <c r="AX71" i="2"/>
  <c r="BD156" i="2"/>
  <c r="BD132" i="2"/>
  <c r="BD71" i="2"/>
  <c r="Y144" i="2"/>
  <c r="AC144" i="2"/>
  <c r="AG144" i="2"/>
  <c r="AK144" i="2"/>
  <c r="AO144" i="2"/>
  <c r="AS144" i="2"/>
  <c r="AW144" i="2"/>
  <c r="BA144" i="2"/>
  <c r="V144" i="2"/>
  <c r="AG156" i="2"/>
  <c r="AG132" i="2"/>
  <c r="BF132" i="2" s="1"/>
  <c r="AG71" i="2"/>
  <c r="AP156" i="2"/>
  <c r="AP132" i="2"/>
  <c r="BO132" i="2" s="1"/>
  <c r="AP71" i="2"/>
  <c r="BO71" i="2" s="1"/>
  <c r="AZ132" i="2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AM132" i="2"/>
  <c r="BL132" i="2" s="1"/>
  <c r="AM71" i="2"/>
  <c r="AI156" i="2"/>
  <c r="AI132" i="2"/>
  <c r="AI71" i="2"/>
  <c r="BH71" i="2" s="1"/>
  <c r="BA156" i="2"/>
  <c r="BN156" i="2" s="1"/>
  <c r="BA132" i="2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BG144" i="2" s="1"/>
  <c r="AX144" i="2"/>
  <c r="BB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BH144" i="2" s="1"/>
  <c r="AY144" i="2"/>
  <c r="BC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F156" i="2"/>
  <c r="BI156" i="2"/>
  <c r="BL156" i="2"/>
  <c r="BK144" i="2"/>
  <c r="BM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I132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Q144" i="2" l="1"/>
  <c r="BF144" i="2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M24" i="2"/>
  <c r="M42" i="2" s="1"/>
  <c r="L24" i="2"/>
  <c r="K24" i="2"/>
  <c r="K42" i="2" s="1"/>
  <c r="J24" i="2"/>
  <c r="J42" i="2" s="1"/>
  <c r="I24" i="2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AZ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N42" i="2" l="1"/>
  <c r="I42" i="2"/>
  <c r="BI157" i="2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8" i="2" l="1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31" i="2" l="1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F68" i="2" s="1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156" i="2" l="1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<sst xmlns="http://schemas.openxmlformats.org/spreadsheetml/2006/main" count="2914" uniqueCount="522">
  <si>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</si>
  <si>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</si>
  <si>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</si>
  <si>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</si>
  <si>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</si>
  <si>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</si>
  <si>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</si>
  <si>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</si>
  <si>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</si>
  <si>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</si>
  <si>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</si>
  <si>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</si>
  <si>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</si>
  <si>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</si>
  <si>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</si>
  <si>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</si>
  <si>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</si>
  <si>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</si>
  <si>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</si>
  <si>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</si>
  <si>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</si>
  <si>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</si>
  <si>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</si>
  <si>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</si>
  <si>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</si>
  <si>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</si>
  <si>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</si>
  <si>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</si>
  <si>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</si>
  <si>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</si>
  <si>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</si>
  <si>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</si>
  <si>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</si>
  <si>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</si>
  <si>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</si>
  <si>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</si>
  <si>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</si>
  <si>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</si>
  <si>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</si>
  <si>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</si>
  <si>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</si>
  <si>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</si>
  <si>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</si>
  <si>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</si>
  <si>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</si>
  <si>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</si>
  <si>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</si>
  <si>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</si>
  <si>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</si>
  <si>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</si>
  <si>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</si>
  <si>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</si>
  <si>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</si>
  <si>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</si>
  <si>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</si>
  <si>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</si>
  <si>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</si>
  <si>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</si>
  <si>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</si>
  <si>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</si>
  <si>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</si>
  <si>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</si>
  <si>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</si>
  <si>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</si>
  <si>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</si>
  <si>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</si>
  <si>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</si>
  <si>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</si>
  <si>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</si>
  <si>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</si>
  <si>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</si>
  <si>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</si>
  <si>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</si>
  <si>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</si>
  <si>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</si>
  <si>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</si>
  <si>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</si>
  <si>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</si>
  <si>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</si>
  <si>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</si>
  <si>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</si>
  <si>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</si>
  <si>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</si>
  <si>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</si>
  <si>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</si>
  <si>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</si>
  <si>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</si>
  <si>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</si>
  <si>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</si>
  <si>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</si>
  <si>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</si>
  <si>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</si>
  <si>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</si>
  <si>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</si>
  <si>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</si>
  <si>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</si>
  <si>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</si>
  <si>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</si>
  <si>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</si>
  <si>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</si>
  <si>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</si>
  <si>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</si>
  <si>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</si>
  <si>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</si>
  <si>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</si>
  <si>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</si>
  <si>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</si>
  <si>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</si>
  <si>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</si>
  <si>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</si>
  <si>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</si>
  <si>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</si>
  <si>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</si>
  <si>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</si>
  <si>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</si>
  <si>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</si>
  <si>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</si>
  <si>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</si>
  <si>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</si>
  <si>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</si>
  <si>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</si>
  <si>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</si>
  <si>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</si>
  <si>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</si>
  <si>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</si>
  <si>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</si>
  <si>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</si>
  <si>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</si>
  <si>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</si>
  <si>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</si>
  <si>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</si>
  <si>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</si>
  <si>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</si>
  <si>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</si>
  <si>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</si>
  <si>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</si>
  <si>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</si>
  <si>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</si>
  <si>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</si>
  <si>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</si>
  <si>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</si>
  <si>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</si>
  <si>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</si>
  <si>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</si>
  <si>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</si>
  <si>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</si>
  <si>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</si>
  <si>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</si>
  <si>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</si>
  <si>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</si>
  <si>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</si>
  <si>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</si>
  <si>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</si>
  <si>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</si>
  <si>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</si>
  <si>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</si>
  <si>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</si>
  <si>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</si>
  <si>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</si>
  <si>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</si>
  <si>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</si>
  <si>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</si>
  <si>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</si>
  <si>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</si>
  <si>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</si>
  <si>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</si>
  <si>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</si>
  <si>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</si>
  <si>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</si>
  <si>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</si>
  <si>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</si>
  <si>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</si>
  <si>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</si>
  <si>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</si>
  <si>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</si>
  <si>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</si>
  <si>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</si>
  <si>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</si>
  <si>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</si>
  <si>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</si>
  <si>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</si>
  <si>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</si>
  <si>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</si>
  <si>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</si>
  <si>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</si>
  <si>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</si>
  <si>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</si>
  <si>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</si>
  <si>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</si>
  <si>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</si>
  <si>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</si>
  <si>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</si>
  <si>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</si>
  <si>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</si>
  <si>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</si>
  <si>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</si>
  <si>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</si>
  <si>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</si>
  <si>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</si>
  <si>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</si>
  <si>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</si>
  <si>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</si>
  <si>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</si>
  <si>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</si>
  <si>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</si>
  <si>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</si>
  <si>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</si>
  <si>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</si>
  <si>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</si>
  <si>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</si>
  <si>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</si>
  <si>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</si>
  <si>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</si>
  <si>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</si>
  <si>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</si>
  <si>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</si>
  <si>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</si>
  <si>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</si>
  <si>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</si>
  <si>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</si>
  <si>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</si>
  <si>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</si>
  <si>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</si>
  <si>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</si>
  <si>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</si>
  <si>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</si>
  <si>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</si>
  <si>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</si>
  <si>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Individual BD Performance</t>
  </si>
  <si>
    <t>GA Performance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</si>
  <si>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</si>
  <si>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</si>
  <si>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</si>
  <si>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</si>
  <si>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</si>
  <si>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</si>
  <si>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</si>
  <si>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</si>
  <si>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</si>
  <si>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</si>
  <si>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</si>
  <si>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</si>
  <si>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</si>
  <si>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</si>
  <si>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</si>
  <si>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</si>
  <si>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</si>
  <si>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</si>
  <si>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</si>
  <si>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</si>
  <si>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</si>
  <si>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</si>
  <si>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</si>
  <si>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</si>
  <si>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</si>
  <si>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</si>
  <si>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</si>
  <si>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</si>
  <si>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</si>
  <si>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</si>
  <si>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</si>
  <si>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</si>
  <si>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</si>
  <si>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</si>
  <si>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</si>
  <si>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</si>
  <si>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</si>
  <si>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</si>
  <si>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Rider</t>
  </si>
  <si>
    <t>Back to cover page</t>
  </si>
  <si>
    <t>Jan APE</t>
  </si>
  <si>
    <t>North</t>
  </si>
  <si>
    <t>South</t>
  </si>
  <si>
    <t>Production_AD Structure</t>
  </si>
  <si>
    <t>Ending MP_Structure</t>
  </si>
  <si>
    <t>Recruitment_Structure</t>
  </si>
  <si>
    <t>Recruitment KPI_Structure</t>
  </si>
  <si>
    <t>Rookie Metric</t>
  </si>
  <si>
    <t>Agency Product Mix</t>
  </si>
  <si>
    <t>Retention</t>
  </si>
  <si>
    <t>BD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</si>
  <si>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</si>
  <si>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</si>
  <si>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</si>
  <si>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</si>
  <si>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</si>
  <si>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</si>
  <si>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</si>
  <si>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</si>
  <si>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</si>
  <si>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</si>
  <si>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</si>
  <si>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</si>
  <si>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</si>
  <si>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</si>
  <si>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</si>
  <si>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</si>
  <si>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</si>
  <si>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</si>
  <si>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</si>
  <si>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</si>
  <si>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</si>
  <si>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</si>
  <si>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2017_APE_YTD</t>
  </si>
  <si>
    <t>PERSISTENCY_Y2</t>
  </si>
  <si>
    <t>PERSISTENCY2Y</t>
  </si>
  <si>
    <t>201708_APE</t>
  </si>
  <si>
    <t>201709_APE</t>
  </si>
  <si>
    <t>201710_APE</t>
  </si>
  <si>
    <t>201711_APE</t>
  </si>
  <si>
    <t>201712_APE</t>
  </si>
  <si>
    <t>CASE_MTD</t>
  </si>
  <si>
    <t>territory</t>
  </si>
  <si>
    <t>kpi</t>
  </si>
  <si>
    <t>level</t>
  </si>
  <si>
    <t>province</t>
  </si>
  <si>
    <t>region</t>
  </si>
  <si>
    <t>zone</t>
  </si>
  <si>
    <t>name</t>
  </si>
  <si>
    <t>NA</t>
  </si>
  <si>
    <t>HỒ CHÍ MINH</t>
  </si>
  <si>
    <t>ĐÔNG NAM</t>
  </si>
  <si>
    <t>BẮC TRUNG 2</t>
  </si>
  <si>
    <t>BẮC TRUNG 1</t>
  </si>
  <si>
    <t>ĐÔNG BẮC</t>
  </si>
  <si>
    <t>MIỀN TRUNG</t>
  </si>
  <si>
    <t>DUYÊN HẢI</t>
  </si>
  <si>
    <t>HÀ NỘI</t>
  </si>
  <si>
    <t>TÂY NAM</t>
  </si>
  <si>
    <t>TÂY BẮC</t>
  </si>
  <si>
    <t>010 GA TIỀN GIANG 1</t>
  </si>
  <si>
    <t>003 GA HCM 2</t>
  </si>
  <si>
    <t>008 GA BÀ RỊA - VŨNG TÀU 1</t>
  </si>
  <si>
    <t>011 GA NGHỆ AN 2</t>
  </si>
  <si>
    <t>015 GA THANH HÓA 1</t>
  </si>
  <si>
    <t>002 GA BẮC NINH 1</t>
  </si>
  <si>
    <t>018 GA HUẾ 1</t>
  </si>
  <si>
    <t>014 GA ĐÀ NẴNG 1</t>
  </si>
  <si>
    <t>022 GA LẠNG SƠN 1</t>
  </si>
  <si>
    <t>023 GA QUẢNG NINH 1</t>
  </si>
  <si>
    <t>005 GA THÁI BÌNH 1</t>
  </si>
  <si>
    <t>027 GA THANH HÓA 3</t>
  </si>
  <si>
    <t>017 GA HÀ NỘI 3</t>
  </si>
  <si>
    <t>020 GA BẾN TRE 1</t>
  </si>
  <si>
    <t>025 GA HCM 4</t>
  </si>
  <si>
    <t>004 GA NGHỆ AN 1</t>
  </si>
  <si>
    <t>028 GA BÀ RỊA - VŨNG TÀU 2</t>
  </si>
  <si>
    <t>013 GA YÊN BÁI 1</t>
  </si>
  <si>
    <t>007 GA HÀ NỘI 1</t>
  </si>
  <si>
    <t>026 GA HÀ TĨNH 1</t>
  </si>
  <si>
    <t>012 GA NAM ĐỊNH 1</t>
  </si>
  <si>
    <t>006 GA HƯNG YÊN 1</t>
  </si>
  <si>
    <t>021 GA HÀ NỘI 4</t>
  </si>
  <si>
    <t>024 GA HẢI DƯƠNG 1</t>
  </si>
  <si>
    <t>029 GA HÀ NỘI 5</t>
  </si>
  <si>
    <t>019 GA HCM 3</t>
  </si>
  <si>
    <t>009 GA HÀ NỘI 2</t>
  </si>
  <si>
    <t>001 GA HCM 1</t>
  </si>
  <si>
    <t>016 GA THANH HÓA 2</t>
  </si>
  <si>
    <t>CÔNG TY TNHH MỘT THÀNH VIÊN VIỆT Ý TIỀN GIANG</t>
  </si>
  <si>
    <t>CÔNG TY TNHH TỔNG ĐẠI LÝ KHANG LỘC</t>
  </si>
  <si>
    <t>CÔNG TY TNHH KIM LONG NGƯ</t>
  </si>
  <si>
    <t>CÔNG TY TNHH GENCASA NGHỆ AN</t>
  </si>
  <si>
    <t>CÔNG TY TNHH MTV GIA ĐẠI HƯNG</t>
  </si>
  <si>
    <t>CÔNG TY TNHH CƯỜNG MINH BẮC NINH</t>
  </si>
  <si>
    <t>CÔNG TY TNHH MTV ĐẠI LÝ BHNT THIÊN HƯNG</t>
  </si>
  <si>
    <t>CÔNG TY TNHH MTV BẢO MINH KHOA</t>
  </si>
  <si>
    <t>CÔNG TY TNHH MỘT THÀNH VIÊN HUYỀN ANH LẠNG SƠN</t>
  </si>
  <si>
    <t>CÔNG TY TNHH MỘT THÀNH VIÊN GREEN P&amp;G</t>
  </si>
  <si>
    <t>CÔNG TY TNHH MTV ĐẠI LÝ BẢO HIỂM THÁI BÌNH</t>
  </si>
  <si>
    <t>CÔNG TY TNHH BẢO AN TOÀN PHÁT</t>
  </si>
  <si>
    <t>CÔNG TY TNHH MDRT TRÀNG AN</t>
  </si>
  <si>
    <t>CÔNG TY TNHH MTV ĐẠI LÝ BẢO HIỂM THUẬN PHÁT</t>
  </si>
  <si>
    <t>CÔNG TY TNHH THÁI TƯỜNG NGÂN</t>
  </si>
  <si>
    <t>CÔNG TY TNHH MỘT THÀNH VIÊN BẢO AN GIA VIỆT</t>
  </si>
  <si>
    <t>CÔNG TY TNHH GENCASA VŨNG TÀU</t>
  </si>
  <si>
    <t>CÔNG TY TNHH BẢO AN PHÁT YÊN BÁI</t>
  </si>
  <si>
    <t>CÔNG TY TNHH MTV NGOAN ĐOÀN LONG BIÊN</t>
  </si>
  <si>
    <t>CÔNG TY TNHH ĐẠI VIỆT Ý</t>
  </si>
  <si>
    <t>CÔNG TY TNHH MỘT THÀNH VIÊN GENCASA NAM ĐỊNH</t>
  </si>
  <si>
    <t>CÔNG TY TNHH BẢO AN BÌNH</t>
  </si>
  <si>
    <t>CÔNG TY TNHH MTK HÀ NỘI</t>
  </si>
  <si>
    <t>CÔNG TY TNHH MTV TÀI CHÍNH BẢO AN VIỆT</t>
  </si>
  <si>
    <t>CÔNG TY TNHH GEN HỒNG MINH</t>
  </si>
  <si>
    <t>CÔNG TY TNHH TỔNG ĐẠI LÝ KIM NHẬT</t>
  </si>
  <si>
    <t>CÔNG TY TNHH MTV TÂM PHÚC HÀ ĐÔNG</t>
  </si>
  <si>
    <t>CTY TNHH MTV PHẠM PHƯƠNG THANH BẢO</t>
  </si>
  <si>
    <t>CÔNG TY TNHH MTV HOÀNG GIA BẢO TH</t>
  </si>
  <si>
    <t>AG015629</t>
  </si>
  <si>
    <t>AG004412</t>
  </si>
  <si>
    <t>AG017653</t>
  </si>
  <si>
    <t>AG017309</t>
  </si>
  <si>
    <t>AG015967</t>
  </si>
  <si>
    <t>AG007815</t>
  </si>
  <si>
    <t>AG011599</t>
  </si>
  <si>
    <t>AG007574</t>
  </si>
  <si>
    <t>AG016511</t>
  </si>
  <si>
    <t>AG020350</t>
  </si>
  <si>
    <t>AG015537</t>
  </si>
  <si>
    <t>AG023677</t>
  </si>
  <si>
    <t>AG004172</t>
  </si>
  <si>
    <t>AG005391</t>
  </si>
  <si>
    <t>AG009553</t>
  </si>
  <si>
    <t>AG012344</t>
  </si>
  <si>
    <t>AG008864</t>
  </si>
  <si>
    <t>AG018066</t>
  </si>
  <si>
    <t>AG010997</t>
  </si>
  <si>
    <t>AG022170</t>
  </si>
  <si>
    <t>AG012233</t>
  </si>
  <si>
    <t>AG011259</t>
  </si>
  <si>
    <t>AG000698</t>
  </si>
  <si>
    <t>AG019466</t>
  </si>
  <si>
    <t>AG006640</t>
  </si>
  <si>
    <t>AG002921</t>
  </si>
  <si>
    <t>AG015409</t>
  </si>
  <si>
    <t>AG002040</t>
  </si>
  <si>
    <t>AG017662</t>
  </si>
  <si>
    <t>ĐẶNG PHONG LƯU</t>
  </si>
  <si>
    <t>PHAN THỊ TIỀN TUYẾN</t>
  </si>
  <si>
    <t>NGUYỄN THỊ THANH THÚY</t>
  </si>
  <si>
    <t>BẠCH THỊ HẢI YẾN</t>
  </si>
  <si>
    <t>HÀ THỊ ĐÀO</t>
  </si>
  <si>
    <t>PHẠM VĂN CƯỜNG</t>
  </si>
  <si>
    <t>ĐỖ VĂN BIÊN</t>
  </si>
  <si>
    <t>NGUYỄN ĐĂNG HUY</t>
  </si>
  <si>
    <t>BÙI THỊ HUYỀN</t>
  </si>
  <si>
    <t>VŨ THỊ LỆ HẰNG</t>
  </si>
  <si>
    <t>VŨ VĂN VĨNH</t>
  </si>
  <si>
    <t>NGUYỄN VĂN TUẤN</t>
  </si>
  <si>
    <t>TRẦN THỊ KIỀU HOA</t>
  </si>
  <si>
    <t>TRƯƠNG LỆ HẰNG</t>
  </si>
  <si>
    <t>ĐINH THỊ HIỀN</t>
  </si>
  <si>
    <t>NGUYỄN HẢI HOÀNG</t>
  </si>
  <si>
    <t>TRẦN THỊ BÍCH NGỌC</t>
  </si>
  <si>
    <t>PHAN THU HIÊN</t>
  </si>
  <si>
    <t>ĐOÀN THỊ NGOAN</t>
  </si>
  <si>
    <t>NGUYỄN VĂN THỐNG</t>
  </si>
  <si>
    <t>HOÀNG THỊ ĐÀO</t>
  </si>
  <si>
    <t>HOÀNG VĂN MINH</t>
  </si>
  <si>
    <t>TẠ THỊ THANH PHONG</t>
  </si>
  <si>
    <t>HOÀNG THỊ HỰU</t>
  </si>
  <si>
    <t>LÊ THỊ HỒNG MINH</t>
  </si>
  <si>
    <t>TRƯƠNG THỊ THU TRANG</t>
  </si>
  <si>
    <t>NGUYỄN THỊ HỘI</t>
  </si>
  <si>
    <t>PHẠM THỊ KIM HƯƠNG</t>
  </si>
  <si>
    <t>HOÀNG HỮU HẢI</t>
  </si>
  <si>
    <t>2016-10-14</t>
  </si>
  <si>
    <t>2016-07-12</t>
  </si>
  <si>
    <t>2016-10-21</t>
  </si>
  <si>
    <t>2016-11-15</t>
  </si>
  <si>
    <t>2016-12-05</t>
  </si>
  <si>
    <t>2016-09-01</t>
  </si>
  <si>
    <t>2016-12-07</t>
  </si>
  <si>
    <t>2016-12-08</t>
  </si>
  <si>
    <t>2017-03-03</t>
  </si>
  <si>
    <t>2017-03-13</t>
  </si>
  <si>
    <t>2016-07-26</t>
  </si>
  <si>
    <t>2017-06-06</t>
  </si>
  <si>
    <t>2016-12-15</t>
  </si>
  <si>
    <t>2017-05-31</t>
  </si>
  <si>
    <t>2016-07-15</t>
  </si>
  <si>
    <t>2017-06-08</t>
  </si>
  <si>
    <t>2016-11-03</t>
  </si>
  <si>
    <t>2016-10-27</t>
  </si>
  <si>
    <t>2017-06-02</t>
  </si>
  <si>
    <t>2016-10-17</t>
  </si>
  <si>
    <t>2016-09-19</t>
  </si>
  <si>
    <t>2017-06-20</t>
  </si>
  <si>
    <t>2016-12-02</t>
  </si>
  <si>
    <t>2016-10-28</t>
  </si>
  <si>
    <t>2016-06-22</t>
  </si>
  <si>
    <t>2016-12-19</t>
  </si>
  <si>
    <t>2016-11-14</t>
  </si>
  <si>
    <t>2016-11-21</t>
  </si>
  <si>
    <t>2016-11-24</t>
  </si>
  <si>
    <t>2016-12-16</t>
  </si>
  <si>
    <t>2016-12-26</t>
  </si>
  <si>
    <t>2017-04-07</t>
  </si>
  <si>
    <t>2017-04-20</t>
  </si>
  <si>
    <t>2016-09-23</t>
  </si>
  <si>
    <t>2017-06-30</t>
  </si>
  <si>
    <t>2016-12-29</t>
  </si>
  <si>
    <t>2017-06-13</t>
  </si>
  <si>
    <t>2016-10-19</t>
  </si>
  <si>
    <t>2017-07-06</t>
  </si>
  <si>
    <t>2016-11-29</t>
  </si>
  <si>
    <t>2017-06-23</t>
  </si>
  <si>
    <t>2016-11-25</t>
  </si>
  <si>
    <t>2016-09-30</t>
  </si>
  <si>
    <t>2017-03-27</t>
  </si>
  <si>
    <t>2017-05-19</t>
  </si>
  <si>
    <t>2017-07-24</t>
  </si>
  <si>
    <t>2016-12-23</t>
  </si>
  <si>
    <t>2016-07-05</t>
  </si>
  <si>
    <t>2016-09-28</t>
  </si>
  <si>
    <t>2016-11-22</t>
  </si>
  <si>
    <t>2016-12-13</t>
  </si>
  <si>
    <t>2016-12-21</t>
  </si>
  <si>
    <t>2017-04-21</t>
  </si>
  <si>
    <t>2017-04-27</t>
  </si>
  <si>
    <t>2016-09-24</t>
  </si>
  <si>
    <t>2017-07-13</t>
  </si>
  <si>
    <t>2016-12-28</t>
  </si>
  <si>
    <t>2016-12-31</t>
  </si>
  <si>
    <t>2017-06-22</t>
  </si>
  <si>
    <t>2016-10-22</t>
  </si>
  <si>
    <t>2017-07-18</t>
  </si>
  <si>
    <t>2016-12-14</t>
  </si>
  <si>
    <t>2017-07-11</t>
  </si>
  <si>
    <t>2017-04-13</t>
  </si>
  <si>
    <t>2017-05-30</t>
  </si>
  <si>
    <t>2016-11-30</t>
  </si>
  <si>
    <t>2016-07-22</t>
  </si>
  <si>
    <t>TERRITORY</t>
  </si>
  <si>
    <t>NORTH</t>
  </si>
  <si>
    <t>SOUTH</t>
  </si>
  <si>
    <t>COUNTRY</t>
  </si>
  <si>
    <t>MP</t>
  </si>
  <si>
    <t>AR</t>
  </si>
  <si>
    <t>Active</t>
  </si>
  <si>
    <t>Case</t>
  </si>
  <si>
    <t>Active_excSA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</si>
</sst>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</numFmts>
  <fonts count="5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sz val="11"/>
      <color theme="1"/>
      <name val="Arial"/>
      <family val="2"/>
    </font>
    <font>
      <i/>
      <u/>
      <sz val="9"/>
      <color theme="10"/>
      <name val="Arial"/>
      <family val="2"/>
      <charset val="163"/>
    </font>
    <font>
      <sz val="10"/>
      <color theme="0"/>
      <name val="Arial"/>
      <family val="2"/>
    </font>
    <font>
      <sz val="11"/>
      <color theme="7"/>
      <name val="Calibri"/>
      <family val="2"/>
      <scheme val="minor"/>
    </font>
    <font>
      <sz val="10"/>
      <color theme="7"/>
      <name val="Lucida Console"/>
      <family val="3"/>
    </font>
    <font>
      <sz val="10"/>
      <color theme="0"/>
      <name val="Lucida Console"/>
      <family val="3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  <fill>
      <patternFill patternType="solid">
        <fgColor rgb="FFCCFFFF"/>
        <bgColor rgb="FFCCFFFF"/>
      </patternFill>
    </fill>
    <fill>
      <patternFill patternType="solid">
        <fgColor rgb="FF00CCFF"/>
        <bgColor rgb="FF00CCFF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29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2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5" fillId="0" borderId="0"/>
  </cellStyleXfs>
  <cellXfs count="420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" fontId="37" fillId="8" borderId="0" xfId="21" applyNumberFormat="1" applyFont="1" applyFill="1" applyAlignment="1">
      <alignment horizontal="right"/>
    </xf>
    <xf numFmtId="171" fontId="17" fillId="9" borderId="0" xfId="21" applyFill="1"/>
    <xf numFmtId="171" fontId="17" fillId="9" borderId="0" xfId="21" applyFill="1" applyAlignment="1">
      <alignment horizontal="right"/>
    </xf>
    <xf numFmtId="171" fontId="17" fillId="10" borderId="0" xfId="21" applyFill="1"/>
    <xf numFmtId="171" fontId="17" fillId="10" borderId="0" xfId="21" applyFill="1" applyAlignment="1">
      <alignment horizontal="right"/>
    </xf>
    <xf numFmtId="171" fontId="17" fillId="11" borderId="0" xfId="21" applyFill="1"/>
    <xf numFmtId="171" fontId="17" fillId="11" borderId="0" xfId="21" applyFill="1" applyAlignment="1">
      <alignment horizontal="right"/>
    </xf>
    <xf numFmtId="171" fontId="17" fillId="12" borderId="0" xfId="21" applyFill="1"/>
    <xf numFmtId="171" fontId="17" fillId="12" borderId="0" xfId="21" applyFill="1" applyAlignment="1">
      <alignment horizontal="right"/>
    </xf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171" fontId="46" fillId="0" borderId="0" xfId="22" applyFont="1" applyAlignment="1" applyProtection="1"/>
    <xf numFmtId="1" fontId="31" fillId="7" borderId="0" xfId="21" quotePrefix="1" applyNumberFormat="1" applyFont="1" applyFill="1" applyAlignment="1">
      <alignment horizontal="right"/>
    </xf>
    <xf numFmtId="1" fontId="47" fillId="0" borderId="0" xfId="21" applyNumberFormat="1" applyFont="1"/>
    <xf numFmtId="171" fontId="47" fillId="0" borderId="0" xfId="21" applyFont="1"/>
    <xf numFmtId="0" fontId="6" fillId="4" borderId="0" xfId="18" applyBorder="1" applyAlignment="1">
      <alignment horizontal="left" wrapText="1"/>
    </xf>
    <xf numFmtId="0" fontId="38" fillId="0" borderId="0" xfId="0" applyFont="1"/>
    <xf numFmtId="173" fontId="39" fillId="13" borderId="0" xfId="0" applyNumberFormat="1" applyFont="1" applyFill="1" applyAlignment="1">
      <alignment horizontal="left" indent="1"/>
    </xf>
    <xf numFmtId="0" fontId="40" fillId="0" borderId="0" xfId="0" applyFont="1"/>
    <xf numFmtId="0" fontId="38" fillId="14" borderId="4" xfId="0" applyFont="1" applyFill="1" applyBorder="1" applyAlignment="1">
      <alignment horizontal="centerContinuous"/>
    </xf>
    <xf numFmtId="0" fontId="38" fillId="14" borderId="5" xfId="0" applyFont="1" applyFill="1" applyBorder="1" applyAlignment="1">
      <alignment horizontal="centerContinuous"/>
    </xf>
    <xf numFmtId="0" fontId="41" fillId="15" borderId="5" xfId="0" applyFont="1" applyFill="1" applyBorder="1" applyAlignment="1">
      <alignment horizontal="centerContinuous"/>
    </xf>
    <xf numFmtId="0" fontId="38" fillId="16" borderId="5" xfId="0" applyFont="1" applyFill="1" applyBorder="1" applyAlignment="1">
      <alignment horizontal="centerContinuous"/>
    </xf>
    <xf numFmtId="0" fontId="38" fillId="16" borderId="12" xfId="0" applyFont="1" applyFill="1" applyBorder="1" applyAlignment="1">
      <alignment horizontal="centerContinuous"/>
    </xf>
    <xf numFmtId="171" fontId="42" fillId="0" borderId="4" xfId="23" applyBorder="1" applyAlignment="1">
      <alignment horizontal="center" vertical="center" wrapText="1"/>
    </xf>
    <xf numFmtId="171" fontId="42" fillId="0" borderId="5" xfId="23" applyBorder="1" applyAlignment="1">
      <alignment horizontal="center" vertical="center" wrapText="1"/>
    </xf>
    <xf numFmtId="171" fontId="42" fillId="11" borderId="6" xfId="23" applyFill="1" applyBorder="1" applyAlignment="1">
      <alignment horizontal="center" vertical="center" wrapText="1"/>
    </xf>
    <xf numFmtId="171" fontId="42" fillId="10" borderId="6" xfId="23" applyFill="1" applyBorder="1" applyAlignment="1">
      <alignment horizontal="center" vertical="center" wrapText="1"/>
    </xf>
    <xf numFmtId="171" fontId="42" fillId="15" borderId="6" xfId="23" applyFill="1" applyBorder="1" applyAlignment="1">
      <alignment horizontal="center" vertical="center" wrapText="1"/>
    </xf>
    <xf numFmtId="171" fontId="42" fillId="17" borderId="7" xfId="23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15" fontId="0" fillId="0" borderId="8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11" borderId="16" xfId="0" applyNumberFormat="1" applyFill="1" applyBorder="1"/>
    <xf numFmtId="0" fontId="0" fillId="11" borderId="17" xfId="0" applyNumberFormat="1" applyFill="1" applyBorder="1"/>
    <xf numFmtId="9" fontId="0" fillId="11" borderId="17" xfId="24" applyNumberFormat="1" applyFont="1" applyFill="1" applyBorder="1"/>
    <xf numFmtId="166" fontId="0" fillId="10" borderId="17" xfId="25" applyNumberFormat="1" applyFont="1" applyFill="1" applyBorder="1"/>
    <xf numFmtId="166" fontId="38" fillId="15" borderId="17" xfId="25" applyNumberFormat="1" applyFont="1" applyFill="1" applyBorder="1"/>
    <xf numFmtId="0" fontId="0" fillId="15" borderId="17" xfId="0" applyNumberFormat="1" applyFill="1" applyBorder="1"/>
    <xf numFmtId="166" fontId="0" fillId="17" borderId="17" xfId="25" applyNumberFormat="1" applyFont="1" applyFill="1" applyBorder="1"/>
    <xf numFmtId="9" fontId="0" fillId="0" borderId="17" xfId="0" applyNumberFormat="1" applyBorder="1"/>
    <xf numFmtId="9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1" borderId="21" xfId="0" applyNumberFormat="1" applyFill="1" applyBorder="1"/>
    <xf numFmtId="0" fontId="0" fillId="11" borderId="22" xfId="0" applyNumberFormat="1" applyFill="1" applyBorder="1"/>
    <xf numFmtId="9" fontId="0" fillId="11" borderId="22" xfId="24" applyNumberFormat="1" applyFont="1" applyFill="1" applyBorder="1"/>
    <xf numFmtId="166" fontId="0" fillId="10" borderId="22" xfId="25" applyNumberFormat="1" applyFont="1" applyFill="1" applyBorder="1"/>
    <xf numFmtId="166" fontId="38" fillId="15" borderId="22" xfId="25" applyNumberFormat="1" applyFont="1" applyFill="1" applyBorder="1"/>
    <xf numFmtId="0" fontId="0" fillId="15" borderId="22" xfId="0" applyNumberFormat="1" applyFill="1" applyBorder="1"/>
    <xf numFmtId="166" fontId="0" fillId="17" borderId="22" xfId="25" applyNumberFormat="1" applyFont="1" applyFill="1" applyBorder="1"/>
    <xf numFmtId="9" fontId="0" fillId="0" borderId="22" xfId="0" applyNumberFormat="1" applyBorder="1"/>
    <xf numFmtId="9" fontId="0" fillId="0" borderId="19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5" fontId="0" fillId="0" borderId="26" xfId="0" applyNumberFormat="1" applyBorder="1"/>
    <xf numFmtId="0" fontId="0" fillId="11" borderId="27" xfId="0" applyNumberFormat="1" applyFill="1" applyBorder="1"/>
    <xf numFmtId="0" fontId="0" fillId="11" borderId="28" xfId="0" applyNumberFormat="1" applyFill="1" applyBorder="1"/>
    <xf numFmtId="9" fontId="0" fillId="11" borderId="28" xfId="24" applyNumberFormat="1" applyFont="1" applyFill="1" applyBorder="1"/>
    <xf numFmtId="166" fontId="0" fillId="10" borderId="28" xfId="25" applyNumberFormat="1" applyFont="1" applyFill="1" applyBorder="1"/>
    <xf numFmtId="166" fontId="38" fillId="15" borderId="28" xfId="25" applyNumberFormat="1" applyFont="1" applyFill="1" applyBorder="1"/>
    <xf numFmtId="0" fontId="0" fillId="15" borderId="28" xfId="0" applyNumberFormat="1" applyFill="1" applyBorder="1"/>
    <xf numFmtId="166" fontId="0" fillId="17" borderId="28" xfId="25" applyNumberFormat="1" applyFont="1" applyFill="1" applyBorder="1"/>
    <xf numFmtId="9" fontId="0" fillId="0" borderId="28" xfId="0" applyNumberFormat="1" applyBorder="1"/>
    <xf numFmtId="9" fontId="0" fillId="0" borderId="24" xfId="0" applyNumberFormat="1" applyBorder="1"/>
    <xf numFmtId="0" fontId="0" fillId="0" borderId="29" xfId="0" applyBorder="1"/>
    <xf numFmtId="0" fontId="43" fillId="0" borderId="30" xfId="0" applyFont="1" applyBorder="1"/>
    <xf numFmtId="0" fontId="0" fillId="0" borderId="31" xfId="0" applyBorder="1"/>
    <xf numFmtId="3" fontId="38" fillId="11" borderId="32" xfId="0" applyNumberFormat="1" applyFont="1" applyFill="1" applyBorder="1"/>
    <xf numFmtId="3" fontId="38" fillId="11" borderId="33" xfId="0" applyNumberFormat="1" applyFont="1" applyFill="1" applyBorder="1"/>
    <xf numFmtId="9" fontId="38" fillId="11" borderId="33" xfId="0" applyNumberFormat="1" applyFont="1" applyFill="1" applyBorder="1"/>
    <xf numFmtId="3" fontId="38" fillId="10" borderId="33" xfId="0" applyNumberFormat="1" applyFont="1" applyFill="1" applyBorder="1"/>
    <xf numFmtId="3" fontId="38" fillId="15" borderId="33" xfId="0" applyNumberFormat="1" applyFont="1" applyFill="1" applyBorder="1"/>
    <xf numFmtId="3" fontId="38" fillId="17" borderId="33" xfId="0" applyNumberFormat="1" applyFont="1" applyFill="1" applyBorder="1"/>
    <xf numFmtId="3" fontId="38" fillId="0" borderId="33" xfId="0" applyNumberFormat="1" applyFont="1" applyFill="1" applyBorder="1"/>
    <xf numFmtId="3" fontId="38" fillId="0" borderId="30" xfId="0" applyNumberFormat="1" applyFont="1" applyFill="1" applyBorder="1"/>
    <xf numFmtId="0" fontId="0" fillId="0" borderId="0" xfId="0" quotePrefix="1"/>
    <xf numFmtId="0" fontId="0" fillId="18" borderId="0" xfId="0" applyFill="1"/>
    <xf numFmtId="0" fontId="0" fillId="13" borderId="0" xfId="0" applyFill="1"/>
    <xf numFmtId="0" fontId="44" fillId="19" borderId="0" xfId="0" applyFont="1" applyFill="1"/>
    <xf numFmtId="0" fontId="47" fillId="0" borderId="0" xfId="0" quotePrefix="1" applyFont="1"/>
    <xf numFmtId="0" fontId="48" fillId="0" borderId="0" xfId="0" applyFont="1"/>
    <xf numFmtId="0" fontId="49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164" fontId="17" fillId="0" borderId="0" xfId="21" applyNumberFormat="1"/>
    <xf numFmtId="164" fontId="17" fillId="0" borderId="0" xfId="21" applyNumberFormat="1" applyAlignment="1">
      <alignment horizontal="right"/>
    </xf>
    <xf numFmtId="171" fontId="17" fillId="0" borderId="0" xfId="21" applyFill="1"/>
    <xf numFmtId="164" fontId="17" fillId="0" borderId="0" xfId="21" applyNumberFormat="1" applyFill="1"/>
    <xf numFmtId="164" fontId="17" fillId="0" borderId="0" xfId="21" applyNumberFormat="1" applyFill="1" applyAlignment="1">
      <alignment horizontal="right"/>
    </xf>
    <xf numFmtId="1" fontId="47" fillId="0" borderId="0" xfId="21" applyNumberFormat="1" applyFont="1" applyAlignment="1">
      <alignment horizontal="right"/>
    </xf>
    <xf numFmtId="171" fontId="47" fillId="0" borderId="0" xfId="21" applyFont="1" applyAlignment="1">
      <alignment horizontal="right"/>
    </xf>
    <xf numFmtId="171" fontId="17" fillId="0" borderId="0" xfId="21" applyFill="1" applyAlignment="1">
      <alignment horizontal="right"/>
    </xf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3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9" fontId="0" fillId="20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3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9" fontId="0" fillId="21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2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3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164" fontId="0" fillId="24" borderId="0" xfId="0" applyNumberFormat="1" applyFill="1"/>
    <xf numFmtId="164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4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164" fontId="0" fillId="25" borderId="0" xfId="0" applyNumberFormat="1" applyFill="1"/>
    <xf numFmtId="164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5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6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3" fontId="0" fillId="27" borderId="0" xfId="0" applyNumberFormat="1" applyFill="1"/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</cellXfs>
  <cellStyles count="29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28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>
        <row r="5">
          <cell r="G5">
            <v>42794</v>
          </cell>
        </row>
      </sheetData>
      <sheetData sheetId="3"/>
      <sheetData sheetId="4">
        <row r="54">
          <cell r="BO54">
            <v>1190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zoomScale="85" zoomScaleNormal="85" workbookViewId="0">
      <selection activeCell="E20" sqref="E20:I20"/>
    </sheetView>
  </sheetViews>
  <sheetFormatPr defaultRowHeight="12.75" x14ac:dyDescent="0.2"/>
  <cols>
    <col min="1" max="1" width="1.625" style="60" customWidth="1" collapsed="1"/>
    <col min="2" max="2" width="3.5" style="60" customWidth="1" collapsed="1"/>
    <col min="3" max="3" width="2.625" style="60" customWidth="1" collapsed="1"/>
    <col min="4" max="4" width="4.375" style="60" customWidth="1" collapsed="1"/>
    <col min="5" max="5" width="9" style="60" collapsed="1"/>
    <col min="6" max="6" width="9.5" style="60" customWidth="1" collapsed="1"/>
    <col min="7" max="7" width="15.25" style="60" customWidth="1" collapsed="1"/>
    <col min="8" max="8" width="12.375" style="60" customWidth="1" collapsed="1"/>
    <col min="9" max="9" width="7.5" style="60" customWidth="1" collapsed="1"/>
    <col min="10" max="10" width="8.25" style="60" bestFit="1" customWidth="1" collapsed="1"/>
    <col min="11" max="11" width="11.625" style="60" bestFit="1" customWidth="1" collapsed="1"/>
    <col min="12" max="16384" width="9" style="60" collapsed="1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4199" t="s">
        <v>224</v>
      </c>
      <c r="C3" s="4199"/>
      <c r="D3" s="4199"/>
      <c r="E3" s="4199"/>
      <c r="F3" s="4199"/>
      <c r="G3" s="4199"/>
      <c r="H3" s="4199"/>
      <c r="I3" s="4199"/>
    </row>
    <row r="4" spans="2:10" s="52" customFormat="1" ht="20.25" x14ac:dyDescent="0.3">
      <c r="B4" s="4199" t="s">
        <v>225</v>
      </c>
      <c r="C4" s="4199"/>
      <c r="D4" s="4199"/>
      <c r="E4" s="4199"/>
      <c r="F4" s="4199"/>
      <c r="G4" s="4199"/>
      <c r="H4" s="4199"/>
      <c r="I4" s="4199"/>
    </row>
    <row r="5" spans="2:10" s="52" customFormat="1" ht="20.45" customHeight="1" x14ac:dyDescent="0.3">
      <c r="B5" s="53" t="s">
        <v>230</v>
      </c>
      <c r="C5" s="54"/>
      <c r="D5" s="54"/>
      <c r="E5" s="54"/>
      <c r="F5" s="55"/>
      <c r="G5" s="56">
        <v>42947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4.75" customHeight="1" x14ac:dyDescent="0.3">
      <c r="B8" s="57"/>
      <c r="C8" s="57"/>
      <c r="D8" s="105">
        <v>1</v>
      </c>
      <c r="E8" s="4198" t="s">
        <v>271</v>
      </c>
      <c r="F8" s="4198"/>
      <c r="G8" s="4198"/>
      <c r="H8" s="4198"/>
      <c r="I8" s="4198"/>
    </row>
    <row r="9" spans="2:10" s="52" customFormat="1" ht="24.75" customHeight="1" x14ac:dyDescent="0.3">
      <c r="B9" s="57"/>
      <c r="C9" s="57"/>
      <c r="D9" s="105">
        <v>2</v>
      </c>
      <c r="E9" s="4198" t="s">
        <v>272</v>
      </c>
      <c r="F9" s="4198"/>
      <c r="G9" s="4198"/>
      <c r="H9" s="4198"/>
      <c r="I9" s="4198"/>
    </row>
    <row r="10" spans="2:10" s="52" customFormat="1" ht="24.75" customHeight="1" x14ac:dyDescent="0.3">
      <c r="B10" s="57"/>
      <c r="C10" s="57"/>
      <c r="D10" s="105">
        <v>3</v>
      </c>
      <c r="E10" s="4198" t="s">
        <v>273</v>
      </c>
      <c r="F10" s="4198"/>
      <c r="G10" s="4198"/>
      <c r="H10" s="4198"/>
      <c r="I10" s="4198"/>
    </row>
    <row r="11" spans="2:10" s="52" customFormat="1" ht="24.75" customHeight="1" x14ac:dyDescent="0.3">
      <c r="B11" s="57"/>
      <c r="C11" s="57"/>
      <c r="D11" s="105">
        <v>4</v>
      </c>
      <c r="E11" s="4198" t="s">
        <v>274</v>
      </c>
      <c r="F11" s="4198"/>
      <c r="G11" s="4198"/>
      <c r="H11" s="4198"/>
      <c r="I11" s="4198"/>
    </row>
    <row r="12" spans="2:10" s="52" customFormat="1" ht="24.75" customHeight="1" x14ac:dyDescent="0.3">
      <c r="B12" s="57"/>
      <c r="C12" s="57"/>
      <c r="D12" s="105">
        <v>5</v>
      </c>
      <c r="E12" s="4198" t="s">
        <v>275</v>
      </c>
      <c r="F12" s="4198"/>
      <c r="G12" s="4198"/>
      <c r="H12" s="4198"/>
      <c r="I12" s="4198"/>
    </row>
    <row r="13" spans="2:10" s="52" customFormat="1" ht="24.75" customHeight="1" x14ac:dyDescent="0.3">
      <c r="B13" s="57"/>
      <c r="C13" s="57"/>
      <c r="D13" s="105">
        <v>6</v>
      </c>
      <c r="E13" s="4198" t="s">
        <v>276</v>
      </c>
      <c r="F13" s="4198"/>
      <c r="G13" s="4198"/>
      <c r="H13" s="4198"/>
      <c r="I13" s="4198"/>
    </row>
    <row r="14" spans="2:10" s="52" customFormat="1" ht="24.75" customHeight="1" x14ac:dyDescent="0.3">
      <c r="B14" s="57"/>
      <c r="C14" s="57"/>
      <c r="D14" s="105">
        <v>7</v>
      </c>
      <c r="E14" s="4198" t="s">
        <v>228</v>
      </c>
      <c r="F14" s="4198"/>
      <c r="G14" s="4198"/>
      <c r="H14" s="4198"/>
      <c r="I14" s="4198"/>
    </row>
    <row r="15" spans="2:10" s="52" customFormat="1" ht="24.75" customHeight="1" x14ac:dyDescent="0.3">
      <c r="B15" s="57"/>
      <c r="C15" s="57"/>
      <c r="D15" s="105">
        <v>8</v>
      </c>
      <c r="E15" s="4198" t="s">
        <v>277</v>
      </c>
      <c r="F15" s="4198"/>
      <c r="G15" s="4198"/>
      <c r="H15" s="4198"/>
      <c r="I15" s="4198"/>
    </row>
    <row r="16" spans="2:10" s="52" customFormat="1" ht="24.75" customHeight="1" x14ac:dyDescent="0.3">
      <c r="B16" s="57"/>
      <c r="C16" s="57"/>
      <c r="D16" s="105">
        <v>9</v>
      </c>
      <c r="E16" s="4198" t="s">
        <v>229</v>
      </c>
      <c r="F16" s="4198"/>
      <c r="G16" s="4198"/>
      <c r="H16" s="4198"/>
      <c r="I16" s="4198"/>
    </row>
    <row r="17" spans="2:9" s="52" customFormat="1" ht="24.75" customHeight="1" x14ac:dyDescent="0.3">
      <c r="B17" s="57"/>
      <c r="C17" s="57"/>
      <c r="D17" s="105">
        <v>10</v>
      </c>
      <c r="E17" s="4198" t="s">
        <v>268</v>
      </c>
      <c r="F17" s="4198"/>
      <c r="G17" s="4198"/>
      <c r="H17" s="4198"/>
      <c r="I17" s="4198"/>
    </row>
    <row r="18" spans="2:9" s="52" customFormat="1" ht="24.75" customHeight="1" x14ac:dyDescent="0.3">
      <c r="B18" s="57"/>
      <c r="C18" s="57"/>
      <c r="D18" s="105">
        <v>11</v>
      </c>
      <c r="E18" s="4198" t="s">
        <v>278</v>
      </c>
      <c r="F18" s="4198"/>
      <c r="G18" s="4198"/>
      <c r="H18" s="4198"/>
      <c r="I18" s="4198"/>
    </row>
    <row r="19" spans="2:9" s="52" customFormat="1" ht="24.75" customHeight="1" x14ac:dyDescent="0.3">
      <c r="B19" s="57"/>
      <c r="C19" s="57"/>
      <c r="D19" s="105">
        <v>12</v>
      </c>
      <c r="E19" s="4198" t="s">
        <v>279</v>
      </c>
      <c r="F19" s="4198"/>
      <c r="G19" s="4198"/>
      <c r="H19" s="4198"/>
      <c r="I19" s="4198"/>
    </row>
    <row r="20" spans="2:9" s="52" customFormat="1" ht="24.75" customHeight="1" x14ac:dyDescent="0.3">
      <c r="B20" s="57"/>
      <c r="C20" s="57"/>
      <c r="D20" s="105">
        <v>13</v>
      </c>
      <c r="E20" s="4198" t="s">
        <v>280</v>
      </c>
      <c r="F20" s="4198"/>
      <c r="G20" s="4198"/>
      <c r="H20" s="4198"/>
      <c r="I20" s="4198"/>
    </row>
    <row r="21" spans="2:9" s="52" customFormat="1" ht="24.75" customHeight="1" x14ac:dyDescent="0.3">
      <c r="B21" s="57"/>
      <c r="C21" s="57"/>
      <c r="D21" s="105"/>
      <c r="E21" s="4198"/>
      <c r="F21" s="4198"/>
      <c r="G21" s="4198"/>
      <c r="H21" s="4198"/>
      <c r="I21" s="4198"/>
    </row>
  </sheetData>
  <mergeCells count="16">
    <mergeCell ref="E19:I19"/>
    <mergeCell ref="E20:I20"/>
    <mergeCell ref="E21:I21"/>
    <mergeCell ref="E18:I18"/>
    <mergeCell ref="B3:I3"/>
    <mergeCell ref="B4:I4"/>
    <mergeCell ref="E8:I8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</mergeCells>
  <hyperlinks>
    <hyperlink ref="E8" location="'1. SP KPIs'!A1" display="Strategic Plan KPIs"/>
    <hyperlink ref="E9" location="'3. Products'!A1" display="Products"/>
    <hyperlink ref="E10" location="'4. Group'!A1" display="Agency Performance"/>
    <hyperlink ref="E8:I8" location="North!A1" display="Production &amp; Productivities (GVL)"/>
    <hyperlink ref="E9:I9" location="South!A1" display="South"/>
    <hyperlink ref="E10:I10" location="'Production_AD Structure'!A1" display="Production_AD Structure"/>
    <hyperlink ref="E13:I13" location="'Recruitment KPI_Structure'!A1" display="Recruitment KPI_Structure"/>
    <hyperlink ref="E11:I11" location="'Ending MP_Structure'!A1" display="Ending MP_Structure"/>
    <hyperlink ref="E14:I14" location="'4.1 BD Review'!A1" display="BD Performance Review"/>
    <hyperlink ref="E12:I12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BD!A1" display="BD"/>
  </hyperlinks>
  <pageMargins left="2.48" right="0.41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zoomScale="70" zoomScaleNormal="70" workbookViewId="0">
      <pane xSplit="2" ySplit="3" topLeftCell="C13" activePane="bottomRight" state="frozen"/>
      <selection pane="topRight"/>
      <selection pane="bottomLeft"/>
      <selection pane="bottomRight" activeCell="H28" sqref="H28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5" width="8.5" customWidth="1" outlineLevel="1" collapsed="1"/>
    <col min="56" max="56" width="8.5" customWidth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85" customFormat="1" x14ac:dyDescent="0.25">
      <c r="B1" s="104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4200" t="s">
        <v>203</v>
      </c>
      <c r="BG2" s="4201"/>
      <c r="BH2" s="4201"/>
      <c r="BI2" s="4201"/>
      <c r="BJ2" s="4201"/>
      <c r="BK2" s="4201"/>
      <c r="BL2" s="108"/>
      <c r="BM2" s="108"/>
      <c r="BN2" s="108"/>
      <c r="BO2" s="108"/>
      <c r="BP2" s="108"/>
      <c r="BQ2" s="108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1485</v>
      </c>
      <c r="D4" s="69">
        <f t="shared" ref="D4:F4" si="0">D84</f>
        <v>3957</v>
      </c>
      <c r="E4" s="69">
        <f t="shared" si="0"/>
        <v>5453</v>
      </c>
      <c r="F4" s="73">
        <f t="shared" si="0"/>
        <v>1.3780641900429618</v>
      </c>
      <c r="H4" s="69">
        <f>H84</f>
        <v>1331</v>
      </c>
      <c r="I4" s="69">
        <f t="shared" ref="I4:S4" si="1">I84</f>
        <v>1485</v>
      </c>
      <c r="J4" s="69">
        <f t="shared" si="1"/>
        <v>1732</v>
      </c>
      <c r="K4" s="69">
        <f t="shared" si="1"/>
        <v>2192</v>
      </c>
      <c r="L4" s="69">
        <f t="shared" si="1"/>
        <v>2259</v>
      </c>
      <c r="M4" s="69">
        <f t="shared" si="1"/>
        <v>3526</v>
      </c>
      <c r="N4" s="69">
        <f t="shared" si="1"/>
        <v>5082</v>
      </c>
      <c r="O4" s="69">
        <f t="shared" si="1"/>
        <v>6701</v>
      </c>
      <c r="P4" s="69">
        <f t="shared" si="1"/>
        <v>5243</v>
      </c>
      <c r="Q4" s="69">
        <f t="shared" si="1"/>
        <v>5524</v>
      </c>
      <c r="R4" s="69">
        <f t="shared" si="1"/>
        <v>5453</v>
      </c>
      <c r="S4" s="69" t="str">
        <f t="shared" si="1"/>
        <v>-</v>
      </c>
      <c r="T4" s="1"/>
      <c r="U4" s="1">
        <v>1142</v>
      </c>
      <c r="V4" s="1">
        <v>1203</v>
      </c>
      <c r="W4" s="1">
        <v>1332</v>
      </c>
      <c r="X4" s="1">
        <v>1503</v>
      </c>
      <c r="Y4" s="1">
        <v>1459</v>
      </c>
      <c r="Z4" s="1">
        <v>1485</v>
      </c>
      <c r="AA4" s="1">
        <v>1485</v>
      </c>
      <c r="AB4" s="1">
        <v>1572</v>
      </c>
      <c r="AC4" s="1">
        <v>1732</v>
      </c>
      <c r="AD4" s="1">
        <v>1852</v>
      </c>
      <c r="AE4" s="1">
        <v>2108</v>
      </c>
      <c r="AF4" s="1">
        <v>2192</v>
      </c>
      <c r="AG4" s="1">
        <v>2219</v>
      </c>
      <c r="AH4" s="1">
        <v>2130</v>
      </c>
      <c r="AI4" s="1">
        <v>2259</v>
      </c>
      <c r="AJ4" s="1">
        <v>2385</v>
      </c>
      <c r="AK4" s="1">
        <v>2733</v>
      </c>
      <c r="AL4" s="1">
        <v>3526</v>
      </c>
      <c r="AM4" s="1">
        <v>3957</v>
      </c>
      <c r="AN4" s="1">
        <v>4470</v>
      </c>
      <c r="AO4" s="1">
        <v>5082</v>
      </c>
      <c r="AP4" s="1">
        <v>5596</v>
      </c>
      <c r="AQ4" s="1">
        <v>6020</v>
      </c>
      <c r="AR4" s="1">
        <v>6701</v>
      </c>
      <c r="AS4" s="11">
        <v>6810</v>
      </c>
      <c r="AT4" s="11">
        <v>5112</v>
      </c>
      <c r="AU4" s="11">
        <v>5243</v>
      </c>
      <c r="AV4" s="11">
        <v>4730</v>
      </c>
      <c r="AW4" s="11">
        <v>4944</v>
      </c>
      <c r="AX4" s="11">
        <v>5524</v>
      </c>
      <c r="AY4" s="77">
        <v>5453</v>
      </c>
      <c r="AZ4" s="77"/>
      <c r="BA4" s="77"/>
      <c r="BB4" s="77"/>
      <c r="BC4" s="77"/>
      <c r="BD4" s="77"/>
      <c r="BF4" s="84">
        <f>IFERROR(AS4/AG4,"-")</f>
        <v>3.0689499774673275</v>
      </c>
      <c r="BG4" s="84">
        <f t="shared" ref="BG4:BQ12" si="2">IFERROR(AT4/AH4,"-")</f>
        <v>2.4</v>
      </c>
      <c r="BH4" s="84">
        <f t="shared" si="2"/>
        <v>2.3209384683488268</v>
      </c>
      <c r="BI4" s="84">
        <f t="shared" si="2"/>
        <v>1.9832285115303983</v>
      </c>
      <c r="BJ4" s="84">
        <f t="shared" si="2"/>
        <v>1.8090010976948407</v>
      </c>
      <c r="BK4" s="84">
        <f t="shared" si="2"/>
        <v>1.5666477595008508</v>
      </c>
      <c r="BL4" s="84">
        <f t="shared" si="2"/>
        <v>1.3780641900429618</v>
      </c>
      <c r="BM4" s="84">
        <f t="shared" si="2"/>
        <v>0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4093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1709</v>
      </c>
      <c r="Q5" s="69">
        <f t="shared" si="4"/>
        <v>3299</v>
      </c>
      <c r="R5" s="69">
        <f t="shared" si="4"/>
        <v>4093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1555</v>
      </c>
      <c r="AU5" s="11">
        <v>1709</v>
      </c>
      <c r="AV5" s="11">
        <v>2366</v>
      </c>
      <c r="AW5" s="11">
        <v>2740</v>
      </c>
      <c r="AX5" s="11">
        <v>3299</v>
      </c>
      <c r="AY5" s="77">
        <v>4093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>
        <f>C109</f>
        <v>0.27022730885391827</v>
      </c>
      <c r="D6" s="73">
        <f t="shared" ref="D6:F6" si="6">D109</f>
        <v>0.2481652252203094</v>
      </c>
      <c r="E6" s="73">
        <f t="shared" si="6"/>
        <v>0.13902656479182446</v>
      </c>
      <c r="F6" s="73">
        <f t="shared" si="6"/>
        <v>0.56021775278306307</v>
      </c>
      <c r="G6" s="74"/>
      <c r="H6" s="73">
        <f t="shared" ref="H6:R6" si="7">H109</f>
        <v>0.23342175066312998</v>
      </c>
      <c r="I6" s="73">
        <f t="shared" si="7"/>
        <v>0.27734553775743709</v>
      </c>
      <c r="J6" s="73">
        <f t="shared" si="7"/>
        <v>0.3596613439074054</v>
      </c>
      <c r="K6" s="73">
        <f t="shared" si="7"/>
        <v>0.37132725430597768</v>
      </c>
      <c r="L6" s="73">
        <f t="shared" si="7"/>
        <v>0.21841965168453875</v>
      </c>
      <c r="M6" s="73">
        <f t="shared" si="7"/>
        <v>0.28475126396604455</v>
      </c>
      <c r="N6" s="73">
        <f t="shared" si="7"/>
        <v>0.23485979106118923</v>
      </c>
      <c r="O6" s="73">
        <f t="shared" si="7"/>
        <v>0.20865343424246752</v>
      </c>
      <c r="P6" s="73">
        <f t="shared" si="7"/>
        <v>0.14475336764597238</v>
      </c>
      <c r="Q6" s="73">
        <f t="shared" si="7"/>
        <v>0.14950920922024927</v>
      </c>
      <c r="R6" s="73">
        <f t="shared" si="7"/>
        <v>0.10049539985845718</v>
      </c>
      <c r="S6" s="73" t="str">
        <f>S109</f>
        <v/>
      </c>
      <c r="T6" s="74"/>
      <c r="U6" s="74">
        <v>0.22942206654991201</v>
      </c>
      <c r="V6" s="74">
        <v>0.19783873649210301</v>
      </c>
      <c r="W6" s="74">
        <v>0.25244177310292998</v>
      </c>
      <c r="X6" s="74">
        <v>0.22887558216899501</v>
      </c>
      <c r="Y6" s="74">
        <v>0.284441398217957</v>
      </c>
      <c r="Z6" s="74">
        <v>0.30505050505050502</v>
      </c>
      <c r="AA6" s="74">
        <v>0.33804713804713798</v>
      </c>
      <c r="AB6" s="74">
        <v>0.261450381679389</v>
      </c>
      <c r="AC6" s="74">
        <v>0.441685912240185</v>
      </c>
      <c r="AD6" s="74">
        <v>0.34341252699783997</v>
      </c>
      <c r="AE6" s="74">
        <v>0.35815939278937398</v>
      </c>
      <c r="AF6" s="74">
        <v>0.36861313868613099</v>
      </c>
      <c r="AG6" s="74">
        <v>0.178644298345046</v>
      </c>
      <c r="AH6" s="74">
        <v>0.17797194757415499</v>
      </c>
      <c r="AI6" s="74">
        <v>0.298473456368193</v>
      </c>
      <c r="AJ6" s="74">
        <v>0.238156761412575</v>
      </c>
      <c r="AK6" s="74">
        <v>0.25908558030480699</v>
      </c>
      <c r="AL6" s="74">
        <v>0.34030995366672001</v>
      </c>
      <c r="AM6" s="74">
        <v>0.222103434451423</v>
      </c>
      <c r="AN6" s="74">
        <v>0.22688975910763001</v>
      </c>
      <c r="AO6" s="74">
        <v>0.25188442211055301</v>
      </c>
      <c r="AP6" s="74">
        <v>0.18542798276830899</v>
      </c>
      <c r="AQ6" s="74">
        <v>0.166150137741047</v>
      </c>
      <c r="AR6" s="74">
        <v>0.266960144642717</v>
      </c>
      <c r="AS6" s="74">
        <v>9.7846199393087113E-2</v>
      </c>
      <c r="AT6" s="74">
        <v>0.136528901090747</v>
      </c>
      <c r="AU6" s="74">
        <v>0.20923593618807701</v>
      </c>
      <c r="AV6" s="74">
        <v>0.22019449999999999</v>
      </c>
      <c r="AW6" s="74">
        <v>0.17862310000000001</v>
      </c>
      <c r="AX6" s="74">
        <v>0.23423769999999999</v>
      </c>
      <c r="AY6" s="76">
        <v>0.16233939999999999</v>
      </c>
      <c r="AZ6" s="76"/>
      <c r="BA6" s="76"/>
      <c r="BB6" s="76"/>
      <c r="BC6" s="76"/>
      <c r="BD6" s="76"/>
      <c r="BE6" s="74"/>
      <c r="BF6" s="84">
        <f t="shared" si="5"/>
        <v>0.54771521005445234</v>
      </c>
      <c r="BG6" s="84">
        <f t="shared" si="2"/>
        <v>0.76713719747242726</v>
      </c>
      <c r="BH6" s="84">
        <f t="shared" si="2"/>
        <v>0.70102024727440504</v>
      </c>
      <c r="BI6" s="84">
        <f t="shared" si="2"/>
        <v>0.92457799095841009</v>
      </c>
      <c r="BJ6" s="84">
        <f t="shared" si="2"/>
        <v>0.68943667104072281</v>
      </c>
      <c r="BK6" s="84">
        <f t="shared" si="2"/>
        <v>0.6883069315962439</v>
      </c>
      <c r="BL6" s="84">
        <f t="shared" si="2"/>
        <v>0.73091800854392375</v>
      </c>
      <c r="BM6" s="84">
        <f t="shared" si="2"/>
        <v>0</v>
      </c>
      <c r="BN6" s="84">
        <f t="shared" si="2"/>
        <v>0</v>
      </c>
      <c r="BO6" s="84">
        <f t="shared" si="2"/>
        <v>0</v>
      </c>
      <c r="BP6" s="84">
        <f t="shared" si="2"/>
        <v>0</v>
      </c>
      <c r="BQ6" s="84">
        <f t="shared" si="2"/>
        <v>0</v>
      </c>
    </row>
    <row r="7" spans="1:70" x14ac:dyDescent="0.25">
      <c r="A7" s="16" t="s">
        <v>151</v>
      </c>
      <c r="B7" s="22" t="s">
        <v>64</v>
      </c>
      <c r="C7" s="69">
        <f>C96</f>
        <v>2550</v>
      </c>
      <c r="D7" s="69">
        <f t="shared" ref="D7:F8" si="8">D96</f>
        <v>4548</v>
      </c>
      <c r="E7" s="69">
        <f t="shared" si="8"/>
        <v>6906</v>
      </c>
      <c r="F7" s="73">
        <f t="shared" si="8"/>
        <v>1.5184696569920844</v>
      </c>
      <c r="H7" s="69">
        <f t="shared" ref="H7:S8" si="9">H96</f>
        <v>836</v>
      </c>
      <c r="I7" s="69">
        <f t="shared" si="9"/>
        <v>1212</v>
      </c>
      <c r="J7" s="69">
        <f t="shared" si="9"/>
        <v>1678</v>
      </c>
      <c r="K7" s="69">
        <f t="shared" si="9"/>
        <v>2199</v>
      </c>
      <c r="L7" s="69">
        <f t="shared" si="9"/>
        <v>1436</v>
      </c>
      <c r="M7" s="69">
        <f t="shared" si="9"/>
        <v>2281</v>
      </c>
      <c r="N7" s="69">
        <f t="shared" si="9"/>
        <v>2990</v>
      </c>
      <c r="O7" s="69">
        <f t="shared" si="9"/>
        <v>3653</v>
      </c>
      <c r="P7" s="69">
        <f t="shared" si="9"/>
        <v>2827</v>
      </c>
      <c r="Q7" s="69">
        <f t="shared" si="9"/>
        <v>3188</v>
      </c>
      <c r="R7" s="69">
        <f t="shared" si="9"/>
        <v>891</v>
      </c>
      <c r="S7" s="69">
        <f t="shared" si="9"/>
        <v>0</v>
      </c>
      <c r="T7" s="1"/>
      <c r="U7" s="1">
        <v>262</v>
      </c>
      <c r="V7" s="1">
        <v>238</v>
      </c>
      <c r="W7" s="1">
        <v>336</v>
      </c>
      <c r="X7" s="1">
        <v>344</v>
      </c>
      <c r="Y7" s="1">
        <v>415</v>
      </c>
      <c r="Z7" s="1">
        <v>453</v>
      </c>
      <c r="AA7" s="1">
        <v>502</v>
      </c>
      <c r="AB7" s="1">
        <v>411</v>
      </c>
      <c r="AC7" s="1">
        <v>765</v>
      </c>
      <c r="AD7" s="1">
        <v>636</v>
      </c>
      <c r="AE7" s="1">
        <v>755</v>
      </c>
      <c r="AF7" s="1">
        <v>808</v>
      </c>
      <c r="AG7" s="1">
        <v>394</v>
      </c>
      <c r="AH7" s="1">
        <v>387</v>
      </c>
      <c r="AI7" s="1">
        <v>655</v>
      </c>
      <c r="AJ7" s="1">
        <v>553</v>
      </c>
      <c r="AK7" s="1">
        <v>663</v>
      </c>
      <c r="AL7" s="1">
        <v>1065</v>
      </c>
      <c r="AM7" s="1">
        <v>831</v>
      </c>
      <c r="AN7" s="1">
        <v>956</v>
      </c>
      <c r="AO7" s="1">
        <v>1203</v>
      </c>
      <c r="AP7" s="1">
        <v>990</v>
      </c>
      <c r="AQ7" s="1">
        <v>965</v>
      </c>
      <c r="AR7" s="1">
        <v>1698</v>
      </c>
      <c r="AS7" s="11">
        <v>661</v>
      </c>
      <c r="AT7" s="11">
        <v>920</v>
      </c>
      <c r="AU7" s="11">
        <v>1246</v>
      </c>
      <c r="AV7" s="11">
        <v>1098</v>
      </c>
      <c r="AW7" s="11">
        <v>864</v>
      </c>
      <c r="AX7" s="11">
        <v>1226</v>
      </c>
      <c r="AY7" s="77">
        <v>891</v>
      </c>
      <c r="AZ7" s="77"/>
      <c r="BA7" s="77"/>
      <c r="BB7" s="77"/>
      <c r="BC7" s="77"/>
      <c r="BD7" s="77"/>
      <c r="BF7" s="84">
        <f t="shared" si="5"/>
        <v>1.6776649746192893</v>
      </c>
      <c r="BG7" s="84">
        <f t="shared" si="2"/>
        <v>2.3772609819121446</v>
      </c>
      <c r="BH7" s="84">
        <f t="shared" si="2"/>
        <v>1.9022900763358779</v>
      </c>
      <c r="BI7" s="84">
        <f t="shared" si="2"/>
        <v>1.9855334538878842</v>
      </c>
      <c r="BJ7" s="84">
        <f t="shared" si="2"/>
        <v>1.3031674208144797</v>
      </c>
      <c r="BK7" s="84">
        <f t="shared" si="2"/>
        <v>1.1511737089201879</v>
      </c>
      <c r="BL7" s="84">
        <f t="shared" si="2"/>
        <v>1.0722021660649819</v>
      </c>
      <c r="BM7" s="84">
        <f t="shared" si="2"/>
        <v>0</v>
      </c>
      <c r="BN7" s="84">
        <f t="shared" si="2"/>
        <v>0</v>
      </c>
      <c r="BO7" s="84">
        <f t="shared" si="2"/>
        <v>0</v>
      </c>
      <c r="BP7" s="84">
        <f t="shared" si="2"/>
        <v>0</v>
      </c>
      <c r="BQ7" s="84">
        <f t="shared" si="2"/>
        <v>0</v>
      </c>
    </row>
    <row r="8" spans="1:70" x14ac:dyDescent="0.25">
      <c r="A8" s="16" t="s">
        <v>152</v>
      </c>
      <c r="B8" s="22" t="s">
        <v>32</v>
      </c>
      <c r="C8" s="69">
        <f>C97</f>
        <v>2550</v>
      </c>
      <c r="D8" s="69">
        <f t="shared" si="8"/>
        <v>4548</v>
      </c>
      <c r="E8" s="69">
        <f t="shared" si="8"/>
        <v>7251</v>
      </c>
      <c r="F8" s="73">
        <f t="shared" si="8"/>
        <v>1.5943271767810026</v>
      </c>
      <c r="H8" s="69">
        <f t="shared" si="9"/>
        <v>836</v>
      </c>
      <c r="I8" s="69">
        <f t="shared" si="9"/>
        <v>1212</v>
      </c>
      <c r="J8" s="69">
        <f t="shared" si="9"/>
        <v>1678</v>
      </c>
      <c r="K8" s="69">
        <f t="shared" si="9"/>
        <v>2199</v>
      </c>
      <c r="L8" s="69">
        <f t="shared" si="9"/>
        <v>1436</v>
      </c>
      <c r="M8" s="69">
        <f t="shared" si="9"/>
        <v>2281</v>
      </c>
      <c r="N8" s="69">
        <f t="shared" si="9"/>
        <v>2990</v>
      </c>
      <c r="O8" s="69">
        <f t="shared" si="9"/>
        <v>3653</v>
      </c>
      <c r="P8" s="69">
        <f t="shared" si="9"/>
        <v>2939</v>
      </c>
      <c r="Q8" s="69">
        <f t="shared" si="9"/>
        <v>3389</v>
      </c>
      <c r="R8" s="69">
        <f t="shared" si="9"/>
        <v>923</v>
      </c>
      <c r="S8" s="69">
        <f t="shared" si="9"/>
        <v>0</v>
      </c>
      <c r="T8" s="1"/>
      <c r="U8" s="1">
        <v>262</v>
      </c>
      <c r="V8" s="1">
        <v>238</v>
      </c>
      <c r="W8" s="1">
        <v>336</v>
      </c>
      <c r="X8" s="1">
        <v>344</v>
      </c>
      <c r="Y8" s="1">
        <v>415</v>
      </c>
      <c r="Z8" s="1">
        <v>453</v>
      </c>
      <c r="AA8" s="1">
        <v>502</v>
      </c>
      <c r="AB8" s="1">
        <v>411</v>
      </c>
      <c r="AC8" s="1">
        <v>765</v>
      </c>
      <c r="AD8" s="1">
        <v>636</v>
      </c>
      <c r="AE8" s="1">
        <v>755</v>
      </c>
      <c r="AF8" s="1">
        <v>808</v>
      </c>
      <c r="AG8" s="1">
        <v>394</v>
      </c>
      <c r="AH8" s="1">
        <v>387</v>
      </c>
      <c r="AI8" s="1">
        <v>655</v>
      </c>
      <c r="AJ8" s="1">
        <v>553</v>
      </c>
      <c r="AK8" s="1">
        <v>663</v>
      </c>
      <c r="AL8" s="1">
        <v>1065</v>
      </c>
      <c r="AM8" s="1">
        <v>831</v>
      </c>
      <c r="AN8" s="1">
        <v>956</v>
      </c>
      <c r="AO8" s="1">
        <v>1203</v>
      </c>
      <c r="AP8" s="1">
        <v>990</v>
      </c>
      <c r="AQ8" s="1">
        <v>965</v>
      </c>
      <c r="AR8" s="1">
        <v>1698</v>
      </c>
      <c r="AS8" s="11">
        <v>661</v>
      </c>
      <c r="AT8" s="11">
        <v>987</v>
      </c>
      <c r="AU8" s="11">
        <v>1291</v>
      </c>
      <c r="AV8" s="11">
        <v>1213</v>
      </c>
      <c r="AW8" s="11">
        <v>908</v>
      </c>
      <c r="AX8" s="11">
        <v>1268</v>
      </c>
      <c r="AY8" s="77">
        <v>923</v>
      </c>
      <c r="AZ8" s="77"/>
      <c r="BA8" s="77"/>
      <c r="BB8" s="77"/>
      <c r="BC8" s="77"/>
      <c r="BD8" s="77"/>
      <c r="BF8" s="84">
        <f t="shared" si="5"/>
        <v>1.6776649746192893</v>
      </c>
      <c r="BG8" s="84">
        <f t="shared" si="2"/>
        <v>2.5503875968992249</v>
      </c>
      <c r="BH8" s="84">
        <f t="shared" si="2"/>
        <v>1.9709923664122138</v>
      </c>
      <c r="BI8" s="84">
        <f t="shared" si="2"/>
        <v>2.1934900542495481</v>
      </c>
      <c r="BJ8" s="84">
        <f t="shared" si="2"/>
        <v>1.3695324283559578</v>
      </c>
      <c r="BK8" s="84">
        <f t="shared" si="2"/>
        <v>1.1906103286384977</v>
      </c>
      <c r="BL8" s="84">
        <f t="shared" si="2"/>
        <v>1.1107099879663056</v>
      </c>
      <c r="BM8" s="84">
        <f t="shared" si="2"/>
        <v>0</v>
      </c>
      <c r="BN8" s="84">
        <f t="shared" si="2"/>
        <v>0</v>
      </c>
      <c r="BO8" s="84">
        <f t="shared" si="2"/>
        <v>0</v>
      </c>
      <c r="BP8" s="84">
        <f t="shared" si="2"/>
        <v>0</v>
      </c>
      <c r="BQ8" s="84">
        <f t="shared" si="2"/>
        <v>0</v>
      </c>
    </row>
    <row r="9" spans="1:70" x14ac:dyDescent="0.25">
      <c r="A9" s="16" t="s">
        <v>207</v>
      </c>
      <c r="B9" s="22" t="s">
        <v>69</v>
      </c>
      <c r="C9" s="69">
        <f>C145</f>
        <v>1.3447058823529412</v>
      </c>
      <c r="D9" s="69">
        <f t="shared" ref="D9:F9" si="10">D145</f>
        <v>1.4355760773966579</v>
      </c>
      <c r="E9" s="69">
        <f t="shared" si="10"/>
        <v>1.5413046476348089</v>
      </c>
      <c r="F9" s="73">
        <f t="shared" si="10"/>
        <v>1.0736488799882233</v>
      </c>
      <c r="H9" s="69">
        <f t="shared" ref="H9:S9" si="11">H145</f>
        <v>1.3277511961722488</v>
      </c>
      <c r="I9" s="69">
        <f t="shared" si="11"/>
        <v>1.311056105610561</v>
      </c>
      <c r="J9" s="69">
        <f t="shared" si="11"/>
        <v>1.3820023837902264</v>
      </c>
      <c r="K9" s="69">
        <f t="shared" si="11"/>
        <v>1.6739427012278307</v>
      </c>
      <c r="L9" s="69">
        <f t="shared" si="11"/>
        <v>1.4136490250696379</v>
      </c>
      <c r="M9" s="69">
        <f t="shared" si="11"/>
        <v>1.4962735642262166</v>
      </c>
      <c r="N9" s="69">
        <f t="shared" si="11"/>
        <v>1.4846153846153847</v>
      </c>
      <c r="O9" s="69">
        <f t="shared" si="11"/>
        <v>1.724336162058582</v>
      </c>
      <c r="P9" s="69">
        <f t="shared" si="11"/>
        <v>1.5011908812521266</v>
      </c>
      <c r="Q9" s="69">
        <f t="shared" si="11"/>
        <v>1.5541457657125997</v>
      </c>
      <c r="R9" s="69">
        <f>R145</f>
        <v>1.6218851570964248</v>
      </c>
      <c r="S9" s="69" t="str">
        <f t="shared" si="11"/>
        <v>-</v>
      </c>
      <c r="T9" s="1"/>
      <c r="U9" s="1">
        <v>1.30534351145038</v>
      </c>
      <c r="V9" s="1">
        <v>1.1848739495798299</v>
      </c>
      <c r="W9" s="1">
        <v>1.4464285714285701</v>
      </c>
      <c r="X9" s="1">
        <v>1.4302325581395301</v>
      </c>
      <c r="Y9" s="1">
        <v>1.25060240963855</v>
      </c>
      <c r="Z9" s="1">
        <v>1.27593818984547</v>
      </c>
      <c r="AA9" s="1">
        <v>1.4541832669322701</v>
      </c>
      <c r="AB9" s="1">
        <v>1.1751824817518199</v>
      </c>
      <c r="AC9" s="1">
        <v>1.4457516339869301</v>
      </c>
      <c r="AD9" s="1">
        <v>1.28459119496855</v>
      </c>
      <c r="AE9" s="1">
        <v>1.90066225165563</v>
      </c>
      <c r="AF9" s="1">
        <v>1.7685643564356399</v>
      </c>
      <c r="AG9" s="1">
        <v>1.1878172588832501</v>
      </c>
      <c r="AH9" s="1">
        <v>1.24806201550388</v>
      </c>
      <c r="AI9" s="1">
        <v>1.6473282442748101</v>
      </c>
      <c r="AJ9" s="1">
        <v>1.25858951175407</v>
      </c>
      <c r="AK9" s="1">
        <v>1.44343891402715</v>
      </c>
      <c r="AL9" s="1">
        <v>1.6525821596244099</v>
      </c>
      <c r="AM9" s="1">
        <v>1.3068592057761701</v>
      </c>
      <c r="AN9" s="1">
        <v>1.38179916317992</v>
      </c>
      <c r="AO9" s="1">
        <v>1.6891105569409799</v>
      </c>
      <c r="AP9" s="1">
        <v>1.4686868686868699</v>
      </c>
      <c r="AQ9" s="1">
        <v>1.69533678756477</v>
      </c>
      <c r="AR9" s="1">
        <v>1.8898704358068299</v>
      </c>
      <c r="AS9" s="11">
        <v>1.3797276853252647</v>
      </c>
      <c r="AT9" s="11">
        <v>1.42350557244174</v>
      </c>
      <c r="AU9" s="11">
        <v>1.62277304415182</v>
      </c>
      <c r="AV9" s="11">
        <v>1.5457540000000001</v>
      </c>
      <c r="AW9" s="11">
        <v>1.6442730000000001</v>
      </c>
      <c r="AX9" s="11">
        <v>1.4976339999999999</v>
      </c>
      <c r="AY9" s="77">
        <v>1.621885</v>
      </c>
      <c r="AZ9" s="77"/>
      <c r="BA9" s="77"/>
      <c r="BB9" s="77"/>
      <c r="BC9" s="77"/>
      <c r="BD9" s="77"/>
      <c r="BF9" s="84">
        <f t="shared" si="5"/>
        <v>1.1615656154234053</v>
      </c>
      <c r="BG9" s="84">
        <f t="shared" si="2"/>
        <v>1.1405727878570426</v>
      </c>
      <c r="BH9" s="84">
        <f t="shared" si="2"/>
        <v>0.98509392392904682</v>
      </c>
      <c r="BI9" s="84">
        <f t="shared" si="2"/>
        <v>1.228163738505746</v>
      </c>
      <c r="BJ9" s="84">
        <f t="shared" si="2"/>
        <v>1.1391358401253915</v>
      </c>
      <c r="BK9" s="84">
        <f t="shared" si="2"/>
        <v>0.90623875568181989</v>
      </c>
      <c r="BL9" s="84">
        <f t="shared" si="2"/>
        <v>1.2410556491712739</v>
      </c>
      <c r="BM9" s="84">
        <f t="shared" si="2"/>
        <v>0</v>
      </c>
      <c r="BN9" s="84">
        <f t="shared" si="2"/>
        <v>0</v>
      </c>
      <c r="BO9" s="84">
        <f t="shared" si="2"/>
        <v>0</v>
      </c>
      <c r="BP9" s="84">
        <f t="shared" si="2"/>
        <v>0</v>
      </c>
      <c r="BQ9" s="84">
        <f t="shared" si="2"/>
        <v>0</v>
      </c>
    </row>
    <row r="10" spans="1:70" x14ac:dyDescent="0.25">
      <c r="A10" s="16" t="s">
        <v>208</v>
      </c>
      <c r="B10" s="22" t="s">
        <v>65</v>
      </c>
      <c r="C10" s="69">
        <f>C121</f>
        <v>3429</v>
      </c>
      <c r="D10" s="69">
        <f t="shared" ref="D10:F10" si="12">D121</f>
        <v>6529</v>
      </c>
      <c r="E10" s="69">
        <f t="shared" si="12"/>
        <v>11176</v>
      </c>
      <c r="F10" s="73">
        <f t="shared" si="12"/>
        <v>1.71174758768571</v>
      </c>
      <c r="H10" s="69">
        <f t="shared" ref="H10:S10" si="13">H121</f>
        <v>1110</v>
      </c>
      <c r="I10" s="69">
        <f t="shared" si="13"/>
        <v>1589</v>
      </c>
      <c r="J10" s="69">
        <f t="shared" si="13"/>
        <v>2319</v>
      </c>
      <c r="K10" s="69">
        <f t="shared" si="13"/>
        <v>3681</v>
      </c>
      <c r="L10" s="69">
        <f t="shared" si="13"/>
        <v>2030</v>
      </c>
      <c r="M10" s="69">
        <f t="shared" si="13"/>
        <v>3413</v>
      </c>
      <c r="N10" s="69">
        <f t="shared" si="13"/>
        <v>4439</v>
      </c>
      <c r="O10" s="69">
        <f t="shared" si="13"/>
        <v>6299</v>
      </c>
      <c r="P10" s="69">
        <f t="shared" si="13"/>
        <v>4412</v>
      </c>
      <c r="Q10" s="69">
        <f t="shared" si="13"/>
        <v>5267</v>
      </c>
      <c r="R10" s="69">
        <f t="shared" si="13"/>
        <v>1497</v>
      </c>
      <c r="S10" s="69">
        <f t="shared" si="13"/>
        <v>0</v>
      </c>
      <c r="T10" s="1"/>
      <c r="U10" s="1">
        <v>342</v>
      </c>
      <c r="V10" s="1">
        <v>282</v>
      </c>
      <c r="W10" s="1">
        <v>486</v>
      </c>
      <c r="X10" s="1">
        <v>492</v>
      </c>
      <c r="Y10" s="1">
        <v>519</v>
      </c>
      <c r="Z10" s="1">
        <v>578</v>
      </c>
      <c r="AA10" s="1">
        <v>730</v>
      </c>
      <c r="AB10" s="1">
        <v>483</v>
      </c>
      <c r="AC10" s="1">
        <v>1106</v>
      </c>
      <c r="AD10" s="1">
        <v>817</v>
      </c>
      <c r="AE10" s="1">
        <v>1435</v>
      </c>
      <c r="AF10" s="1">
        <v>1429</v>
      </c>
      <c r="AG10" s="1">
        <v>468</v>
      </c>
      <c r="AH10" s="1">
        <v>483</v>
      </c>
      <c r="AI10" s="1">
        <v>1079</v>
      </c>
      <c r="AJ10" s="1">
        <v>696</v>
      </c>
      <c r="AK10" s="1">
        <v>957</v>
      </c>
      <c r="AL10" s="1">
        <v>1760</v>
      </c>
      <c r="AM10" s="1">
        <v>1086</v>
      </c>
      <c r="AN10" s="1">
        <v>1321</v>
      </c>
      <c r="AO10" s="1">
        <v>2032</v>
      </c>
      <c r="AP10" s="1">
        <v>1454</v>
      </c>
      <c r="AQ10" s="1">
        <v>1636</v>
      </c>
      <c r="AR10" s="1">
        <v>3209</v>
      </c>
      <c r="AS10" s="11">
        <v>912</v>
      </c>
      <c r="AT10" s="11">
        <v>1405</v>
      </c>
      <c r="AU10" s="11">
        <v>2095</v>
      </c>
      <c r="AV10" s="11">
        <v>1875</v>
      </c>
      <c r="AW10" s="11">
        <v>1493</v>
      </c>
      <c r="AX10" s="11">
        <v>1899</v>
      </c>
      <c r="AY10" s="77">
        <v>1497</v>
      </c>
      <c r="AZ10" s="77"/>
      <c r="BA10" s="77"/>
      <c r="BB10" s="77"/>
      <c r="BC10" s="77"/>
      <c r="BD10" s="77"/>
      <c r="BF10" s="84">
        <f t="shared" si="5"/>
        <v>1.9487179487179487</v>
      </c>
      <c r="BG10" s="84">
        <f t="shared" si="2"/>
        <v>2.9089026915113871</v>
      </c>
      <c r="BH10" s="84">
        <f t="shared" si="2"/>
        <v>1.9416126042632067</v>
      </c>
      <c r="BI10" s="84">
        <f t="shared" si="2"/>
        <v>2.6939655172413794</v>
      </c>
      <c r="BJ10" s="84">
        <f t="shared" si="2"/>
        <v>1.5600835945663531</v>
      </c>
      <c r="BK10" s="84">
        <f t="shared" si="2"/>
        <v>1.0789772727272726</v>
      </c>
      <c r="BL10" s="84">
        <f t="shared" si="2"/>
        <v>1.3784530386740332</v>
      </c>
      <c r="BM10" s="84">
        <f t="shared" si="2"/>
        <v>0</v>
      </c>
      <c r="BN10" s="84">
        <f t="shared" si="2"/>
        <v>0</v>
      </c>
      <c r="BO10" s="84">
        <f t="shared" si="2"/>
        <v>0</v>
      </c>
      <c r="BP10" s="84">
        <f t="shared" si="2"/>
        <v>0</v>
      </c>
      <c r="BQ10" s="84">
        <f t="shared" si="2"/>
        <v>0</v>
      </c>
    </row>
    <row r="11" spans="1:70" x14ac:dyDescent="0.25">
      <c r="A11" s="16" t="s">
        <v>209</v>
      </c>
      <c r="B11" s="22" t="s">
        <v>70</v>
      </c>
      <c r="C11" s="69">
        <f>C133</f>
        <v>16.197248468941382</v>
      </c>
      <c r="D11" s="69">
        <f t="shared" ref="D11:F11" si="14">D133</f>
        <v>14.961283810690777</v>
      </c>
      <c r="E11" s="69">
        <f t="shared" si="14"/>
        <v>14.401174481030781</v>
      </c>
      <c r="F11" s="73">
        <f t="shared" si="14"/>
        <v>0.96256274951085663</v>
      </c>
      <c r="H11" s="69">
        <f t="shared" ref="H11:S11" si="15">H133</f>
        <v>15.693423423423424</v>
      </c>
      <c r="I11" s="69">
        <f t="shared" si="15"/>
        <v>16.049914411579611</v>
      </c>
      <c r="J11" s="69">
        <f t="shared" si="15"/>
        <v>15.646345407503235</v>
      </c>
      <c r="K11" s="69">
        <f t="shared" si="15"/>
        <v>15.514407769627818</v>
      </c>
      <c r="L11" s="69">
        <f t="shared" si="15"/>
        <v>14.830937438423645</v>
      </c>
      <c r="M11" s="69">
        <f t="shared" si="15"/>
        <v>15.157608848520391</v>
      </c>
      <c r="N11" s="69">
        <f t="shared" si="15"/>
        <v>14.075000675827912</v>
      </c>
      <c r="O11" s="69">
        <f t="shared" si="15"/>
        <v>15.311852992538546</v>
      </c>
      <c r="P11" s="69">
        <f t="shared" si="15"/>
        <v>14.197224841341795</v>
      </c>
      <c r="Q11" s="69">
        <f t="shared" si="15"/>
        <v>14.440510727169166</v>
      </c>
      <c r="R11" s="69">
        <f t="shared" si="15"/>
        <v>14.863861055444222</v>
      </c>
      <c r="S11" s="69" t="str">
        <f t="shared" si="15"/>
        <v>-</v>
      </c>
      <c r="T11" s="2"/>
      <c r="U11" s="1">
        <v>15.1701140350877</v>
      </c>
      <c r="V11" s="1">
        <v>14.523329787233999</v>
      </c>
      <c r="W11" s="1">
        <v>16.740621399177002</v>
      </c>
      <c r="X11" s="1">
        <v>19.961979674796702</v>
      </c>
      <c r="Y11" s="1">
        <v>13.9280905587669</v>
      </c>
      <c r="Z11" s="1">
        <v>14.625157439446401</v>
      </c>
      <c r="AA11" s="1">
        <v>17.284042465753402</v>
      </c>
      <c r="AB11" s="1">
        <v>13.970966873706001</v>
      </c>
      <c r="AC11" s="1">
        <v>15.2970587703436</v>
      </c>
      <c r="AD11" s="1">
        <v>14.5946217870257</v>
      </c>
      <c r="AE11" s="1">
        <v>14.723215331010501</v>
      </c>
      <c r="AF11" s="1">
        <v>16.834790062981099</v>
      </c>
      <c r="AG11" s="1">
        <v>14.4781239316239</v>
      </c>
      <c r="AH11" s="1">
        <v>14.4386708074534</v>
      </c>
      <c r="AI11" s="1">
        <v>15.1595579240037</v>
      </c>
      <c r="AJ11" s="1">
        <v>18.039591954022999</v>
      </c>
      <c r="AK11" s="1">
        <v>15.1304106583072</v>
      </c>
      <c r="AL11" s="1">
        <v>14.0327045454546</v>
      </c>
      <c r="AM11" s="1">
        <v>14.5879373848987</v>
      </c>
      <c r="AN11" s="1">
        <v>13.4773171839516</v>
      </c>
      <c r="AO11" s="1">
        <v>14.1894153543307</v>
      </c>
      <c r="AP11" s="1">
        <v>14.9636843191197</v>
      </c>
      <c r="AQ11" s="1">
        <v>14.2990605134475</v>
      </c>
      <c r="AR11" s="1">
        <v>15.985946400748</v>
      </c>
      <c r="AS11" s="11">
        <v>14.10147587719298</v>
      </c>
      <c r="AT11" s="11">
        <v>14.230455516014199</v>
      </c>
      <c r="AU11" s="11">
        <v>14.2166205250597</v>
      </c>
      <c r="AV11" s="11">
        <v>14.26272</v>
      </c>
      <c r="AW11" s="11">
        <v>14.70492</v>
      </c>
      <c r="AX11" s="11">
        <v>14.40817</v>
      </c>
      <c r="AY11" s="77">
        <v>14.863861</v>
      </c>
      <c r="AZ11" s="77"/>
      <c r="BA11" s="77"/>
      <c r="BB11" s="77"/>
      <c r="BC11" s="77"/>
      <c r="BD11" s="77"/>
      <c r="BF11" s="84">
        <f t="shared" si="5"/>
        <v>0.97398502345955029</v>
      </c>
      <c r="BG11" s="84">
        <f t="shared" si="2"/>
        <v>0.98557933107445617</v>
      </c>
      <c r="BH11" s="84">
        <f t="shared" si="2"/>
        <v>0.93779914931088126</v>
      </c>
      <c r="BI11" s="84">
        <f t="shared" si="2"/>
        <v>0.79063429130498042</v>
      </c>
      <c r="BJ11" s="84">
        <f t="shared" si="2"/>
        <v>0.97187844613631891</v>
      </c>
      <c r="BK11" s="84">
        <f t="shared" si="2"/>
        <v>1.0267564569131487</v>
      </c>
      <c r="BL11" s="84">
        <f t="shared" si="2"/>
        <v>1.0189145050339286</v>
      </c>
      <c r="BM11" s="84">
        <f t="shared" si="2"/>
        <v>0</v>
      </c>
      <c r="BN11" s="84">
        <f t="shared" si="2"/>
        <v>0</v>
      </c>
      <c r="BO11" s="84">
        <f t="shared" si="2"/>
        <v>0</v>
      </c>
      <c r="BP11" s="84">
        <f t="shared" si="2"/>
        <v>0</v>
      </c>
      <c r="BQ11" s="84">
        <f t="shared" si="2"/>
        <v>0</v>
      </c>
    </row>
    <row r="12" spans="1:70" x14ac:dyDescent="0.25">
      <c r="A12" s="16" t="s">
        <v>210</v>
      </c>
      <c r="B12" s="22" t="s">
        <v>85</v>
      </c>
      <c r="C12" s="69">
        <f>C59</f>
        <v>55540.364999999998</v>
      </c>
      <c r="D12" s="69">
        <f t="shared" ref="D12:F12" si="16">D59</f>
        <v>97682.222000000082</v>
      </c>
      <c r="E12" s="69">
        <f t="shared" si="16"/>
        <v>160947.52600000001</v>
      </c>
      <c r="F12" s="73">
        <f t="shared" si="16"/>
        <v>1.6476644644713332</v>
      </c>
      <c r="H12" s="69">
        <f>H59</f>
        <v>17419.7</v>
      </c>
      <c r="I12" s="69">
        <f t="shared" ref="I12:S12" si="17">I59</f>
        <v>25503.313999999998</v>
      </c>
      <c r="J12" s="69">
        <f t="shared" si="17"/>
        <v>36283.875</v>
      </c>
      <c r="K12" s="69">
        <f t="shared" si="17"/>
        <v>57108.534999999996</v>
      </c>
      <c r="L12" s="69">
        <f t="shared" si="17"/>
        <v>30106.803</v>
      </c>
      <c r="M12" s="69">
        <f t="shared" si="17"/>
        <v>51732.919000000096</v>
      </c>
      <c r="N12" s="69">
        <f t="shared" si="17"/>
        <v>62478.928000000102</v>
      </c>
      <c r="O12" s="69">
        <f t="shared" si="17"/>
        <v>96449.362000000299</v>
      </c>
      <c r="P12" s="69">
        <f t="shared" si="17"/>
        <v>62638.155999999995</v>
      </c>
      <c r="Q12" s="69">
        <f t="shared" si="17"/>
        <v>76058.17</v>
      </c>
      <c r="R12" s="69">
        <f t="shared" si="17"/>
        <v>22251.200000000001</v>
      </c>
      <c r="S12" s="69">
        <f t="shared" si="17"/>
        <v>0</v>
      </c>
      <c r="T12" s="2"/>
      <c r="U12" s="1">
        <v>5188.1790000000001</v>
      </c>
      <c r="V12" s="1">
        <v>4095.5790000000002</v>
      </c>
      <c r="W12" s="1">
        <v>8135.942</v>
      </c>
      <c r="X12" s="1">
        <v>9821.2939999999999</v>
      </c>
      <c r="Y12" s="1">
        <v>7228.6790000000001</v>
      </c>
      <c r="Z12" s="1">
        <v>8453.3410000000003</v>
      </c>
      <c r="AA12" s="1">
        <v>12617.351000000001</v>
      </c>
      <c r="AB12" s="1">
        <v>6747.9769999999999</v>
      </c>
      <c r="AC12" s="1">
        <v>16918.546999999999</v>
      </c>
      <c r="AD12" s="1">
        <v>11923.806</v>
      </c>
      <c r="AE12" s="1">
        <v>21127.813999999998</v>
      </c>
      <c r="AF12" s="1">
        <v>24056.915000000001</v>
      </c>
      <c r="AG12" s="1">
        <v>6775.7619999999997</v>
      </c>
      <c r="AH12" s="1">
        <v>6973.8779999999997</v>
      </c>
      <c r="AI12" s="1">
        <v>16357.163</v>
      </c>
      <c r="AJ12" s="1">
        <v>12555.556</v>
      </c>
      <c r="AK12" s="1">
        <v>14479.803</v>
      </c>
      <c r="AL12" s="1">
        <v>24697.5600000001</v>
      </c>
      <c r="AM12" s="1">
        <v>15842.5</v>
      </c>
      <c r="AN12" s="1">
        <v>17803.536</v>
      </c>
      <c r="AO12" s="1">
        <v>28832.892000000102</v>
      </c>
      <c r="AP12" s="1">
        <v>21757.197</v>
      </c>
      <c r="AQ12" s="1">
        <v>23393.263000000101</v>
      </c>
      <c r="AR12" s="1">
        <v>51298.902000000198</v>
      </c>
      <c r="AS12" s="11">
        <v>12860.545999999998</v>
      </c>
      <c r="AT12" s="11">
        <v>19993.79</v>
      </c>
      <c r="AU12" s="11">
        <v>29783.82</v>
      </c>
      <c r="AV12" s="11">
        <v>26742.6</v>
      </c>
      <c r="AW12" s="11">
        <v>21954.45</v>
      </c>
      <c r="AX12" s="11">
        <v>27361.119999999999</v>
      </c>
      <c r="AY12" s="78">
        <v>22251.200000000001</v>
      </c>
      <c r="AZ12" s="78"/>
      <c r="BA12" s="78"/>
      <c r="BB12" s="78"/>
      <c r="BC12" s="78"/>
      <c r="BD12" s="78"/>
      <c r="BF12" s="84">
        <f>IFERROR(AS12/AG12,"-")</f>
        <v>1.8980220969980939</v>
      </c>
      <c r="BG12" s="84">
        <f t="shared" si="2"/>
        <v>2.8669543688604824</v>
      </c>
      <c r="BH12" s="84">
        <f t="shared" si="2"/>
        <v>1.8208426485693148</v>
      </c>
      <c r="BI12" s="84">
        <f t="shared" si="2"/>
        <v>2.1299415175241938</v>
      </c>
      <c r="BJ12" s="84">
        <f t="shared" si="2"/>
        <v>1.5162119263639153</v>
      </c>
      <c r="BK12" s="84">
        <f t="shared" si="2"/>
        <v>1.1078470909676863</v>
      </c>
      <c r="BL12" s="84">
        <f t="shared" si="2"/>
        <v>1.4045258008521382</v>
      </c>
      <c r="BM12" s="84">
        <f t="shared" si="2"/>
        <v>0</v>
      </c>
      <c r="BN12" s="84">
        <f t="shared" si="2"/>
        <v>0</v>
      </c>
      <c r="BO12" s="84">
        <f t="shared" si="2"/>
        <v>0</v>
      </c>
      <c r="BP12" s="84">
        <f t="shared" si="2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1485</v>
      </c>
      <c r="D20" s="81">
        <f>INDEX(AG20:AR20,$B$2)</f>
        <v>3957</v>
      </c>
      <c r="E20" s="81">
        <f>INDEX(AS20:BD20,$B$2)</f>
        <v>9546</v>
      </c>
      <c r="F20" s="65">
        <f>IFERROR(E20/D20,"")</f>
        <v>2.4124336618650495</v>
      </c>
      <c r="H20" s="4">
        <f>W20</f>
        <v>1331</v>
      </c>
      <c r="I20" s="4">
        <f>Z20</f>
        <v>1485</v>
      </c>
      <c r="J20" s="4">
        <f>AC20</f>
        <v>1732</v>
      </c>
      <c r="K20" s="69">
        <f>AF20</f>
        <v>2192</v>
      </c>
      <c r="L20" s="4">
        <f>AI20</f>
        <v>2259</v>
      </c>
      <c r="M20" s="4">
        <f>AL20</f>
        <v>3526</v>
      </c>
      <c r="N20" s="4">
        <f>AO20</f>
        <v>5082</v>
      </c>
      <c r="O20" s="4">
        <f>AR20</f>
        <v>6701</v>
      </c>
      <c r="P20" s="4">
        <f>INDEX(AS20:AU20,IF($B$2&gt;3,3,$B$2))</f>
        <v>6952</v>
      </c>
      <c r="Q20" s="4">
        <f>INDEX(AV20:AX20,IF($B$2&gt;6,3,$B$2-3))</f>
        <v>8823</v>
      </c>
      <c r="R20" s="4">
        <f>IFERROR(INDEX(AY20:BA20,IF($B$2&gt;9,3,$B$2-6)),"-")</f>
        <v>9546</v>
      </c>
      <c r="S20" s="69" t="str">
        <f>IFERROR(INDEX(BB20:BD20,IF($B$2&gt;12,3,$B$2-9)),"-")</f>
        <v>-</v>
      </c>
      <c r="T20" s="1"/>
      <c r="U20" s="37">
        <v>1142</v>
      </c>
      <c r="V20" s="37">
        <v>1203</v>
      </c>
      <c r="W20" s="37">
        <v>1331</v>
      </c>
      <c r="X20" s="37">
        <v>1503</v>
      </c>
      <c r="Y20" s="37">
        <v>1459</v>
      </c>
      <c r="Z20" s="37">
        <v>1485</v>
      </c>
      <c r="AA20" s="37">
        <v>1485</v>
      </c>
      <c r="AB20" s="37">
        <v>1572</v>
      </c>
      <c r="AC20" s="37">
        <v>1732</v>
      </c>
      <c r="AD20" s="37">
        <v>1852</v>
      </c>
      <c r="AE20" s="37">
        <v>2108</v>
      </c>
      <c r="AF20" s="37">
        <v>2192</v>
      </c>
      <c r="AG20" s="37">
        <v>2219</v>
      </c>
      <c r="AH20" s="37">
        <v>2130</v>
      </c>
      <c r="AI20" s="37">
        <v>2259</v>
      </c>
      <c r="AJ20" s="37">
        <v>2385</v>
      </c>
      <c r="AK20" s="37">
        <v>2733</v>
      </c>
      <c r="AL20" s="37">
        <v>3526</v>
      </c>
      <c r="AM20" s="37">
        <v>3957</v>
      </c>
      <c r="AN20" s="37">
        <v>4470</v>
      </c>
      <c r="AO20" s="37">
        <v>5082</v>
      </c>
      <c r="AP20" s="37">
        <v>5596</v>
      </c>
      <c r="AQ20" s="37">
        <v>6020</v>
      </c>
      <c r="AR20" s="37">
        <v>6701</v>
      </c>
      <c r="AS20" s="11">
        <v>6810</v>
      </c>
      <c r="AT20" s="11">
        <v>6667</v>
      </c>
      <c r="AU20" s="11">
        <v>6952</v>
      </c>
      <c r="AV20" s="11">
        <v>7096</v>
      </c>
      <c r="AW20" s="11">
        <v>7684</v>
      </c>
      <c r="AX20" s="11">
        <v>8823</v>
      </c>
      <c r="AY20" s="11">
        <v>9546</v>
      </c>
      <c r="AZ20" s="11"/>
      <c r="BA20" s="11"/>
      <c r="BB20" s="11"/>
      <c r="BC20" s="11"/>
      <c r="BD20" s="11"/>
      <c r="BF20" s="84">
        <f t="shared" ref="BF20:BQ28" si="20">IFERROR(AS20/AG20,"-")</f>
        <v>3.0689499774673275</v>
      </c>
      <c r="BG20" s="84">
        <f t="shared" si="20"/>
        <v>3.1300469483568074</v>
      </c>
      <c r="BH20" s="84">
        <f t="shared" si="20"/>
        <v>3.0774679061531649</v>
      </c>
      <c r="BI20" s="84">
        <f t="shared" si="20"/>
        <v>2.9752620545073376</v>
      </c>
      <c r="BJ20" s="84">
        <f t="shared" si="20"/>
        <v>2.8115623856567873</v>
      </c>
      <c r="BK20" s="84">
        <f t="shared" si="20"/>
        <v>2.5022688598979013</v>
      </c>
      <c r="BL20" s="84">
        <f t="shared" si="20"/>
        <v>2.4124336618650495</v>
      </c>
      <c r="BM20" s="84">
        <f t="shared" si="20"/>
        <v>0</v>
      </c>
      <c r="BN20" s="84">
        <f t="shared" si="20"/>
        <v>0</v>
      </c>
      <c r="BO20" s="84">
        <f t="shared" si="20"/>
        <v>0</v>
      </c>
      <c r="BP20" s="84">
        <f t="shared" si="20"/>
        <v>0</v>
      </c>
      <c r="BQ20" s="84">
        <f t="shared" si="20"/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1485</v>
      </c>
      <c r="D21" s="81">
        <f t="shared" ref="D21:D28" si="22">INDEX(AG21:AR21,$B$2)</f>
        <v>3957</v>
      </c>
      <c r="E21" s="81">
        <f t="shared" ref="E21:E28" si="23">INDEX(AS21:BD21,$B$2)</f>
        <v>5453</v>
      </c>
      <c r="F21" s="65">
        <f t="shared" ref="F21:F27" si="24">IFERROR(E21/D21,"")</f>
        <v>1.3780641900429618</v>
      </c>
      <c r="H21" s="4">
        <f t="shared" ref="H21:H28" si="25">W21</f>
        <v>1332</v>
      </c>
      <c r="I21" s="4">
        <f t="shared" ref="I21:I28" si="26">Z21</f>
        <v>1485</v>
      </c>
      <c r="J21" s="4">
        <f t="shared" ref="J21:J28" si="27">AC21</f>
        <v>1732</v>
      </c>
      <c r="K21" s="69">
        <f t="shared" ref="K21:K28" si="28">AF21</f>
        <v>2192</v>
      </c>
      <c r="L21" s="4">
        <f t="shared" ref="L21:L28" si="29">AI21</f>
        <v>2259</v>
      </c>
      <c r="M21" s="4">
        <f t="shared" ref="M21:M28" si="30">AL21</f>
        <v>3526</v>
      </c>
      <c r="N21" s="4">
        <f t="shared" ref="N21:N28" si="31">AO21</f>
        <v>5082</v>
      </c>
      <c r="O21" s="4">
        <f t="shared" ref="O21:O28" si="32">AR21</f>
        <v>6701</v>
      </c>
      <c r="P21" s="4">
        <f t="shared" ref="P21:P28" si="33">INDEX(AS21:AU21,IF($B$2&gt;3,3,$B$2))</f>
        <v>5243</v>
      </c>
      <c r="Q21" s="4">
        <f t="shared" ref="Q21:Q28" si="34">INDEX(AV21:AX21,IF($B$2&gt;6,3,$B$2-3))</f>
        <v>5524</v>
      </c>
      <c r="R21" s="4">
        <f>IFERROR(INDEX(AY21:BA21,IF($B$2&gt;9,3,$B$2-6)),"-")</f>
        <v>5453</v>
      </c>
      <c r="S21" s="69" t="str">
        <f t="shared" ref="S21:S28" si="35">IFERROR(INDEX(BB21:BD21,IF($B$2&gt;12,3,$B$2-9)),"-")</f>
        <v>-</v>
      </c>
      <c r="T21" s="1"/>
      <c r="U21" s="37">
        <v>1142</v>
      </c>
      <c r="V21" s="37">
        <v>1203</v>
      </c>
      <c r="W21" s="37">
        <v>1332</v>
      </c>
      <c r="X21" s="37">
        <v>1503</v>
      </c>
      <c r="Y21" s="37">
        <v>1459</v>
      </c>
      <c r="Z21" s="37">
        <v>1485</v>
      </c>
      <c r="AA21" s="37">
        <v>1485</v>
      </c>
      <c r="AB21" s="37">
        <v>1572</v>
      </c>
      <c r="AC21" s="37">
        <v>1732</v>
      </c>
      <c r="AD21" s="37">
        <v>1852</v>
      </c>
      <c r="AE21" s="37">
        <v>2108</v>
      </c>
      <c r="AF21" s="37">
        <v>2192</v>
      </c>
      <c r="AG21" s="37">
        <v>2219</v>
      </c>
      <c r="AH21" s="37">
        <v>2130</v>
      </c>
      <c r="AI21" s="37">
        <v>2259</v>
      </c>
      <c r="AJ21" s="37">
        <v>2385</v>
      </c>
      <c r="AK21" s="37">
        <v>2733</v>
      </c>
      <c r="AL21" s="37">
        <v>3526</v>
      </c>
      <c r="AM21" s="37">
        <v>3957</v>
      </c>
      <c r="AN21" s="37">
        <v>4470</v>
      </c>
      <c r="AO21" s="37">
        <v>5082</v>
      </c>
      <c r="AP21" s="37">
        <v>5596</v>
      </c>
      <c r="AQ21" s="37">
        <v>6020</v>
      </c>
      <c r="AR21" s="37">
        <v>6701</v>
      </c>
      <c r="AS21" s="11">
        <v>6810</v>
      </c>
      <c r="AT21" s="11">
        <v>5112</v>
      </c>
      <c r="AU21" s="11">
        <v>5243</v>
      </c>
      <c r="AV21" s="11">
        <v>4730</v>
      </c>
      <c r="AW21" s="11">
        <v>4944</v>
      </c>
      <c r="AX21" s="11">
        <v>5524</v>
      </c>
      <c r="AY21" s="11">
        <v>5453</v>
      </c>
      <c r="AZ21" s="11"/>
      <c r="BA21" s="11"/>
      <c r="BB21" s="11"/>
      <c r="BC21" s="11"/>
      <c r="BD21" s="11"/>
      <c r="BF21" s="84">
        <f t="shared" si="20"/>
        <v>3.0689499774673275</v>
      </c>
      <c r="BG21" s="84">
        <f t="shared" si="20"/>
        <v>2.4</v>
      </c>
      <c r="BH21" s="84">
        <f t="shared" si="20"/>
        <v>2.3209384683488268</v>
      </c>
      <c r="BI21" s="84">
        <f t="shared" si="20"/>
        <v>1.9832285115303983</v>
      </c>
      <c r="BJ21" s="84">
        <f t="shared" si="20"/>
        <v>1.8090010976948407</v>
      </c>
      <c r="BK21" s="84">
        <f t="shared" si="20"/>
        <v>1.5666477595008508</v>
      </c>
      <c r="BL21" s="84">
        <f t="shared" si="20"/>
        <v>1.3780641900429618</v>
      </c>
      <c r="BM21" s="84">
        <f t="shared" si="20"/>
        <v>0</v>
      </c>
      <c r="BN21" s="84">
        <f t="shared" si="20"/>
        <v>0</v>
      </c>
      <c r="BO21" s="84">
        <f t="shared" si="20"/>
        <v>0</v>
      </c>
      <c r="BP21" s="84">
        <f t="shared" si="20"/>
        <v>0</v>
      </c>
      <c r="BQ21" s="84">
        <f t="shared" si="20"/>
        <v>0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4093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1709</v>
      </c>
      <c r="Q22" s="4">
        <f t="shared" si="34"/>
        <v>3299</v>
      </c>
      <c r="R22" s="4">
        <f>IFERROR(INDEX(AY22:BA22,IF($B$2&gt;9,3,$B$2-6)),"-")</f>
        <v>4093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1555</v>
      </c>
      <c r="AU22" s="11">
        <v>1709</v>
      </c>
      <c r="AV22" s="11">
        <v>2366</v>
      </c>
      <c r="AW22" s="11">
        <v>2740</v>
      </c>
      <c r="AX22" s="11">
        <v>3299</v>
      </c>
      <c r="AY22" s="11">
        <v>4093</v>
      </c>
      <c r="AZ22" s="11"/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1101</v>
      </c>
      <c r="D23" s="81">
        <f t="shared" si="22"/>
        <v>3156</v>
      </c>
      <c r="E23" s="81">
        <f t="shared" si="23"/>
        <v>4273</v>
      </c>
      <c r="F23" s="65">
        <f t="shared" si="24"/>
        <v>1.3539290240811153</v>
      </c>
      <c r="H23" s="4">
        <f t="shared" si="25"/>
        <v>997</v>
      </c>
      <c r="I23" s="4">
        <f t="shared" si="26"/>
        <v>1105</v>
      </c>
      <c r="J23" s="4">
        <f t="shared" si="27"/>
        <v>1297</v>
      </c>
      <c r="K23" s="69">
        <f t="shared" si="28"/>
        <v>1704</v>
      </c>
      <c r="L23" s="4">
        <f t="shared" si="29"/>
        <v>1726</v>
      </c>
      <c r="M23" s="4">
        <f t="shared" si="30"/>
        <v>2766</v>
      </c>
      <c r="N23" s="4">
        <f t="shared" si="31"/>
        <v>4038</v>
      </c>
      <c r="O23" s="4">
        <f t="shared" si="32"/>
        <v>5348</v>
      </c>
      <c r="P23" s="4">
        <f t="shared" si="33"/>
        <v>3844</v>
      </c>
      <c r="Q23" s="4">
        <f t="shared" si="34"/>
        <v>4210</v>
      </c>
      <c r="R23" s="4">
        <f t="shared" ref="R23:R28" si="36">IFERROR(INDEX(AY23:BA23,IF($B$2&gt;9,3,$B$2-6)),"-")</f>
        <v>4273</v>
      </c>
      <c r="S23" s="69" t="str">
        <f>IFERROR(INDEX(BB23:BD23,IF($B$2&gt;12,3,$B$2-9)),"-")</f>
        <v>-</v>
      </c>
      <c r="U23" s="4">
        <v>845</v>
      </c>
      <c r="V23" s="4">
        <v>883</v>
      </c>
      <c r="W23" s="4">
        <v>997</v>
      </c>
      <c r="X23" s="4">
        <v>1127</v>
      </c>
      <c r="Y23" s="4">
        <v>1061</v>
      </c>
      <c r="Z23" s="4">
        <v>1105</v>
      </c>
      <c r="AA23" s="4">
        <v>1101</v>
      </c>
      <c r="AB23" s="4">
        <v>1199</v>
      </c>
      <c r="AC23" s="4">
        <v>1297</v>
      </c>
      <c r="AD23" s="4">
        <v>1387</v>
      </c>
      <c r="AE23" s="4">
        <v>1621</v>
      </c>
      <c r="AF23" s="4">
        <v>1704</v>
      </c>
      <c r="AG23" s="4">
        <v>1716</v>
      </c>
      <c r="AH23" s="4">
        <v>1621</v>
      </c>
      <c r="AI23" s="4">
        <v>1726</v>
      </c>
      <c r="AJ23" s="4">
        <v>1792</v>
      </c>
      <c r="AK23" s="4">
        <v>2080</v>
      </c>
      <c r="AL23" s="4">
        <v>2766</v>
      </c>
      <c r="AM23" s="4">
        <v>3156</v>
      </c>
      <c r="AN23" s="4">
        <v>3577</v>
      </c>
      <c r="AO23" s="4">
        <v>4038</v>
      </c>
      <c r="AP23" s="4">
        <v>4438</v>
      </c>
      <c r="AQ23" s="4">
        <v>4775</v>
      </c>
      <c r="AR23" s="4">
        <v>5348</v>
      </c>
      <c r="AS23" s="11">
        <v>5455</v>
      </c>
      <c r="AT23" s="11">
        <v>3696</v>
      </c>
      <c r="AU23" s="11">
        <v>3844</v>
      </c>
      <c r="AV23" s="11">
        <v>3460</v>
      </c>
      <c r="AW23" s="11">
        <v>3625</v>
      </c>
      <c r="AX23" s="11">
        <v>4210</v>
      </c>
      <c r="AY23" s="11">
        <v>4273</v>
      </c>
      <c r="AZ23" s="11"/>
      <c r="BA23" s="11"/>
      <c r="BB23" s="11"/>
      <c r="BC23" s="11"/>
      <c r="BD23" s="11"/>
      <c r="BF23" s="84">
        <f t="shared" si="20"/>
        <v>3.178904428904429</v>
      </c>
      <c r="BG23" s="84">
        <f t="shared" si="20"/>
        <v>2.2800740283775447</v>
      </c>
      <c r="BH23" s="84">
        <f t="shared" si="20"/>
        <v>2.2271147161066049</v>
      </c>
      <c r="BI23" s="84">
        <f t="shared" si="20"/>
        <v>1.9308035714285714</v>
      </c>
      <c r="BJ23" s="84">
        <f t="shared" si="20"/>
        <v>1.7427884615384615</v>
      </c>
      <c r="BK23" s="84">
        <f t="shared" si="20"/>
        <v>1.522053506869125</v>
      </c>
      <c r="BL23" s="84">
        <f t="shared" si="20"/>
        <v>1.3539290240811153</v>
      </c>
      <c r="BM23" s="84">
        <f t="shared" si="20"/>
        <v>0</v>
      </c>
      <c r="BN23" s="84">
        <f t="shared" si="20"/>
        <v>0</v>
      </c>
      <c r="BO23" s="84">
        <f t="shared" si="20"/>
        <v>0</v>
      </c>
      <c r="BP23" s="84">
        <f t="shared" si="20"/>
        <v>0</v>
      </c>
      <c r="BQ23" s="84">
        <f t="shared" si="20"/>
        <v>0</v>
      </c>
    </row>
    <row r="24" spans="1:69" x14ac:dyDescent="0.25">
      <c r="A24" s="16" t="s">
        <v>108</v>
      </c>
      <c r="B24" s="16" t="s">
        <v>73</v>
      </c>
      <c r="C24" s="81">
        <f t="shared" si="21"/>
        <v>43</v>
      </c>
      <c r="D24" s="81">
        <f t="shared" si="22"/>
        <v>127</v>
      </c>
      <c r="E24" s="81">
        <f t="shared" si="23"/>
        <v>308</v>
      </c>
      <c r="F24" s="65">
        <f t="shared" si="24"/>
        <v>2.4251968503937009</v>
      </c>
      <c r="H24" s="4">
        <f t="shared" si="25"/>
        <v>65</v>
      </c>
      <c r="I24" s="4">
        <f t="shared" si="26"/>
        <v>49</v>
      </c>
      <c r="J24" s="4">
        <f t="shared" si="27"/>
        <v>39</v>
      </c>
      <c r="K24" s="69">
        <f t="shared" si="28"/>
        <v>58</v>
      </c>
      <c r="L24" s="4">
        <f t="shared" si="29"/>
        <v>87</v>
      </c>
      <c r="M24" s="4">
        <f t="shared" si="30"/>
        <v>115</v>
      </c>
      <c r="N24" s="4">
        <f t="shared" si="31"/>
        <v>178</v>
      </c>
      <c r="O24" s="4">
        <f t="shared" si="32"/>
        <v>237</v>
      </c>
      <c r="P24" s="4">
        <f t="shared" si="33"/>
        <v>287</v>
      </c>
      <c r="Q24" s="4">
        <f t="shared" si="34"/>
        <v>324</v>
      </c>
      <c r="R24" s="4">
        <f t="shared" si="36"/>
        <v>308</v>
      </c>
      <c r="S24" s="69" t="str">
        <f t="shared" si="35"/>
        <v>-</v>
      </c>
      <c r="U24" s="4">
        <v>57</v>
      </c>
      <c r="V24" s="4">
        <v>65</v>
      </c>
      <c r="W24" s="4">
        <v>65</v>
      </c>
      <c r="X24" s="4">
        <v>63</v>
      </c>
      <c r="Y24" s="4">
        <v>62</v>
      </c>
      <c r="Z24" s="4">
        <v>49</v>
      </c>
      <c r="AA24" s="4">
        <v>43</v>
      </c>
      <c r="AB24" s="4">
        <v>37</v>
      </c>
      <c r="AC24" s="4">
        <v>39</v>
      </c>
      <c r="AD24" s="4">
        <v>47</v>
      </c>
      <c r="AE24" s="4">
        <v>55</v>
      </c>
      <c r="AF24" s="4">
        <v>58</v>
      </c>
      <c r="AG24" s="4">
        <v>68</v>
      </c>
      <c r="AH24" s="4">
        <v>78</v>
      </c>
      <c r="AI24" s="4">
        <v>87</v>
      </c>
      <c r="AJ24" s="4">
        <v>110</v>
      </c>
      <c r="AK24" s="4">
        <v>114</v>
      </c>
      <c r="AL24" s="4">
        <v>115</v>
      </c>
      <c r="AM24" s="4">
        <v>127</v>
      </c>
      <c r="AN24" s="4">
        <v>147</v>
      </c>
      <c r="AO24" s="4">
        <v>178</v>
      </c>
      <c r="AP24" s="4">
        <v>194</v>
      </c>
      <c r="AQ24" s="4">
        <v>206</v>
      </c>
      <c r="AR24" s="4">
        <v>237</v>
      </c>
      <c r="AS24" s="11">
        <v>253</v>
      </c>
      <c r="AT24" s="11">
        <v>272</v>
      </c>
      <c r="AU24" s="11">
        <v>287</v>
      </c>
      <c r="AV24" s="11">
        <v>295</v>
      </c>
      <c r="AW24" s="11">
        <v>313</v>
      </c>
      <c r="AX24" s="11">
        <v>324</v>
      </c>
      <c r="AY24" s="11">
        <v>308</v>
      </c>
      <c r="AZ24" s="11"/>
      <c r="BA24" s="11"/>
      <c r="BB24" s="11"/>
      <c r="BC24" s="11"/>
      <c r="BD24" s="11"/>
      <c r="BF24" s="84">
        <f t="shared" si="20"/>
        <v>3.7205882352941178</v>
      </c>
      <c r="BG24" s="84">
        <f t="shared" si="20"/>
        <v>3.4871794871794872</v>
      </c>
      <c r="BH24" s="84">
        <f t="shared" si="20"/>
        <v>3.2988505747126435</v>
      </c>
      <c r="BI24" s="84">
        <f t="shared" si="20"/>
        <v>2.6818181818181817</v>
      </c>
      <c r="BJ24" s="84">
        <f t="shared" si="20"/>
        <v>2.7456140350877192</v>
      </c>
      <c r="BK24" s="84">
        <f t="shared" si="20"/>
        <v>2.8173913043478263</v>
      </c>
      <c r="BL24" s="84">
        <f t="shared" si="20"/>
        <v>2.4251968503937009</v>
      </c>
      <c r="BM24" s="84">
        <f t="shared" si="20"/>
        <v>0</v>
      </c>
      <c r="BN24" s="84">
        <f t="shared" si="20"/>
        <v>0</v>
      </c>
      <c r="BO24" s="84">
        <f t="shared" si="20"/>
        <v>0</v>
      </c>
      <c r="BP24" s="84">
        <f t="shared" si="20"/>
        <v>0</v>
      </c>
      <c r="BQ24" s="84">
        <f t="shared" si="20"/>
        <v>0</v>
      </c>
    </row>
    <row r="25" spans="1:69" x14ac:dyDescent="0.25">
      <c r="A25" s="16" t="s">
        <v>109</v>
      </c>
      <c r="B25" s="16" t="s">
        <v>74</v>
      </c>
      <c r="C25" s="81">
        <f t="shared" si="21"/>
        <v>213</v>
      </c>
      <c r="D25" s="81">
        <f t="shared" si="22"/>
        <v>444</v>
      </c>
      <c r="E25" s="81">
        <f t="shared" si="23"/>
        <v>541</v>
      </c>
      <c r="F25" s="65">
        <f t="shared" si="24"/>
        <v>1.2184684684684686</v>
      </c>
      <c r="H25" s="4">
        <f t="shared" si="25"/>
        <v>175</v>
      </c>
      <c r="I25" s="4">
        <f t="shared" si="26"/>
        <v>208</v>
      </c>
      <c r="J25" s="4">
        <f t="shared" si="27"/>
        <v>253</v>
      </c>
      <c r="K25" s="69">
        <f t="shared" si="28"/>
        <v>288</v>
      </c>
      <c r="L25" s="4">
        <f t="shared" si="29"/>
        <v>293</v>
      </c>
      <c r="M25" s="4">
        <f t="shared" si="30"/>
        <v>428</v>
      </c>
      <c r="N25" s="4">
        <f t="shared" si="31"/>
        <v>568</v>
      </c>
      <c r="O25" s="4">
        <f t="shared" si="32"/>
        <v>738</v>
      </c>
      <c r="P25" s="4">
        <f t="shared" si="33"/>
        <v>729</v>
      </c>
      <c r="Q25" s="4">
        <f t="shared" si="34"/>
        <v>634</v>
      </c>
      <c r="R25" s="4">
        <f t="shared" si="36"/>
        <v>541</v>
      </c>
      <c r="S25" s="69" t="str">
        <f t="shared" si="35"/>
        <v>-</v>
      </c>
      <c r="U25" s="4">
        <v>157</v>
      </c>
      <c r="V25" s="4">
        <v>169</v>
      </c>
      <c r="W25" s="4">
        <v>175</v>
      </c>
      <c r="X25" s="4">
        <v>202</v>
      </c>
      <c r="Y25" s="4">
        <v>214</v>
      </c>
      <c r="Z25" s="4">
        <v>208</v>
      </c>
      <c r="AA25" s="4">
        <v>213</v>
      </c>
      <c r="AB25" s="4">
        <v>211</v>
      </c>
      <c r="AC25" s="4">
        <v>253</v>
      </c>
      <c r="AD25" s="4">
        <v>272</v>
      </c>
      <c r="AE25" s="4">
        <v>289</v>
      </c>
      <c r="AF25" s="4">
        <v>288</v>
      </c>
      <c r="AG25" s="4">
        <v>290</v>
      </c>
      <c r="AH25" s="4">
        <v>284</v>
      </c>
      <c r="AI25" s="4">
        <v>293</v>
      </c>
      <c r="AJ25" s="4">
        <v>311</v>
      </c>
      <c r="AK25" s="4">
        <v>348</v>
      </c>
      <c r="AL25" s="4">
        <v>428</v>
      </c>
      <c r="AM25" s="4">
        <v>444</v>
      </c>
      <c r="AN25" s="4">
        <v>494</v>
      </c>
      <c r="AO25" s="4">
        <v>568</v>
      </c>
      <c r="AP25" s="4">
        <v>640</v>
      </c>
      <c r="AQ25" s="4">
        <v>688</v>
      </c>
      <c r="AR25" s="4">
        <v>738</v>
      </c>
      <c r="AS25" s="11">
        <v>722</v>
      </c>
      <c r="AT25" s="11">
        <v>749</v>
      </c>
      <c r="AU25" s="11">
        <v>729</v>
      </c>
      <c r="AV25" s="11">
        <v>602</v>
      </c>
      <c r="AW25" s="11">
        <v>630</v>
      </c>
      <c r="AX25" s="11">
        <v>634</v>
      </c>
      <c r="AY25" s="11">
        <v>541</v>
      </c>
      <c r="AZ25" s="11"/>
      <c r="BA25" s="11"/>
      <c r="BB25" s="11"/>
      <c r="BC25" s="11"/>
      <c r="BD25" s="11"/>
      <c r="BF25" s="84">
        <f t="shared" si="20"/>
        <v>2.489655172413793</v>
      </c>
      <c r="BG25" s="84">
        <f t="shared" si="20"/>
        <v>2.637323943661972</v>
      </c>
      <c r="BH25" s="84">
        <f t="shared" si="20"/>
        <v>2.4880546075085324</v>
      </c>
      <c r="BI25" s="84">
        <f t="shared" si="20"/>
        <v>1.9356913183279743</v>
      </c>
      <c r="BJ25" s="84">
        <f t="shared" si="20"/>
        <v>1.8103448275862069</v>
      </c>
      <c r="BK25" s="84">
        <f t="shared" si="20"/>
        <v>1.4813084112149533</v>
      </c>
      <c r="BL25" s="84">
        <f t="shared" si="20"/>
        <v>1.2184684684684686</v>
      </c>
      <c r="BM25" s="84">
        <f t="shared" si="20"/>
        <v>0</v>
      </c>
      <c r="BN25" s="84">
        <f t="shared" si="20"/>
        <v>0</v>
      </c>
      <c r="BO25" s="84">
        <f t="shared" si="20"/>
        <v>0</v>
      </c>
      <c r="BP25" s="84">
        <f t="shared" si="20"/>
        <v>0</v>
      </c>
      <c r="BQ25" s="84">
        <f t="shared" si="20"/>
        <v>0</v>
      </c>
    </row>
    <row r="26" spans="1:69" x14ac:dyDescent="0.25">
      <c r="A26" s="16" t="s">
        <v>110</v>
      </c>
      <c r="B26" s="16" t="s">
        <v>75</v>
      </c>
      <c r="C26" s="81">
        <f t="shared" si="21"/>
        <v>82</v>
      </c>
      <c r="D26" s="81">
        <f t="shared" si="22"/>
        <v>156</v>
      </c>
      <c r="E26" s="81">
        <f t="shared" si="23"/>
        <v>216</v>
      </c>
      <c r="F26" s="65">
        <f t="shared" si="24"/>
        <v>1.3846153846153846</v>
      </c>
      <c r="H26" s="4">
        <f t="shared" si="25"/>
        <v>60</v>
      </c>
      <c r="I26" s="4">
        <f t="shared" si="26"/>
        <v>81</v>
      </c>
      <c r="J26" s="4">
        <f t="shared" si="27"/>
        <v>94</v>
      </c>
      <c r="K26" s="69">
        <f t="shared" si="28"/>
        <v>93</v>
      </c>
      <c r="L26" s="4">
        <f t="shared" si="29"/>
        <v>99</v>
      </c>
      <c r="M26" s="4">
        <f t="shared" si="30"/>
        <v>148</v>
      </c>
      <c r="N26" s="4">
        <f t="shared" si="31"/>
        <v>197</v>
      </c>
      <c r="O26" s="4">
        <f t="shared" si="32"/>
        <v>251</v>
      </c>
      <c r="P26" s="4">
        <f t="shared" si="33"/>
        <v>249</v>
      </c>
      <c r="Q26" s="4">
        <f t="shared" si="34"/>
        <v>225</v>
      </c>
      <c r="R26" s="4">
        <f t="shared" si="36"/>
        <v>216</v>
      </c>
      <c r="S26" s="69" t="str">
        <f t="shared" si="35"/>
        <v>-</v>
      </c>
      <c r="U26" s="4">
        <v>52</v>
      </c>
      <c r="V26" s="4">
        <v>54</v>
      </c>
      <c r="W26" s="4">
        <v>60</v>
      </c>
      <c r="X26" s="4">
        <v>70</v>
      </c>
      <c r="Y26" s="4">
        <v>80</v>
      </c>
      <c r="Z26" s="4">
        <v>81</v>
      </c>
      <c r="AA26" s="4">
        <v>82</v>
      </c>
      <c r="AB26" s="4">
        <v>80</v>
      </c>
      <c r="AC26" s="4">
        <v>94</v>
      </c>
      <c r="AD26" s="4">
        <v>97</v>
      </c>
      <c r="AE26" s="4">
        <v>95</v>
      </c>
      <c r="AF26" s="4">
        <v>93</v>
      </c>
      <c r="AG26" s="4">
        <v>94</v>
      </c>
      <c r="AH26" s="4">
        <v>96</v>
      </c>
      <c r="AI26" s="4">
        <v>99</v>
      </c>
      <c r="AJ26" s="4">
        <v>114</v>
      </c>
      <c r="AK26" s="4">
        <v>131</v>
      </c>
      <c r="AL26" s="4">
        <v>148</v>
      </c>
      <c r="AM26" s="4">
        <v>156</v>
      </c>
      <c r="AN26" s="4">
        <v>172</v>
      </c>
      <c r="AO26" s="4">
        <v>197</v>
      </c>
      <c r="AP26" s="4">
        <v>210</v>
      </c>
      <c r="AQ26" s="4">
        <v>231</v>
      </c>
      <c r="AR26" s="4">
        <v>251</v>
      </c>
      <c r="AS26" s="11">
        <v>255</v>
      </c>
      <c r="AT26" s="11">
        <v>259</v>
      </c>
      <c r="AU26" s="11">
        <v>249</v>
      </c>
      <c r="AV26" s="11">
        <v>238</v>
      </c>
      <c r="AW26" s="11">
        <v>241</v>
      </c>
      <c r="AX26" s="11">
        <v>225</v>
      </c>
      <c r="AY26" s="11">
        <v>216</v>
      </c>
      <c r="AZ26" s="11"/>
      <c r="BA26" s="11"/>
      <c r="BB26" s="11"/>
      <c r="BC26" s="11"/>
      <c r="BD26" s="11"/>
      <c r="BF26" s="84">
        <f t="shared" si="20"/>
        <v>2.7127659574468086</v>
      </c>
      <c r="BG26" s="84">
        <f t="shared" si="20"/>
        <v>2.6979166666666665</v>
      </c>
      <c r="BH26" s="84">
        <f t="shared" si="20"/>
        <v>2.5151515151515151</v>
      </c>
      <c r="BI26" s="84">
        <f t="shared" si="20"/>
        <v>2.0877192982456139</v>
      </c>
      <c r="BJ26" s="84">
        <f t="shared" si="20"/>
        <v>1.8396946564885497</v>
      </c>
      <c r="BK26" s="84">
        <f t="shared" si="20"/>
        <v>1.5202702702702702</v>
      </c>
      <c r="BL26" s="84">
        <f t="shared" si="20"/>
        <v>1.3846153846153846</v>
      </c>
      <c r="BM26" s="84">
        <f t="shared" si="20"/>
        <v>0</v>
      </c>
      <c r="BN26" s="84">
        <f t="shared" si="20"/>
        <v>0</v>
      </c>
      <c r="BO26" s="84">
        <f t="shared" si="20"/>
        <v>0</v>
      </c>
      <c r="BP26" s="84">
        <f t="shared" si="20"/>
        <v>0</v>
      </c>
      <c r="BQ26" s="84">
        <f t="shared" si="20"/>
        <v>0</v>
      </c>
    </row>
    <row r="27" spans="1:69" x14ac:dyDescent="0.25">
      <c r="A27" s="16" t="s">
        <v>111</v>
      </c>
      <c r="B27" s="16" t="s">
        <v>76</v>
      </c>
      <c r="C27" s="81">
        <f t="shared" si="21"/>
        <v>29</v>
      </c>
      <c r="D27" s="81">
        <f t="shared" si="22"/>
        <v>39</v>
      </c>
      <c r="E27" s="81">
        <f t="shared" si="23"/>
        <v>74</v>
      </c>
      <c r="F27" s="65">
        <f t="shared" si="24"/>
        <v>1.8974358974358974</v>
      </c>
      <c r="H27" s="4">
        <f t="shared" si="25"/>
        <v>27</v>
      </c>
      <c r="I27" s="4">
        <f t="shared" si="26"/>
        <v>29</v>
      </c>
      <c r="J27" s="4">
        <f t="shared" si="27"/>
        <v>28</v>
      </c>
      <c r="K27" s="69">
        <f t="shared" si="28"/>
        <v>28</v>
      </c>
      <c r="L27" s="4">
        <f t="shared" si="29"/>
        <v>29</v>
      </c>
      <c r="M27" s="4">
        <f t="shared" si="30"/>
        <v>36</v>
      </c>
      <c r="N27" s="4">
        <f t="shared" si="31"/>
        <v>57</v>
      </c>
      <c r="O27" s="4">
        <f t="shared" si="32"/>
        <v>73</v>
      </c>
      <c r="P27" s="4">
        <f t="shared" si="33"/>
        <v>82</v>
      </c>
      <c r="Q27" s="4">
        <f t="shared" si="34"/>
        <v>80</v>
      </c>
      <c r="R27" s="4">
        <f t="shared" si="36"/>
        <v>74</v>
      </c>
      <c r="S27" s="69" t="str">
        <f t="shared" si="35"/>
        <v>-</v>
      </c>
      <c r="U27" s="4">
        <v>24</v>
      </c>
      <c r="V27" s="4">
        <v>24</v>
      </c>
      <c r="W27" s="4">
        <v>27</v>
      </c>
      <c r="X27" s="4">
        <v>31</v>
      </c>
      <c r="Y27" s="4">
        <v>30</v>
      </c>
      <c r="Z27" s="4">
        <v>29</v>
      </c>
      <c r="AA27" s="4">
        <v>29</v>
      </c>
      <c r="AB27" s="4">
        <v>26</v>
      </c>
      <c r="AC27" s="4">
        <v>28</v>
      </c>
      <c r="AD27" s="4">
        <v>29</v>
      </c>
      <c r="AE27" s="4">
        <v>28</v>
      </c>
      <c r="AF27" s="4">
        <v>28</v>
      </c>
      <c r="AG27" s="4">
        <v>30</v>
      </c>
      <c r="AH27" s="4">
        <v>29</v>
      </c>
      <c r="AI27" s="4">
        <v>29</v>
      </c>
      <c r="AJ27" s="4">
        <v>31</v>
      </c>
      <c r="AK27" s="4">
        <v>33</v>
      </c>
      <c r="AL27" s="4">
        <v>36</v>
      </c>
      <c r="AM27" s="4">
        <v>39</v>
      </c>
      <c r="AN27" s="4">
        <v>42</v>
      </c>
      <c r="AO27" s="4">
        <v>57</v>
      </c>
      <c r="AP27" s="4">
        <v>67</v>
      </c>
      <c r="AQ27" s="4">
        <v>70</v>
      </c>
      <c r="AR27" s="4">
        <v>73</v>
      </c>
      <c r="AS27" s="11">
        <v>74</v>
      </c>
      <c r="AT27" s="11">
        <v>83</v>
      </c>
      <c r="AU27" s="11">
        <v>82</v>
      </c>
      <c r="AV27" s="11">
        <v>82</v>
      </c>
      <c r="AW27" s="11">
        <v>81</v>
      </c>
      <c r="AX27" s="11">
        <v>80</v>
      </c>
      <c r="AY27" s="11">
        <v>74</v>
      </c>
      <c r="AZ27" s="11"/>
      <c r="BA27" s="11"/>
      <c r="BB27" s="11"/>
      <c r="BC27" s="11"/>
      <c r="BD27" s="11"/>
      <c r="BF27" s="84">
        <f t="shared" si="20"/>
        <v>2.4666666666666668</v>
      </c>
      <c r="BG27" s="84">
        <f t="shared" si="20"/>
        <v>2.8620689655172415</v>
      </c>
      <c r="BH27" s="84">
        <f t="shared" si="20"/>
        <v>2.8275862068965516</v>
      </c>
      <c r="BI27" s="84">
        <f t="shared" si="20"/>
        <v>2.6451612903225805</v>
      </c>
      <c r="BJ27" s="84">
        <f t="shared" si="20"/>
        <v>2.4545454545454546</v>
      </c>
      <c r="BK27" s="84">
        <f t="shared" si="20"/>
        <v>2.2222222222222223</v>
      </c>
      <c r="BL27" s="84">
        <f t="shared" si="20"/>
        <v>1.8974358974358974</v>
      </c>
      <c r="BM27" s="84">
        <f t="shared" si="20"/>
        <v>0</v>
      </c>
      <c r="BN27" s="84">
        <f t="shared" si="20"/>
        <v>0</v>
      </c>
      <c r="BO27" s="84">
        <f t="shared" si="20"/>
        <v>0</v>
      </c>
      <c r="BP27" s="84">
        <f t="shared" si="20"/>
        <v>0</v>
      </c>
      <c r="BQ27" s="84">
        <f t="shared" si="20"/>
        <v>0</v>
      </c>
    </row>
    <row r="28" spans="1:69" x14ac:dyDescent="0.25">
      <c r="A28" s="16" t="s">
        <v>112</v>
      </c>
      <c r="B28" s="16" t="s">
        <v>77</v>
      </c>
      <c r="C28" s="81">
        <f t="shared" si="21"/>
        <v>17</v>
      </c>
      <c r="D28" s="81">
        <f t="shared" si="22"/>
        <v>35</v>
      </c>
      <c r="E28" s="81">
        <f t="shared" si="23"/>
        <v>41</v>
      </c>
      <c r="F28" s="65">
        <f>IFERROR(E28/D28,"")</f>
        <v>1.1714285714285715</v>
      </c>
      <c r="H28" s="4">
        <f t="shared" si="25"/>
        <v>8</v>
      </c>
      <c r="I28" s="4">
        <f t="shared" si="26"/>
        <v>13</v>
      </c>
      <c r="J28" s="4">
        <f t="shared" si="27"/>
        <v>21</v>
      </c>
      <c r="K28" s="69">
        <f t="shared" si="28"/>
        <v>21</v>
      </c>
      <c r="L28" s="4">
        <f t="shared" si="29"/>
        <v>25</v>
      </c>
      <c r="M28" s="4">
        <f t="shared" si="30"/>
        <v>33</v>
      </c>
      <c r="N28" s="4">
        <f t="shared" si="31"/>
        <v>44</v>
      </c>
      <c r="O28" s="4">
        <f t="shared" si="32"/>
        <v>54</v>
      </c>
      <c r="P28" s="4">
        <f t="shared" si="33"/>
        <v>52</v>
      </c>
      <c r="Q28" s="4">
        <f t="shared" si="34"/>
        <v>51</v>
      </c>
      <c r="R28" s="4">
        <f t="shared" si="36"/>
        <v>41</v>
      </c>
      <c r="S28" s="69" t="str">
        <f t="shared" si="35"/>
        <v>-</v>
      </c>
      <c r="U28" s="4">
        <v>7</v>
      </c>
      <c r="V28" s="4">
        <v>8</v>
      </c>
      <c r="W28" s="4">
        <v>8</v>
      </c>
      <c r="X28" s="4">
        <v>10</v>
      </c>
      <c r="Y28" s="4">
        <v>12</v>
      </c>
      <c r="Z28" s="4">
        <v>13</v>
      </c>
      <c r="AA28" s="4">
        <v>17</v>
      </c>
      <c r="AB28" s="4">
        <v>19</v>
      </c>
      <c r="AC28" s="4">
        <v>21</v>
      </c>
      <c r="AD28" s="4">
        <v>20</v>
      </c>
      <c r="AE28" s="4">
        <v>20</v>
      </c>
      <c r="AF28" s="4">
        <v>21</v>
      </c>
      <c r="AG28" s="4">
        <v>21</v>
      </c>
      <c r="AH28" s="4">
        <v>22</v>
      </c>
      <c r="AI28" s="4">
        <v>25</v>
      </c>
      <c r="AJ28" s="4">
        <v>27</v>
      </c>
      <c r="AK28" s="4">
        <v>27</v>
      </c>
      <c r="AL28" s="4">
        <v>33</v>
      </c>
      <c r="AM28" s="4">
        <v>35</v>
      </c>
      <c r="AN28" s="4">
        <v>38</v>
      </c>
      <c r="AO28" s="4">
        <v>44</v>
      </c>
      <c r="AP28" s="4">
        <v>47</v>
      </c>
      <c r="AQ28" s="4">
        <v>50</v>
      </c>
      <c r="AR28" s="4">
        <v>54</v>
      </c>
      <c r="AS28" s="11">
        <v>51</v>
      </c>
      <c r="AT28" s="11">
        <v>53</v>
      </c>
      <c r="AU28" s="11">
        <v>52</v>
      </c>
      <c r="AV28" s="11">
        <v>53</v>
      </c>
      <c r="AW28" s="11">
        <v>54</v>
      </c>
      <c r="AX28" s="11">
        <v>51</v>
      </c>
      <c r="AY28" s="11">
        <v>41</v>
      </c>
      <c r="AZ28" s="11"/>
      <c r="BA28" s="11"/>
      <c r="BB28" s="11"/>
      <c r="BC28" s="11"/>
      <c r="BD28" s="11"/>
      <c r="BF28" s="84">
        <f t="shared" si="20"/>
        <v>2.4285714285714284</v>
      </c>
      <c r="BG28" s="84">
        <f t="shared" si="20"/>
        <v>2.4090909090909092</v>
      </c>
      <c r="BH28" s="84">
        <f t="shared" si="20"/>
        <v>2.08</v>
      </c>
      <c r="BI28" s="84">
        <f t="shared" si="20"/>
        <v>1.962962962962963</v>
      </c>
      <c r="BJ28" s="84">
        <f t="shared" si="20"/>
        <v>2</v>
      </c>
      <c r="BK28" s="84">
        <f t="shared" si="20"/>
        <v>1.5454545454545454</v>
      </c>
      <c r="BL28" s="84">
        <f t="shared" si="20"/>
        <v>1.1714285714285715</v>
      </c>
      <c r="BM28" s="84">
        <f t="shared" si="20"/>
        <v>0</v>
      </c>
      <c r="BN28" s="84">
        <f t="shared" si="20"/>
        <v>0</v>
      </c>
      <c r="BO28" s="84">
        <f t="shared" si="20"/>
        <v>0</v>
      </c>
      <c r="BP28" s="84">
        <f t="shared" si="20"/>
        <v>0</v>
      </c>
      <c r="BQ28" s="84">
        <f t="shared" si="20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: INDEX(U31:AF31,$B$2))</f>
        <v>1650</v>
      </c>
      <c r="D31" s="71">
        <f>SUM(AG31                                    : INDEX(AG31:AR31,$B$2))</f>
        <v>3184</v>
      </c>
      <c r="E31" s="71">
        <f>SUM(AS31                                     : INDEX(AS31:BD31,$B$2))</f>
        <v>5274</v>
      </c>
      <c r="F31" s="67">
        <f>IFERROR(E31/D31,"-")</f>
        <v>1.6564070351758795</v>
      </c>
      <c r="H31" s="4">
        <f>SUM(U31:W31)</f>
        <v>595</v>
      </c>
      <c r="I31" s="4">
        <f>SUM(X31:Z31)</f>
        <v>779</v>
      </c>
      <c r="J31" s="4">
        <f>SUM(AA31:AC31)</f>
        <v>891</v>
      </c>
      <c r="K31" s="4">
        <f>SUM(AD31:AF31)</f>
        <v>1127</v>
      </c>
      <c r="L31" s="4">
        <f>SUM(AG31:AI31)</f>
        <v>627</v>
      </c>
      <c r="M31" s="4">
        <f>SUM(AJ31:AL31)</f>
        <v>1874</v>
      </c>
      <c r="N31" s="4">
        <f>SUM(AM31:AO31)</f>
        <v>2450</v>
      </c>
      <c r="O31" s="4">
        <f>SUM(AP31:AR31)</f>
        <v>2949</v>
      </c>
      <c r="P31" s="4">
        <f>SUM(AS31:AU31)</f>
        <v>1852</v>
      </c>
      <c r="Q31" s="4">
        <f>SUM(AV31:AX31)</f>
        <v>2596</v>
      </c>
      <c r="R31" s="4">
        <f>SUM(AY31:BA31)</f>
        <v>826</v>
      </c>
      <c r="S31" s="4">
        <f>SUM(BB31:BD31)</f>
        <v>0</v>
      </c>
      <c r="T31" s="1"/>
      <c r="U31" s="4">
        <v>222</v>
      </c>
      <c r="V31" s="4">
        <v>143</v>
      </c>
      <c r="W31" s="4">
        <v>230</v>
      </c>
      <c r="X31" s="4">
        <v>283</v>
      </c>
      <c r="Y31" s="4">
        <v>250</v>
      </c>
      <c r="Z31" s="4">
        <v>246</v>
      </c>
      <c r="AA31" s="4">
        <v>276</v>
      </c>
      <c r="AB31" s="4">
        <v>263</v>
      </c>
      <c r="AC31" s="4">
        <v>352</v>
      </c>
      <c r="AD31" s="4">
        <v>280</v>
      </c>
      <c r="AE31" s="4">
        <v>499</v>
      </c>
      <c r="AF31" s="4">
        <v>348</v>
      </c>
      <c r="AG31" s="4">
        <v>134</v>
      </c>
      <c r="AH31" s="4">
        <v>123</v>
      </c>
      <c r="AI31" s="4">
        <v>370</v>
      </c>
      <c r="AJ31" s="4">
        <v>346</v>
      </c>
      <c r="AK31" s="4">
        <v>538</v>
      </c>
      <c r="AL31" s="4">
        <v>990</v>
      </c>
      <c r="AM31" s="4">
        <v>683</v>
      </c>
      <c r="AN31" s="4">
        <v>822</v>
      </c>
      <c r="AO31" s="4">
        <v>945</v>
      </c>
      <c r="AP31" s="4">
        <v>883</v>
      </c>
      <c r="AQ31" s="4">
        <v>942</v>
      </c>
      <c r="AR31" s="4">
        <v>1124</v>
      </c>
      <c r="AS31" s="49">
        <v>320</v>
      </c>
      <c r="AT31" s="49">
        <v>671</v>
      </c>
      <c r="AU31" s="49">
        <v>861</v>
      </c>
      <c r="AV31" s="49">
        <v>668</v>
      </c>
      <c r="AW31" s="49">
        <v>601</v>
      </c>
      <c r="AX31" s="49">
        <v>1327</v>
      </c>
      <c r="AY31" s="49">
        <v>826</v>
      </c>
      <c r="AZ31" s="49"/>
      <c r="BA31" s="49"/>
      <c r="BB31" s="49"/>
      <c r="BC31" s="49"/>
      <c r="BD31" s="49"/>
      <c r="BF31" s="84">
        <f t="shared" ref="BF31:BL38" si="37">IFERROR(AS31/AG31,"-")</f>
        <v>2.3880597014925371</v>
      </c>
      <c r="BG31" s="84">
        <f t="shared" si="37"/>
        <v>5.4552845528455283</v>
      </c>
      <c r="BH31" s="84">
        <f t="shared" si="37"/>
        <v>2.327027027027027</v>
      </c>
      <c r="BI31" s="84">
        <f t="shared" si="37"/>
        <v>1.9306358381502891</v>
      </c>
      <c r="BJ31" s="84">
        <f t="shared" si="37"/>
        <v>1.1171003717472119</v>
      </c>
      <c r="BK31" s="84">
        <f t="shared" si="37"/>
        <v>1.3404040404040405</v>
      </c>
      <c r="BL31" s="84">
        <f>IFERROR(AY31/AM31,"-")</f>
        <v>1.2093704245973647</v>
      </c>
      <c r="BM31" s="84">
        <f t="shared" ref="BM31:BQ38" si="38">IFERROR(AZ31/AN31,"-")</f>
        <v>0</v>
      </c>
      <c r="BN31" s="84">
        <f t="shared" si="38"/>
        <v>0</v>
      </c>
      <c r="BO31" s="84">
        <f t="shared" si="38"/>
        <v>0</v>
      </c>
      <c r="BP31" s="84">
        <f t="shared" si="38"/>
        <v>0</v>
      </c>
      <c r="BQ31" s="84">
        <f t="shared" si="38"/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: INDEX(U32:AF32,$B$2))</f>
        <v>1403</v>
      </c>
      <c r="D32" s="71">
        <f>SUM(AG32                                     : INDEX(AG32:AR32,$B$2))</f>
        <v>2772</v>
      </c>
      <c r="E32" s="71">
        <f>SUM(AS32                                     : INDEX(AS32:BD32,$B$2))</f>
        <v>4985</v>
      </c>
      <c r="F32" s="67">
        <f t="shared" ref="F32:F38" si="39">IFERROR(E32/D32,"-")</f>
        <v>1.7983405483405484</v>
      </c>
      <c r="H32" s="4">
        <f t="shared" ref="H32:H38" si="40">SUM(U32:W32)</f>
        <v>508</v>
      </c>
      <c r="I32" s="4">
        <f t="shared" ref="I32:I38" si="41">SUM(X32:Z32)</f>
        <v>655</v>
      </c>
      <c r="J32" s="4">
        <f t="shared" ref="J32:J38" si="42">SUM(AA32:AC32)</f>
        <v>749</v>
      </c>
      <c r="K32" s="4">
        <f t="shared" ref="K32:K37" si="43">SUM(AD32:AF32)</f>
        <v>1012</v>
      </c>
      <c r="L32" s="4">
        <f t="shared" ref="L32:L38" si="44">SUM(AG32:AI32)</f>
        <v>580</v>
      </c>
      <c r="M32" s="4">
        <f t="shared" ref="M32:M38" si="45">SUM(AJ32:AL32)</f>
        <v>1590</v>
      </c>
      <c r="N32" s="4">
        <f t="shared" ref="N32:N38" si="46">SUM(AM32:AO32)</f>
        <v>2134</v>
      </c>
      <c r="O32" s="4">
        <f t="shared" ref="O32:O38" si="47">SUM(AP32:AR32)</f>
        <v>2564</v>
      </c>
      <c r="P32" s="4">
        <f t="shared" ref="P32:P38" si="48">SUM(AS32:AU32)</f>
        <v>1701</v>
      </c>
      <c r="Q32" s="4">
        <f t="shared" ref="Q32:Q38" si="49">SUM(AV32:AX32)</f>
        <v>2490</v>
      </c>
      <c r="R32" s="4">
        <f t="shared" ref="R32:R38" si="50">SUM(AY32:BA32)</f>
        <v>794</v>
      </c>
      <c r="S32" s="4">
        <f t="shared" ref="S32:S38" si="51">SUM(BB32:BD32)</f>
        <v>0</v>
      </c>
      <c r="T32" s="1"/>
      <c r="U32" s="4">
        <v>175</v>
      </c>
      <c r="V32" s="4">
        <v>125</v>
      </c>
      <c r="W32" s="4">
        <v>208</v>
      </c>
      <c r="X32" s="4">
        <v>233</v>
      </c>
      <c r="Y32" s="4">
        <v>216</v>
      </c>
      <c r="Z32" s="4">
        <v>206</v>
      </c>
      <c r="AA32" s="4">
        <v>240</v>
      </c>
      <c r="AB32" s="4">
        <v>224</v>
      </c>
      <c r="AC32" s="4">
        <v>285</v>
      </c>
      <c r="AD32" s="4">
        <v>246</v>
      </c>
      <c r="AE32" s="4">
        <v>450</v>
      </c>
      <c r="AF32" s="4">
        <v>316</v>
      </c>
      <c r="AG32" s="4">
        <v>126</v>
      </c>
      <c r="AH32" s="4">
        <v>116</v>
      </c>
      <c r="AI32" s="4">
        <v>338</v>
      </c>
      <c r="AJ32" s="4">
        <v>288</v>
      </c>
      <c r="AK32" s="4">
        <v>448</v>
      </c>
      <c r="AL32" s="4">
        <v>854</v>
      </c>
      <c r="AM32" s="4">
        <v>602</v>
      </c>
      <c r="AN32" s="4">
        <v>738</v>
      </c>
      <c r="AO32" s="4">
        <v>794</v>
      </c>
      <c r="AP32" s="4">
        <v>761</v>
      </c>
      <c r="AQ32" s="4">
        <v>793</v>
      </c>
      <c r="AR32" s="4">
        <v>1010</v>
      </c>
      <c r="AS32" s="49">
        <v>281</v>
      </c>
      <c r="AT32" s="49">
        <v>597</v>
      </c>
      <c r="AU32" s="49">
        <v>823</v>
      </c>
      <c r="AV32" s="49">
        <v>633</v>
      </c>
      <c r="AW32" s="49">
        <v>565</v>
      </c>
      <c r="AX32" s="49">
        <v>1292</v>
      </c>
      <c r="AY32" s="49">
        <v>794</v>
      </c>
      <c r="AZ32" s="49"/>
      <c r="BA32" s="49"/>
      <c r="BB32" s="49"/>
      <c r="BC32" s="49"/>
      <c r="BD32" s="49"/>
      <c r="BF32" s="84">
        <f t="shared" si="37"/>
        <v>2.2301587301587302</v>
      </c>
      <c r="BG32" s="84">
        <f t="shared" si="37"/>
        <v>5.1465517241379306</v>
      </c>
      <c r="BH32" s="84">
        <f t="shared" si="37"/>
        <v>2.4349112426035502</v>
      </c>
      <c r="BI32" s="84">
        <f t="shared" si="37"/>
        <v>2.1979166666666665</v>
      </c>
      <c r="BJ32" s="84">
        <f t="shared" si="37"/>
        <v>1.2611607142857142</v>
      </c>
      <c r="BK32" s="84">
        <f t="shared" si="37"/>
        <v>1.5128805620608898</v>
      </c>
      <c r="BL32" s="84">
        <f t="shared" si="37"/>
        <v>1.3189368770764121</v>
      </c>
      <c r="BM32" s="84">
        <f t="shared" si="38"/>
        <v>0</v>
      </c>
      <c r="BN32" s="84">
        <f t="shared" si="38"/>
        <v>0</v>
      </c>
      <c r="BO32" s="84">
        <f t="shared" si="38"/>
        <v>0</v>
      </c>
      <c r="BP32" s="84">
        <f t="shared" si="38"/>
        <v>0</v>
      </c>
      <c r="BQ32" s="84">
        <f t="shared" si="38"/>
        <v>0</v>
      </c>
    </row>
    <row r="33" spans="1:69" x14ac:dyDescent="0.25">
      <c r="A33" s="16" t="s">
        <v>231</v>
      </c>
      <c r="B33" s="16" t="s">
        <v>79</v>
      </c>
      <c r="C33" s="71">
        <f>SUM(U33                                    : INDEX(U33:AF33,$B$2))</f>
        <v>259</v>
      </c>
      <c r="D33" s="71">
        <f>SUM(AG33                                    : INDEX(AG33:AR33,$B$2))</f>
        <v>412</v>
      </c>
      <c r="E33" s="71">
        <f>SUM(AS33                                     : INDEX(AS33:BD33,$B$2))</f>
        <v>289</v>
      </c>
      <c r="F33" s="67">
        <f t="shared" si="39"/>
        <v>0.70145631067961167</v>
      </c>
      <c r="H33" s="4">
        <f t="shared" si="40"/>
        <v>93</v>
      </c>
      <c r="I33" s="4">
        <f t="shared" si="41"/>
        <v>129</v>
      </c>
      <c r="J33" s="4">
        <f t="shared" si="42"/>
        <v>143</v>
      </c>
      <c r="K33" s="4">
        <f t="shared" si="43"/>
        <v>114</v>
      </c>
      <c r="L33" s="4">
        <f t="shared" si="44"/>
        <v>47</v>
      </c>
      <c r="M33" s="4">
        <f t="shared" si="45"/>
        <v>284</v>
      </c>
      <c r="N33" s="4">
        <f t="shared" si="46"/>
        <v>316</v>
      </c>
      <c r="O33" s="4">
        <f t="shared" si="47"/>
        <v>385</v>
      </c>
      <c r="P33" s="4">
        <f t="shared" si="48"/>
        <v>151</v>
      </c>
      <c r="Q33" s="4">
        <f t="shared" si="49"/>
        <v>106</v>
      </c>
      <c r="R33" s="4">
        <f t="shared" si="50"/>
        <v>32</v>
      </c>
      <c r="S33" s="4">
        <f t="shared" si="51"/>
        <v>0</v>
      </c>
      <c r="T33" s="1"/>
      <c r="U33" s="4">
        <v>49</v>
      </c>
      <c r="V33" s="4">
        <v>20</v>
      </c>
      <c r="W33" s="4">
        <v>24</v>
      </c>
      <c r="X33" s="4">
        <v>53</v>
      </c>
      <c r="Y33" s="4">
        <v>36</v>
      </c>
      <c r="Z33" s="4">
        <v>40</v>
      </c>
      <c r="AA33" s="4">
        <v>37</v>
      </c>
      <c r="AB33" s="4">
        <v>39</v>
      </c>
      <c r="AC33" s="4">
        <v>67</v>
      </c>
      <c r="AD33" s="4">
        <v>33</v>
      </c>
      <c r="AE33" s="4">
        <v>49</v>
      </c>
      <c r="AF33" s="4">
        <v>32</v>
      </c>
      <c r="AG33" s="4">
        <v>8</v>
      </c>
      <c r="AH33" s="4">
        <v>8</v>
      </c>
      <c r="AI33" s="4">
        <v>31</v>
      </c>
      <c r="AJ33" s="4">
        <v>57</v>
      </c>
      <c r="AK33" s="4">
        <v>91</v>
      </c>
      <c r="AL33" s="4">
        <v>136</v>
      </c>
      <c r="AM33" s="4">
        <v>81</v>
      </c>
      <c r="AN33" s="4">
        <v>84</v>
      </c>
      <c r="AO33" s="4">
        <v>151</v>
      </c>
      <c r="AP33" s="4">
        <v>122</v>
      </c>
      <c r="AQ33" s="4">
        <v>149</v>
      </c>
      <c r="AR33" s="4">
        <v>114</v>
      </c>
      <c r="AS33" s="49">
        <v>39</v>
      </c>
      <c r="AT33" s="49">
        <v>74</v>
      </c>
      <c r="AU33" s="49">
        <v>38</v>
      </c>
      <c r="AV33" s="49">
        <v>35</v>
      </c>
      <c r="AW33" s="49">
        <v>36</v>
      </c>
      <c r="AX33" s="49">
        <v>35</v>
      </c>
      <c r="AY33" s="49">
        <v>32</v>
      </c>
      <c r="AZ33" s="49"/>
      <c r="BA33" s="49"/>
      <c r="BB33" s="49"/>
      <c r="BC33" s="49"/>
      <c r="BD33" s="49"/>
      <c r="BF33" s="84">
        <f t="shared" si="37"/>
        <v>4.875</v>
      </c>
      <c r="BG33" s="84">
        <f t="shared" si="37"/>
        <v>9.25</v>
      </c>
      <c r="BH33" s="84">
        <f t="shared" si="37"/>
        <v>1.2258064516129032</v>
      </c>
      <c r="BI33" s="84">
        <f t="shared" si="37"/>
        <v>0.61403508771929827</v>
      </c>
      <c r="BJ33" s="84">
        <f t="shared" si="37"/>
        <v>0.39560439560439559</v>
      </c>
      <c r="BK33" s="84">
        <f t="shared" si="37"/>
        <v>0.25735294117647056</v>
      </c>
      <c r="BL33" s="84">
        <f t="shared" si="37"/>
        <v>0.39506172839506171</v>
      </c>
      <c r="BM33" s="84">
        <f t="shared" si="38"/>
        <v>0</v>
      </c>
      <c r="BN33" s="84">
        <f t="shared" si="38"/>
        <v>0</v>
      </c>
      <c r="BO33" s="84">
        <f t="shared" si="38"/>
        <v>0</v>
      </c>
      <c r="BP33" s="84">
        <f t="shared" si="38"/>
        <v>0</v>
      </c>
      <c r="BQ33" s="84">
        <f t="shared" si="38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: INDEX(U34:AF34,$B$2))</f>
        <v>16</v>
      </c>
      <c r="D34" s="71">
        <f>SUM(AG34                                    : INDEX(AG34:AR34,$B$2))</f>
        <v>0</v>
      </c>
      <c r="E34" s="71">
        <f>SUM(AS34                                     : INDEX(AS34:BD34,$B$2))</f>
        <v>3</v>
      </c>
      <c r="F34" s="67" t="str">
        <f t="shared" si="39"/>
        <v>-</v>
      </c>
      <c r="H34" s="4">
        <f t="shared" si="40"/>
        <v>14</v>
      </c>
      <c r="I34" s="4">
        <f t="shared" si="41"/>
        <v>2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1</v>
      </c>
      <c r="Q34" s="4">
        <f t="shared" si="49"/>
        <v>2</v>
      </c>
      <c r="R34" s="4">
        <f t="shared" si="50"/>
        <v>0</v>
      </c>
      <c r="S34" s="4">
        <f t="shared" si="51"/>
        <v>0</v>
      </c>
      <c r="T34" s="1"/>
      <c r="U34" s="1">
        <v>8</v>
      </c>
      <c r="V34" s="1">
        <v>4</v>
      </c>
      <c r="W34" s="1">
        <v>2</v>
      </c>
      <c r="X34" s="1">
        <v>1</v>
      </c>
      <c r="Y34" s="1">
        <v>1</v>
      </c>
      <c r="Z34" s="1"/>
      <c r="AA34" s="1"/>
      <c r="AB34" s="1"/>
      <c r="AC34" s="1"/>
      <c r="AD34" s="1"/>
      <c r="AE34" s="1"/>
      <c r="AF34" s="1">
        <v>0</v>
      </c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>
        <v>1</v>
      </c>
      <c r="AU34" s="49"/>
      <c r="AV34" s="49"/>
      <c r="AW34" s="49"/>
      <c r="AX34" s="49">
        <v>2</v>
      </c>
      <c r="AY34" s="49">
        <v>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: INDEX(U35:AF35,$B$2))</f>
        <v>162</v>
      </c>
      <c r="D35" s="71">
        <f>SUM(AG35                                    : INDEX(AG35:AR35,$B$2))</f>
        <v>301</v>
      </c>
      <c r="E35" s="71">
        <f>SUM(AS35                                     : INDEX(AS35:BD35,$B$2))</f>
        <v>206</v>
      </c>
      <c r="F35" s="67">
        <f t="shared" si="39"/>
        <v>0.68438538205980071</v>
      </c>
      <c r="H35" s="4">
        <f t="shared" si="40"/>
        <v>52</v>
      </c>
      <c r="I35" s="4">
        <f t="shared" si="41"/>
        <v>85</v>
      </c>
      <c r="J35" s="4">
        <f t="shared" si="42"/>
        <v>103</v>
      </c>
      <c r="K35" s="4">
        <f>SUM(AD35:AF35)</f>
        <v>92</v>
      </c>
      <c r="L35" s="4">
        <f t="shared" si="44"/>
        <v>33</v>
      </c>
      <c r="M35" s="4">
        <f t="shared" si="45"/>
        <v>206</v>
      </c>
      <c r="N35" s="4">
        <f t="shared" si="46"/>
        <v>221</v>
      </c>
      <c r="O35" s="4">
        <f t="shared" si="47"/>
        <v>283</v>
      </c>
      <c r="P35" s="4">
        <f t="shared" si="48"/>
        <v>105</v>
      </c>
      <c r="Q35" s="4">
        <f t="shared" si="49"/>
        <v>78</v>
      </c>
      <c r="R35" s="4">
        <f t="shared" si="50"/>
        <v>23</v>
      </c>
      <c r="S35" s="4">
        <f t="shared" si="51"/>
        <v>0</v>
      </c>
      <c r="T35" s="1"/>
      <c r="U35" s="1">
        <v>28</v>
      </c>
      <c r="V35" s="1">
        <v>11</v>
      </c>
      <c r="W35" s="1">
        <v>13</v>
      </c>
      <c r="X35" s="1">
        <v>34</v>
      </c>
      <c r="Y35" s="1">
        <v>23</v>
      </c>
      <c r="Z35" s="1">
        <v>28</v>
      </c>
      <c r="AA35" s="1">
        <v>25</v>
      </c>
      <c r="AB35" s="1">
        <v>30</v>
      </c>
      <c r="AC35" s="1">
        <v>48</v>
      </c>
      <c r="AD35" s="1">
        <v>28</v>
      </c>
      <c r="AE35" s="1">
        <v>40</v>
      </c>
      <c r="AF35" s="1">
        <v>24</v>
      </c>
      <c r="AG35" s="1">
        <v>7</v>
      </c>
      <c r="AH35" s="1">
        <v>4</v>
      </c>
      <c r="AI35" s="1">
        <v>22</v>
      </c>
      <c r="AJ35" s="1">
        <v>37</v>
      </c>
      <c r="AK35" s="1">
        <v>67</v>
      </c>
      <c r="AL35" s="1">
        <v>102</v>
      </c>
      <c r="AM35" s="1">
        <v>62</v>
      </c>
      <c r="AN35" s="1">
        <v>61</v>
      </c>
      <c r="AO35" s="1">
        <v>98</v>
      </c>
      <c r="AP35" s="1">
        <v>90</v>
      </c>
      <c r="AQ35" s="1">
        <v>109</v>
      </c>
      <c r="AR35" s="1">
        <v>84</v>
      </c>
      <c r="AS35" s="49">
        <v>30</v>
      </c>
      <c r="AT35" s="49">
        <v>48</v>
      </c>
      <c r="AU35" s="49">
        <v>27</v>
      </c>
      <c r="AV35" s="49">
        <v>27</v>
      </c>
      <c r="AW35" s="49">
        <v>23</v>
      </c>
      <c r="AX35" s="49">
        <v>28</v>
      </c>
      <c r="AY35" s="49">
        <v>23</v>
      </c>
      <c r="AZ35" s="49"/>
      <c r="BA35" s="49"/>
      <c r="BB35" s="49"/>
      <c r="BC35" s="49"/>
      <c r="BD35" s="49"/>
      <c r="BF35" s="84">
        <f t="shared" si="37"/>
        <v>4.2857142857142856</v>
      </c>
      <c r="BG35" s="84">
        <f t="shared" si="37"/>
        <v>12</v>
      </c>
      <c r="BH35" s="84">
        <f t="shared" si="37"/>
        <v>1.2272727272727273</v>
      </c>
      <c r="BI35" s="84">
        <f t="shared" si="37"/>
        <v>0.72972972972972971</v>
      </c>
      <c r="BJ35" s="84">
        <f t="shared" si="37"/>
        <v>0.34328358208955223</v>
      </c>
      <c r="BK35" s="84">
        <f t="shared" si="37"/>
        <v>0.27450980392156865</v>
      </c>
      <c r="BL35" s="84">
        <f t="shared" si="37"/>
        <v>0.37096774193548387</v>
      </c>
      <c r="BM35" s="84">
        <f t="shared" si="38"/>
        <v>0</v>
      </c>
      <c r="BN35" s="84">
        <f t="shared" si="38"/>
        <v>0</v>
      </c>
      <c r="BO35" s="84">
        <f t="shared" si="38"/>
        <v>0</v>
      </c>
      <c r="BP35" s="84">
        <f t="shared" si="38"/>
        <v>0</v>
      </c>
      <c r="BQ35" s="84">
        <f t="shared" si="38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: INDEX(U36:AF36,$B$2))</f>
        <v>49</v>
      </c>
      <c r="D36" s="71">
        <f>SUM(AG36                                    : INDEX(AG36:AR36,$B$2))</f>
        <v>76</v>
      </c>
      <c r="E36" s="71">
        <f>SUM(AS36                                     : INDEX(AS36:BD36,$B$2))</f>
        <v>51</v>
      </c>
      <c r="F36" s="67">
        <f t="shared" si="39"/>
        <v>0.67105263157894735</v>
      </c>
      <c r="H36" s="4">
        <f t="shared" si="40"/>
        <v>12</v>
      </c>
      <c r="I36" s="4">
        <f t="shared" si="41"/>
        <v>29</v>
      </c>
      <c r="J36" s="4">
        <f t="shared" si="42"/>
        <v>29</v>
      </c>
      <c r="K36" s="4">
        <f>SUM(AD36:AF36)</f>
        <v>16</v>
      </c>
      <c r="L36" s="4">
        <f t="shared" si="44"/>
        <v>9</v>
      </c>
      <c r="M36" s="4">
        <f t="shared" si="45"/>
        <v>54</v>
      </c>
      <c r="N36" s="4">
        <f t="shared" si="46"/>
        <v>58</v>
      </c>
      <c r="O36" s="4">
        <f t="shared" si="47"/>
        <v>68</v>
      </c>
      <c r="P36" s="4">
        <f t="shared" si="48"/>
        <v>33</v>
      </c>
      <c r="Q36" s="4">
        <f t="shared" si="49"/>
        <v>14</v>
      </c>
      <c r="R36" s="4">
        <f t="shared" si="50"/>
        <v>4</v>
      </c>
      <c r="S36" s="4">
        <f t="shared" si="51"/>
        <v>0</v>
      </c>
      <c r="T36" s="1"/>
      <c r="U36" s="1">
        <v>7</v>
      </c>
      <c r="V36" s="1">
        <v>1</v>
      </c>
      <c r="W36" s="1">
        <v>4</v>
      </c>
      <c r="X36" s="1">
        <v>11</v>
      </c>
      <c r="Y36" s="1">
        <v>8</v>
      </c>
      <c r="Z36" s="1">
        <v>10</v>
      </c>
      <c r="AA36" s="1">
        <v>8</v>
      </c>
      <c r="AB36" s="1">
        <v>7</v>
      </c>
      <c r="AC36" s="1">
        <v>14</v>
      </c>
      <c r="AD36" s="1">
        <v>3</v>
      </c>
      <c r="AE36" s="1">
        <v>7</v>
      </c>
      <c r="AF36" s="1">
        <v>6</v>
      </c>
      <c r="AG36" s="1">
        <v>1</v>
      </c>
      <c r="AH36" s="1">
        <v>1</v>
      </c>
      <c r="AI36" s="1">
        <v>7</v>
      </c>
      <c r="AJ36" s="1">
        <v>16</v>
      </c>
      <c r="AK36" s="1">
        <v>16</v>
      </c>
      <c r="AL36" s="1">
        <v>22</v>
      </c>
      <c r="AM36" s="1">
        <v>13</v>
      </c>
      <c r="AN36" s="1">
        <v>14</v>
      </c>
      <c r="AO36" s="1">
        <v>31</v>
      </c>
      <c r="AP36" s="1">
        <v>18</v>
      </c>
      <c r="AQ36" s="1">
        <v>28</v>
      </c>
      <c r="AR36" s="1">
        <v>22</v>
      </c>
      <c r="AS36" s="49">
        <v>8</v>
      </c>
      <c r="AT36" s="49">
        <v>15</v>
      </c>
      <c r="AU36" s="49">
        <v>10</v>
      </c>
      <c r="AV36" s="49">
        <v>4</v>
      </c>
      <c r="AW36" s="49">
        <v>8</v>
      </c>
      <c r="AX36" s="49">
        <v>2</v>
      </c>
      <c r="AY36" s="49">
        <v>4</v>
      </c>
      <c r="AZ36" s="49"/>
      <c r="BA36" s="49"/>
      <c r="BB36" s="49"/>
      <c r="BC36" s="49"/>
      <c r="BD36" s="49"/>
      <c r="BF36" s="84">
        <f t="shared" si="37"/>
        <v>8</v>
      </c>
      <c r="BG36" s="84">
        <f t="shared" si="37"/>
        <v>15</v>
      </c>
      <c r="BH36" s="84">
        <f t="shared" si="37"/>
        <v>1.4285714285714286</v>
      </c>
      <c r="BI36" s="84">
        <f t="shared" si="37"/>
        <v>0.25</v>
      </c>
      <c r="BJ36" s="84">
        <f t="shared" si="37"/>
        <v>0.5</v>
      </c>
      <c r="BK36" s="84">
        <f t="shared" si="37"/>
        <v>9.0909090909090912E-2</v>
      </c>
      <c r="BL36" s="84">
        <f t="shared" si="37"/>
        <v>0.30769230769230771</v>
      </c>
      <c r="BM36" s="84">
        <f t="shared" si="38"/>
        <v>0</v>
      </c>
      <c r="BN36" s="84">
        <f t="shared" si="38"/>
        <v>0</v>
      </c>
      <c r="BO36" s="84">
        <f t="shared" si="38"/>
        <v>0</v>
      </c>
      <c r="BP36" s="84">
        <f t="shared" si="38"/>
        <v>0</v>
      </c>
      <c r="BQ36" s="84">
        <f t="shared" si="38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: INDEX(U37:AF37,$B$2))</f>
        <v>13</v>
      </c>
      <c r="D37" s="71">
        <f>SUM(AG37                                    : INDEX(AG37:AR37,$B$2))</f>
        <v>17</v>
      </c>
      <c r="E37" s="71">
        <f>SUM(AS37                                     : INDEX(AS37:BD37,$B$2))</f>
        <v>20</v>
      </c>
      <c r="F37" s="67">
        <f t="shared" si="39"/>
        <v>1.1764705882352942</v>
      </c>
      <c r="H37" s="4">
        <f t="shared" si="40"/>
        <v>8</v>
      </c>
      <c r="I37" s="4">
        <f t="shared" si="41"/>
        <v>4</v>
      </c>
      <c r="J37" s="4">
        <f t="shared" si="42"/>
        <v>5</v>
      </c>
      <c r="K37" s="4">
        <f t="shared" si="43"/>
        <v>5</v>
      </c>
      <c r="L37" s="4">
        <f t="shared" si="44"/>
        <v>1</v>
      </c>
      <c r="M37" s="4">
        <f t="shared" si="45"/>
        <v>13</v>
      </c>
      <c r="N37" s="4">
        <f t="shared" si="46"/>
        <v>23</v>
      </c>
      <c r="O37" s="4">
        <f t="shared" si="47"/>
        <v>22</v>
      </c>
      <c r="P37" s="4">
        <f t="shared" si="48"/>
        <v>10</v>
      </c>
      <c r="Q37" s="4">
        <f>SUM(AV37:AX37)</f>
        <v>7</v>
      </c>
      <c r="R37" s="4">
        <f t="shared" si="50"/>
        <v>3</v>
      </c>
      <c r="S37" s="4">
        <f t="shared" si="51"/>
        <v>0</v>
      </c>
      <c r="T37" s="1"/>
      <c r="U37" s="1">
        <v>4</v>
      </c>
      <c r="V37" s="1">
        <v>1</v>
      </c>
      <c r="W37" s="1">
        <v>3</v>
      </c>
      <c r="X37" s="1">
        <v>2</v>
      </c>
      <c r="Y37" s="1">
        <v>1</v>
      </c>
      <c r="Z37" s="1">
        <v>1</v>
      </c>
      <c r="AA37" s="1">
        <v>1</v>
      </c>
      <c r="AB37" s="1">
        <v>1</v>
      </c>
      <c r="AC37" s="1">
        <v>3</v>
      </c>
      <c r="AD37" s="1">
        <v>2</v>
      </c>
      <c r="AE37" s="1">
        <v>2</v>
      </c>
      <c r="AF37" s="1">
        <v>1</v>
      </c>
      <c r="AG37" s="1"/>
      <c r="AH37" s="1">
        <v>1</v>
      </c>
      <c r="AI37" s="1"/>
      <c r="AJ37" s="1">
        <v>2</v>
      </c>
      <c r="AK37" s="1">
        <v>5</v>
      </c>
      <c r="AL37" s="1">
        <v>6</v>
      </c>
      <c r="AM37" s="1">
        <v>3</v>
      </c>
      <c r="AN37" s="1">
        <v>5</v>
      </c>
      <c r="AO37" s="1">
        <v>15</v>
      </c>
      <c r="AP37" s="1">
        <v>10</v>
      </c>
      <c r="AQ37" s="1">
        <v>8</v>
      </c>
      <c r="AR37" s="1">
        <v>4</v>
      </c>
      <c r="AS37" s="49">
        <v>1</v>
      </c>
      <c r="AT37" s="49">
        <v>8</v>
      </c>
      <c r="AU37" s="49">
        <v>1</v>
      </c>
      <c r="AV37" s="49">
        <v>1</v>
      </c>
      <c r="AW37" s="49">
        <v>4</v>
      </c>
      <c r="AX37" s="49">
        <v>2</v>
      </c>
      <c r="AY37" s="49">
        <v>3</v>
      </c>
      <c r="AZ37" s="49"/>
      <c r="BA37" s="49"/>
      <c r="BB37" s="49"/>
      <c r="BC37" s="49"/>
      <c r="BD37" s="49"/>
      <c r="BF37" s="84" t="str">
        <f t="shared" si="37"/>
        <v>-</v>
      </c>
      <c r="BG37" s="84">
        <f t="shared" si="37"/>
        <v>8</v>
      </c>
      <c r="BH37" s="84" t="str">
        <f t="shared" si="37"/>
        <v>-</v>
      </c>
      <c r="BI37" s="84">
        <f t="shared" si="37"/>
        <v>0.5</v>
      </c>
      <c r="BJ37" s="84">
        <f t="shared" si="37"/>
        <v>0.8</v>
      </c>
      <c r="BK37" s="84">
        <f t="shared" si="37"/>
        <v>0.33333333333333331</v>
      </c>
      <c r="BL37" s="84">
        <f t="shared" si="37"/>
        <v>1</v>
      </c>
      <c r="BM37" s="84">
        <f t="shared" si="38"/>
        <v>0</v>
      </c>
      <c r="BN37" s="84">
        <f t="shared" si="38"/>
        <v>0</v>
      </c>
      <c r="BO37" s="84">
        <f t="shared" si="38"/>
        <v>0</v>
      </c>
      <c r="BP37" s="84">
        <f t="shared" si="38"/>
        <v>0</v>
      </c>
      <c r="BQ37" s="84">
        <f t="shared" si="38"/>
        <v>0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: INDEX(U38:AF38,$B$2))</f>
        <v>7</v>
      </c>
      <c r="D38" s="71">
        <f>SUM(AG38                                    : INDEX(AG38:AR38,$B$2))</f>
        <v>18</v>
      </c>
      <c r="E38" s="71">
        <f>SUM(AS38                                     : INDEX(AS38:BD38,$B$2))</f>
        <v>9</v>
      </c>
      <c r="F38" s="67">
        <f t="shared" si="39"/>
        <v>0.5</v>
      </c>
      <c r="H38" s="4">
        <f t="shared" si="40"/>
        <v>1</v>
      </c>
      <c r="I38" s="4">
        <f t="shared" si="41"/>
        <v>4</v>
      </c>
      <c r="J38" s="4">
        <f t="shared" si="42"/>
        <v>5</v>
      </c>
      <c r="K38" s="4">
        <f>SUM(AD38:AF38)</f>
        <v>2</v>
      </c>
      <c r="L38" s="4">
        <f t="shared" si="44"/>
        <v>4</v>
      </c>
      <c r="M38" s="4">
        <f t="shared" si="45"/>
        <v>11</v>
      </c>
      <c r="N38" s="4">
        <f t="shared" si="46"/>
        <v>14</v>
      </c>
      <c r="O38" s="4">
        <f t="shared" si="47"/>
        <v>12</v>
      </c>
      <c r="P38" s="4">
        <f t="shared" si="48"/>
        <v>2</v>
      </c>
      <c r="Q38" s="4">
        <f t="shared" si="49"/>
        <v>5</v>
      </c>
      <c r="R38" s="4">
        <f t="shared" si="50"/>
        <v>2</v>
      </c>
      <c r="S38" s="4">
        <f t="shared" si="51"/>
        <v>0</v>
      </c>
      <c r="T38" s="1"/>
      <c r="U38" s="1"/>
      <c r="V38" s="1">
        <v>1</v>
      </c>
      <c r="W38" s="1"/>
      <c r="X38" s="1">
        <v>2</v>
      </c>
      <c r="Y38" s="1">
        <v>1</v>
      </c>
      <c r="Z38" s="1">
        <v>1</v>
      </c>
      <c r="AA38" s="1">
        <v>2</v>
      </c>
      <c r="AB38" s="1">
        <v>1</v>
      </c>
      <c r="AC38" s="1">
        <v>2</v>
      </c>
      <c r="AD38" s="1">
        <v>1</v>
      </c>
      <c r="AE38" s="1"/>
      <c r="AF38" s="1">
        <v>1</v>
      </c>
      <c r="AG38" s="1"/>
      <c r="AH38" s="1">
        <v>1</v>
      </c>
      <c r="AI38" s="1">
        <v>3</v>
      </c>
      <c r="AJ38" s="1">
        <v>3</v>
      </c>
      <c r="AK38" s="1">
        <v>2</v>
      </c>
      <c r="AL38" s="1">
        <v>6</v>
      </c>
      <c r="AM38" s="1">
        <v>3</v>
      </c>
      <c r="AN38" s="1">
        <v>4</v>
      </c>
      <c r="AO38" s="1">
        <v>7</v>
      </c>
      <c r="AP38" s="1">
        <v>4</v>
      </c>
      <c r="AQ38" s="1">
        <v>4</v>
      </c>
      <c r="AR38" s="1">
        <v>4</v>
      </c>
      <c r="AS38" s="49"/>
      <c r="AT38" s="49">
        <v>2</v>
      </c>
      <c r="AU38" s="49"/>
      <c r="AV38" s="49">
        <v>3</v>
      </c>
      <c r="AW38" s="49">
        <v>1</v>
      </c>
      <c r="AX38" s="49">
        <v>1</v>
      </c>
      <c r="AY38" s="49">
        <v>2</v>
      </c>
      <c r="AZ38" s="49"/>
      <c r="BA38" s="49"/>
      <c r="BB38" s="49"/>
      <c r="BC38" s="49"/>
      <c r="BD38" s="49"/>
      <c r="BF38" s="84" t="str">
        <f t="shared" si="37"/>
        <v>-</v>
      </c>
      <c r="BG38" s="84">
        <f t="shared" si="37"/>
        <v>2</v>
      </c>
      <c r="BH38" s="84">
        <f t="shared" si="37"/>
        <v>0</v>
      </c>
      <c r="BI38" s="84">
        <f t="shared" si="37"/>
        <v>1</v>
      </c>
      <c r="BJ38" s="84">
        <f t="shared" si="37"/>
        <v>0.5</v>
      </c>
      <c r="BK38" s="84">
        <f t="shared" si="37"/>
        <v>0.16666666666666666</v>
      </c>
      <c r="BL38" s="84">
        <f t="shared" si="37"/>
        <v>0.66666666666666663</v>
      </c>
      <c r="BM38" s="84">
        <f t="shared" si="38"/>
        <v>0</v>
      </c>
      <c r="BN38" s="84">
        <f t="shared" si="38"/>
        <v>0</v>
      </c>
      <c r="BO38" s="84">
        <f t="shared" si="38"/>
        <v>0</v>
      </c>
      <c r="BP38" s="84">
        <f t="shared" si="38"/>
        <v>0</v>
      </c>
      <c r="BQ38" s="84">
        <f t="shared" si="38"/>
        <v>0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: INDEX(U41:AF41,$B$2))</f>
        <v>2490</v>
      </c>
      <c r="D41" s="71">
        <f>SUM(AG41                                     : INDEX(AG41:AR41,$B$2))</f>
        <v>4352</v>
      </c>
      <c r="E41" s="71">
        <f>SUM(AS41                                      : INDEX(AS41:BD41,$B$2))</f>
        <v>9253</v>
      </c>
      <c r="F41" s="67">
        <f>IFERROR(E41/D41,"-")</f>
        <v>2.1261488970588234</v>
      </c>
      <c r="H41" s="4">
        <f>SUM(U41:W41)</f>
        <v>952</v>
      </c>
      <c r="I41" s="4">
        <f>SUM(X41:Z41)</f>
        <v>1154</v>
      </c>
      <c r="J41" s="4">
        <f>SUM(AA41:AC41)</f>
        <v>1192</v>
      </c>
      <c r="K41" s="4">
        <f>SUM(AD41:AF41)</f>
        <v>1440</v>
      </c>
      <c r="L41" s="4">
        <f>SUM(AG41:AI41)</f>
        <v>1545</v>
      </c>
      <c r="M41" s="4">
        <f>SUM(AJ41:AL41)</f>
        <v>2006</v>
      </c>
      <c r="N41" s="4">
        <f>SUM(AM41:AO41)</f>
        <v>2738</v>
      </c>
      <c r="O41" s="4">
        <f>SUM(AP41:AR41)</f>
        <v>3756</v>
      </c>
      <c r="P41" s="4">
        <f>SUM(AS41:AU41)</f>
        <v>4170</v>
      </c>
      <c r="Q41" s="4">
        <f>SUM(AV41:AX41)</f>
        <v>3903</v>
      </c>
      <c r="R41" s="4">
        <f>SUM(AY41:BA41)</f>
        <v>1180</v>
      </c>
      <c r="S41" s="4">
        <f>SUM(BB41:BD41)</f>
        <v>0</v>
      </c>
      <c r="T41" s="1"/>
      <c r="U41" s="4">
        <f>SUM(U24:U28)</f>
        <v>297</v>
      </c>
      <c r="V41" s="4">
        <f t="shared" ref="V41:BD41" si="52">SUM(V24:V28)</f>
        <v>320</v>
      </c>
      <c r="W41" s="4">
        <f t="shared" si="52"/>
        <v>335</v>
      </c>
      <c r="X41" s="4">
        <f t="shared" si="52"/>
        <v>376</v>
      </c>
      <c r="Y41" s="4">
        <f t="shared" si="52"/>
        <v>398</v>
      </c>
      <c r="Z41" s="4">
        <f t="shared" si="52"/>
        <v>380</v>
      </c>
      <c r="AA41" s="4">
        <f t="shared" si="52"/>
        <v>384</v>
      </c>
      <c r="AB41" s="4">
        <f t="shared" si="52"/>
        <v>373</v>
      </c>
      <c r="AC41" s="4">
        <f t="shared" si="52"/>
        <v>435</v>
      </c>
      <c r="AD41" s="4">
        <f t="shared" si="52"/>
        <v>465</v>
      </c>
      <c r="AE41" s="4">
        <f t="shared" si="52"/>
        <v>487</v>
      </c>
      <c r="AF41" s="4">
        <f t="shared" si="52"/>
        <v>488</v>
      </c>
      <c r="AG41" s="4">
        <f t="shared" si="52"/>
        <v>503</v>
      </c>
      <c r="AH41" s="4">
        <f t="shared" si="52"/>
        <v>509</v>
      </c>
      <c r="AI41" s="4">
        <f t="shared" si="52"/>
        <v>533</v>
      </c>
      <c r="AJ41" s="4">
        <f t="shared" si="52"/>
        <v>593</v>
      </c>
      <c r="AK41" s="4">
        <f t="shared" si="52"/>
        <v>653</v>
      </c>
      <c r="AL41" s="4">
        <f t="shared" si="52"/>
        <v>760</v>
      </c>
      <c r="AM41" s="4">
        <f t="shared" si="52"/>
        <v>801</v>
      </c>
      <c r="AN41" s="4">
        <f t="shared" si="52"/>
        <v>893</v>
      </c>
      <c r="AO41" s="4">
        <f t="shared" si="52"/>
        <v>1044</v>
      </c>
      <c r="AP41" s="4">
        <f t="shared" si="52"/>
        <v>1158</v>
      </c>
      <c r="AQ41" s="4">
        <f t="shared" si="52"/>
        <v>1245</v>
      </c>
      <c r="AR41" s="4">
        <f t="shared" si="52"/>
        <v>1353</v>
      </c>
      <c r="AS41" s="4">
        <f t="shared" si="52"/>
        <v>1355</v>
      </c>
      <c r="AT41" s="4">
        <f t="shared" si="52"/>
        <v>1416</v>
      </c>
      <c r="AU41" s="4">
        <f t="shared" si="52"/>
        <v>1399</v>
      </c>
      <c r="AV41" s="4">
        <f t="shared" si="52"/>
        <v>1270</v>
      </c>
      <c r="AW41" s="4">
        <f t="shared" si="52"/>
        <v>1319</v>
      </c>
      <c r="AX41" s="4">
        <f t="shared" si="52"/>
        <v>1314</v>
      </c>
      <c r="AY41" s="4">
        <f t="shared" si="52"/>
        <v>1180</v>
      </c>
      <c r="AZ41" s="4">
        <f t="shared" si="52"/>
        <v>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>
        <f t="shared" ref="BF41:BQ45" si="53">IFERROR(AS41/AG41,"-")</f>
        <v>2.6938369781312126</v>
      </c>
      <c r="BG41" s="84">
        <f t="shared" si="53"/>
        <v>2.7819253438113951</v>
      </c>
      <c r="BH41" s="84">
        <f t="shared" si="53"/>
        <v>2.6247654784240151</v>
      </c>
      <c r="BI41" s="84">
        <f t="shared" si="53"/>
        <v>2.1416526138279934</v>
      </c>
      <c r="BJ41" s="84">
        <f t="shared" si="53"/>
        <v>2.0199081163859112</v>
      </c>
      <c r="BK41" s="84">
        <f t="shared" si="53"/>
        <v>1.7289473684210526</v>
      </c>
      <c r="BL41" s="84">
        <f t="shared" si="53"/>
        <v>1.4731585518102372</v>
      </c>
      <c r="BM41" s="84">
        <f t="shared" si="53"/>
        <v>0</v>
      </c>
      <c r="BN41" s="84">
        <f t="shared" si="53"/>
        <v>0</v>
      </c>
      <c r="BO41" s="84">
        <f t="shared" si="53"/>
        <v>0</v>
      </c>
      <c r="BP41" s="84">
        <f t="shared" si="53"/>
        <v>0</v>
      </c>
      <c r="BQ41" s="84">
        <f t="shared" si="53"/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54">IFERROR(D43/SUM(D24:D28),"-")</f>
        <v>1.8389513108614233</v>
      </c>
      <c r="E42" s="73">
        <f>IFERROR(E43/SUM(E24:E28),"-")</f>
        <v>1.9991525423728813</v>
      </c>
      <c r="F42" s="67">
        <f>IFERROR(E42/D42,"-")</f>
        <v>1.0871155372984915</v>
      </c>
      <c r="H42" s="73">
        <f t="shared" ref="H42:S42" si="55">IFERROR(H43/SUM(H24:H28),"-")</f>
        <v>0</v>
      </c>
      <c r="I42" s="73">
        <f t="shared" si="55"/>
        <v>0</v>
      </c>
      <c r="J42" s="73">
        <f t="shared" si="55"/>
        <v>0</v>
      </c>
      <c r="K42" s="73">
        <f t="shared" si="55"/>
        <v>0</v>
      </c>
      <c r="L42" s="73">
        <f t="shared" si="55"/>
        <v>0.69230769230769229</v>
      </c>
      <c r="M42" s="73">
        <f>IFERROR(M43/SUM(M24:M28),"-")</f>
        <v>1.0407894736842105</v>
      </c>
      <c r="N42" s="73">
        <f t="shared" si="55"/>
        <v>1.0431034482758621</v>
      </c>
      <c r="O42" s="73">
        <f t="shared" si="55"/>
        <v>1.0339985218033998</v>
      </c>
      <c r="P42" s="73">
        <f t="shared" si="55"/>
        <v>0.67262330235882772</v>
      </c>
      <c r="Q42" s="73">
        <f t="shared" si="55"/>
        <v>0.83409436834094364</v>
      </c>
      <c r="R42" s="73">
        <f t="shared" si="55"/>
        <v>0.27288135593220336</v>
      </c>
      <c r="S42" s="73" t="str">
        <f t="shared" si="55"/>
        <v>-</v>
      </c>
      <c r="T42" s="1"/>
      <c r="U42" s="73">
        <f t="shared" ref="U42:BC42" si="56">IFERROR(U43/SUM(U24:U28),"-")</f>
        <v>0</v>
      </c>
      <c r="V42" s="73">
        <f t="shared" si="56"/>
        <v>0</v>
      </c>
      <c r="W42" s="73">
        <f t="shared" si="56"/>
        <v>0</v>
      </c>
      <c r="X42" s="73">
        <f t="shared" si="56"/>
        <v>0</v>
      </c>
      <c r="Y42" s="73">
        <f t="shared" si="56"/>
        <v>0</v>
      </c>
      <c r="Z42" s="73">
        <f t="shared" si="56"/>
        <v>0</v>
      </c>
      <c r="AA42" s="73">
        <f t="shared" si="56"/>
        <v>0</v>
      </c>
      <c r="AB42" s="73">
        <f t="shared" si="56"/>
        <v>0</v>
      </c>
      <c r="AC42" s="73">
        <f t="shared" si="56"/>
        <v>0</v>
      </c>
      <c r="AD42" s="73">
        <f t="shared" si="56"/>
        <v>0</v>
      </c>
      <c r="AE42" s="73">
        <f t="shared" si="56"/>
        <v>0</v>
      </c>
      <c r="AF42" s="73">
        <f t="shared" si="56"/>
        <v>0</v>
      </c>
      <c r="AG42" s="73">
        <f t="shared" si="56"/>
        <v>0.19085487077534791</v>
      </c>
      <c r="AH42" s="73">
        <f t="shared" si="56"/>
        <v>0.15717092337917485</v>
      </c>
      <c r="AI42" s="73">
        <f t="shared" si="56"/>
        <v>0.36210131332082551</v>
      </c>
      <c r="AJ42" s="73">
        <f t="shared" si="56"/>
        <v>0.28330522765598654</v>
      </c>
      <c r="AK42" s="73">
        <f t="shared" si="56"/>
        <v>0.39203675344563554</v>
      </c>
      <c r="AL42" s="73">
        <f t="shared" si="56"/>
        <v>0.48289473684210527</v>
      </c>
      <c r="AM42" s="73">
        <f t="shared" si="56"/>
        <v>0.39076154806491886</v>
      </c>
      <c r="AN42" s="73">
        <f t="shared" si="56"/>
        <v>0.38297872340425532</v>
      </c>
      <c r="AO42" s="73">
        <f t="shared" si="56"/>
        <v>0.41570881226053641</v>
      </c>
      <c r="AP42" s="73">
        <f t="shared" si="56"/>
        <v>0.36269430051813473</v>
      </c>
      <c r="AQ42" s="73">
        <f t="shared" si="56"/>
        <v>0.36224899598393573</v>
      </c>
      <c r="AR42" s="73">
        <f t="shared" si="56"/>
        <v>0.3902439024390244</v>
      </c>
      <c r="AS42" s="73">
        <f t="shared" si="56"/>
        <v>0.15202952029520295</v>
      </c>
      <c r="AT42" s="73">
        <f t="shared" si="56"/>
        <v>0.24081920903954801</v>
      </c>
      <c r="AU42" s="73">
        <f t="shared" si="56"/>
        <v>0.28162973552537529</v>
      </c>
      <c r="AV42" s="73">
        <f t="shared" si="56"/>
        <v>0.24881889763779527</v>
      </c>
      <c r="AW42" s="73">
        <f t="shared" si="56"/>
        <v>0.22137983320697499</v>
      </c>
      <c r="AX42" s="73">
        <f t="shared" si="56"/>
        <v>0.37138508371385082</v>
      </c>
      <c r="AY42" s="73">
        <f t="shared" si="56"/>
        <v>0.27288135593220336</v>
      </c>
      <c r="AZ42" s="73" t="str">
        <f t="shared" si="56"/>
        <v>-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>
        <f t="shared" si="53"/>
        <v>0.79657134071340718</v>
      </c>
      <c r="BG42" s="84">
        <f t="shared" si="53"/>
        <v>1.5322122175141242</v>
      </c>
      <c r="BH42" s="84">
        <f t="shared" si="53"/>
        <v>0.7777650209068655</v>
      </c>
      <c r="BI42" s="84">
        <f t="shared" si="53"/>
        <v>0.87827146606674156</v>
      </c>
      <c r="BJ42" s="84">
        <f t="shared" si="53"/>
        <v>0.5646915276724791</v>
      </c>
      <c r="BK42" s="84">
        <f t="shared" si="53"/>
        <v>0.7690808273093368</v>
      </c>
      <c r="BL42" s="84">
        <f t="shared" si="53"/>
        <v>0.69833216006931276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232</v>
      </c>
      <c r="B43" s="22" t="s">
        <v>88</v>
      </c>
      <c r="C43" s="71">
        <f>SUM(U43                                         : INDEX(U43:AF43,$B$2))</f>
        <v>0</v>
      </c>
      <c r="D43" s="71">
        <f>SUM(AG43                                     : INDEX(AG43:AR43,$B$2))</f>
        <v>1473</v>
      </c>
      <c r="E43" s="71">
        <f>SUM(AS43                                      : INDEX(AS43:BD43,$B$2))</f>
        <v>2359</v>
      </c>
      <c r="F43" s="67">
        <f>IFERROR(E43/D43,"-")</f>
        <v>1.6014935505770536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369</v>
      </c>
      <c r="M43" s="4">
        <f>SUM(AJ43:AL43)</f>
        <v>791</v>
      </c>
      <c r="N43" s="4">
        <f>SUM(AM43:AO43)</f>
        <v>1089</v>
      </c>
      <c r="O43" s="4">
        <f>SUM(AP43:AR43)</f>
        <v>1399</v>
      </c>
      <c r="P43" s="4">
        <f>SUM(AS43:AU43)</f>
        <v>941</v>
      </c>
      <c r="Q43" s="4">
        <f>SUM(AV43:AX43)</f>
        <v>1096</v>
      </c>
      <c r="R43" s="4">
        <f>SUM(AY43:BA43)</f>
        <v>322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96</v>
      </c>
      <c r="AH43" s="4">
        <v>80</v>
      </c>
      <c r="AI43" s="4">
        <v>193</v>
      </c>
      <c r="AJ43" s="4">
        <v>168</v>
      </c>
      <c r="AK43" s="4">
        <v>256</v>
      </c>
      <c r="AL43" s="4">
        <v>367</v>
      </c>
      <c r="AM43" s="4">
        <v>313</v>
      </c>
      <c r="AN43" s="4">
        <v>342</v>
      </c>
      <c r="AO43" s="4">
        <v>434</v>
      </c>
      <c r="AP43" s="4">
        <v>420</v>
      </c>
      <c r="AQ43" s="4">
        <v>451</v>
      </c>
      <c r="AR43" s="4">
        <v>528</v>
      </c>
      <c r="AS43" s="4">
        <v>206</v>
      </c>
      <c r="AT43" s="4">
        <v>341</v>
      </c>
      <c r="AU43" s="4">
        <v>394</v>
      </c>
      <c r="AV43" s="4">
        <v>316</v>
      </c>
      <c r="AW43" s="4">
        <v>292</v>
      </c>
      <c r="AX43" s="4">
        <v>488</v>
      </c>
      <c r="AY43" s="4">
        <v>322</v>
      </c>
      <c r="AZ43" s="4"/>
      <c r="BA43" s="4"/>
      <c r="BB43" s="4"/>
      <c r="BC43" s="4"/>
      <c r="BD43" s="4"/>
      <c r="BF43" s="84">
        <f t="shared" si="53"/>
        <v>2.1458333333333335</v>
      </c>
      <c r="BG43" s="84">
        <f t="shared" si="53"/>
        <v>4.2625000000000002</v>
      </c>
      <c r="BH43" s="84">
        <f t="shared" si="53"/>
        <v>2.0414507772020727</v>
      </c>
      <c r="BI43" s="84">
        <f t="shared" si="53"/>
        <v>1.8809523809523809</v>
      </c>
      <c r="BJ43" s="84">
        <f t="shared" si="53"/>
        <v>1.140625</v>
      </c>
      <c r="BK43" s="84">
        <f t="shared" si="53"/>
        <v>1.3297002724795641</v>
      </c>
      <c r="BL43" s="84">
        <f t="shared" si="53"/>
        <v>1.0287539936102237</v>
      </c>
      <c r="BM43" s="84">
        <f t="shared" si="53"/>
        <v>0</v>
      </c>
      <c r="BN43" s="84">
        <f t="shared" si="53"/>
        <v>0</v>
      </c>
      <c r="BO43" s="84">
        <f t="shared" si="53"/>
        <v>0</v>
      </c>
      <c r="BP43" s="84">
        <f t="shared" si="53"/>
        <v>0</v>
      </c>
      <c r="BQ43" s="84">
        <f t="shared" si="53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0.46164290563475902</v>
      </c>
      <c r="E44" s="66">
        <f>IFERROR(E77/E43,"-")</f>
        <v>0.34972445951674436</v>
      </c>
      <c r="F44" s="67">
        <f>IFERROR(E44/D44,"-")</f>
        <v>0.75756489539435945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>
        <f t="shared" si="57"/>
        <v>0.98373983739837401</v>
      </c>
      <c r="M44" s="66">
        <f t="shared" si="57"/>
        <v>1.245259165613148</v>
      </c>
      <c r="N44" s="66">
        <f t="shared" si="57"/>
        <v>0.86042240587695129</v>
      </c>
      <c r="O44" s="66">
        <f t="shared" si="57"/>
        <v>0.79771265189421015</v>
      </c>
      <c r="P44" s="66">
        <f t="shared" si="57"/>
        <v>0.90860786397449522</v>
      </c>
      <c r="Q44" s="66">
        <f t="shared" si="57"/>
        <v>1.197080291970803</v>
      </c>
      <c r="R44" s="66">
        <f t="shared" si="57"/>
        <v>2.5621118012422359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>
        <f t="shared" si="58"/>
        <v>1.3958333333333333</v>
      </c>
      <c r="AH44" s="66">
        <f t="shared" si="58"/>
        <v>1.5249999999999999</v>
      </c>
      <c r="AI44" s="66">
        <f t="shared" si="58"/>
        <v>1.8808290155440415</v>
      </c>
      <c r="AJ44" s="66">
        <f t="shared" si="58"/>
        <v>2.0178571428571428</v>
      </c>
      <c r="AK44" s="66">
        <f t="shared" si="58"/>
        <v>2.08984375</v>
      </c>
      <c r="AL44" s="66">
        <f t="shared" si="58"/>
        <v>2.6839237057220711</v>
      </c>
      <c r="AM44" s="66">
        <f t="shared" si="58"/>
        <v>2.1725239616613417</v>
      </c>
      <c r="AN44" s="66">
        <f t="shared" si="58"/>
        <v>2.3801169590643276</v>
      </c>
      <c r="AO44" s="66">
        <f t="shared" si="58"/>
        <v>2.1589861751152073</v>
      </c>
      <c r="AP44" s="66">
        <f t="shared" si="58"/>
        <v>2.0976190476190477</v>
      </c>
      <c r="AQ44" s="66">
        <f t="shared" si="58"/>
        <v>2.0731707317073171</v>
      </c>
      <c r="AR44" s="66">
        <f t="shared" si="58"/>
        <v>2.1136363636363638</v>
      </c>
      <c r="AS44" s="66">
        <f t="shared" si="58"/>
        <v>1.5533980582524272</v>
      </c>
      <c r="AT44" s="66">
        <f t="shared" si="58"/>
        <v>1.9530791788856305</v>
      </c>
      <c r="AU44" s="66">
        <f t="shared" si="58"/>
        <v>2.1700507614213196</v>
      </c>
      <c r="AV44" s="66">
        <f t="shared" si="58"/>
        <v>2.0569620253164556</v>
      </c>
      <c r="AW44" s="66">
        <f t="shared" si="58"/>
        <v>2.0102739726027399</v>
      </c>
      <c r="AX44" s="66">
        <f t="shared" si="58"/>
        <v>2.6885245901639343</v>
      </c>
      <c r="AY44" s="66">
        <f t="shared" si="58"/>
        <v>2.5621118012422359</v>
      </c>
      <c r="AZ44" s="66" t="str">
        <f t="shared" si="58"/>
        <v>-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>
        <f t="shared" si="53"/>
        <v>1.1128821909868136</v>
      </c>
      <c r="BG44" s="84">
        <f t="shared" si="53"/>
        <v>1.2807076582856594</v>
      </c>
      <c r="BH44" s="84">
        <f t="shared" si="53"/>
        <v>1.1537735453286906</v>
      </c>
      <c r="BI44" s="84">
        <f t="shared" si="53"/>
        <v>1.0193794107762966</v>
      </c>
      <c r="BJ44" s="84">
        <f t="shared" si="53"/>
        <v>0.96192548969402136</v>
      </c>
      <c r="BK44" s="84">
        <f t="shared" si="53"/>
        <v>1.0017142381626027</v>
      </c>
      <c r="BL44" s="84">
        <f t="shared" si="53"/>
        <v>1.1793249908659116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231</v>
      </c>
      <c r="B45" s="22" t="s">
        <v>80</v>
      </c>
      <c r="C45" s="71">
        <f>SUM(U45                                         : INDEX(U45:AF45,$B$2))</f>
        <v>259</v>
      </c>
      <c r="D45" s="71">
        <f>SUM(AG45                                      : INDEX(AG45:AR45,$B$2))</f>
        <v>412</v>
      </c>
      <c r="E45" s="71">
        <f>SUM(AS45                                      : INDEX(AS45:BD45,$B$2))</f>
        <v>289</v>
      </c>
      <c r="F45" s="67">
        <f>IFERROR(E45/D45,"-")</f>
        <v>0.70145631067961167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>
        <v>49</v>
      </c>
      <c r="V45" s="4">
        <v>20</v>
      </c>
      <c r="W45" s="4">
        <v>24</v>
      </c>
      <c r="X45" s="4">
        <v>53</v>
      </c>
      <c r="Y45" s="4">
        <v>36</v>
      </c>
      <c r="Z45" s="4">
        <v>40</v>
      </c>
      <c r="AA45" s="4">
        <v>37</v>
      </c>
      <c r="AB45" s="4">
        <v>39</v>
      </c>
      <c r="AC45" s="4">
        <v>67</v>
      </c>
      <c r="AD45" s="4">
        <v>33</v>
      </c>
      <c r="AE45" s="4">
        <v>49</v>
      </c>
      <c r="AF45" s="4">
        <v>32</v>
      </c>
      <c r="AG45" s="4">
        <v>8</v>
      </c>
      <c r="AH45" s="4">
        <v>8</v>
      </c>
      <c r="AI45" s="4">
        <v>31</v>
      </c>
      <c r="AJ45" s="4">
        <v>57</v>
      </c>
      <c r="AK45" s="4">
        <v>91</v>
      </c>
      <c r="AL45" s="4">
        <v>136</v>
      </c>
      <c r="AM45" s="4">
        <v>81</v>
      </c>
      <c r="AN45" s="4">
        <v>84</v>
      </c>
      <c r="AO45" s="4">
        <v>151</v>
      </c>
      <c r="AP45" s="4">
        <v>122</v>
      </c>
      <c r="AQ45" s="4">
        <v>149</v>
      </c>
      <c r="AR45" s="4">
        <v>114</v>
      </c>
      <c r="AS45" s="4">
        <v>39</v>
      </c>
      <c r="AT45" s="4">
        <v>74</v>
      </c>
      <c r="AU45" s="4">
        <v>38</v>
      </c>
      <c r="AV45" s="4">
        <v>35</v>
      </c>
      <c r="AW45" s="4">
        <v>36</v>
      </c>
      <c r="AX45" s="4">
        <v>35</v>
      </c>
      <c r="AY45" s="4">
        <v>32</v>
      </c>
      <c r="AZ45" s="4"/>
      <c r="BA45" s="4"/>
      <c r="BB45" s="4"/>
      <c r="BC45" s="4"/>
      <c r="BD45" s="4"/>
      <c r="BF45" s="84">
        <f t="shared" si="53"/>
        <v>4.875</v>
      </c>
      <c r="BG45" s="84">
        <f t="shared" si="53"/>
        <v>9.25</v>
      </c>
      <c r="BH45" s="84">
        <f t="shared" si="53"/>
        <v>1.2258064516129032</v>
      </c>
      <c r="BI45" s="84">
        <f t="shared" si="53"/>
        <v>0.61403508771929827</v>
      </c>
      <c r="BJ45" s="84">
        <f t="shared" si="53"/>
        <v>0.39560439560439559</v>
      </c>
      <c r="BK45" s="84">
        <f t="shared" si="53"/>
        <v>0.25735294117647056</v>
      </c>
      <c r="BL45" s="84">
        <f t="shared" si="53"/>
        <v>0.39506172839506171</v>
      </c>
      <c r="BM45" s="84">
        <f t="shared" si="53"/>
        <v>0</v>
      </c>
      <c r="BN45" s="84">
        <f t="shared" si="53"/>
        <v>0</v>
      </c>
      <c r="BO45" s="84">
        <f t="shared" si="53"/>
        <v>0</v>
      </c>
      <c r="BP45" s="84">
        <f t="shared" si="53"/>
        <v>0</v>
      </c>
      <c r="BQ45" s="84">
        <f t="shared" si="53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: INDEX(U49:AF49,$B$2))</f>
        <v>7370.5630000000001</v>
      </c>
      <c r="D49" s="71">
        <f>SUM(AG49                                    : INDEX(AG49:AR49,$B$2))</f>
        <v>6487.0780000000004</v>
      </c>
      <c r="E49" s="71">
        <f>SUM(AS49                                     : INDEX(AS49:BD49,$B$2))</f>
        <v>20216.924500000001</v>
      </c>
      <c r="F49" s="67">
        <f>IFERROR(E49/D49,"-")</f>
        <v>3.1164916623478245</v>
      </c>
      <c r="G49" s="4"/>
      <c r="H49" s="4">
        <f t="shared" ref="H49:H56" si="59">SUM(U49:W49)</f>
        <v>2741.527</v>
      </c>
      <c r="I49" s="4">
        <f t="shared" ref="I49:I59" si="60">SUM(X49:Z49)</f>
        <v>1944.3539999999998</v>
      </c>
      <c r="J49" s="4">
        <f t="shared" ref="J49:J59" si="61">SUM(AA49:AC49)</f>
        <v>4511.8670000000002</v>
      </c>
      <c r="K49" s="4">
        <f t="shared" ref="K49:K59" si="62">SUM(AD49:AF49)</f>
        <v>5217.6805000000004</v>
      </c>
      <c r="L49" s="4">
        <f t="shared" ref="L49:L59" si="63">SUM(AG49:AI49)</f>
        <v>1872.193</v>
      </c>
      <c r="M49" s="4">
        <f t="shared" ref="M49:M59" si="64">SUM(AJ49:AL49)</f>
        <v>3569.3700000000003</v>
      </c>
      <c r="N49" s="4">
        <f t="shared" ref="N49:N59" si="65">SUM(AM49:AO49)</f>
        <v>2852.7579999999998</v>
      </c>
      <c r="O49" s="4">
        <f t="shared" ref="O49:O59" si="66">SUM(AP49:AR49)</f>
        <v>3080.8694999999998</v>
      </c>
      <c r="P49" s="4">
        <f t="shared" ref="P49:P59" si="67">SUM(AS49:AU49)</f>
        <v>5329.3245000000006</v>
      </c>
      <c r="Q49" s="4">
        <f t="shared" ref="Q49:Q59" si="68">SUM(AV49:AX49)</f>
        <v>11945.6</v>
      </c>
      <c r="R49" s="4">
        <f t="shared" ref="R49:R59" si="69">SUM(AY49:BA49)</f>
        <v>2942</v>
      </c>
      <c r="S49" s="4">
        <f t="shared" ref="S49:S59" si="70">SUM(BB49:BD49)</f>
        <v>0</v>
      </c>
      <c r="T49" s="4"/>
      <c r="U49" s="61">
        <v>578.75699999999995</v>
      </c>
      <c r="V49" s="61">
        <v>225.52699999999999</v>
      </c>
      <c r="W49" s="61">
        <v>1937.2429999999999</v>
      </c>
      <c r="X49" s="61">
        <v>841.63199999999995</v>
      </c>
      <c r="Y49" s="61">
        <v>590.96699999999998</v>
      </c>
      <c r="Z49" s="61">
        <v>511.755</v>
      </c>
      <c r="AA49" s="61">
        <v>2684.6819999999998</v>
      </c>
      <c r="AB49" s="61">
        <v>508.12900000000002</v>
      </c>
      <c r="AC49" s="61">
        <v>1319.056</v>
      </c>
      <c r="AD49" s="61">
        <v>723.47400000000005</v>
      </c>
      <c r="AE49" s="61">
        <v>1315.0930000000001</v>
      </c>
      <c r="AF49" s="61">
        <v>3179.1134999999999</v>
      </c>
      <c r="AG49" s="61">
        <v>672.32799999999997</v>
      </c>
      <c r="AH49" s="61">
        <v>439.19</v>
      </c>
      <c r="AI49" s="61">
        <v>760.67499999999995</v>
      </c>
      <c r="AJ49" s="61">
        <v>1140.2950000000001</v>
      </c>
      <c r="AK49" s="61">
        <v>1084.577</v>
      </c>
      <c r="AL49" s="4">
        <v>1344.498</v>
      </c>
      <c r="AM49" s="4">
        <v>1045.5150000000001</v>
      </c>
      <c r="AN49" s="4">
        <v>678.625</v>
      </c>
      <c r="AO49" s="4">
        <v>1128.6179999999999</v>
      </c>
      <c r="AP49" s="4">
        <v>523.58199999999999</v>
      </c>
      <c r="AQ49" s="4">
        <v>653.01499999999999</v>
      </c>
      <c r="AR49" s="4">
        <v>1904.2725</v>
      </c>
      <c r="AS49" s="4">
        <v>1097.587</v>
      </c>
      <c r="AT49" s="4">
        <v>2116.5275000000001</v>
      </c>
      <c r="AU49" s="4">
        <v>2115.21</v>
      </c>
      <c r="AV49" s="4">
        <v>4994.8500000000004</v>
      </c>
      <c r="AW49" s="4">
        <v>3824.19</v>
      </c>
      <c r="AX49" s="4">
        <v>3126.56</v>
      </c>
      <c r="AY49" s="4">
        <v>2942</v>
      </c>
      <c r="AZ49" s="4"/>
      <c r="BA49" s="4"/>
      <c r="BB49" s="4"/>
      <c r="BC49" s="4"/>
      <c r="BD49" s="4"/>
      <c r="BE49" s="4"/>
      <c r="BF49" s="84">
        <f t="shared" ref="BF49:BQ56" si="71">IFERROR(AS49/AG49,"-")</f>
        <v>1.6325171642412633</v>
      </c>
      <c r="BG49" s="84">
        <f t="shared" si="71"/>
        <v>4.8191614107789347</v>
      </c>
      <c r="BH49" s="84">
        <f t="shared" si="71"/>
        <v>2.7807013507739837</v>
      </c>
      <c r="BI49" s="84">
        <f t="shared" si="71"/>
        <v>4.380313866148672</v>
      </c>
      <c r="BJ49" s="84">
        <f t="shared" si="71"/>
        <v>3.525973720630255</v>
      </c>
      <c r="BK49" s="84">
        <f t="shared" si="71"/>
        <v>2.3254478623248231</v>
      </c>
      <c r="BL49" s="84">
        <f t="shared" si="71"/>
        <v>2.8139242382940464</v>
      </c>
      <c r="BM49" s="84">
        <f t="shared" si="71"/>
        <v>0</v>
      </c>
      <c r="BN49" s="84">
        <f t="shared" si="71"/>
        <v>0</v>
      </c>
      <c r="BO49" s="84">
        <f t="shared" si="71"/>
        <v>0</v>
      </c>
      <c r="BP49" s="84">
        <f t="shared" si="71"/>
        <v>0</v>
      </c>
      <c r="BQ49" s="84">
        <f t="shared" si="71"/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    : INDEX(U50:AF50,$B$2))</f>
        <v>12270.823500000002</v>
      </c>
      <c r="D50" s="71">
        <f>SUM(AG50                                     : INDEX(AG50:AR50,$B$2))</f>
        <v>30273.359000000091</v>
      </c>
      <c r="E50" s="71">
        <f>SUM(AS50                                     : INDEX(AS50:BD50,$B$2))</f>
        <v>51559.47600000001</v>
      </c>
      <c r="F50" s="67">
        <f t="shared" ref="F50:F58" si="72">IFERROR(E50/D50,"-")</f>
        <v>1.7031303331751146</v>
      </c>
      <c r="G50" s="4"/>
      <c r="H50" s="4">
        <f t="shared" si="59"/>
        <v>3591.0780000000004</v>
      </c>
      <c r="I50" s="4">
        <f t="shared" si="60"/>
        <v>6053.2404999999999</v>
      </c>
      <c r="J50" s="4">
        <f t="shared" si="61"/>
        <v>8532.2970000000005</v>
      </c>
      <c r="K50" s="4">
        <f t="shared" si="62"/>
        <v>11519.329000000031</v>
      </c>
      <c r="L50" s="4">
        <f t="shared" si="63"/>
        <v>6117.1859999999997</v>
      </c>
      <c r="M50" s="4">
        <f t="shared" si="64"/>
        <v>19395.235000000081</v>
      </c>
      <c r="N50" s="4">
        <f t="shared" si="65"/>
        <v>19926.978500000077</v>
      </c>
      <c r="O50" s="4">
        <f t="shared" si="66"/>
        <v>29267.241500000171</v>
      </c>
      <c r="P50" s="4">
        <f t="shared" si="67"/>
        <v>16527.08600000001</v>
      </c>
      <c r="Q50" s="4">
        <f t="shared" si="68"/>
        <v>27310.799999999999</v>
      </c>
      <c r="R50" s="4">
        <f t="shared" si="69"/>
        <v>7721.59</v>
      </c>
      <c r="S50" s="4">
        <f t="shared" si="70"/>
        <v>0</v>
      </c>
      <c r="T50" s="4"/>
      <c r="U50" s="61">
        <v>1443.3910000000001</v>
      </c>
      <c r="V50" s="61">
        <v>748.14300000000003</v>
      </c>
      <c r="W50" s="61">
        <v>1399.5440000000001</v>
      </c>
      <c r="X50" s="61">
        <v>2506.721</v>
      </c>
      <c r="Y50" s="61">
        <v>1762.7895000000001</v>
      </c>
      <c r="Z50" s="61">
        <v>1783.73</v>
      </c>
      <c r="AA50" s="61">
        <v>2626.5050000000001</v>
      </c>
      <c r="AB50" s="61">
        <v>1577.1310000000001</v>
      </c>
      <c r="AC50" s="61">
        <v>4328.6610000000001</v>
      </c>
      <c r="AD50" s="61">
        <v>2297.9850000000001</v>
      </c>
      <c r="AE50" s="61">
        <v>6033.5350000000299</v>
      </c>
      <c r="AF50" s="61">
        <v>3187.8090000000002</v>
      </c>
      <c r="AG50" s="61">
        <v>1056.748</v>
      </c>
      <c r="AH50" s="61">
        <v>604.54399999999998</v>
      </c>
      <c r="AI50" s="61">
        <v>4455.8940000000002</v>
      </c>
      <c r="AJ50" s="61">
        <v>5200.0320000000102</v>
      </c>
      <c r="AK50" s="61">
        <v>4443.8230000000003</v>
      </c>
      <c r="AL50" s="4">
        <v>9751.3800000000701</v>
      </c>
      <c r="AM50" s="4">
        <v>4760.9380000000101</v>
      </c>
      <c r="AN50" s="4">
        <v>5674.0470000000196</v>
      </c>
      <c r="AO50" s="4">
        <v>9491.9935000000496</v>
      </c>
      <c r="AP50" s="4">
        <v>6519.5280000000203</v>
      </c>
      <c r="AQ50" s="4">
        <v>7622.0060000000503</v>
      </c>
      <c r="AR50" s="4">
        <v>15125.7075000001</v>
      </c>
      <c r="AS50" s="4">
        <v>2756.6320000000001</v>
      </c>
      <c r="AT50" s="4">
        <v>3733.1240000000098</v>
      </c>
      <c r="AU50" s="4">
        <v>10037.33</v>
      </c>
      <c r="AV50" s="4">
        <v>6735.61</v>
      </c>
      <c r="AW50" s="4">
        <v>6413.6</v>
      </c>
      <c r="AX50" s="4">
        <v>14161.59</v>
      </c>
      <c r="AY50" s="4">
        <v>7721.59</v>
      </c>
      <c r="AZ50" s="4"/>
      <c r="BA50" s="4"/>
      <c r="BB50" s="4"/>
      <c r="BC50" s="4"/>
      <c r="BD50" s="4"/>
      <c r="BE50" s="4"/>
      <c r="BF50" s="84">
        <f t="shared" si="71"/>
        <v>2.6085992119218582</v>
      </c>
      <c r="BG50" s="84">
        <f t="shared" si="71"/>
        <v>6.1751071882278374</v>
      </c>
      <c r="BH50" s="84">
        <f t="shared" si="71"/>
        <v>2.2525962242369317</v>
      </c>
      <c r="BI50" s="84">
        <f t="shared" si="71"/>
        <v>1.2953016442975709</v>
      </c>
      <c r="BJ50" s="84">
        <f t="shared" si="71"/>
        <v>1.4432618040817558</v>
      </c>
      <c r="BK50" s="84">
        <f t="shared" si="71"/>
        <v>1.4522652178460791</v>
      </c>
      <c r="BL50" s="84">
        <f t="shared" si="71"/>
        <v>1.6218631706609041</v>
      </c>
      <c r="BM50" s="84">
        <f t="shared" si="71"/>
        <v>0</v>
      </c>
      <c r="BN50" s="84">
        <f t="shared" si="71"/>
        <v>0</v>
      </c>
      <c r="BO50" s="84">
        <f t="shared" si="71"/>
        <v>0</v>
      </c>
      <c r="BP50" s="84">
        <f t="shared" si="71"/>
        <v>0</v>
      </c>
      <c r="BQ50" s="84">
        <f t="shared" si="71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    : INDEX(U51:AF51,$B$2))</f>
        <v>9195.4014999999999</v>
      </c>
      <c r="D51" s="71">
        <f>SUM(AG51                                     : INDEX(AG51:AR51,$B$2))</f>
        <v>13085.359999999999</v>
      </c>
      <c r="E51" s="71">
        <f>SUM(AS51                                     : INDEX(AS51:BD51,$B$2))</f>
        <v>19385.427</v>
      </c>
      <c r="F51" s="67">
        <f t="shared" si="72"/>
        <v>1.4814592032622718</v>
      </c>
      <c r="G51" s="4"/>
      <c r="H51" s="4">
        <f t="shared" si="59"/>
        <v>3013.9840000000004</v>
      </c>
      <c r="I51" s="4">
        <f t="shared" si="60"/>
        <v>4259.1795000000002</v>
      </c>
      <c r="J51" s="4">
        <f t="shared" si="61"/>
        <v>5810.9159999999993</v>
      </c>
      <c r="K51" s="4">
        <f t="shared" si="62"/>
        <v>9602.3770000000204</v>
      </c>
      <c r="L51" s="4">
        <f t="shared" si="63"/>
        <v>2184.7129999999988</v>
      </c>
      <c r="M51" s="4">
        <f t="shared" si="64"/>
        <v>7456.6570000000002</v>
      </c>
      <c r="N51" s="4">
        <f t="shared" si="65"/>
        <v>11819.907000000019</v>
      </c>
      <c r="O51" s="4">
        <f t="shared" si="66"/>
        <v>14683.51300000003</v>
      </c>
      <c r="P51" s="4">
        <f t="shared" si="67"/>
        <v>7620.2669999999998</v>
      </c>
      <c r="Q51" s="4">
        <f t="shared" si="68"/>
        <v>8536.630000000001</v>
      </c>
      <c r="R51" s="4">
        <f t="shared" si="69"/>
        <v>3228.53</v>
      </c>
      <c r="S51" s="4">
        <f t="shared" si="70"/>
        <v>0</v>
      </c>
      <c r="T51" s="4"/>
      <c r="U51" s="61">
        <v>900.697</v>
      </c>
      <c r="V51" s="61">
        <v>986.32799999999997</v>
      </c>
      <c r="W51" s="61">
        <v>1126.9590000000001</v>
      </c>
      <c r="X51" s="61">
        <v>1109.8240000000001</v>
      </c>
      <c r="Y51" s="61">
        <v>1587.0785000000001</v>
      </c>
      <c r="Z51" s="61">
        <v>1562.277</v>
      </c>
      <c r="AA51" s="61">
        <v>1922.2380000000001</v>
      </c>
      <c r="AB51" s="61">
        <v>1360.7660000000001</v>
      </c>
      <c r="AC51" s="61">
        <v>2527.9119999999998</v>
      </c>
      <c r="AD51" s="61">
        <v>2817.5140000000001</v>
      </c>
      <c r="AE51" s="61">
        <v>1627.8630000000001</v>
      </c>
      <c r="AF51" s="61">
        <v>5157.00000000002</v>
      </c>
      <c r="AG51" s="61">
        <v>925.79899999999895</v>
      </c>
      <c r="AH51" s="61">
        <v>756.42700000000002</v>
      </c>
      <c r="AI51" s="61">
        <v>502.48700000000002</v>
      </c>
      <c r="AJ51" s="61">
        <v>1484.2950000000001</v>
      </c>
      <c r="AK51" s="61">
        <v>1717.1189999999999</v>
      </c>
      <c r="AL51" s="4">
        <v>4255.2430000000004</v>
      </c>
      <c r="AM51" s="4">
        <v>3443.99</v>
      </c>
      <c r="AN51" s="4">
        <v>2777.319</v>
      </c>
      <c r="AO51" s="4">
        <v>5598.59800000002</v>
      </c>
      <c r="AP51" s="4">
        <v>3823.0619999999999</v>
      </c>
      <c r="AQ51" s="4">
        <v>3988.2570000000001</v>
      </c>
      <c r="AR51" s="4">
        <v>6872.1940000000304</v>
      </c>
      <c r="AS51" s="4">
        <v>2279.9690000000001</v>
      </c>
      <c r="AT51" s="4">
        <v>1583.258</v>
      </c>
      <c r="AU51" s="4">
        <v>3757.04</v>
      </c>
      <c r="AV51" s="4">
        <v>3820.79</v>
      </c>
      <c r="AW51" s="4">
        <v>2595.56</v>
      </c>
      <c r="AX51" s="4">
        <v>2120.2800000000002</v>
      </c>
      <c r="AY51" s="4">
        <v>3228.53</v>
      </c>
      <c r="AZ51" s="4"/>
      <c r="BA51" s="4"/>
      <c r="BB51" s="4"/>
      <c r="BC51" s="4"/>
      <c r="BD51" s="4"/>
      <c r="BE51" s="4"/>
      <c r="BF51" s="84">
        <f t="shared" si="71"/>
        <v>2.4627041074790559</v>
      </c>
      <c r="BG51" s="84">
        <f t="shared" si="71"/>
        <v>2.0930744143188966</v>
      </c>
      <c r="BH51" s="84">
        <f t="shared" si="71"/>
        <v>7.4768899493917251</v>
      </c>
      <c r="BI51" s="84">
        <f t="shared" si="71"/>
        <v>2.5741446275841393</v>
      </c>
      <c r="BJ51" s="84">
        <f t="shared" si="71"/>
        <v>1.5115784054570476</v>
      </c>
      <c r="BK51" s="84">
        <f t="shared" si="71"/>
        <v>0.49827471662605405</v>
      </c>
      <c r="BL51" s="84">
        <f t="shared" si="71"/>
        <v>0.93743884273763878</v>
      </c>
      <c r="BM51" s="84">
        <f t="shared" si="71"/>
        <v>0</v>
      </c>
      <c r="BN51" s="84">
        <f t="shared" si="71"/>
        <v>0</v>
      </c>
      <c r="BO51" s="84">
        <f t="shared" si="71"/>
        <v>0</v>
      </c>
      <c r="BP51" s="84">
        <f t="shared" si="71"/>
        <v>0</v>
      </c>
      <c r="BQ51" s="84">
        <f t="shared" si="71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    : INDEX(U52:AF52,$B$2))</f>
        <v>10000.49</v>
      </c>
      <c r="D52" s="71">
        <f>SUM(AG52                                   : INDEX(AG52:AR52,$B$2))</f>
        <v>14753.869000000001</v>
      </c>
      <c r="E52" s="71">
        <f>SUM(AS52                                     : INDEX(AS52:BD52,$B$2))</f>
        <v>24635.103500000008</v>
      </c>
      <c r="F52" s="67">
        <f t="shared" si="72"/>
        <v>1.6697385275685996</v>
      </c>
      <c r="G52" s="4"/>
      <c r="H52" s="4">
        <f t="shared" si="59"/>
        <v>3643.8090000000002</v>
      </c>
      <c r="I52" s="4">
        <f t="shared" si="60"/>
        <v>4170.7929999999997</v>
      </c>
      <c r="J52" s="4">
        <f t="shared" si="61"/>
        <v>6769.6020000000008</v>
      </c>
      <c r="K52" s="4">
        <f t="shared" si="62"/>
        <v>10814.493</v>
      </c>
      <c r="L52" s="4">
        <f t="shared" si="63"/>
        <v>5918.3670000000002</v>
      </c>
      <c r="M52" s="4">
        <f t="shared" si="64"/>
        <v>6162.6</v>
      </c>
      <c r="N52" s="4">
        <f t="shared" si="65"/>
        <v>12859.71650000001</v>
      </c>
      <c r="O52" s="4">
        <f t="shared" si="66"/>
        <v>15217.122000000028</v>
      </c>
      <c r="P52" s="4">
        <f t="shared" si="67"/>
        <v>12892.733500000009</v>
      </c>
      <c r="Q52" s="4">
        <f t="shared" si="68"/>
        <v>8610.2799999999988</v>
      </c>
      <c r="R52" s="4">
        <f t="shared" si="69"/>
        <v>3132.09</v>
      </c>
      <c r="S52" s="4">
        <f t="shared" si="70"/>
        <v>0</v>
      </c>
      <c r="T52" s="4"/>
      <c r="U52" s="61">
        <v>1123.3230000000001</v>
      </c>
      <c r="V52" s="61">
        <v>904.76700000000005</v>
      </c>
      <c r="W52" s="61">
        <v>1615.7190000000001</v>
      </c>
      <c r="X52" s="61">
        <v>1001.768</v>
      </c>
      <c r="Y52" s="61">
        <v>973.64499999999998</v>
      </c>
      <c r="Z52" s="61">
        <v>2195.38</v>
      </c>
      <c r="AA52" s="61">
        <v>2185.8879999999999</v>
      </c>
      <c r="AB52" s="61">
        <v>1202.1400000000001</v>
      </c>
      <c r="AC52" s="61">
        <v>3381.5740000000001</v>
      </c>
      <c r="AD52" s="61">
        <v>2536.0300000000002</v>
      </c>
      <c r="AE52" s="61">
        <v>4341.701</v>
      </c>
      <c r="AF52" s="61">
        <v>3936.7620000000002</v>
      </c>
      <c r="AG52" s="61">
        <v>1277.04</v>
      </c>
      <c r="AH52" s="61">
        <v>1869.077</v>
      </c>
      <c r="AI52" s="61">
        <v>2772.25</v>
      </c>
      <c r="AJ52" s="61">
        <v>1264.825</v>
      </c>
      <c r="AK52" s="61">
        <v>1753.539</v>
      </c>
      <c r="AL52" s="4">
        <v>3144.2359999999999</v>
      </c>
      <c r="AM52" s="4">
        <v>2672.902</v>
      </c>
      <c r="AN52" s="4">
        <v>3768.77000000001</v>
      </c>
      <c r="AO52" s="4">
        <v>6418.0445</v>
      </c>
      <c r="AP52" s="4">
        <v>3671.5749999999998</v>
      </c>
      <c r="AQ52" s="4">
        <v>3967.9929999999999</v>
      </c>
      <c r="AR52" s="4">
        <v>7577.5540000000301</v>
      </c>
      <c r="AS52" s="4">
        <v>3159.2165</v>
      </c>
      <c r="AT52" s="4">
        <v>5424.7270000000099</v>
      </c>
      <c r="AU52" s="4">
        <v>4308.79</v>
      </c>
      <c r="AV52" s="4">
        <v>2774.46</v>
      </c>
      <c r="AW52" s="4">
        <v>3083.16</v>
      </c>
      <c r="AX52" s="4">
        <v>2752.66</v>
      </c>
      <c r="AY52" s="4">
        <v>3132.09</v>
      </c>
      <c r="AZ52" s="4"/>
      <c r="BA52" s="4"/>
      <c r="BB52" s="4"/>
      <c r="BC52" s="4"/>
      <c r="BD52" s="4"/>
      <c r="BE52" s="4"/>
      <c r="BF52" s="84">
        <f t="shared" si="71"/>
        <v>2.4738586888429492</v>
      </c>
      <c r="BG52" s="84">
        <f t="shared" si="71"/>
        <v>2.9023560827082084</v>
      </c>
      <c r="BH52" s="84">
        <f t="shared" si="71"/>
        <v>1.5542573721706194</v>
      </c>
      <c r="BI52" s="84">
        <f t="shared" si="71"/>
        <v>2.1935524677326903</v>
      </c>
      <c r="BJ52" s="84">
        <f t="shared" si="71"/>
        <v>1.7582500303671602</v>
      </c>
      <c r="BK52" s="84">
        <f t="shared" si="71"/>
        <v>0.87546227446031399</v>
      </c>
      <c r="BL52" s="84">
        <f t="shared" si="71"/>
        <v>1.1717938031398083</v>
      </c>
      <c r="BM52" s="84">
        <f t="shared" si="71"/>
        <v>0</v>
      </c>
      <c r="BN52" s="84">
        <f t="shared" si="71"/>
        <v>0</v>
      </c>
      <c r="BO52" s="84">
        <f t="shared" si="71"/>
        <v>0</v>
      </c>
      <c r="BP52" s="84">
        <f t="shared" si="71"/>
        <v>0</v>
      </c>
      <c r="BQ52" s="84">
        <f t="shared" si="71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    : INDEX(U53:AF53,$B$2))</f>
        <v>8281.1255000000001</v>
      </c>
      <c r="D53" s="71">
        <f>SUM(AG53                                   : INDEX(AG53:AR53,$B$2))</f>
        <v>10748.326000000001</v>
      </c>
      <c r="E53" s="71">
        <f>SUM(AS53                                     : INDEX(AS53:BD53,$B$2))</f>
        <v>16508.927499999998</v>
      </c>
      <c r="F53" s="67">
        <f t="shared" si="72"/>
        <v>1.5359533661334794</v>
      </c>
      <c r="G53" s="4"/>
      <c r="H53" s="4">
        <f t="shared" si="59"/>
        <v>1952.962</v>
      </c>
      <c r="I53" s="4">
        <f t="shared" si="60"/>
        <v>4908.1305000000002</v>
      </c>
      <c r="J53" s="4">
        <f t="shared" si="61"/>
        <v>4366.8204999999998</v>
      </c>
      <c r="K53" s="4">
        <f t="shared" si="62"/>
        <v>7860.7075000000004</v>
      </c>
      <c r="L53" s="4">
        <f t="shared" si="63"/>
        <v>5808.7690000000002</v>
      </c>
      <c r="M53" s="4">
        <f t="shared" si="64"/>
        <v>3844.0459999999998</v>
      </c>
      <c r="N53" s="4">
        <f t="shared" si="65"/>
        <v>4691.4434999999994</v>
      </c>
      <c r="O53" s="4">
        <f t="shared" si="66"/>
        <v>12318.27500000002</v>
      </c>
      <c r="P53" s="4">
        <f t="shared" si="67"/>
        <v>9626.6674999999996</v>
      </c>
      <c r="Q53" s="4">
        <f t="shared" si="68"/>
        <v>5179.45</v>
      </c>
      <c r="R53" s="4">
        <f t="shared" si="69"/>
        <v>1702.81</v>
      </c>
      <c r="S53" s="4">
        <f t="shared" si="70"/>
        <v>0</v>
      </c>
      <c r="T53" s="4"/>
      <c r="U53" s="61">
        <v>530.08399999999995</v>
      </c>
      <c r="V53" s="61">
        <v>451.44900000000001</v>
      </c>
      <c r="W53" s="61">
        <v>971.42899999999997</v>
      </c>
      <c r="X53" s="61">
        <v>2369.1405</v>
      </c>
      <c r="Y53" s="61">
        <v>1384.3610000000001</v>
      </c>
      <c r="Z53" s="61">
        <v>1154.6289999999999</v>
      </c>
      <c r="AA53" s="61">
        <v>1420.0329999999999</v>
      </c>
      <c r="AB53" s="61">
        <v>859.524</v>
      </c>
      <c r="AC53" s="61">
        <v>2087.2635</v>
      </c>
      <c r="AD53" s="61">
        <v>1430.2845</v>
      </c>
      <c r="AE53" s="61">
        <v>3005.5030000000002</v>
      </c>
      <c r="AF53" s="61">
        <v>3424.92</v>
      </c>
      <c r="AG53" s="61">
        <v>1330.8430000000001</v>
      </c>
      <c r="AH53" s="61">
        <v>1199.163</v>
      </c>
      <c r="AI53" s="61">
        <v>3278.7629999999999</v>
      </c>
      <c r="AJ53" s="61">
        <v>1240.7159999999999</v>
      </c>
      <c r="AK53" s="61">
        <v>1410.462</v>
      </c>
      <c r="AL53" s="4">
        <v>1192.8679999999999</v>
      </c>
      <c r="AM53" s="4">
        <v>1095.511</v>
      </c>
      <c r="AN53" s="4">
        <v>1414.9960000000001</v>
      </c>
      <c r="AO53" s="4">
        <v>2180.9364999999998</v>
      </c>
      <c r="AP53" s="4">
        <v>2984.922</v>
      </c>
      <c r="AQ53" s="4">
        <v>2618.1770000000001</v>
      </c>
      <c r="AR53" s="4">
        <v>6715.1760000000204</v>
      </c>
      <c r="AS53" s="4">
        <v>1720.3544999999999</v>
      </c>
      <c r="AT53" s="4">
        <v>3040.5129999999999</v>
      </c>
      <c r="AU53" s="4">
        <v>4865.8</v>
      </c>
      <c r="AV53" s="4">
        <v>2048.56</v>
      </c>
      <c r="AW53" s="4">
        <v>1657.9</v>
      </c>
      <c r="AX53" s="4">
        <v>1472.99</v>
      </c>
      <c r="AY53" s="4">
        <v>1702.81</v>
      </c>
      <c r="AZ53" s="4"/>
      <c r="BA53" s="4"/>
      <c r="BB53" s="4"/>
      <c r="BC53" s="4"/>
      <c r="BD53" s="4"/>
      <c r="BE53" s="4"/>
      <c r="BF53" s="84">
        <f t="shared" si="71"/>
        <v>1.2926802785903371</v>
      </c>
      <c r="BG53" s="84">
        <f t="shared" si="71"/>
        <v>2.5355293650654662</v>
      </c>
      <c r="BH53" s="84">
        <f t="shared" si="71"/>
        <v>1.4840352901383846</v>
      </c>
      <c r="BI53" s="84">
        <f t="shared" si="71"/>
        <v>1.651111132604077</v>
      </c>
      <c r="BJ53" s="84">
        <f t="shared" si="71"/>
        <v>1.175430461791952</v>
      </c>
      <c r="BK53" s="84">
        <f t="shared" si="71"/>
        <v>1.2348306769902455</v>
      </c>
      <c r="BL53" s="84">
        <f t="shared" si="71"/>
        <v>1.5543522611822245</v>
      </c>
      <c r="BM53" s="84">
        <f t="shared" si="71"/>
        <v>0</v>
      </c>
      <c r="BN53" s="84">
        <f t="shared" si="71"/>
        <v>0</v>
      </c>
      <c r="BO53" s="84">
        <f t="shared" si="71"/>
        <v>0</v>
      </c>
      <c r="BP53" s="84">
        <f t="shared" si="71"/>
        <v>0</v>
      </c>
      <c r="BQ53" s="84">
        <f t="shared" si="71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    : INDEX(U54:AF54,$B$2))</f>
        <v>7423.2724999999991</v>
      </c>
      <c r="D54" s="71">
        <f>SUM(AG54                                   : INDEX(AG54:AR54,$B$2))</f>
        <v>14718.848999999998</v>
      </c>
      <c r="E54" s="71">
        <f>SUM(AS54                                     : INDEX(AS54:BD54,$B$2))</f>
        <v>9109.1219999999994</v>
      </c>
      <c r="F54" s="67">
        <f t="shared" si="72"/>
        <v>0.61887461444845315</v>
      </c>
      <c r="G54" s="4"/>
      <c r="H54" s="4">
        <f t="shared" si="59"/>
        <v>2226.663</v>
      </c>
      <c r="I54" s="4">
        <f t="shared" si="60"/>
        <v>3811.4845</v>
      </c>
      <c r="J54" s="4">
        <f t="shared" si="61"/>
        <v>4049.9865</v>
      </c>
      <c r="K54" s="4">
        <f t="shared" si="62"/>
        <v>7352.7420000000002</v>
      </c>
      <c r="L54" s="4">
        <f t="shared" si="63"/>
        <v>4801.6819999999998</v>
      </c>
      <c r="M54" s="4">
        <f t="shared" si="64"/>
        <v>7911.0730000000003</v>
      </c>
      <c r="N54" s="4">
        <f t="shared" si="65"/>
        <v>5009.5820000000003</v>
      </c>
      <c r="O54" s="4">
        <f t="shared" si="66"/>
        <v>9922.6170000000093</v>
      </c>
      <c r="P54" s="4">
        <f t="shared" si="67"/>
        <v>3791.8919999999998</v>
      </c>
      <c r="Q54" s="4">
        <f t="shared" si="68"/>
        <v>4332.88</v>
      </c>
      <c r="R54" s="4">
        <f t="shared" si="69"/>
        <v>984.35</v>
      </c>
      <c r="S54" s="4">
        <f t="shared" si="70"/>
        <v>0</v>
      </c>
      <c r="T54" s="4"/>
      <c r="U54" s="61">
        <v>575.85699999999997</v>
      </c>
      <c r="V54" s="61">
        <v>666.29300000000001</v>
      </c>
      <c r="W54" s="61">
        <v>984.51300000000003</v>
      </c>
      <c r="X54" s="61">
        <v>1944.9684999999999</v>
      </c>
      <c r="Y54" s="61">
        <v>964.82</v>
      </c>
      <c r="Z54" s="61">
        <v>901.69600000000003</v>
      </c>
      <c r="AA54" s="61">
        <v>1385.125</v>
      </c>
      <c r="AB54" s="61">
        <v>850.41600000000005</v>
      </c>
      <c r="AC54" s="61">
        <v>1814.4455</v>
      </c>
      <c r="AD54" s="61">
        <v>1688.5650000000001</v>
      </c>
      <c r="AE54" s="61">
        <v>2676.241</v>
      </c>
      <c r="AF54" s="61">
        <v>2987.9360000000001</v>
      </c>
      <c r="AG54" s="61">
        <v>719.75</v>
      </c>
      <c r="AH54" s="61">
        <v>1248.867</v>
      </c>
      <c r="AI54" s="61">
        <v>2833.0650000000001</v>
      </c>
      <c r="AJ54" s="61">
        <v>1805.7670000000001</v>
      </c>
      <c r="AK54" s="61">
        <v>2847.5729999999999</v>
      </c>
      <c r="AL54" s="4">
        <v>3257.7330000000002</v>
      </c>
      <c r="AM54" s="4">
        <v>2006.0940000000001</v>
      </c>
      <c r="AN54" s="4">
        <v>1248.374</v>
      </c>
      <c r="AO54" s="4">
        <v>1755.114</v>
      </c>
      <c r="AP54" s="4">
        <v>1052.402</v>
      </c>
      <c r="AQ54" s="4">
        <v>2202.0239999999999</v>
      </c>
      <c r="AR54" s="4">
        <v>6668.1910000000098</v>
      </c>
      <c r="AS54" s="4">
        <v>506.363</v>
      </c>
      <c r="AT54" s="4">
        <v>1163.989</v>
      </c>
      <c r="AU54" s="4">
        <v>2121.54</v>
      </c>
      <c r="AV54" s="4">
        <v>1892.71</v>
      </c>
      <c r="AW54" s="4">
        <v>1420.3</v>
      </c>
      <c r="AX54" s="4">
        <v>1019.87</v>
      </c>
      <c r="AY54" s="4">
        <v>984.35</v>
      </c>
      <c r="AZ54" s="4"/>
      <c r="BA54" s="4"/>
      <c r="BB54" s="4"/>
      <c r="BC54" s="4"/>
      <c r="BD54" s="4"/>
      <c r="BE54" s="4"/>
      <c r="BF54" s="84">
        <f t="shared" si="71"/>
        <v>0.70352622438346646</v>
      </c>
      <c r="BG54" s="84">
        <f t="shared" si="71"/>
        <v>0.93203599742806886</v>
      </c>
      <c r="BH54" s="84">
        <f t="shared" si="71"/>
        <v>0.74884974400516757</v>
      </c>
      <c r="BI54" s="84">
        <f t="shared" si="71"/>
        <v>1.0481474077220372</v>
      </c>
      <c r="BJ54" s="84">
        <f t="shared" si="71"/>
        <v>0.49877562401385322</v>
      </c>
      <c r="BK54" s="84">
        <f t="shared" si="71"/>
        <v>0.31306126069877427</v>
      </c>
      <c r="BL54" s="84">
        <f t="shared" si="71"/>
        <v>0.49067989834972836</v>
      </c>
      <c r="BM54" s="84">
        <f t="shared" si="71"/>
        <v>0</v>
      </c>
      <c r="BN54" s="84">
        <f t="shared" si="71"/>
        <v>0</v>
      </c>
      <c r="BO54" s="84">
        <f t="shared" si="71"/>
        <v>0</v>
      </c>
      <c r="BP54" s="84">
        <f t="shared" si="71"/>
        <v>0</v>
      </c>
      <c r="BQ54" s="84">
        <f t="shared" si="71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    : INDEX(U55:AF55,$B$2))</f>
        <v>998.68899999999996</v>
      </c>
      <c r="D55" s="71">
        <f>SUM(AG55                                   : INDEX(AG55:AR55,$B$2))</f>
        <v>7615.3810000000003</v>
      </c>
      <c r="E55" s="71">
        <f>SUM(AS55                                       : INDEX(AS55:BD55,$B$2))</f>
        <v>13175.3325</v>
      </c>
      <c r="F55" s="67">
        <f t="shared" si="72"/>
        <v>1.7300949880248933</v>
      </c>
      <c r="G55" s="4"/>
      <c r="H55" s="4">
        <f t="shared" si="59"/>
        <v>249.67699999999999</v>
      </c>
      <c r="I55" s="4">
        <f t="shared" si="60"/>
        <v>356.13200000000001</v>
      </c>
      <c r="J55" s="4">
        <f t="shared" si="61"/>
        <v>2242.386</v>
      </c>
      <c r="K55" s="4">
        <f t="shared" si="62"/>
        <v>4741.2060000000001</v>
      </c>
      <c r="L55" s="4">
        <f t="shared" si="63"/>
        <v>3403.893</v>
      </c>
      <c r="M55" s="4">
        <f t="shared" si="64"/>
        <v>3393.9380000000001</v>
      </c>
      <c r="N55" s="4">
        <f t="shared" si="65"/>
        <v>5318.5424999999996</v>
      </c>
      <c r="O55" s="4">
        <f t="shared" si="66"/>
        <v>11959.72400000002</v>
      </c>
      <c r="P55" s="4">
        <f t="shared" si="67"/>
        <v>4974.6225000000004</v>
      </c>
      <c r="Q55" s="4">
        <f t="shared" si="68"/>
        <v>6413.41</v>
      </c>
      <c r="R55" s="4">
        <f t="shared" si="69"/>
        <v>1787.3</v>
      </c>
      <c r="S55" s="4">
        <f t="shared" si="70"/>
        <v>0</v>
      </c>
      <c r="T55" s="4"/>
      <c r="U55" s="61">
        <v>36.07</v>
      </c>
      <c r="V55" s="61">
        <v>113.072</v>
      </c>
      <c r="W55" s="61">
        <v>100.535</v>
      </c>
      <c r="X55" s="61">
        <v>47.24</v>
      </c>
      <c r="Y55" s="61">
        <v>-34.981999999999999</v>
      </c>
      <c r="Z55" s="61">
        <v>343.87400000000002</v>
      </c>
      <c r="AA55" s="61">
        <v>392.88</v>
      </c>
      <c r="AB55" s="61">
        <v>389.87099999999998</v>
      </c>
      <c r="AC55" s="61">
        <v>1459.635</v>
      </c>
      <c r="AD55" s="61">
        <v>429.95350000000002</v>
      </c>
      <c r="AE55" s="61">
        <v>2127.8780000000002</v>
      </c>
      <c r="AF55" s="61">
        <v>2183.3744999999999</v>
      </c>
      <c r="AG55" s="61">
        <v>793.25400000000002</v>
      </c>
      <c r="AH55" s="61">
        <v>856.61</v>
      </c>
      <c r="AI55" s="61">
        <v>1754.029</v>
      </c>
      <c r="AJ55" s="61">
        <v>419.62599999999998</v>
      </c>
      <c r="AK55" s="61">
        <v>1222.71</v>
      </c>
      <c r="AL55" s="4">
        <v>1751.6020000000001</v>
      </c>
      <c r="AM55" s="4">
        <v>817.55</v>
      </c>
      <c r="AN55" s="4">
        <v>2241.4050000000002</v>
      </c>
      <c r="AO55" s="4">
        <v>2259.5875000000001</v>
      </c>
      <c r="AP55" s="4">
        <v>3182.1260000000002</v>
      </c>
      <c r="AQ55" s="4">
        <v>2341.7910000000002</v>
      </c>
      <c r="AR55" s="4">
        <v>6435.8070000000198</v>
      </c>
      <c r="AS55" s="4">
        <v>1340.424</v>
      </c>
      <c r="AT55" s="4">
        <v>1857.0685000000001</v>
      </c>
      <c r="AU55" s="4">
        <v>1777.13</v>
      </c>
      <c r="AV55" s="4">
        <v>2295.9299999999998</v>
      </c>
      <c r="AW55" s="4">
        <v>2065.11</v>
      </c>
      <c r="AX55" s="4">
        <v>2052.37</v>
      </c>
      <c r="AY55" s="4">
        <v>1787.3</v>
      </c>
      <c r="AZ55" s="4"/>
      <c r="BA55" s="4"/>
      <c r="BB55" s="4"/>
      <c r="BC55" s="4"/>
      <c r="BD55" s="4"/>
      <c r="BE55" s="4"/>
      <c r="BF55" s="84">
        <f t="shared" si="71"/>
        <v>1.6897790619398074</v>
      </c>
      <c r="BG55" s="84">
        <f t="shared" si="71"/>
        <v>2.1679276450193203</v>
      </c>
      <c r="BH55" s="84">
        <f t="shared" si="71"/>
        <v>1.0131702497507169</v>
      </c>
      <c r="BI55" s="84">
        <f t="shared" si="71"/>
        <v>5.4713721266079798</v>
      </c>
      <c r="BJ55" s="84">
        <f t="shared" si="71"/>
        <v>1.6889614054027529</v>
      </c>
      <c r="BK55" s="84">
        <f t="shared" si="71"/>
        <v>1.1717102401116235</v>
      </c>
      <c r="BL55" s="84">
        <f t="shared" si="71"/>
        <v>2.1861659837318821</v>
      </c>
      <c r="BM55" s="84">
        <f t="shared" si="71"/>
        <v>0</v>
      </c>
      <c r="BN55" s="84">
        <f t="shared" si="71"/>
        <v>0</v>
      </c>
      <c r="BO55" s="84">
        <f t="shared" si="71"/>
        <v>0</v>
      </c>
      <c r="BP55" s="84">
        <f t="shared" si="71"/>
        <v>0</v>
      </c>
      <c r="BQ55" s="84">
        <f t="shared" si="71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    : INDEX(U56:AF56,$B$2))</f>
        <v>0</v>
      </c>
      <c r="D56" s="71">
        <f>SUM(AG56                                    : INDEX(AG56:AR56,$B$2))</f>
        <v>0</v>
      </c>
      <c r="E56" s="71">
        <f>SUM(AS56                                      : INDEX(AS56:BD56,$B$2))</f>
        <v>6357.2129999999997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1875.5630000000001</v>
      </c>
      <c r="Q56" s="4">
        <f t="shared" si="68"/>
        <v>3729.12</v>
      </c>
      <c r="R56" s="4">
        <f t="shared" si="69"/>
        <v>752.53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1074.5830000000001</v>
      </c>
      <c r="AU56" s="4">
        <v>800.98</v>
      </c>
      <c r="AV56" s="4">
        <v>2179.69</v>
      </c>
      <c r="AW56" s="4">
        <v>894.63</v>
      </c>
      <c r="AX56" s="4">
        <v>654.79999999999995</v>
      </c>
      <c r="AY56" s="4">
        <v>752.53</v>
      </c>
      <c r="AZ56" s="4"/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281</v>
      </c>
      <c r="B57" s="16" t="s">
        <v>282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100.027</v>
      </c>
      <c r="X57" s="61">
        <v>-100.027</v>
      </c>
      <c r="Y57" s="61">
        <v>0</v>
      </c>
      <c r="Z57" s="61">
        <v>2375.877</v>
      </c>
      <c r="AA57" s="61">
        <v>2075.558</v>
      </c>
      <c r="AB57" s="61">
        <v>791.35400000000004</v>
      </c>
      <c r="AC57" s="61">
        <v>5012.6899999999996</v>
      </c>
      <c r="AD57" s="61">
        <v>1468.0070000000001</v>
      </c>
      <c r="AE57" s="61">
        <v>1110</v>
      </c>
      <c r="AF57" s="61">
        <v>590.54999999999995</v>
      </c>
      <c r="AG57" s="61">
        <v>5389.3</v>
      </c>
      <c r="AH57" s="61">
        <v>722.77800000000002</v>
      </c>
      <c r="AI57" s="61">
        <v>590</v>
      </c>
      <c r="AJ57" s="61">
        <v>180</v>
      </c>
      <c r="AK57" s="61">
        <v>7635.21</v>
      </c>
      <c r="AL57" s="4">
        <v>3390.1489999999999</v>
      </c>
      <c r="AM57" s="4">
        <v>4398.2489999999998</v>
      </c>
      <c r="AN57" s="4">
        <v>4082.2379999999998</v>
      </c>
      <c r="AO57" s="4">
        <v>2134.3670000000002</v>
      </c>
      <c r="AP57" s="4">
        <v>3945.3960000000002</v>
      </c>
      <c r="AQ57" s="4">
        <v>13069.396000000001</v>
      </c>
      <c r="AR57" s="4">
        <v>4614.4746999999998</v>
      </c>
      <c r="AS57" s="4">
        <v>5714.2383999999993</v>
      </c>
      <c r="AT57" s="4">
        <v>2633.4140000000002</v>
      </c>
      <c r="AU57" s="4">
        <v>8294.57</v>
      </c>
      <c r="AV57" s="4">
        <v>1779.5429999999999</v>
      </c>
      <c r="AW57" s="4">
        <v>10025.27</v>
      </c>
      <c r="AX57" s="4">
        <v>8392.49</v>
      </c>
      <c r="AY57" s="4">
        <v>2138.5100000000002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55540.364999999998</v>
      </c>
      <c r="D58" s="72">
        <f>SUM(D49:D55)</f>
        <v>97682.222000000082</v>
      </c>
      <c r="E58" s="72">
        <f>SUM(E49:E55)</f>
        <v>154590.31300000002</v>
      </c>
      <c r="F58" s="68">
        <f t="shared" si="72"/>
        <v>1.5825839117377971</v>
      </c>
      <c r="G58" s="4"/>
      <c r="H58" s="4">
        <f>SUM(U58:W58)</f>
        <v>17419.7</v>
      </c>
      <c r="I58" s="4">
        <f>SUM(X58:Z58)</f>
        <v>25503.313999999998</v>
      </c>
      <c r="J58" s="4">
        <f t="shared" si="61"/>
        <v>36283.875</v>
      </c>
      <c r="K58" s="4">
        <f t="shared" si="62"/>
        <v>57108.535000000054</v>
      </c>
      <c r="L58" s="4">
        <f t="shared" si="63"/>
        <v>30106.803</v>
      </c>
      <c r="M58" s="4">
        <f t="shared" si="64"/>
        <v>51732.919000000082</v>
      </c>
      <c r="N58" s="4">
        <f t="shared" si="65"/>
        <v>62478.928000000109</v>
      </c>
      <c r="O58" s="4">
        <f t="shared" si="66"/>
        <v>96449.362000000285</v>
      </c>
      <c r="P58" s="4">
        <f t="shared" si="67"/>
        <v>60762.593000000023</v>
      </c>
      <c r="Q58" s="4">
        <f t="shared" si="68"/>
        <v>72329.049999999988</v>
      </c>
      <c r="R58" s="4">
        <f>SUM(AY58:BA58)</f>
        <v>21498.67</v>
      </c>
      <c r="S58" s="4">
        <f t="shared" si="70"/>
        <v>0</v>
      </c>
      <c r="T58" s="62"/>
      <c r="U58" s="61">
        <f t="shared" ref="U58:BD58" si="73">SUM(U49:U55)</f>
        <v>5188.1790000000001</v>
      </c>
      <c r="V58" s="61">
        <f t="shared" si="73"/>
        <v>4095.5790000000006</v>
      </c>
      <c r="W58" s="61">
        <f t="shared" si="73"/>
        <v>8135.942</v>
      </c>
      <c r="X58" s="61">
        <f t="shared" si="73"/>
        <v>9821.2939999999999</v>
      </c>
      <c r="Y58" s="61">
        <f t="shared" si="73"/>
        <v>7228.6789999999992</v>
      </c>
      <c r="Z58" s="61">
        <f t="shared" si="73"/>
        <v>8453.3410000000003</v>
      </c>
      <c r="AA58" s="61">
        <f t="shared" si="73"/>
        <v>12617.350999999999</v>
      </c>
      <c r="AB58" s="61">
        <f t="shared" si="73"/>
        <v>6747.9770000000008</v>
      </c>
      <c r="AC58" s="61">
        <f t="shared" si="73"/>
        <v>16918.547000000002</v>
      </c>
      <c r="AD58" s="61">
        <f t="shared" si="73"/>
        <v>11923.806</v>
      </c>
      <c r="AE58" s="61">
        <f t="shared" si="73"/>
        <v>21127.814000000031</v>
      </c>
      <c r="AF58" s="61">
        <f t="shared" si="73"/>
        <v>24056.915000000023</v>
      </c>
      <c r="AG58" s="61">
        <f t="shared" si="73"/>
        <v>6775.7619999999988</v>
      </c>
      <c r="AH58" s="61">
        <f t="shared" si="73"/>
        <v>6973.8779999999997</v>
      </c>
      <c r="AI58" s="61">
        <f t="shared" si="73"/>
        <v>16357.163</v>
      </c>
      <c r="AJ58" s="61">
        <f t="shared" si="73"/>
        <v>12555.556000000011</v>
      </c>
      <c r="AK58" s="61">
        <f t="shared" si="73"/>
        <v>14479.803</v>
      </c>
      <c r="AL58" s="61">
        <f t="shared" si="73"/>
        <v>24697.560000000067</v>
      </c>
      <c r="AM58" s="61">
        <f t="shared" si="73"/>
        <v>15842.500000000011</v>
      </c>
      <c r="AN58" s="61">
        <f t="shared" si="73"/>
        <v>17803.536000000029</v>
      </c>
      <c r="AO58" s="61">
        <f t="shared" si="73"/>
        <v>28832.892000000073</v>
      </c>
      <c r="AP58" s="61">
        <f t="shared" si="73"/>
        <v>21757.197000000018</v>
      </c>
      <c r="AQ58" s="61">
        <f t="shared" si="73"/>
        <v>23393.263000000054</v>
      </c>
      <c r="AR58" s="61">
        <f t="shared" si="73"/>
        <v>51298.902000000213</v>
      </c>
      <c r="AS58" s="61">
        <f t="shared" si="73"/>
        <v>12860.545999999998</v>
      </c>
      <c r="AT58" s="61">
        <f t="shared" si="73"/>
        <v>18919.20700000002</v>
      </c>
      <c r="AU58" s="61">
        <f t="shared" si="73"/>
        <v>28982.840000000004</v>
      </c>
      <c r="AV58" s="61">
        <f t="shared" si="73"/>
        <v>24562.91</v>
      </c>
      <c r="AW58" s="61">
        <f t="shared" si="73"/>
        <v>21059.82</v>
      </c>
      <c r="AX58" s="61">
        <f t="shared" si="73"/>
        <v>26706.32</v>
      </c>
      <c r="AY58" s="61">
        <f t="shared" si="73"/>
        <v>21498.67</v>
      </c>
      <c r="AZ58" s="61">
        <f t="shared" si="73"/>
        <v>0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>
        <f t="shared" ref="BF58:BQ59" si="74">IFERROR(AS58/AG58,"-")</f>
        <v>1.8980220969980941</v>
      </c>
      <c r="BG58" s="84">
        <f t="shared" si="74"/>
        <v>2.7128675035611494</v>
      </c>
      <c r="BH58" s="84">
        <f t="shared" si="74"/>
        <v>1.7718744992637172</v>
      </c>
      <c r="BI58" s="84">
        <f t="shared" si="74"/>
        <v>1.9563378953508692</v>
      </c>
      <c r="BJ58" s="84">
        <f t="shared" si="74"/>
        <v>1.4544272460060403</v>
      </c>
      <c r="BK58" s="84">
        <f t="shared" si="74"/>
        <v>1.0813343504378541</v>
      </c>
      <c r="BL58" s="84">
        <f t="shared" si="74"/>
        <v>1.3570250907369408</v>
      </c>
      <c r="BM58" s="84">
        <f t="shared" si="74"/>
        <v>0</v>
      </c>
      <c r="BN58" s="84">
        <f t="shared" si="74"/>
        <v>0</v>
      </c>
      <c r="BO58" s="84">
        <f t="shared" si="74"/>
        <v>0</v>
      </c>
      <c r="BP58" s="84">
        <f t="shared" si="74"/>
        <v>0</v>
      </c>
      <c r="BQ58" s="84">
        <f t="shared" si="74"/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55540.364999999998</v>
      </c>
      <c r="D59" s="72">
        <f>SUM(D49:D56)</f>
        <v>97682.222000000082</v>
      </c>
      <c r="E59" s="72">
        <f>SUM(E49:E56)</f>
        <v>160947.52600000001</v>
      </c>
      <c r="F59" s="68">
        <f>IFERROR(E59/D59,"-")</f>
        <v>1.6476644644713332</v>
      </c>
      <c r="G59" s="63"/>
      <c r="H59" s="4">
        <f>SUM(U59:W59)</f>
        <v>17419.7</v>
      </c>
      <c r="I59" s="4">
        <f t="shared" si="60"/>
        <v>25503.313999999998</v>
      </c>
      <c r="J59" s="4">
        <f t="shared" si="61"/>
        <v>36283.875</v>
      </c>
      <c r="K59" s="4">
        <f t="shared" si="62"/>
        <v>57108.534999999996</v>
      </c>
      <c r="L59" s="4">
        <f t="shared" si="63"/>
        <v>30106.803</v>
      </c>
      <c r="M59" s="4">
        <f t="shared" si="64"/>
        <v>51732.919000000096</v>
      </c>
      <c r="N59" s="4">
        <f t="shared" si="65"/>
        <v>62478.928000000102</v>
      </c>
      <c r="O59" s="4">
        <f t="shared" si="66"/>
        <v>96449.362000000299</v>
      </c>
      <c r="P59" s="4">
        <f t="shared" si="67"/>
        <v>62638.155999999995</v>
      </c>
      <c r="Q59" s="4">
        <f t="shared" si="68"/>
        <v>76058.17</v>
      </c>
      <c r="R59" s="4">
        <f t="shared" si="69"/>
        <v>22251.200000000001</v>
      </c>
      <c r="S59" s="4">
        <f t="shared" si="70"/>
        <v>0</v>
      </c>
      <c r="T59" s="18"/>
      <c r="U59" s="64">
        <v>5188.1790000000001</v>
      </c>
      <c r="V59" s="64">
        <v>4095.5790000000002</v>
      </c>
      <c r="W59" s="64">
        <v>8135.942</v>
      </c>
      <c r="X59" s="64">
        <v>9821.2939999999999</v>
      </c>
      <c r="Y59" s="64">
        <v>7228.6790000000001</v>
      </c>
      <c r="Z59" s="64">
        <v>8453.3410000000003</v>
      </c>
      <c r="AA59" s="64">
        <v>12617.351000000001</v>
      </c>
      <c r="AB59" s="64">
        <v>6747.9769999999999</v>
      </c>
      <c r="AC59" s="64">
        <v>16918.546999999999</v>
      </c>
      <c r="AD59" s="64">
        <v>11923.806</v>
      </c>
      <c r="AE59" s="64">
        <v>21127.813999999998</v>
      </c>
      <c r="AF59" s="64">
        <v>24056.915000000001</v>
      </c>
      <c r="AG59" s="64">
        <v>6775.7619999999997</v>
      </c>
      <c r="AH59" s="64">
        <v>6973.8779999999997</v>
      </c>
      <c r="AI59" s="64">
        <v>16357.163</v>
      </c>
      <c r="AJ59" s="64">
        <v>12555.556</v>
      </c>
      <c r="AK59" s="64">
        <v>14479.803</v>
      </c>
      <c r="AL59" s="64">
        <v>24697.5600000001</v>
      </c>
      <c r="AM59" s="64">
        <v>15842.5</v>
      </c>
      <c r="AN59" s="64">
        <v>17803.536</v>
      </c>
      <c r="AO59" s="64">
        <v>28832.892000000102</v>
      </c>
      <c r="AP59" s="64">
        <v>21757.197</v>
      </c>
      <c r="AQ59" s="64">
        <v>23393.263000000101</v>
      </c>
      <c r="AR59" s="64">
        <v>51298.902000000198</v>
      </c>
      <c r="AS59" s="63">
        <v>12860.545999999998</v>
      </c>
      <c r="AT59" s="63">
        <v>19993.79</v>
      </c>
      <c r="AU59" s="63">
        <v>29783.82</v>
      </c>
      <c r="AV59" s="63">
        <v>26742.6</v>
      </c>
      <c r="AW59" s="63">
        <v>21954.45</v>
      </c>
      <c r="AX59" s="63">
        <v>27361.119999999999</v>
      </c>
      <c r="AY59" s="63">
        <v>22251.200000000001</v>
      </c>
      <c r="AZ59" s="63"/>
      <c r="BA59" s="63"/>
      <c r="BB59" s="63"/>
      <c r="BC59" s="63"/>
      <c r="BD59" s="63"/>
      <c r="BE59" s="63"/>
      <c r="BF59" s="84">
        <f t="shared" si="74"/>
        <v>1.8980220969980939</v>
      </c>
      <c r="BG59" s="84">
        <f t="shared" si="74"/>
        <v>2.8669543688604824</v>
      </c>
      <c r="BH59" s="84">
        <f t="shared" si="74"/>
        <v>1.8208426485693148</v>
      </c>
      <c r="BI59" s="84">
        <f t="shared" si="74"/>
        <v>2.1299415175241938</v>
      </c>
      <c r="BJ59" s="84">
        <f t="shared" si="74"/>
        <v>1.5162119263639153</v>
      </c>
      <c r="BK59" s="84">
        <f t="shared" si="74"/>
        <v>1.1078470909676863</v>
      </c>
      <c r="BL59" s="84">
        <f t="shared" si="74"/>
        <v>1.4045258008521382</v>
      </c>
      <c r="BM59" s="84">
        <f t="shared" si="74"/>
        <v>0</v>
      </c>
      <c r="BN59" s="84">
        <f t="shared" si="74"/>
        <v>0</v>
      </c>
      <c r="BO59" s="84">
        <f t="shared" si="74"/>
        <v>0</v>
      </c>
      <c r="BP59" s="84">
        <f t="shared" si="74"/>
        <v>0</v>
      </c>
      <c r="BQ59" s="84">
        <f t="shared" si="74"/>
        <v>0</v>
      </c>
      <c r="BR59" s="33"/>
    </row>
    <row r="60" spans="1:70" x14ac:dyDescent="0.25">
      <c r="A60" s="16" t="s">
        <v>283</v>
      </c>
      <c r="B60" s="3" t="s">
        <v>284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5188.1790000000001</v>
      </c>
      <c r="V60" s="4">
        <v>4095.5790000000002</v>
      </c>
      <c r="W60" s="4">
        <v>8145.9447</v>
      </c>
      <c r="X60" s="4">
        <v>9811.2913000000008</v>
      </c>
      <c r="Y60" s="4">
        <v>7228.6790000000001</v>
      </c>
      <c r="Z60" s="4">
        <v>8690.9287000000004</v>
      </c>
      <c r="AA60" s="4">
        <v>12824.906800000001</v>
      </c>
      <c r="AB60" s="4">
        <v>6827.1124</v>
      </c>
      <c r="AC60" s="4">
        <v>17419.815999999999</v>
      </c>
      <c r="AD60" s="4">
        <v>12070.6067</v>
      </c>
      <c r="AE60" s="4">
        <v>21238.813999999998</v>
      </c>
      <c r="AF60" s="4">
        <v>24115.97</v>
      </c>
      <c r="AG60" s="4">
        <v>7314.692</v>
      </c>
      <c r="AH60" s="4">
        <v>7046.1558000000005</v>
      </c>
      <c r="AI60" s="4">
        <v>16416.163</v>
      </c>
      <c r="AJ60" s="4">
        <v>12573.556</v>
      </c>
      <c r="AK60" s="4">
        <v>15243.324000000001</v>
      </c>
      <c r="AL60" s="4">
        <v>25036.574900000101</v>
      </c>
      <c r="AM60" s="4">
        <v>16282.3249</v>
      </c>
      <c r="AN60" s="4">
        <v>18211.7598</v>
      </c>
      <c r="AO60" s="4">
        <v>29046.3287000001</v>
      </c>
      <c r="AP60" s="4">
        <v>22151.7366</v>
      </c>
      <c r="AQ60" s="4">
        <v>24700.202600000099</v>
      </c>
      <c r="AR60" s="4">
        <v>51760.349470000197</v>
      </c>
      <c r="AS60" s="4">
        <v>13431.969839999998</v>
      </c>
      <c r="AT60" s="4">
        <v>20257.131399999998</v>
      </c>
      <c r="AU60" s="4">
        <v>30613.276999999998</v>
      </c>
      <c r="AV60" s="4">
        <v>26920.55</v>
      </c>
      <c r="AW60" s="4">
        <v>22956.98</v>
      </c>
      <c r="AX60" s="4">
        <v>28200.37</v>
      </c>
      <c r="AY60" s="4">
        <v>22465.05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75">IFERROR(C49/C$59,"")</f>
        <v>0.13270641991639776</v>
      </c>
      <c r="D63" s="65">
        <f t="shared" si="75"/>
        <v>6.641001675821824E-2</v>
      </c>
      <c r="E63" s="65">
        <f t="shared" si="75"/>
        <v>0.1256118997442682</v>
      </c>
      <c r="F63" s="65">
        <f>IFERROR(E63/D63,"")</f>
        <v>1.8914601422491544</v>
      </c>
      <c r="H63" s="2">
        <f t="shared" ref="H63:S70" si="76">IFERROR(H49/H$59,"")</f>
        <v>0.1573808389352285</v>
      </c>
      <c r="I63" s="2">
        <f t="shared" si="76"/>
        <v>7.6239268355477244E-2</v>
      </c>
      <c r="J63" s="2">
        <f t="shared" si="76"/>
        <v>0.12434909446689474</v>
      </c>
      <c r="K63" s="2">
        <f t="shared" si="76"/>
        <v>9.1364285566071707E-2</v>
      </c>
      <c r="L63" s="2">
        <f t="shared" si="76"/>
        <v>6.2185048342728387E-2</v>
      </c>
      <c r="M63" s="2">
        <f t="shared" si="76"/>
        <v>6.8996106714952501E-2</v>
      </c>
      <c r="N63" s="2">
        <f t="shared" si="76"/>
        <v>4.565952219922844E-2</v>
      </c>
      <c r="O63" s="2">
        <f t="shared" si="76"/>
        <v>3.1942870705562475E-2</v>
      </c>
      <c r="P63" s="2">
        <f t="shared" si="76"/>
        <v>8.5081120523407508E-2</v>
      </c>
      <c r="Q63" s="2">
        <f t="shared" si="76"/>
        <v>0.15705873543894103</v>
      </c>
      <c r="R63" s="75">
        <f t="shared" si="76"/>
        <v>0.13221758826490257</v>
      </c>
      <c r="S63" s="75" t="str">
        <f t="shared" si="76"/>
        <v/>
      </c>
      <c r="T63" s="1"/>
      <c r="U63" s="2">
        <f t="shared" ref="U63:BD70" si="77">IFERROR(U49/U$59,"")</f>
        <v>0.11155301310922386</v>
      </c>
      <c r="V63" s="2">
        <f t="shared" si="77"/>
        <v>5.5065962590393196E-2</v>
      </c>
      <c r="W63" s="2">
        <f t="shared" si="77"/>
        <v>0.23810924414161261</v>
      </c>
      <c r="X63" s="2">
        <f t="shared" si="77"/>
        <v>8.5694614172022537E-2</v>
      </c>
      <c r="Y63" s="2">
        <f t="shared" si="77"/>
        <v>8.1753111460614036E-2</v>
      </c>
      <c r="Z63" s="2">
        <f t="shared" si="77"/>
        <v>6.0538785788956107E-2</v>
      </c>
      <c r="AA63" s="2">
        <f t="shared" si="77"/>
        <v>0.21277699257157859</v>
      </c>
      <c r="AB63" s="2">
        <f t="shared" si="77"/>
        <v>7.5300938340483375E-2</v>
      </c>
      <c r="AC63" s="2">
        <f t="shared" si="77"/>
        <v>7.796508766385199E-2</v>
      </c>
      <c r="AD63" s="2">
        <f t="shared" si="77"/>
        <v>6.0674754352762872E-2</v>
      </c>
      <c r="AE63" s="2">
        <f t="shared" si="77"/>
        <v>6.2244631650013586E-2</v>
      </c>
      <c r="AF63" s="2">
        <f t="shared" si="77"/>
        <v>0.13214967505185099</v>
      </c>
      <c r="AG63" s="2">
        <f t="shared" si="77"/>
        <v>9.9225445049575242E-2</v>
      </c>
      <c r="AH63" s="2">
        <f t="shared" si="77"/>
        <v>6.2976438647191713E-2</v>
      </c>
      <c r="AI63" s="2">
        <f t="shared" si="77"/>
        <v>4.6504091204568908E-2</v>
      </c>
      <c r="AJ63" s="2">
        <f t="shared" si="77"/>
        <v>9.0819952537346815E-2</v>
      </c>
      <c r="AK63" s="2">
        <f t="shared" si="77"/>
        <v>7.4902745569121354E-2</v>
      </c>
      <c r="AL63" s="2">
        <f t="shared" si="77"/>
        <v>5.4438495138790823E-2</v>
      </c>
      <c r="AM63" s="2">
        <f t="shared" si="77"/>
        <v>6.5994319078428287E-2</v>
      </c>
      <c r="AN63" s="2">
        <f t="shared" si="77"/>
        <v>3.811742790870308E-2</v>
      </c>
      <c r="AO63" s="2">
        <f t="shared" si="77"/>
        <v>3.9143419952462483E-2</v>
      </c>
      <c r="AP63" s="2">
        <f t="shared" si="77"/>
        <v>2.4064772681885446E-2</v>
      </c>
      <c r="AQ63" s="2">
        <f t="shared" si="77"/>
        <v>2.7914660729458612E-2</v>
      </c>
      <c r="AR63" s="2">
        <f t="shared" si="77"/>
        <v>3.7121116159562102E-2</v>
      </c>
      <c r="AS63" s="2">
        <f t="shared" si="77"/>
        <v>8.53452878283706E-2</v>
      </c>
      <c r="AT63" s="2">
        <f t="shared" si="77"/>
        <v>0.1058592442953537</v>
      </c>
      <c r="AU63" s="2">
        <f t="shared" si="77"/>
        <v>7.1018761193157892E-2</v>
      </c>
      <c r="AV63" s="2">
        <f t="shared" si="77"/>
        <v>0.18677503309326696</v>
      </c>
      <c r="AW63" s="2">
        <f t="shared" si="77"/>
        <v>0.17418746541134028</v>
      </c>
      <c r="AX63" s="2">
        <f t="shared" si="77"/>
        <v>0.11427017607466361</v>
      </c>
      <c r="AY63" s="2">
        <f t="shared" si="77"/>
        <v>0.13221758826490257</v>
      </c>
      <c r="AZ63" s="2" t="str">
        <f t="shared" si="77"/>
        <v/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>
        <f t="shared" ref="BF63:BQ72" si="78">IFERROR(AS63/AG63,"-")</f>
        <v>0.86011494113964615</v>
      </c>
      <c r="BG63" s="84">
        <f t="shared" si="78"/>
        <v>1.6809341170973671</v>
      </c>
      <c r="BH63" s="84">
        <f t="shared" si="78"/>
        <v>1.5271508238006484</v>
      </c>
      <c r="BI63" s="84">
        <f t="shared" si="78"/>
        <v>2.0565418487359555</v>
      </c>
      <c r="BJ63" s="84">
        <f t="shared" si="78"/>
        <v>2.3255150941109033</v>
      </c>
      <c r="BK63" s="84">
        <f t="shared" si="78"/>
        <v>2.0990693402404319</v>
      </c>
      <c r="BL63" s="84">
        <f t="shared" si="78"/>
        <v>2.0034692396443079</v>
      </c>
      <c r="BM63" s="84" t="str">
        <f t="shared" si="78"/>
        <v>-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>
        <f t="shared" si="75"/>
        <v>0.22093523332084697</v>
      </c>
      <c r="D64" s="65">
        <f t="shared" si="75"/>
        <v>0.30991677277775342</v>
      </c>
      <c r="E64" s="65">
        <f t="shared" si="75"/>
        <v>0.32034960264005552</v>
      </c>
      <c r="F64" s="65">
        <f t="shared" ref="F64:F72" si="79">IFERROR(E64/D64,"")</f>
        <v>1.0336633276372675</v>
      </c>
      <c r="H64" s="2">
        <f t="shared" si="76"/>
        <v>0.20615039294591758</v>
      </c>
      <c r="I64" s="2">
        <f t="shared" si="76"/>
        <v>0.23735113405261765</v>
      </c>
      <c r="J64" s="2">
        <f t="shared" si="76"/>
        <v>0.23515396302076336</v>
      </c>
      <c r="K64" s="2">
        <f t="shared" si="76"/>
        <v>0.2017094117367926</v>
      </c>
      <c r="L64" s="2">
        <f t="shared" si="76"/>
        <v>0.20318284874020001</v>
      </c>
      <c r="M64" s="2">
        <f t="shared" si="76"/>
        <v>0.37491089571033182</v>
      </c>
      <c r="N64" s="2">
        <f t="shared" si="76"/>
        <v>0.31893918698477103</v>
      </c>
      <c r="O64" s="2">
        <f t="shared" si="76"/>
        <v>0.30344670916537614</v>
      </c>
      <c r="P64" s="2">
        <f t="shared" si="76"/>
        <v>0.26385013632904536</v>
      </c>
      <c r="Q64" s="2">
        <f t="shared" si="76"/>
        <v>0.3590777953242893</v>
      </c>
      <c r="R64" s="75">
        <f t="shared" si="76"/>
        <v>0.34701903717552313</v>
      </c>
      <c r="S64" s="75" t="str">
        <f t="shared" si="76"/>
        <v/>
      </c>
      <c r="T64" s="1"/>
      <c r="U64" s="2">
        <f t="shared" si="77"/>
        <v>0.27820763315991992</v>
      </c>
      <c r="V64" s="2">
        <f t="shared" si="77"/>
        <v>0.18267087510703614</v>
      </c>
      <c r="W64" s="2">
        <f t="shared" si="77"/>
        <v>0.17201990869649761</v>
      </c>
      <c r="X64" s="2">
        <f t="shared" si="77"/>
        <v>0.25523327170533738</v>
      </c>
      <c r="Y64" s="2">
        <f t="shared" si="77"/>
        <v>0.24386053108735359</v>
      </c>
      <c r="Z64" s="2">
        <f t="shared" si="77"/>
        <v>0.21100887802822577</v>
      </c>
      <c r="AA64" s="2">
        <f t="shared" si="77"/>
        <v>0.20816611981389754</v>
      </c>
      <c r="AB64" s="2">
        <f t="shared" si="77"/>
        <v>0.23371908351199183</v>
      </c>
      <c r="AC64" s="2">
        <f t="shared" si="77"/>
        <v>0.25585299966953429</v>
      </c>
      <c r="AD64" s="2">
        <f t="shared" si="77"/>
        <v>0.19272244114001855</v>
      </c>
      <c r="AE64" s="2">
        <f t="shared" si="77"/>
        <v>0.28557308389784342</v>
      </c>
      <c r="AF64" s="2">
        <f t="shared" si="77"/>
        <v>0.13251113037561135</v>
      </c>
      <c r="AG64" s="2">
        <f t="shared" si="77"/>
        <v>0.1559600233892513</v>
      </c>
      <c r="AH64" s="2">
        <f t="shared" si="77"/>
        <v>8.6686919386889189E-2</v>
      </c>
      <c r="AI64" s="2">
        <f t="shared" si="77"/>
        <v>0.27241239816464508</v>
      </c>
      <c r="AJ64" s="2">
        <f t="shared" si="77"/>
        <v>0.41416182604736979</v>
      </c>
      <c r="AK64" s="2">
        <f t="shared" si="77"/>
        <v>0.306898028930366</v>
      </c>
      <c r="AL64" s="2">
        <f t="shared" si="77"/>
        <v>0.39483171616953378</v>
      </c>
      <c r="AM64" s="2">
        <f t="shared" si="77"/>
        <v>0.30051683762032572</v>
      </c>
      <c r="AN64" s="2">
        <f t="shared" si="77"/>
        <v>0.31870337443078833</v>
      </c>
      <c r="AO64" s="2">
        <f t="shared" si="77"/>
        <v>0.32920712566745008</v>
      </c>
      <c r="AP64" s="2">
        <f t="shared" si="77"/>
        <v>0.29964926088595051</v>
      </c>
      <c r="AQ64" s="2">
        <f t="shared" si="77"/>
        <v>0.32582055782470437</v>
      </c>
      <c r="AR64" s="2">
        <f t="shared" si="77"/>
        <v>0.29485441033416354</v>
      </c>
      <c r="AS64" s="2">
        <f t="shared" si="77"/>
        <v>0.21434797558361834</v>
      </c>
      <c r="AT64" s="2">
        <f t="shared" si="77"/>
        <v>0.18671417475126076</v>
      </c>
      <c r="AU64" s="2">
        <f t="shared" si="77"/>
        <v>0.33700613286005621</v>
      </c>
      <c r="AV64" s="2">
        <f t="shared" si="77"/>
        <v>0.25186818035643505</v>
      </c>
      <c r="AW64" s="2">
        <f t="shared" si="77"/>
        <v>0.2921321190009315</v>
      </c>
      <c r="AX64" s="2">
        <f t="shared" si="77"/>
        <v>0.51758078616664815</v>
      </c>
      <c r="AY64" s="2">
        <f t="shared" si="77"/>
        <v>0.34701903717552313</v>
      </c>
      <c r="AZ64" s="2" t="str">
        <f t="shared" si="77"/>
        <v/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>
        <f t="shared" si="78"/>
        <v>1.3743776829825169</v>
      </c>
      <c r="BG64" s="84">
        <f t="shared" si="78"/>
        <v>2.15389099153407</v>
      </c>
      <c r="BH64" s="84">
        <f t="shared" si="78"/>
        <v>1.2371174554851607</v>
      </c>
      <c r="BI64" s="84">
        <f t="shared" si="78"/>
        <v>0.60813953511888275</v>
      </c>
      <c r="BJ64" s="84">
        <f t="shared" si="78"/>
        <v>0.95188659249165519</v>
      </c>
      <c r="BK64" s="84">
        <f t="shared" si="78"/>
        <v>1.3108895890835885</v>
      </c>
      <c r="BL64" s="84">
        <f t="shared" si="78"/>
        <v>1.1547407457213712</v>
      </c>
      <c r="BM64" s="84" t="str">
        <f t="shared" si="78"/>
        <v>-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>
        <f t="shared" si="75"/>
        <v>0.1655624967534873</v>
      </c>
      <c r="D65" s="65">
        <f t="shared" si="75"/>
        <v>0.13395845970825671</v>
      </c>
      <c r="E65" s="65">
        <f t="shared" si="75"/>
        <v>0.12044563518174239</v>
      </c>
      <c r="F65" s="65">
        <f t="shared" si="79"/>
        <v>0.89912675499596362</v>
      </c>
      <c r="H65" s="2">
        <f t="shared" si="76"/>
        <v>0.17302157901686024</v>
      </c>
      <c r="I65" s="2">
        <f t="shared" si="76"/>
        <v>0.16700494296545149</v>
      </c>
      <c r="J65" s="2">
        <f t="shared" si="76"/>
        <v>0.16015147224490217</v>
      </c>
      <c r="K65" s="2">
        <f t="shared" si="76"/>
        <v>0.16814259024504868</v>
      </c>
      <c r="L65" s="2">
        <f t="shared" si="76"/>
        <v>7.256542649181312E-2</v>
      </c>
      <c r="M65" s="2">
        <f t="shared" si="76"/>
        <v>0.14413756548320783</v>
      </c>
      <c r="N65" s="2">
        <f t="shared" si="76"/>
        <v>0.18918229518918764</v>
      </c>
      <c r="O65" s="2">
        <f t="shared" si="76"/>
        <v>0.15224064416309965</v>
      </c>
      <c r="P65" s="2">
        <f t="shared" si="76"/>
        <v>0.12165535332808967</v>
      </c>
      <c r="Q65" s="2">
        <f t="shared" si="76"/>
        <v>0.11223817244090939</v>
      </c>
      <c r="R65" s="75">
        <f t="shared" si="76"/>
        <v>0.14509464658085858</v>
      </c>
      <c r="S65" s="75" t="str">
        <f t="shared" si="76"/>
        <v/>
      </c>
      <c r="T65" s="1"/>
      <c r="U65" s="2">
        <f t="shared" si="77"/>
        <v>0.17360561383868983</v>
      </c>
      <c r="V65" s="2">
        <f t="shared" si="77"/>
        <v>0.24082748739555504</v>
      </c>
      <c r="W65" s="2">
        <f t="shared" si="77"/>
        <v>0.13851610544912932</v>
      </c>
      <c r="X65" s="2">
        <f t="shared" si="77"/>
        <v>0.1130018101484387</v>
      </c>
      <c r="Y65" s="2">
        <f t="shared" si="77"/>
        <v>0.21955304696750264</v>
      </c>
      <c r="Z65" s="2">
        <f t="shared" si="77"/>
        <v>0.18481178033631909</v>
      </c>
      <c r="AA65" s="2">
        <f t="shared" si="77"/>
        <v>0.15234877748903078</v>
      </c>
      <c r="AB65" s="2">
        <f t="shared" si="77"/>
        <v>0.20165539983316483</v>
      </c>
      <c r="AC65" s="2">
        <f t="shared" si="77"/>
        <v>0.14941661361345038</v>
      </c>
      <c r="AD65" s="2">
        <f t="shared" si="77"/>
        <v>0.23629317685980467</v>
      </c>
      <c r="AE65" s="2">
        <f t="shared" si="77"/>
        <v>7.704834016429718E-2</v>
      </c>
      <c r="AF65" s="2">
        <f t="shared" si="77"/>
        <v>0.21436663844886261</v>
      </c>
      <c r="AG65" s="2">
        <f t="shared" si="77"/>
        <v>0.13663393135709298</v>
      </c>
      <c r="AH65" s="2">
        <f t="shared" si="77"/>
        <v>0.10846576323818685</v>
      </c>
      <c r="AI65" s="2">
        <f t="shared" si="77"/>
        <v>3.0719691428152913E-2</v>
      </c>
      <c r="AJ65" s="2">
        <f t="shared" si="77"/>
        <v>0.11821818165599357</v>
      </c>
      <c r="AK65" s="2">
        <f t="shared" si="77"/>
        <v>0.11858717967364611</v>
      </c>
      <c r="AL65" s="2">
        <f t="shared" si="77"/>
        <v>0.17229406467683381</v>
      </c>
      <c r="AM65" s="2">
        <f t="shared" si="77"/>
        <v>0.21738930093103992</v>
      </c>
      <c r="AN65" s="2">
        <f t="shared" si="77"/>
        <v>0.15599816800437846</v>
      </c>
      <c r="AO65" s="2">
        <f t="shared" si="77"/>
        <v>0.19417400099858176</v>
      </c>
      <c r="AP65" s="2">
        <f t="shared" si="77"/>
        <v>0.17571482208852546</v>
      </c>
      <c r="AQ65" s="2">
        <f t="shared" si="77"/>
        <v>0.17048741768089312</v>
      </c>
      <c r="AR65" s="2">
        <f t="shared" si="77"/>
        <v>0.13396376398075741</v>
      </c>
      <c r="AS65" s="2">
        <f t="shared" si="77"/>
        <v>0.1772839971180073</v>
      </c>
      <c r="AT65" s="2">
        <f t="shared" si="77"/>
        <v>7.9187487714935487E-2</v>
      </c>
      <c r="AU65" s="2">
        <f t="shared" si="77"/>
        <v>0.12614365786524362</v>
      </c>
      <c r="AV65" s="2">
        <f t="shared" si="77"/>
        <v>0.14287279471704323</v>
      </c>
      <c r="AW65" s="2">
        <f t="shared" si="77"/>
        <v>0.11822477903113035</v>
      </c>
      <c r="AX65" s="2">
        <f t="shared" si="77"/>
        <v>7.7492441829866629E-2</v>
      </c>
      <c r="AY65" s="2">
        <f t="shared" si="77"/>
        <v>0.14509464658085858</v>
      </c>
      <c r="AZ65" s="2" t="str">
        <f t="shared" si="77"/>
        <v/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>
        <f t="shared" si="78"/>
        <v>1.2975107673267141</v>
      </c>
      <c r="BG65" s="84">
        <f t="shared" si="78"/>
        <v>0.73006896693330459</v>
      </c>
      <c r="BH65" s="84">
        <f t="shared" si="78"/>
        <v>4.1062801089740075</v>
      </c>
      <c r="BI65" s="84">
        <f t="shared" si="78"/>
        <v>1.2085517871759592</v>
      </c>
      <c r="BJ65" s="84">
        <f t="shared" si="78"/>
        <v>0.99694401499796947</v>
      </c>
      <c r="BK65" s="84">
        <f t="shared" si="78"/>
        <v>0.44976849304250033</v>
      </c>
      <c r="BL65" s="84">
        <f t="shared" si="78"/>
        <v>0.66744152522430433</v>
      </c>
      <c r="BM65" s="84" t="str">
        <f t="shared" si="78"/>
        <v>-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>
        <f t="shared" si="75"/>
        <v>0.18005805327350657</v>
      </c>
      <c r="D66" s="65">
        <f t="shared" si="75"/>
        <v>0.15103944912309619</v>
      </c>
      <c r="E66" s="65">
        <f t="shared" si="75"/>
        <v>0.15306295233143258</v>
      </c>
      <c r="F66" s="65">
        <f t="shared" si="79"/>
        <v>1.0133971834516375</v>
      </c>
      <c r="H66" s="2">
        <f t="shared" si="76"/>
        <v>0.20917748296468941</v>
      </c>
      <c r="I66" s="2">
        <f t="shared" si="76"/>
        <v>0.16353925611393091</v>
      </c>
      <c r="J66" s="2">
        <f t="shared" si="76"/>
        <v>0.18657329185485291</v>
      </c>
      <c r="K66" s="2">
        <f t="shared" si="76"/>
        <v>0.18936736864288325</v>
      </c>
      <c r="L66" s="2">
        <f t="shared" si="76"/>
        <v>0.19657905889243704</v>
      </c>
      <c r="M66" s="2">
        <f t="shared" si="76"/>
        <v>0.11912337674199264</v>
      </c>
      <c r="N66" s="2">
        <f t="shared" si="76"/>
        <v>0.20582485826261276</v>
      </c>
      <c r="O66" s="2">
        <f t="shared" si="76"/>
        <v>0.15777317427978405</v>
      </c>
      <c r="P66" s="2">
        <f t="shared" si="76"/>
        <v>0.20582875236620968</v>
      </c>
      <c r="Q66" s="2">
        <f t="shared" si="76"/>
        <v>0.11320651022763234</v>
      </c>
      <c r="R66" s="75">
        <f t="shared" si="76"/>
        <v>0.14076049831020349</v>
      </c>
      <c r="S66" s="75" t="str">
        <f t="shared" si="76"/>
        <v/>
      </c>
      <c r="T66" s="1"/>
      <c r="U66" s="2">
        <f t="shared" si="77"/>
        <v>0.2165158526720069</v>
      </c>
      <c r="V66" s="2">
        <f t="shared" si="77"/>
        <v>0.22091308701407053</v>
      </c>
      <c r="W66" s="2">
        <f t="shared" si="77"/>
        <v>0.19859028001920367</v>
      </c>
      <c r="X66" s="2">
        <f t="shared" si="77"/>
        <v>0.1019995939435272</v>
      </c>
      <c r="Y66" s="2">
        <f t="shared" si="77"/>
        <v>0.13469196792387655</v>
      </c>
      <c r="Z66" s="2">
        <f t="shared" si="77"/>
        <v>0.25970560042473145</v>
      </c>
      <c r="AA66" s="2">
        <f t="shared" si="77"/>
        <v>0.17324460578135614</v>
      </c>
      <c r="AB66" s="2">
        <f t="shared" si="77"/>
        <v>0.17814820649210869</v>
      </c>
      <c r="AC66" s="2">
        <f t="shared" si="77"/>
        <v>0.19987378348743542</v>
      </c>
      <c r="AD66" s="2">
        <f t="shared" si="77"/>
        <v>0.21268628489930144</v>
      </c>
      <c r="AE66" s="2">
        <f t="shared" si="77"/>
        <v>0.20549693404154354</v>
      </c>
      <c r="AF66" s="2">
        <f t="shared" si="77"/>
        <v>0.16364367584122902</v>
      </c>
      <c r="AG66" s="2">
        <f t="shared" si="77"/>
        <v>0.18847179106940298</v>
      </c>
      <c r="AH66" s="2">
        <f t="shared" si="77"/>
        <v>0.26801114100361378</v>
      </c>
      <c r="AI66" s="2">
        <f t="shared" si="77"/>
        <v>0.16948232404360095</v>
      </c>
      <c r="AJ66" s="2">
        <f t="shared" si="77"/>
        <v>0.1007382707703267</v>
      </c>
      <c r="AK66" s="2">
        <f t="shared" si="77"/>
        <v>0.12110240726341373</v>
      </c>
      <c r="AL66" s="2">
        <f t="shared" si="77"/>
        <v>0.12730958037959975</v>
      </c>
      <c r="AM66" s="2">
        <f t="shared" si="77"/>
        <v>0.16871718478775447</v>
      </c>
      <c r="AN66" s="2">
        <f t="shared" si="77"/>
        <v>0.21168659978557125</v>
      </c>
      <c r="AO66" s="2">
        <f t="shared" si="77"/>
        <v>0.22259454584021532</v>
      </c>
      <c r="AP66" s="2">
        <f t="shared" si="77"/>
        <v>0.1687522064538001</v>
      </c>
      <c r="AQ66" s="2">
        <f t="shared" si="77"/>
        <v>0.16962118538144863</v>
      </c>
      <c r="AR66" s="2">
        <f t="shared" si="77"/>
        <v>0.14771376588138282</v>
      </c>
      <c r="AS66" s="2">
        <f t="shared" si="77"/>
        <v>0.24565181758223953</v>
      </c>
      <c r="AT66" s="2">
        <f t="shared" si="77"/>
        <v>0.27132059504476186</v>
      </c>
      <c r="AU66" s="2">
        <f t="shared" si="77"/>
        <v>0.14466881682739152</v>
      </c>
      <c r="AV66" s="2">
        <f t="shared" si="77"/>
        <v>0.10374683089901506</v>
      </c>
      <c r="AW66" s="2">
        <f t="shared" si="77"/>
        <v>0.14043439940422101</v>
      </c>
      <c r="AX66" s="2">
        <f t="shared" si="77"/>
        <v>0.10060479980351682</v>
      </c>
      <c r="AY66" s="2">
        <f t="shared" si="77"/>
        <v>0.14076049831020349</v>
      </c>
      <c r="AZ66" s="2" t="str">
        <f t="shared" si="77"/>
        <v/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>
        <f t="shared" si="78"/>
        <v>1.3033877175379551</v>
      </c>
      <c r="BG66" s="84">
        <f t="shared" si="78"/>
        <v>1.0123481957830383</v>
      </c>
      <c r="BH66" s="84">
        <f t="shared" si="78"/>
        <v>0.85359235922546173</v>
      </c>
      <c r="BI66" s="84">
        <f t="shared" si="78"/>
        <v>1.0298651158659213</v>
      </c>
      <c r="BJ66" s="84">
        <f t="shared" si="78"/>
        <v>1.1596334257729299</v>
      </c>
      <c r="BK66" s="84">
        <f t="shared" si="78"/>
        <v>0.79023746291161179</v>
      </c>
      <c r="BL66" s="84">
        <f t="shared" si="78"/>
        <v>0.83429852440508434</v>
      </c>
      <c r="BM66" s="84" t="str">
        <f t="shared" si="78"/>
        <v>-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>
        <f t="shared" si="75"/>
        <v>0.14910102769400238</v>
      </c>
      <c r="D67" s="65">
        <f t="shared" si="75"/>
        <v>0.11003359444464718</v>
      </c>
      <c r="E67" s="65">
        <f t="shared" si="75"/>
        <v>0.10257335362831235</v>
      </c>
      <c r="F67" s="65">
        <f t="shared" si="79"/>
        <v>0.93220033523409318</v>
      </c>
      <c r="H67" s="2">
        <f t="shared" si="76"/>
        <v>0.11211226370144146</v>
      </c>
      <c r="I67" s="2">
        <f t="shared" si="76"/>
        <v>0.19245069483910995</v>
      </c>
      <c r="J67" s="2">
        <f t="shared" si="76"/>
        <v>0.12035154734713423</v>
      </c>
      <c r="K67" s="2">
        <f t="shared" si="76"/>
        <v>0.13764505603234264</v>
      </c>
      <c r="L67" s="2">
        <f t="shared" si="76"/>
        <v>0.19293875208204606</v>
      </c>
      <c r="M67" s="2">
        <f t="shared" si="76"/>
        <v>7.430560800174435E-2</v>
      </c>
      <c r="N67" s="2">
        <f t="shared" si="76"/>
        <v>7.5088412208352745E-2</v>
      </c>
      <c r="O67" s="2">
        <f t="shared" si="76"/>
        <v>0.12771753741616229</v>
      </c>
      <c r="P67" s="2">
        <f t="shared" si="76"/>
        <v>0.15368695559939535</v>
      </c>
      <c r="Q67" s="2">
        <f t="shared" si="76"/>
        <v>6.8098535633975943E-2</v>
      </c>
      <c r="R67" s="75">
        <f t="shared" si="76"/>
        <v>7.6526659236355793E-2</v>
      </c>
      <c r="S67" s="75" t="str">
        <f t="shared" si="76"/>
        <v/>
      </c>
      <c r="T67" s="1"/>
      <c r="U67" s="2">
        <f t="shared" si="77"/>
        <v>0.10217149408299134</v>
      </c>
      <c r="V67" s="2">
        <f t="shared" si="77"/>
        <v>0.11022837064063469</v>
      </c>
      <c r="W67" s="2">
        <f t="shared" si="77"/>
        <v>0.11939969581887383</v>
      </c>
      <c r="X67" s="2">
        <f t="shared" si="77"/>
        <v>0.24122488340131149</v>
      </c>
      <c r="Y67" s="2">
        <f t="shared" si="77"/>
        <v>0.19150954136986856</v>
      </c>
      <c r="Z67" s="2">
        <f t="shared" si="77"/>
        <v>0.13658848022338149</v>
      </c>
      <c r="AA67" s="2">
        <f t="shared" si="77"/>
        <v>0.11254604869120308</v>
      </c>
      <c r="AB67" s="2">
        <f t="shared" si="77"/>
        <v>0.12737506366722945</v>
      </c>
      <c r="AC67" s="2">
        <f t="shared" si="77"/>
        <v>0.12337132142612485</v>
      </c>
      <c r="AD67" s="2">
        <f t="shared" si="77"/>
        <v>0.11995201028933211</v>
      </c>
      <c r="AE67" s="2">
        <f t="shared" si="77"/>
        <v>0.14225338220035449</v>
      </c>
      <c r="AF67" s="2">
        <f t="shared" si="77"/>
        <v>0.14236738168630517</v>
      </c>
      <c r="AG67" s="2">
        <f t="shared" si="77"/>
        <v>0.19641230019590419</v>
      </c>
      <c r="AH67" s="2">
        <f t="shared" si="77"/>
        <v>0.1719506707745676</v>
      </c>
      <c r="AI67" s="2">
        <f t="shared" si="77"/>
        <v>0.20044814617302523</v>
      </c>
      <c r="AJ67" s="2">
        <f t="shared" si="77"/>
        <v>9.88180849975899E-2</v>
      </c>
      <c r="AK67" s="2">
        <f t="shared" si="77"/>
        <v>9.7408921930774883E-2</v>
      </c>
      <c r="AL67" s="2">
        <f t="shared" si="77"/>
        <v>4.8299022251590648E-2</v>
      </c>
      <c r="AM67" s="2">
        <f t="shared" si="77"/>
        <v>6.9150134132870439E-2</v>
      </c>
      <c r="AN67" s="2">
        <f t="shared" si="77"/>
        <v>7.9478368791458059E-2</v>
      </c>
      <c r="AO67" s="2">
        <f t="shared" si="77"/>
        <v>7.5640573966704136E-2</v>
      </c>
      <c r="AP67" s="2">
        <f t="shared" si="77"/>
        <v>0.13719239661248644</v>
      </c>
      <c r="AQ67" s="2">
        <f t="shared" si="77"/>
        <v>0.11192012845749602</v>
      </c>
      <c r="AR67" s="2">
        <f t="shared" si="77"/>
        <v>0.13090291874083376</v>
      </c>
      <c r="AS67" s="2">
        <f t="shared" si="77"/>
        <v>0.13376994258253111</v>
      </c>
      <c r="AT67" s="2">
        <f t="shared" si="77"/>
        <v>0.15207286862570826</v>
      </c>
      <c r="AU67" s="2">
        <f t="shared" si="77"/>
        <v>0.16337058174539063</v>
      </c>
      <c r="AV67" s="2">
        <f t="shared" si="77"/>
        <v>7.660287331822635E-2</v>
      </c>
      <c r="AW67" s="2">
        <f t="shared" si="77"/>
        <v>7.5515442199645177E-2</v>
      </c>
      <c r="AX67" s="2">
        <f t="shared" si="77"/>
        <v>5.3835150023098473E-2</v>
      </c>
      <c r="AY67" s="2">
        <f t="shared" si="77"/>
        <v>7.6526659236355793E-2</v>
      </c>
      <c r="AZ67" s="2" t="str">
        <f t="shared" si="77"/>
        <v/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>
        <f t="shared" si="78"/>
        <v>0.68106703322097051</v>
      </c>
      <c r="BG67" s="84">
        <f t="shared" si="78"/>
        <v>0.88439822851915639</v>
      </c>
      <c r="BH67" s="84">
        <f t="shared" si="78"/>
        <v>0.81502665334889379</v>
      </c>
      <c r="BI67" s="84">
        <f t="shared" si="78"/>
        <v>0.77519082989813692</v>
      </c>
      <c r="BJ67" s="84">
        <f t="shared" si="78"/>
        <v>0.77524153540382434</v>
      </c>
      <c r="BK67" s="84">
        <f t="shared" si="78"/>
        <v>1.1146219429178092</v>
      </c>
      <c r="BL67" s="84">
        <f t="shared" si="78"/>
        <v>1.1066740534343944</v>
      </c>
      <c r="BM67" s="84" t="str">
        <f t="shared" si="78"/>
        <v>-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>
        <f t="shared" si="75"/>
        <v>0.13365545040980553</v>
      </c>
      <c r="D68" s="65">
        <f t="shared" si="75"/>
        <v>0.15068093966986118</v>
      </c>
      <c r="E68" s="65">
        <f t="shared" si="75"/>
        <v>5.6596843868230683E-2</v>
      </c>
      <c r="F68" s="65">
        <f t="shared" si="79"/>
        <v>0.37560718689592193</v>
      </c>
      <c r="H68" s="2">
        <f t="shared" si="76"/>
        <v>0.12782441718284471</v>
      </c>
      <c r="I68" s="2">
        <f t="shared" si="76"/>
        <v>0.14945055768046459</v>
      </c>
      <c r="J68" s="2">
        <f t="shared" si="76"/>
        <v>0.11161945905722584</v>
      </c>
      <c r="K68" s="2">
        <f t="shared" si="76"/>
        <v>0.12875031726868849</v>
      </c>
      <c r="L68" s="2">
        <f t="shared" si="76"/>
        <v>0.15948827246785385</v>
      </c>
      <c r="M68" s="2">
        <f t="shared" si="76"/>
        <v>0.15292145026651185</v>
      </c>
      <c r="N68" s="2">
        <f t="shared" si="76"/>
        <v>8.0180344963665065E-2</v>
      </c>
      <c r="O68" s="2">
        <f t="shared" si="76"/>
        <v>0.10287903200437944</v>
      </c>
      <c r="P68" s="2">
        <f t="shared" si="76"/>
        <v>6.0536456405261993E-2</v>
      </c>
      <c r="Q68" s="2">
        <f t="shared" si="76"/>
        <v>5.6967975958401314E-2</v>
      </c>
      <c r="R68" s="75">
        <f t="shared" si="76"/>
        <v>4.4238063565111098E-2</v>
      </c>
      <c r="S68" s="75" t="str">
        <f t="shared" si="76"/>
        <v/>
      </c>
      <c r="T68" s="1"/>
      <c r="U68" s="2">
        <f t="shared" si="77"/>
        <v>0.11099405012818563</v>
      </c>
      <c r="V68" s="2">
        <f t="shared" si="77"/>
        <v>0.16268591083214362</v>
      </c>
      <c r="W68" s="2">
        <f t="shared" si="77"/>
        <v>0.12100786854183572</v>
      </c>
      <c r="X68" s="2">
        <f t="shared" si="77"/>
        <v>0.19803586981511806</v>
      </c>
      <c r="Y68" s="2">
        <f t="shared" si="77"/>
        <v>0.13347113628921689</v>
      </c>
      <c r="Z68" s="2">
        <f t="shared" si="77"/>
        <v>0.10666741114548674</v>
      </c>
      <c r="AA68" s="2">
        <f t="shared" si="77"/>
        <v>0.10977938237590441</v>
      </c>
      <c r="AB68" s="2">
        <f t="shared" si="77"/>
        <v>0.12602532581246204</v>
      </c>
      <c r="AC68" s="2">
        <f t="shared" si="77"/>
        <v>0.10724594139201199</v>
      </c>
      <c r="AD68" s="2">
        <f t="shared" si="77"/>
        <v>0.14161292124343519</v>
      </c>
      <c r="AE68" s="2">
        <f t="shared" si="77"/>
        <v>0.12666909127465814</v>
      </c>
      <c r="AF68" s="2">
        <f t="shared" si="77"/>
        <v>0.12420279158819823</v>
      </c>
      <c r="AG68" s="2">
        <f t="shared" si="77"/>
        <v>0.10622421507721198</v>
      </c>
      <c r="AH68" s="2">
        <f t="shared" si="77"/>
        <v>0.17907783875771846</v>
      </c>
      <c r="AI68" s="2">
        <f t="shared" si="77"/>
        <v>0.17320026706342659</v>
      </c>
      <c r="AJ68" s="2">
        <f t="shared" si="77"/>
        <v>0.14382214535142848</v>
      </c>
      <c r="AK68" s="2">
        <f t="shared" si="77"/>
        <v>0.19665826945297529</v>
      </c>
      <c r="AL68" s="2">
        <f t="shared" si="77"/>
        <v>0.13190505458838797</v>
      </c>
      <c r="AM68" s="2">
        <f t="shared" si="77"/>
        <v>0.12662736310557046</v>
      </c>
      <c r="AN68" s="2">
        <f t="shared" si="77"/>
        <v>7.0119441441295713E-2</v>
      </c>
      <c r="AO68" s="2">
        <f t="shared" si="77"/>
        <v>6.0871937508037481E-2</v>
      </c>
      <c r="AP68" s="2">
        <f t="shared" si="77"/>
        <v>4.8370293287320058E-2</v>
      </c>
      <c r="AQ68" s="2">
        <f t="shared" si="77"/>
        <v>9.4130690532568728E-2</v>
      </c>
      <c r="AR68" s="2">
        <f t="shared" si="77"/>
        <v>0.12998701219764869</v>
      </c>
      <c r="AS68" s="2">
        <f t="shared" si="77"/>
        <v>3.9373367196073948E-2</v>
      </c>
      <c r="AT68" s="2">
        <f t="shared" si="77"/>
        <v>5.8217526541991291E-2</v>
      </c>
      <c r="AU68" s="2">
        <f t="shared" si="77"/>
        <v>7.1231292695161333E-2</v>
      </c>
      <c r="AV68" s="2">
        <f t="shared" si="77"/>
        <v>7.0775092922902044E-2</v>
      </c>
      <c r="AW68" s="2">
        <f t="shared" si="77"/>
        <v>6.4693034897253171E-2</v>
      </c>
      <c r="AX68" s="2">
        <f t="shared" si="77"/>
        <v>3.7274424438765663E-2</v>
      </c>
      <c r="AY68" s="2">
        <f t="shared" si="77"/>
        <v>4.4238063565111098E-2</v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>
        <f t="shared" si="78"/>
        <v>0.3706628207838894</v>
      </c>
      <c r="BG68" s="84">
        <f t="shared" si="78"/>
        <v>0.32509620925655741</v>
      </c>
      <c r="BH68" s="84">
        <f t="shared" si="78"/>
        <v>0.41126548996068329</v>
      </c>
      <c r="BI68" s="84">
        <f t="shared" si="78"/>
        <v>0.4921014962609796</v>
      </c>
      <c r="BJ68" s="84">
        <f t="shared" si="78"/>
        <v>0.3289616809768709</v>
      </c>
      <c r="BK68" s="84">
        <f t="shared" si="78"/>
        <v>0.28258526221820046</v>
      </c>
      <c r="BL68" s="84">
        <f t="shared" si="78"/>
        <v>0.34935627245297207</v>
      </c>
      <c r="BM68" s="84" t="str">
        <f t="shared" si="78"/>
        <v>-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>
        <f t="shared" si="75"/>
        <v>1.7981318631953534E-2</v>
      </c>
      <c r="D69" s="65">
        <f t="shared" si="75"/>
        <v>7.7960767518167162E-2</v>
      </c>
      <c r="E69" s="65">
        <f t="shared" si="75"/>
        <v>8.1861043952921653E-2</v>
      </c>
      <c r="F69" s="65">
        <f t="shared" si="79"/>
        <v>1.0500287075014443</v>
      </c>
      <c r="H69" s="2">
        <f t="shared" si="76"/>
        <v>1.4333025253018133E-2</v>
      </c>
      <c r="I69" s="2">
        <f t="shared" si="76"/>
        <v>1.3964145992948212E-2</v>
      </c>
      <c r="J69" s="2">
        <f t="shared" si="76"/>
        <v>6.1801172008226796E-2</v>
      </c>
      <c r="K69" s="2">
        <f t="shared" si="76"/>
        <v>8.3020970508173614E-2</v>
      </c>
      <c r="L69" s="2">
        <f t="shared" si="76"/>
        <v>0.11306059298292151</v>
      </c>
      <c r="M69" s="2">
        <f t="shared" si="76"/>
        <v>6.560499708125872E-2</v>
      </c>
      <c r="N69" s="2">
        <f t="shared" si="76"/>
        <v>8.5125380192182409E-2</v>
      </c>
      <c r="O69" s="2">
        <f t="shared" si="76"/>
        <v>0.12400003226563576</v>
      </c>
      <c r="P69" s="2">
        <f t="shared" si="76"/>
        <v>7.941840593136236E-2</v>
      </c>
      <c r="Q69" s="2">
        <f t="shared" si="76"/>
        <v>8.4322433737230335E-2</v>
      </c>
      <c r="R69" s="75">
        <f t="shared" si="76"/>
        <v>8.0323757819802971E-2</v>
      </c>
      <c r="S69" s="75" t="str">
        <f t="shared" si="76"/>
        <v/>
      </c>
      <c r="T69" s="1"/>
      <c r="U69" s="2">
        <f t="shared" si="77"/>
        <v>6.9523430089825349E-3</v>
      </c>
      <c r="V69" s="2">
        <f t="shared" si="77"/>
        <v>2.760830642016672E-2</v>
      </c>
      <c r="W69" s="2">
        <f t="shared" si="77"/>
        <v>1.2356897332847259E-2</v>
      </c>
      <c r="X69" s="2">
        <f t="shared" si="77"/>
        <v>4.8099568142446402E-3</v>
      </c>
      <c r="Y69" s="2">
        <f t="shared" si="77"/>
        <v>-4.8393350984322304E-3</v>
      </c>
      <c r="Z69" s="2">
        <f t="shared" si="77"/>
        <v>4.0679064052899325E-2</v>
      </c>
      <c r="AA69" s="2">
        <f t="shared" si="77"/>
        <v>3.1138073277029384E-2</v>
      </c>
      <c r="AB69" s="2">
        <f t="shared" si="77"/>
        <v>5.7775982342559852E-2</v>
      </c>
      <c r="AC69" s="2">
        <f t="shared" si="77"/>
        <v>8.6274252747591151E-2</v>
      </c>
      <c r="AD69" s="2">
        <f t="shared" si="77"/>
        <v>3.6058411215345171E-2</v>
      </c>
      <c r="AE69" s="2">
        <f t="shared" si="77"/>
        <v>0.10071453677129116</v>
      </c>
      <c r="AF69" s="2">
        <f t="shared" si="77"/>
        <v>9.0758707007943445E-2</v>
      </c>
      <c r="AG69" s="2">
        <f t="shared" si="77"/>
        <v>0.11707229386156126</v>
      </c>
      <c r="AH69" s="2">
        <f t="shared" si="77"/>
        <v>0.12283122819183244</v>
      </c>
      <c r="AI69" s="2">
        <f t="shared" si="77"/>
        <v>0.10723308192258034</v>
      </c>
      <c r="AJ69" s="2">
        <f t="shared" si="77"/>
        <v>3.3421538639945535E-2</v>
      </c>
      <c r="AK69" s="2">
        <f t="shared" si="77"/>
        <v>8.4442447179702659E-2</v>
      </c>
      <c r="AL69" s="2">
        <f t="shared" si="77"/>
        <v>7.0922066795262084E-2</v>
      </c>
      <c r="AM69" s="2">
        <f t="shared" si="77"/>
        <v>5.1604860344011357E-2</v>
      </c>
      <c r="AN69" s="2">
        <f t="shared" si="77"/>
        <v>0.12589661963780679</v>
      </c>
      <c r="AO69" s="2">
        <f t="shared" si="77"/>
        <v>7.8368396066547608E-2</v>
      </c>
      <c r="AP69" s="2">
        <f t="shared" si="77"/>
        <v>0.14625624799003292</v>
      </c>
      <c r="AQ69" s="2">
        <f t="shared" si="77"/>
        <v>0.10010535939342836</v>
      </c>
      <c r="AR69" s="2">
        <f t="shared" si="77"/>
        <v>0.12545701270565196</v>
      </c>
      <c r="AS69" s="2">
        <f t="shared" si="77"/>
        <v>0.10422761210915929</v>
      </c>
      <c r="AT69" s="2">
        <f t="shared" si="77"/>
        <v>9.2882264943264889E-2</v>
      </c>
      <c r="AU69" s="2">
        <f t="shared" si="77"/>
        <v>5.9667631620121266E-2</v>
      </c>
      <c r="AV69" s="2">
        <f t="shared" si="77"/>
        <v>8.5852908842072195E-2</v>
      </c>
      <c r="AW69" s="2">
        <f t="shared" si="77"/>
        <v>9.4063390337721972E-2</v>
      </c>
      <c r="AX69" s="2">
        <f t="shared" si="77"/>
        <v>7.501045278848234E-2</v>
      </c>
      <c r="AY69" s="2">
        <f t="shared" si="77"/>
        <v>8.0323757819802971E-2</v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>
        <f t="shared" si="78"/>
        <v>0.89028418826754274</v>
      </c>
      <c r="BG69" s="84">
        <f t="shared" si="78"/>
        <v>0.75617793870957173</v>
      </c>
      <c r="BH69" s="84">
        <f t="shared" si="78"/>
        <v>0.55642932712872917</v>
      </c>
      <c r="BI69" s="84">
        <f t="shared" si="78"/>
        <v>2.5687898384026076</v>
      </c>
      <c r="BJ69" s="84">
        <f t="shared" si="78"/>
        <v>1.1139349163761787</v>
      </c>
      <c r="BK69" s="84">
        <f t="shared" si="78"/>
        <v>1.0576461766832403</v>
      </c>
      <c r="BL69" s="84">
        <f t="shared" si="78"/>
        <v>1.556515360846711</v>
      </c>
      <c r="BM69" s="84" t="str">
        <f t="shared" si="78"/>
        <v>-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>
        <f t="shared" si="75"/>
        <v>0</v>
      </c>
      <c r="D70" s="65">
        <f t="shared" si="75"/>
        <v>0</v>
      </c>
      <c r="E70" s="65">
        <f t="shared" si="75"/>
        <v>3.9498668653036639E-2</v>
      </c>
      <c r="F70" s="65" t="str">
        <f>IFERROR(E70/D70,"")</f>
        <v/>
      </c>
      <c r="H70" s="2">
        <f t="shared" si="76"/>
        <v>0</v>
      </c>
      <c r="I70" s="2">
        <f t="shared" si="76"/>
        <v>0</v>
      </c>
      <c r="J70" s="2">
        <f t="shared" si="76"/>
        <v>0</v>
      </c>
      <c r="K70" s="2">
        <f t="shared" si="76"/>
        <v>0</v>
      </c>
      <c r="L70" s="2">
        <f t="shared" si="76"/>
        <v>0</v>
      </c>
      <c r="M70" s="2">
        <f t="shared" si="76"/>
        <v>0</v>
      </c>
      <c r="N70" s="2">
        <f t="shared" si="76"/>
        <v>0</v>
      </c>
      <c r="O70" s="2">
        <f t="shared" si="76"/>
        <v>0</v>
      </c>
      <c r="P70" s="2">
        <f t="shared" si="76"/>
        <v>2.994281951722845E-2</v>
      </c>
      <c r="Q70" s="2">
        <f t="shared" si="76"/>
        <v>4.9029841238620385E-2</v>
      </c>
      <c r="R70" s="75">
        <f t="shared" si="76"/>
        <v>3.3819749047242394E-2</v>
      </c>
      <c r="S70" s="75" t="str">
        <f t="shared" si="76"/>
        <v/>
      </c>
      <c r="T70" s="1"/>
      <c r="U70" s="2">
        <f t="shared" si="77"/>
        <v>0</v>
      </c>
      <c r="V70" s="2">
        <f t="shared" si="77"/>
        <v>0</v>
      </c>
      <c r="W70" s="2">
        <f t="shared" si="77"/>
        <v>0</v>
      </c>
      <c r="X70" s="2">
        <f t="shared" ref="X70:BD70" si="80">IFERROR(X56/X$59,"")</f>
        <v>0</v>
      </c>
      <c r="Y70" s="2">
        <f t="shared" si="80"/>
        <v>0</v>
      </c>
      <c r="Z70" s="2">
        <f t="shared" si="80"/>
        <v>0</v>
      </c>
      <c r="AA70" s="2">
        <f t="shared" si="80"/>
        <v>0</v>
      </c>
      <c r="AB70" s="2">
        <f t="shared" si="80"/>
        <v>0</v>
      </c>
      <c r="AC70" s="2">
        <f t="shared" si="80"/>
        <v>0</v>
      </c>
      <c r="AD70" s="2">
        <f t="shared" si="80"/>
        <v>0</v>
      </c>
      <c r="AE70" s="2">
        <f t="shared" si="80"/>
        <v>0</v>
      </c>
      <c r="AF70" s="2">
        <f t="shared" si="80"/>
        <v>0</v>
      </c>
      <c r="AG70" s="2">
        <f t="shared" si="80"/>
        <v>0</v>
      </c>
      <c r="AH70" s="2">
        <f t="shared" si="80"/>
        <v>0</v>
      </c>
      <c r="AI70" s="2">
        <f t="shared" si="80"/>
        <v>0</v>
      </c>
      <c r="AJ70" s="2">
        <f t="shared" si="80"/>
        <v>0</v>
      </c>
      <c r="AK70" s="2">
        <f t="shared" si="80"/>
        <v>0</v>
      </c>
      <c r="AL70" s="2">
        <f t="shared" si="80"/>
        <v>0</v>
      </c>
      <c r="AM70" s="2">
        <f t="shared" si="80"/>
        <v>0</v>
      </c>
      <c r="AN70" s="2">
        <f t="shared" si="80"/>
        <v>0</v>
      </c>
      <c r="AO70" s="2">
        <f t="shared" si="80"/>
        <v>0</v>
      </c>
      <c r="AP70" s="2">
        <f t="shared" si="80"/>
        <v>0</v>
      </c>
      <c r="AQ70" s="2">
        <f t="shared" si="80"/>
        <v>0</v>
      </c>
      <c r="AR70" s="2">
        <f t="shared" si="80"/>
        <v>0</v>
      </c>
      <c r="AS70" s="2">
        <f t="shared" si="80"/>
        <v>0</v>
      </c>
      <c r="AT70" s="2">
        <f t="shared" si="80"/>
        <v>5.3745838082724685E-2</v>
      </c>
      <c r="AU70" s="2">
        <f t="shared" si="80"/>
        <v>2.6893125193477533E-2</v>
      </c>
      <c r="AV70" s="2">
        <f t="shared" si="80"/>
        <v>8.1506285851039167E-2</v>
      </c>
      <c r="AW70" s="2">
        <f t="shared" si="80"/>
        <v>4.0749369717756535E-2</v>
      </c>
      <c r="AX70" s="2">
        <f t="shared" si="80"/>
        <v>2.3931768874958334E-2</v>
      </c>
      <c r="AY70" s="2">
        <f t="shared" si="80"/>
        <v>3.3819749047242394E-2</v>
      </c>
      <c r="AZ70" s="2" t="str">
        <f t="shared" si="80"/>
        <v/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>
        <f t="shared" ref="C71" si="81">IFERROR(C58/C$59,"")</f>
        <v>1</v>
      </c>
      <c r="D71" s="65">
        <f>IFERROR(D58/D$59,"")</f>
        <v>1</v>
      </c>
      <c r="E71" s="65">
        <f>IFERROR(E58/E$59,"")</f>
        <v>0.96050133134696347</v>
      </c>
      <c r="F71" s="65">
        <f>IFERROR(E71/D71,"")</f>
        <v>0.96050133134696347</v>
      </c>
      <c r="H71" s="2">
        <f>IFERROR(H58/H$59,"")</f>
        <v>1</v>
      </c>
      <c r="I71" s="2">
        <f t="shared" ref="I71:S72" si="82">IFERROR(I58/I$59,"")</f>
        <v>1</v>
      </c>
      <c r="J71" s="2">
        <f t="shared" si="82"/>
        <v>1</v>
      </c>
      <c r="K71" s="2">
        <f t="shared" si="82"/>
        <v>1.0000000000000011</v>
      </c>
      <c r="L71" s="2">
        <f t="shared" si="82"/>
        <v>1</v>
      </c>
      <c r="M71" s="2">
        <f t="shared" si="82"/>
        <v>0.99999999999999967</v>
      </c>
      <c r="N71" s="2">
        <f t="shared" si="82"/>
        <v>1.0000000000000002</v>
      </c>
      <c r="O71" s="2">
        <f t="shared" si="82"/>
        <v>0.99999999999999989</v>
      </c>
      <c r="P71" s="2">
        <f t="shared" si="82"/>
        <v>0.97005718048277201</v>
      </c>
      <c r="Q71" s="2">
        <f t="shared" si="82"/>
        <v>0.95097015876137947</v>
      </c>
      <c r="R71" s="75">
        <f t="shared" si="82"/>
        <v>0.9661802509527575</v>
      </c>
      <c r="S71" s="75" t="str">
        <f t="shared" si="82"/>
        <v/>
      </c>
      <c r="T71" s="1"/>
      <c r="U71" s="2">
        <f t="shared" ref="U71:BD72" si="83">IFERROR(U58/U$59,"")</f>
        <v>1</v>
      </c>
      <c r="V71" s="2">
        <f t="shared" si="83"/>
        <v>1.0000000000000002</v>
      </c>
      <c r="W71" s="2">
        <f t="shared" si="83"/>
        <v>1</v>
      </c>
      <c r="X71" s="2">
        <f t="shared" si="83"/>
        <v>1</v>
      </c>
      <c r="Y71" s="2">
        <f t="shared" si="83"/>
        <v>0.99999999999999989</v>
      </c>
      <c r="Z71" s="2">
        <f t="shared" si="83"/>
        <v>1</v>
      </c>
      <c r="AA71" s="2">
        <f t="shared" si="83"/>
        <v>0.99999999999999989</v>
      </c>
      <c r="AB71" s="2">
        <f t="shared" si="83"/>
        <v>1.0000000000000002</v>
      </c>
      <c r="AC71" s="2">
        <f t="shared" si="83"/>
        <v>1.0000000000000002</v>
      </c>
      <c r="AD71" s="2">
        <f t="shared" si="83"/>
        <v>1</v>
      </c>
      <c r="AE71" s="2">
        <f t="shared" si="83"/>
        <v>1.0000000000000016</v>
      </c>
      <c r="AF71" s="2">
        <f t="shared" si="83"/>
        <v>1.0000000000000009</v>
      </c>
      <c r="AG71" s="2">
        <f t="shared" si="83"/>
        <v>0.99999999999999989</v>
      </c>
      <c r="AH71" s="2">
        <f t="shared" si="83"/>
        <v>1</v>
      </c>
      <c r="AI71" s="2">
        <f t="shared" si="83"/>
        <v>1</v>
      </c>
      <c r="AJ71" s="2">
        <f t="shared" si="83"/>
        <v>1.0000000000000009</v>
      </c>
      <c r="AK71" s="2">
        <f t="shared" si="83"/>
        <v>1</v>
      </c>
      <c r="AL71" s="2">
        <f t="shared" si="83"/>
        <v>0.99999999999999867</v>
      </c>
      <c r="AM71" s="2">
        <f t="shared" si="83"/>
        <v>1.0000000000000007</v>
      </c>
      <c r="AN71" s="2">
        <f t="shared" si="83"/>
        <v>1.0000000000000016</v>
      </c>
      <c r="AO71" s="2">
        <f t="shared" si="83"/>
        <v>0.999999999999999</v>
      </c>
      <c r="AP71" s="2">
        <f t="shared" si="83"/>
        <v>1.0000000000000009</v>
      </c>
      <c r="AQ71" s="2">
        <f t="shared" si="83"/>
        <v>0.999999999999998</v>
      </c>
      <c r="AR71" s="2">
        <f t="shared" si="83"/>
        <v>1.0000000000000002</v>
      </c>
      <c r="AS71" s="2">
        <f t="shared" si="83"/>
        <v>1</v>
      </c>
      <c r="AT71" s="2">
        <f t="shared" si="83"/>
        <v>0.94625416191727629</v>
      </c>
      <c r="AU71" s="2">
        <f t="shared" si="83"/>
        <v>0.97310687480652258</v>
      </c>
      <c r="AV71" s="2">
        <f t="shared" si="83"/>
        <v>0.91849371414896086</v>
      </c>
      <c r="AW71" s="2">
        <f t="shared" si="83"/>
        <v>0.95925063028224344</v>
      </c>
      <c r="AX71" s="2">
        <f t="shared" si="83"/>
        <v>0.97606823112504171</v>
      </c>
      <c r="AY71" s="2">
        <f t="shared" si="83"/>
        <v>0.9661802509527575</v>
      </c>
      <c r="AZ71" s="2" t="str">
        <f t="shared" si="83"/>
        <v/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>
        <f t="shared" si="78"/>
        <v>1.0000000000000002</v>
      </c>
      <c r="BG71" s="84">
        <f t="shared" si="78"/>
        <v>0.94625416191727629</v>
      </c>
      <c r="BH71" s="84">
        <f t="shared" si="78"/>
        <v>0.97310687480652258</v>
      </c>
      <c r="BI71" s="84">
        <f t="shared" si="78"/>
        <v>0.91849371414896008</v>
      </c>
      <c r="BJ71" s="84">
        <f t="shared" si="78"/>
        <v>0.95925063028224344</v>
      </c>
      <c r="BK71" s="84">
        <f t="shared" si="78"/>
        <v>0.97606823112504304</v>
      </c>
      <c r="BL71" s="84">
        <f t="shared" si="78"/>
        <v>0.96618025095275684</v>
      </c>
      <c r="BM71" s="84" t="str">
        <f t="shared" si="78"/>
        <v>-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79"/>
        <v>1</v>
      </c>
      <c r="G72" s="33"/>
      <c r="H72" s="2">
        <f>IFERROR(H59/H$59,"")</f>
        <v>1</v>
      </c>
      <c r="I72" s="2">
        <f t="shared" si="82"/>
        <v>1</v>
      </c>
      <c r="J72" s="2">
        <f t="shared" si="82"/>
        <v>1</v>
      </c>
      <c r="K72" s="2">
        <f t="shared" si="82"/>
        <v>1</v>
      </c>
      <c r="L72" s="2">
        <f t="shared" si="82"/>
        <v>1</v>
      </c>
      <c r="M72" s="2">
        <f t="shared" si="82"/>
        <v>1</v>
      </c>
      <c r="N72" s="2">
        <f t="shared" si="82"/>
        <v>1</v>
      </c>
      <c r="O72" s="2">
        <f t="shared" si="82"/>
        <v>1</v>
      </c>
      <c r="P72" s="2">
        <f t="shared" si="82"/>
        <v>1</v>
      </c>
      <c r="Q72" s="2">
        <f t="shared" si="82"/>
        <v>1</v>
      </c>
      <c r="R72" s="75">
        <f t="shared" si="82"/>
        <v>1</v>
      </c>
      <c r="S72" s="75" t="str">
        <f t="shared" si="82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si="83"/>
        <v>1</v>
      </c>
      <c r="Y72" s="2">
        <f t="shared" si="83"/>
        <v>1</v>
      </c>
      <c r="Z72" s="2">
        <f t="shared" si="83"/>
        <v>1</v>
      </c>
      <c r="AA72" s="2">
        <f t="shared" si="83"/>
        <v>1</v>
      </c>
      <c r="AB72" s="2">
        <f t="shared" si="83"/>
        <v>1</v>
      </c>
      <c r="AC72" s="2">
        <f t="shared" si="83"/>
        <v>1</v>
      </c>
      <c r="AD72" s="2">
        <f t="shared" si="83"/>
        <v>1</v>
      </c>
      <c r="AE72" s="2">
        <f t="shared" si="83"/>
        <v>1</v>
      </c>
      <c r="AF72" s="2">
        <f t="shared" si="83"/>
        <v>1</v>
      </c>
      <c r="AG72" s="2">
        <f t="shared" si="83"/>
        <v>1</v>
      </c>
      <c r="AH72" s="2">
        <f t="shared" si="83"/>
        <v>1</v>
      </c>
      <c r="AI72" s="2">
        <f t="shared" si="83"/>
        <v>1</v>
      </c>
      <c r="AJ72" s="2">
        <f t="shared" si="83"/>
        <v>1</v>
      </c>
      <c r="AK72" s="2">
        <f t="shared" si="83"/>
        <v>1</v>
      </c>
      <c r="AL72" s="2">
        <f t="shared" si="83"/>
        <v>1</v>
      </c>
      <c r="AM72" s="2">
        <f t="shared" si="83"/>
        <v>1</v>
      </c>
      <c r="AN72" s="2">
        <f t="shared" si="83"/>
        <v>1</v>
      </c>
      <c r="AO72" s="2">
        <f t="shared" si="83"/>
        <v>1</v>
      </c>
      <c r="AP72" s="2">
        <f t="shared" si="83"/>
        <v>1</v>
      </c>
      <c r="AQ72" s="2">
        <f t="shared" si="83"/>
        <v>1</v>
      </c>
      <c r="AR72" s="2">
        <f t="shared" si="83"/>
        <v>1</v>
      </c>
      <c r="AS72" s="2">
        <f t="shared" si="83"/>
        <v>1</v>
      </c>
      <c r="AT72" s="2">
        <f t="shared" si="83"/>
        <v>1</v>
      </c>
      <c r="AU72" s="2">
        <f t="shared" si="83"/>
        <v>1</v>
      </c>
      <c r="AV72" s="2">
        <f t="shared" si="83"/>
        <v>1</v>
      </c>
      <c r="AW72" s="2">
        <f t="shared" si="83"/>
        <v>1</v>
      </c>
      <c r="AX72" s="2">
        <f t="shared" si="83"/>
        <v>1</v>
      </c>
      <c r="AY72" s="2">
        <f t="shared" si="83"/>
        <v>1</v>
      </c>
      <c r="AZ72" s="2" t="str">
        <f t="shared" si="83"/>
        <v/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>
        <f t="shared" si="78"/>
        <v>1</v>
      </c>
      <c r="BG72" s="84">
        <f t="shared" si="78"/>
        <v>1</v>
      </c>
      <c r="BH72" s="84">
        <f t="shared" si="78"/>
        <v>1</v>
      </c>
      <c r="BI72" s="84">
        <f t="shared" si="78"/>
        <v>1</v>
      </c>
      <c r="BJ72" s="84">
        <f t="shared" si="78"/>
        <v>1</v>
      </c>
      <c r="BK72" s="84">
        <f t="shared" si="78"/>
        <v>1</v>
      </c>
      <c r="BL72" s="84">
        <f t="shared" si="78"/>
        <v>1</v>
      </c>
      <c r="BM72" s="84" t="str">
        <f t="shared" si="78"/>
        <v>-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23</v>
      </c>
      <c r="D76" s="81">
        <f>INDEX(AG76:AR76,$B$2)</f>
        <v>29</v>
      </c>
      <c r="E76" s="81">
        <f>INDEX(AS76:BD76,$B$2)</f>
        <v>292</v>
      </c>
      <c r="F76" s="65">
        <f>IFERROR(E76/D76,"")</f>
        <v>10.068965517241379</v>
      </c>
      <c r="H76" s="4">
        <f>W76</f>
        <v>20</v>
      </c>
      <c r="I76" s="4">
        <f>Z76</f>
        <v>18</v>
      </c>
      <c r="J76" s="4">
        <f>AC76</f>
        <v>24</v>
      </c>
      <c r="K76" s="69">
        <f>AF76</f>
        <v>25</v>
      </c>
      <c r="L76" s="4">
        <f>AI76</f>
        <v>37</v>
      </c>
      <c r="M76" s="4">
        <f>AL76</f>
        <v>30</v>
      </c>
      <c r="N76" s="4">
        <f>AO76</f>
        <v>26</v>
      </c>
      <c r="O76" s="4">
        <f>AR76</f>
        <v>22</v>
      </c>
      <c r="P76" s="4">
        <f>INDEX(AS76:AU76,IF($B$2&gt;3,3,$B$2))</f>
        <v>48</v>
      </c>
      <c r="Q76" s="4">
        <f>INDEX(AV76:AX76,IF($B$2&gt;6,3,$B$2-3))</f>
        <v>316</v>
      </c>
      <c r="R76" s="4">
        <f>IFERROR(INDEX(AY76:BA76,IF($B$2&gt;9,3,$B$2-6)),"-")</f>
        <v>292</v>
      </c>
      <c r="S76" s="69" t="str">
        <f>IFERROR(INDEX(BB76:BD76,IF($B$2&gt;12,3,$B$2-9)),"-")</f>
        <v>-</v>
      </c>
      <c r="U76" s="4">
        <v>18</v>
      </c>
      <c r="V76">
        <v>18</v>
      </c>
      <c r="W76">
        <v>20</v>
      </c>
      <c r="X76">
        <v>20</v>
      </c>
      <c r="Y76">
        <v>19</v>
      </c>
      <c r="Z76">
        <v>18</v>
      </c>
      <c r="AA76">
        <v>23</v>
      </c>
      <c r="AB76">
        <v>23</v>
      </c>
      <c r="AC76">
        <v>24</v>
      </c>
      <c r="AD76">
        <v>24</v>
      </c>
      <c r="AE76">
        <v>23</v>
      </c>
      <c r="AF76">
        <v>25</v>
      </c>
      <c r="AG76">
        <v>37</v>
      </c>
      <c r="AH76">
        <v>36</v>
      </c>
      <c r="AI76">
        <v>37</v>
      </c>
      <c r="AJ76">
        <v>36</v>
      </c>
      <c r="AK76">
        <v>32</v>
      </c>
      <c r="AL76">
        <v>30</v>
      </c>
      <c r="AM76">
        <v>29</v>
      </c>
      <c r="AN76">
        <v>26</v>
      </c>
      <c r="AO76">
        <v>26</v>
      </c>
      <c r="AP76">
        <v>26</v>
      </c>
      <c r="AQ76">
        <v>25</v>
      </c>
      <c r="AR76">
        <v>22</v>
      </c>
      <c r="AS76" s="15">
        <v>48</v>
      </c>
      <c r="AT76" s="15">
        <v>48</v>
      </c>
      <c r="AU76" s="15">
        <v>48</v>
      </c>
      <c r="AV76" s="15">
        <v>339</v>
      </c>
      <c r="AW76" s="15">
        <v>336</v>
      </c>
      <c r="AX76" s="15">
        <v>316</v>
      </c>
      <c r="AY76" s="15">
        <v>292</v>
      </c>
      <c r="AZ76" s="15"/>
      <c r="BA76" s="15"/>
      <c r="BB76" s="15"/>
      <c r="BC76" s="15"/>
      <c r="BD76" s="15"/>
      <c r="BF76" s="84">
        <f t="shared" ref="BF76:BQ85" si="84">IFERROR(AS76/AG76,"-")</f>
        <v>1.2972972972972974</v>
      </c>
      <c r="BG76" s="84">
        <f t="shared" si="84"/>
        <v>1.3333333333333333</v>
      </c>
      <c r="BH76" s="84">
        <f t="shared" si="84"/>
        <v>1.2972972972972974</v>
      </c>
      <c r="BI76" s="84">
        <f t="shared" si="84"/>
        <v>9.4166666666666661</v>
      </c>
      <c r="BJ76" s="84">
        <f t="shared" si="84"/>
        <v>10.5</v>
      </c>
      <c r="BK76" s="84">
        <f t="shared" si="84"/>
        <v>10.533333333333333</v>
      </c>
      <c r="BL76" s="84">
        <f t="shared" si="84"/>
        <v>10.068965517241379</v>
      </c>
      <c r="BM76" s="84">
        <f t="shared" si="84"/>
        <v>0</v>
      </c>
      <c r="BN76" s="84">
        <f t="shared" si="84"/>
        <v>0</v>
      </c>
      <c r="BO76" s="84">
        <f t="shared" si="84"/>
        <v>0</v>
      </c>
      <c r="BP76" s="84">
        <f t="shared" si="84"/>
        <v>0</v>
      </c>
      <c r="BQ76" s="84">
        <f t="shared" si="84"/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269</v>
      </c>
      <c r="D77" s="81">
        <f t="shared" ref="D77:D83" si="86">INDEX(AG77:AR77,$B$2)</f>
        <v>680</v>
      </c>
      <c r="E77" s="81">
        <f t="shared" ref="E77:E83" si="87">INDEX(AS77:BD77,$B$2)</f>
        <v>825</v>
      </c>
      <c r="F77" s="65">
        <f t="shared" ref="F77:F83" si="88">IFERROR(E77/D77,"")</f>
        <v>1.213235294117647</v>
      </c>
      <c r="H77" s="4">
        <f t="shared" ref="H77:H85" si="89">W77</f>
        <v>228</v>
      </c>
      <c r="I77" s="4">
        <f t="shared" ref="I77:I85" si="90">Z77</f>
        <v>246</v>
      </c>
      <c r="J77" s="4">
        <f t="shared" ref="J77:J85" si="91">AC77</f>
        <v>350</v>
      </c>
      <c r="K77" s="69">
        <f t="shared" ref="K77:K85" si="92">AF77</f>
        <v>344</v>
      </c>
      <c r="L77" s="4">
        <f t="shared" ref="L77:L85" si="93">AI77</f>
        <v>363</v>
      </c>
      <c r="M77" s="4">
        <f t="shared" ref="M77:M85" si="94">AL77</f>
        <v>985</v>
      </c>
      <c r="N77" s="4">
        <f t="shared" ref="N77:N85" si="95">AO77</f>
        <v>937</v>
      </c>
      <c r="O77" s="4">
        <f t="shared" ref="O77:O85" si="96">AR77</f>
        <v>1116</v>
      </c>
      <c r="P77" s="4">
        <f t="shared" ref="P77:P85" si="97">INDEX(AS77:AU77,IF($B$2&gt;3,3,$B$2))</f>
        <v>855</v>
      </c>
      <c r="Q77" s="4">
        <f t="shared" ref="Q77:Q85" si="98">INDEX(AV77:AX77,IF($B$2&gt;6,3,$B$2-3))</f>
        <v>1312</v>
      </c>
      <c r="R77" s="4">
        <f t="shared" ref="R77:R84" si="99">IFERROR(INDEX(AY77:BA77,IF($B$2&gt;9,3,$B$2-6)),"-")</f>
        <v>825</v>
      </c>
      <c r="S77" s="69" t="str">
        <f t="shared" ref="S77:S85" si="100">IFERROR(INDEX(BB77:BD77,IF($B$2&gt;12,3,$B$2-9)),"-")</f>
        <v>-</v>
      </c>
      <c r="U77" s="4">
        <v>219</v>
      </c>
      <c r="V77">
        <v>143</v>
      </c>
      <c r="W77">
        <v>228</v>
      </c>
      <c r="X77">
        <v>279</v>
      </c>
      <c r="Y77">
        <v>249</v>
      </c>
      <c r="Z77">
        <v>246</v>
      </c>
      <c r="AA77">
        <v>269</v>
      </c>
      <c r="AB77">
        <v>261</v>
      </c>
      <c r="AC77">
        <v>350</v>
      </c>
      <c r="AD77">
        <v>279</v>
      </c>
      <c r="AE77">
        <v>494</v>
      </c>
      <c r="AF77">
        <v>344</v>
      </c>
      <c r="AG77">
        <v>134</v>
      </c>
      <c r="AH77">
        <v>122</v>
      </c>
      <c r="AI77">
        <v>363</v>
      </c>
      <c r="AJ77">
        <v>339</v>
      </c>
      <c r="AK77">
        <v>535</v>
      </c>
      <c r="AL77">
        <v>985</v>
      </c>
      <c r="AM77">
        <v>680</v>
      </c>
      <c r="AN77">
        <v>814</v>
      </c>
      <c r="AO77">
        <v>937</v>
      </c>
      <c r="AP77">
        <v>881</v>
      </c>
      <c r="AQ77">
        <v>935</v>
      </c>
      <c r="AR77">
        <v>1116</v>
      </c>
      <c r="AS77" s="15">
        <v>320</v>
      </c>
      <c r="AT77" s="15">
        <v>666</v>
      </c>
      <c r="AU77" s="15">
        <v>855</v>
      </c>
      <c r="AV77" s="15">
        <v>650</v>
      </c>
      <c r="AW77" s="15">
        <v>587</v>
      </c>
      <c r="AX77" s="15">
        <v>1312</v>
      </c>
      <c r="AY77" s="15">
        <v>825</v>
      </c>
      <c r="AZ77" s="15"/>
      <c r="BA77" s="15"/>
      <c r="BB77" s="15"/>
      <c r="BC77" s="15"/>
      <c r="BD77" s="15"/>
      <c r="BF77" s="84">
        <f t="shared" si="84"/>
        <v>2.3880597014925371</v>
      </c>
      <c r="BG77" s="84">
        <f t="shared" si="84"/>
        <v>5.4590163934426226</v>
      </c>
      <c r="BH77" s="84">
        <f t="shared" si="84"/>
        <v>2.3553719008264462</v>
      </c>
      <c r="BI77" s="84">
        <f t="shared" si="84"/>
        <v>1.9174041297935103</v>
      </c>
      <c r="BJ77" s="84">
        <f t="shared" si="84"/>
        <v>1.097196261682243</v>
      </c>
      <c r="BK77" s="84">
        <f t="shared" si="84"/>
        <v>1.331979695431472</v>
      </c>
      <c r="BL77" s="84">
        <f t="shared" si="84"/>
        <v>1.213235294117647</v>
      </c>
      <c r="BM77" s="84">
        <f t="shared" si="84"/>
        <v>0</v>
      </c>
      <c r="BN77" s="84">
        <f t="shared" si="84"/>
        <v>0</v>
      </c>
      <c r="BO77" s="84">
        <f t="shared" si="84"/>
        <v>0</v>
      </c>
      <c r="BP77" s="84">
        <f t="shared" si="84"/>
        <v>0</v>
      </c>
      <c r="BQ77" s="84">
        <f t="shared" si="84"/>
        <v>0</v>
      </c>
    </row>
    <row r="78" spans="1:69" x14ac:dyDescent="0.25">
      <c r="A78" s="16" t="s">
        <v>137</v>
      </c>
      <c r="B78" s="16" t="s">
        <v>45</v>
      </c>
      <c r="C78" s="81">
        <f t="shared" si="85"/>
        <v>234</v>
      </c>
      <c r="D78" s="81">
        <f t="shared" si="86"/>
        <v>976</v>
      </c>
      <c r="E78" s="81">
        <f t="shared" si="87"/>
        <v>1306</v>
      </c>
      <c r="F78" s="65">
        <f t="shared" si="88"/>
        <v>1.3381147540983607</v>
      </c>
      <c r="H78" s="4">
        <f t="shared" si="89"/>
        <v>140</v>
      </c>
      <c r="I78" s="4">
        <f t="shared" si="90"/>
        <v>227</v>
      </c>
      <c r="J78" s="4">
        <f t="shared" si="91"/>
        <v>257</v>
      </c>
      <c r="K78" s="69">
        <f t="shared" si="92"/>
        <v>468</v>
      </c>
      <c r="L78" s="4">
        <f t="shared" si="93"/>
        <v>120</v>
      </c>
      <c r="M78" s="4">
        <f t="shared" si="94"/>
        <v>524</v>
      </c>
      <c r="N78" s="4">
        <f t="shared" si="95"/>
        <v>808</v>
      </c>
      <c r="O78" s="4">
        <f t="shared" si="96"/>
        <v>914</v>
      </c>
      <c r="P78" s="4">
        <f t="shared" si="97"/>
        <v>661</v>
      </c>
      <c r="Q78" s="4">
        <f t="shared" si="98"/>
        <v>563</v>
      </c>
      <c r="R78" s="4">
        <f t="shared" si="99"/>
        <v>1306</v>
      </c>
      <c r="S78" s="69" t="str">
        <f t="shared" si="100"/>
        <v>-</v>
      </c>
      <c r="U78" s="4">
        <v>170</v>
      </c>
      <c r="V78">
        <v>218</v>
      </c>
      <c r="W78">
        <v>140</v>
      </c>
      <c r="X78">
        <v>226</v>
      </c>
      <c r="Y78">
        <v>266</v>
      </c>
      <c r="Z78">
        <v>227</v>
      </c>
      <c r="AA78">
        <v>234</v>
      </c>
      <c r="AB78">
        <v>262</v>
      </c>
      <c r="AC78">
        <v>257</v>
      </c>
      <c r="AD78">
        <v>345</v>
      </c>
      <c r="AE78">
        <v>271</v>
      </c>
      <c r="AF78">
        <v>468</v>
      </c>
      <c r="AG78">
        <v>344</v>
      </c>
      <c r="AH78">
        <v>134</v>
      </c>
      <c r="AI78">
        <v>120</v>
      </c>
      <c r="AJ78">
        <v>357</v>
      </c>
      <c r="AK78">
        <v>338</v>
      </c>
      <c r="AL78">
        <v>524</v>
      </c>
      <c r="AM78">
        <v>976</v>
      </c>
      <c r="AN78">
        <v>669</v>
      </c>
      <c r="AO78">
        <v>808</v>
      </c>
      <c r="AP78">
        <v>934</v>
      </c>
      <c r="AQ78">
        <v>873</v>
      </c>
      <c r="AR78">
        <v>914</v>
      </c>
      <c r="AS78" s="15">
        <v>1116</v>
      </c>
      <c r="AT78" s="15">
        <v>319</v>
      </c>
      <c r="AU78" s="15">
        <v>661</v>
      </c>
      <c r="AV78" s="15">
        <v>837</v>
      </c>
      <c r="AW78" s="15">
        <v>650</v>
      </c>
      <c r="AX78" s="15">
        <v>563</v>
      </c>
      <c r="AY78" s="15">
        <v>1306</v>
      </c>
      <c r="AZ78" s="15"/>
      <c r="BA78" s="15"/>
      <c r="BB78" s="15"/>
      <c r="BC78" s="15"/>
      <c r="BD78" s="15"/>
      <c r="BF78" s="84">
        <f t="shared" si="84"/>
        <v>3.2441860465116279</v>
      </c>
      <c r="BG78" s="84">
        <f t="shared" si="84"/>
        <v>2.3805970149253732</v>
      </c>
      <c r="BH78" s="84">
        <f t="shared" si="84"/>
        <v>5.5083333333333337</v>
      </c>
      <c r="BI78" s="84">
        <f t="shared" si="84"/>
        <v>2.3445378151260505</v>
      </c>
      <c r="BJ78" s="84">
        <f t="shared" si="84"/>
        <v>1.9230769230769231</v>
      </c>
      <c r="BK78" s="84">
        <f t="shared" si="84"/>
        <v>1.0744274809160306</v>
      </c>
      <c r="BL78" s="84">
        <f t="shared" si="84"/>
        <v>1.3381147540983607</v>
      </c>
      <c r="BM78" s="84">
        <f t="shared" si="84"/>
        <v>0</v>
      </c>
      <c r="BN78" s="84">
        <f t="shared" si="84"/>
        <v>0</v>
      </c>
      <c r="BO78" s="84">
        <f t="shared" si="84"/>
        <v>0</v>
      </c>
      <c r="BP78" s="84">
        <f t="shared" si="84"/>
        <v>0</v>
      </c>
      <c r="BQ78" s="84">
        <f t="shared" si="84"/>
        <v>0</v>
      </c>
    </row>
    <row r="79" spans="1:69" x14ac:dyDescent="0.25">
      <c r="A79" s="16" t="s">
        <v>138</v>
      </c>
      <c r="B79" s="16" t="s">
        <v>46</v>
      </c>
      <c r="C79" s="81">
        <f t="shared" si="85"/>
        <v>400</v>
      </c>
      <c r="D79" s="81">
        <f t="shared" si="86"/>
        <v>821</v>
      </c>
      <c r="E79" s="81">
        <f t="shared" si="87"/>
        <v>1143</v>
      </c>
      <c r="F79" s="65">
        <f t="shared" si="88"/>
        <v>1.392204628501827</v>
      </c>
      <c r="H79" s="4">
        <f t="shared" si="89"/>
        <v>364</v>
      </c>
      <c r="I79" s="4">
        <f t="shared" si="90"/>
        <v>372</v>
      </c>
      <c r="J79" s="4">
        <f t="shared" si="91"/>
        <v>422</v>
      </c>
      <c r="K79" s="69">
        <f t="shared" si="92"/>
        <v>488</v>
      </c>
      <c r="L79" s="4">
        <f t="shared" si="93"/>
        <v>415</v>
      </c>
      <c r="M79" s="4">
        <f t="shared" si="94"/>
        <v>634</v>
      </c>
      <c r="N79" s="4">
        <f t="shared" si="95"/>
        <v>1507</v>
      </c>
      <c r="O79" s="4">
        <f t="shared" si="96"/>
        <v>1690</v>
      </c>
      <c r="P79" s="4">
        <f t="shared" si="97"/>
        <v>1372</v>
      </c>
      <c r="Q79" s="4">
        <f t="shared" si="98"/>
        <v>1424</v>
      </c>
      <c r="R79" s="4">
        <f t="shared" si="99"/>
        <v>1143</v>
      </c>
      <c r="S79" s="69" t="str">
        <f t="shared" si="100"/>
        <v>-</v>
      </c>
      <c r="U79" s="4">
        <v>271</v>
      </c>
      <c r="V79">
        <v>340</v>
      </c>
      <c r="W79">
        <v>364</v>
      </c>
      <c r="X79">
        <v>343</v>
      </c>
      <c r="Y79">
        <v>277</v>
      </c>
      <c r="Z79">
        <v>372</v>
      </c>
      <c r="AA79">
        <v>400</v>
      </c>
      <c r="AB79">
        <v>397</v>
      </c>
      <c r="AC79">
        <v>422</v>
      </c>
      <c r="AD79">
        <v>451</v>
      </c>
      <c r="AE79">
        <v>509</v>
      </c>
      <c r="AF79">
        <v>488</v>
      </c>
      <c r="AG79">
        <v>627</v>
      </c>
      <c r="AH79">
        <v>711</v>
      </c>
      <c r="AI79">
        <v>415</v>
      </c>
      <c r="AJ79">
        <v>230</v>
      </c>
      <c r="AK79">
        <v>428</v>
      </c>
      <c r="AL79">
        <v>634</v>
      </c>
      <c r="AM79">
        <v>821</v>
      </c>
      <c r="AN79">
        <v>1403</v>
      </c>
      <c r="AO79">
        <v>1507</v>
      </c>
      <c r="AP79">
        <v>1390</v>
      </c>
      <c r="AQ79">
        <v>1640</v>
      </c>
      <c r="AR79">
        <v>1690</v>
      </c>
      <c r="AS79" s="15">
        <v>1727</v>
      </c>
      <c r="AT79" s="15">
        <v>1989</v>
      </c>
      <c r="AU79" s="15">
        <v>1372</v>
      </c>
      <c r="AV79" s="15">
        <v>903</v>
      </c>
      <c r="AW79" s="15">
        <v>1466</v>
      </c>
      <c r="AX79" s="15">
        <v>1424</v>
      </c>
      <c r="AY79" s="15">
        <v>1143</v>
      </c>
      <c r="AZ79" s="15"/>
      <c r="BA79" s="15"/>
      <c r="BB79" s="15"/>
      <c r="BC79" s="15"/>
      <c r="BD79" s="15"/>
      <c r="BF79" s="84">
        <f t="shared" si="84"/>
        <v>2.7543859649122808</v>
      </c>
      <c r="BG79" s="84">
        <f t="shared" si="84"/>
        <v>2.7974683544303796</v>
      </c>
      <c r="BH79" s="84">
        <f t="shared" si="84"/>
        <v>3.3060240963855421</v>
      </c>
      <c r="BI79" s="84">
        <f t="shared" si="84"/>
        <v>3.9260869565217393</v>
      </c>
      <c r="BJ79" s="84">
        <f t="shared" si="84"/>
        <v>3.4252336448598131</v>
      </c>
      <c r="BK79" s="84">
        <f t="shared" si="84"/>
        <v>2.2460567823343847</v>
      </c>
      <c r="BL79" s="84">
        <f t="shared" si="84"/>
        <v>1.392204628501827</v>
      </c>
      <c r="BM79" s="84">
        <f t="shared" si="84"/>
        <v>0</v>
      </c>
      <c r="BN79" s="84">
        <f t="shared" si="84"/>
        <v>0</v>
      </c>
      <c r="BO79" s="84">
        <f t="shared" si="84"/>
        <v>0</v>
      </c>
      <c r="BP79" s="84">
        <f t="shared" si="84"/>
        <v>0</v>
      </c>
      <c r="BQ79" s="84">
        <f t="shared" si="84"/>
        <v>0</v>
      </c>
    </row>
    <row r="80" spans="1:69" x14ac:dyDescent="0.25">
      <c r="A80" s="16" t="s">
        <v>139</v>
      </c>
      <c r="B80" s="16" t="s">
        <v>47</v>
      </c>
      <c r="C80" s="81">
        <f t="shared" si="85"/>
        <v>241</v>
      </c>
      <c r="D80" s="81">
        <f t="shared" si="86"/>
        <v>376</v>
      </c>
      <c r="E80" s="81">
        <f t="shared" si="87"/>
        <v>522</v>
      </c>
      <c r="F80" s="65">
        <f t="shared" si="88"/>
        <v>1.3882978723404256</v>
      </c>
      <c r="H80" s="4">
        <f t="shared" si="89"/>
        <v>275</v>
      </c>
      <c r="I80" s="4">
        <f t="shared" si="90"/>
        <v>249</v>
      </c>
      <c r="J80" s="4">
        <f t="shared" si="91"/>
        <v>321</v>
      </c>
      <c r="K80" s="69">
        <f t="shared" si="92"/>
        <v>394</v>
      </c>
      <c r="L80" s="4">
        <f t="shared" si="93"/>
        <v>655</v>
      </c>
      <c r="M80" s="4">
        <f t="shared" si="94"/>
        <v>331</v>
      </c>
      <c r="N80" s="4">
        <f t="shared" si="95"/>
        <v>772</v>
      </c>
      <c r="O80" s="4">
        <f t="shared" si="96"/>
        <v>1583</v>
      </c>
      <c r="P80" s="4">
        <f t="shared" si="97"/>
        <v>1138</v>
      </c>
      <c r="Q80" s="4">
        <f t="shared" si="98"/>
        <v>569</v>
      </c>
      <c r="R80" s="4">
        <f t="shared" si="99"/>
        <v>522</v>
      </c>
      <c r="S80" s="69" t="str">
        <f t="shared" si="100"/>
        <v>-</v>
      </c>
      <c r="U80" s="4">
        <v>219</v>
      </c>
      <c r="V80">
        <v>222</v>
      </c>
      <c r="W80">
        <v>275</v>
      </c>
      <c r="X80">
        <v>302</v>
      </c>
      <c r="Y80">
        <v>320</v>
      </c>
      <c r="Z80">
        <v>249</v>
      </c>
      <c r="AA80">
        <v>241</v>
      </c>
      <c r="AB80">
        <v>282</v>
      </c>
      <c r="AC80">
        <v>321</v>
      </c>
      <c r="AD80">
        <v>363</v>
      </c>
      <c r="AE80">
        <v>377</v>
      </c>
      <c r="AF80">
        <v>394</v>
      </c>
      <c r="AG80">
        <v>523</v>
      </c>
      <c r="AH80">
        <v>512</v>
      </c>
      <c r="AI80">
        <v>655</v>
      </c>
      <c r="AJ80">
        <v>603</v>
      </c>
      <c r="AK80">
        <v>532</v>
      </c>
      <c r="AL80">
        <v>331</v>
      </c>
      <c r="AM80">
        <v>376</v>
      </c>
      <c r="AN80">
        <v>511</v>
      </c>
      <c r="AO80">
        <v>772</v>
      </c>
      <c r="AP80">
        <v>1261</v>
      </c>
      <c r="AQ80">
        <v>1364</v>
      </c>
      <c r="AR80">
        <v>1583</v>
      </c>
      <c r="AS80" s="15">
        <v>1778</v>
      </c>
      <c r="AT80" s="15">
        <v>1020</v>
      </c>
      <c r="AU80" s="15">
        <v>1138</v>
      </c>
      <c r="AV80" s="15">
        <v>860</v>
      </c>
      <c r="AW80" s="15">
        <v>626</v>
      </c>
      <c r="AX80" s="15">
        <v>569</v>
      </c>
      <c r="AY80" s="15">
        <v>522</v>
      </c>
      <c r="AZ80" s="15"/>
      <c r="BA80" s="15"/>
      <c r="BB80" s="15"/>
      <c r="BC80" s="15"/>
      <c r="BD80" s="15"/>
      <c r="BF80" s="84">
        <f t="shared" si="84"/>
        <v>3.3996175908221797</v>
      </c>
      <c r="BG80" s="84">
        <f t="shared" si="84"/>
        <v>1.9921875</v>
      </c>
      <c r="BH80" s="84">
        <f t="shared" si="84"/>
        <v>1.7374045801526719</v>
      </c>
      <c r="BI80" s="84">
        <f t="shared" si="84"/>
        <v>1.4262023217247097</v>
      </c>
      <c r="BJ80" s="84">
        <f t="shared" si="84"/>
        <v>1.1766917293233083</v>
      </c>
      <c r="BK80" s="84">
        <f t="shared" si="84"/>
        <v>1.7190332326283988</v>
      </c>
      <c r="BL80" s="84">
        <f t="shared" si="84"/>
        <v>1.3882978723404256</v>
      </c>
      <c r="BM80" s="84">
        <f t="shared" si="84"/>
        <v>0</v>
      </c>
      <c r="BN80" s="84">
        <f t="shared" si="84"/>
        <v>0</v>
      </c>
      <c r="BO80" s="84">
        <f t="shared" si="84"/>
        <v>0</v>
      </c>
      <c r="BP80" s="84">
        <f t="shared" si="84"/>
        <v>0</v>
      </c>
      <c r="BQ80" s="84">
        <f t="shared" si="84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216</v>
      </c>
      <c r="D81" s="81">
        <f t="shared" si="86"/>
        <v>701</v>
      </c>
      <c r="E81" s="81">
        <f t="shared" si="87"/>
        <v>817</v>
      </c>
      <c r="F81" s="65">
        <f t="shared" si="88"/>
        <v>1.1654778887303852</v>
      </c>
      <c r="H81" s="4">
        <f t="shared" si="89"/>
        <v>225</v>
      </c>
      <c r="I81" s="4">
        <f t="shared" si="90"/>
        <v>252</v>
      </c>
      <c r="J81" s="4">
        <f t="shared" si="91"/>
        <v>242</v>
      </c>
      <c r="K81" s="69">
        <f t="shared" si="92"/>
        <v>304</v>
      </c>
      <c r="L81" s="4">
        <f t="shared" si="93"/>
        <v>440</v>
      </c>
      <c r="M81" s="4">
        <f t="shared" si="94"/>
        <v>693</v>
      </c>
      <c r="N81" s="4">
        <f t="shared" si="95"/>
        <v>550</v>
      </c>
      <c r="O81" s="4">
        <f t="shared" si="96"/>
        <v>672</v>
      </c>
      <c r="P81" s="4">
        <f t="shared" si="97"/>
        <v>734</v>
      </c>
      <c r="Q81" s="4">
        <f t="shared" si="98"/>
        <v>867</v>
      </c>
      <c r="R81" s="4">
        <f t="shared" si="99"/>
        <v>817</v>
      </c>
      <c r="S81" s="69" t="str">
        <f t="shared" si="100"/>
        <v>-</v>
      </c>
      <c r="U81" s="4">
        <v>169</v>
      </c>
      <c r="V81">
        <v>184</v>
      </c>
      <c r="W81">
        <v>225</v>
      </c>
      <c r="X81">
        <v>255</v>
      </c>
      <c r="Y81">
        <v>228</v>
      </c>
      <c r="Z81">
        <v>252</v>
      </c>
      <c r="AA81">
        <v>216</v>
      </c>
      <c r="AB81">
        <v>248</v>
      </c>
      <c r="AC81">
        <v>242</v>
      </c>
      <c r="AD81">
        <v>265</v>
      </c>
      <c r="AE81">
        <v>300</v>
      </c>
      <c r="AF81">
        <v>304</v>
      </c>
      <c r="AG81">
        <v>365</v>
      </c>
      <c r="AH81">
        <v>394</v>
      </c>
      <c r="AI81">
        <v>440</v>
      </c>
      <c r="AJ81">
        <v>565</v>
      </c>
      <c r="AK81">
        <v>563</v>
      </c>
      <c r="AL81">
        <v>693</v>
      </c>
      <c r="AM81">
        <v>701</v>
      </c>
      <c r="AN81">
        <v>622</v>
      </c>
      <c r="AO81">
        <v>550</v>
      </c>
      <c r="AP81">
        <v>530</v>
      </c>
      <c r="AQ81">
        <v>583</v>
      </c>
      <c r="AR81">
        <v>672</v>
      </c>
      <c r="AS81" s="15">
        <v>1048</v>
      </c>
      <c r="AT81" s="15">
        <v>609</v>
      </c>
      <c r="AU81" s="15">
        <v>734</v>
      </c>
      <c r="AV81" s="15">
        <v>718</v>
      </c>
      <c r="AW81" s="15">
        <v>841</v>
      </c>
      <c r="AX81" s="15">
        <v>867</v>
      </c>
      <c r="AY81" s="15">
        <v>817</v>
      </c>
      <c r="AZ81" s="15"/>
      <c r="BA81" s="15"/>
      <c r="BB81" s="15"/>
      <c r="BC81" s="15"/>
      <c r="BD81" s="15"/>
      <c r="BF81" s="84">
        <f t="shared" si="84"/>
        <v>2.871232876712329</v>
      </c>
      <c r="BG81" s="84">
        <f t="shared" si="84"/>
        <v>1.5456852791878173</v>
      </c>
      <c r="BH81" s="84">
        <f t="shared" si="84"/>
        <v>1.6681818181818182</v>
      </c>
      <c r="BI81" s="84">
        <f t="shared" si="84"/>
        <v>1.2707964601769912</v>
      </c>
      <c r="BJ81" s="84">
        <f t="shared" si="84"/>
        <v>1.4937833037300177</v>
      </c>
      <c r="BK81" s="84">
        <f t="shared" si="84"/>
        <v>1.251082251082251</v>
      </c>
      <c r="BL81" s="84">
        <f t="shared" si="84"/>
        <v>1.1654778887303852</v>
      </c>
      <c r="BM81" s="84">
        <f t="shared" si="84"/>
        <v>0</v>
      </c>
      <c r="BN81" s="84">
        <f t="shared" si="84"/>
        <v>0</v>
      </c>
      <c r="BO81" s="84">
        <f t="shared" si="84"/>
        <v>0</v>
      </c>
      <c r="BP81" s="84">
        <f t="shared" si="84"/>
        <v>0</v>
      </c>
      <c r="BQ81" s="84">
        <f t="shared" si="84"/>
        <v>0</v>
      </c>
    </row>
    <row r="82" spans="1:69" x14ac:dyDescent="0.25">
      <c r="A82" s="16" t="s">
        <v>141</v>
      </c>
      <c r="B82" s="16" t="s">
        <v>49</v>
      </c>
      <c r="C82" s="81">
        <f t="shared" si="85"/>
        <v>102</v>
      </c>
      <c r="D82" s="81">
        <f t="shared" si="86"/>
        <v>374</v>
      </c>
      <c r="E82" s="81">
        <f t="shared" si="87"/>
        <v>548</v>
      </c>
      <c r="F82" s="65">
        <f t="shared" si="88"/>
        <v>1.46524064171123</v>
      </c>
      <c r="H82" s="4">
        <f t="shared" si="89"/>
        <v>79</v>
      </c>
      <c r="I82" s="4">
        <f t="shared" si="90"/>
        <v>121</v>
      </c>
      <c r="J82" s="4">
        <f t="shared" si="91"/>
        <v>116</v>
      </c>
      <c r="K82" s="69">
        <f t="shared" si="92"/>
        <v>169</v>
      </c>
      <c r="L82" s="4">
        <f t="shared" si="93"/>
        <v>229</v>
      </c>
      <c r="M82" s="4">
        <f t="shared" si="94"/>
        <v>329</v>
      </c>
      <c r="N82" s="4">
        <f t="shared" si="95"/>
        <v>482</v>
      </c>
      <c r="O82" s="4">
        <f t="shared" si="96"/>
        <v>704</v>
      </c>
      <c r="P82" s="4">
        <f t="shared" si="97"/>
        <v>435</v>
      </c>
      <c r="Q82" s="4">
        <f t="shared" si="98"/>
        <v>473</v>
      </c>
      <c r="R82" s="4">
        <f t="shared" si="99"/>
        <v>548</v>
      </c>
      <c r="S82" s="69" t="str">
        <f t="shared" si="100"/>
        <v>-</v>
      </c>
      <c r="U82" s="4">
        <v>76</v>
      </c>
      <c r="V82">
        <v>78</v>
      </c>
      <c r="W82">
        <v>79</v>
      </c>
      <c r="X82">
        <v>78</v>
      </c>
      <c r="Y82">
        <v>100</v>
      </c>
      <c r="Z82">
        <v>121</v>
      </c>
      <c r="AA82">
        <v>102</v>
      </c>
      <c r="AB82">
        <v>99</v>
      </c>
      <c r="AC82">
        <v>116</v>
      </c>
      <c r="AD82">
        <v>125</v>
      </c>
      <c r="AE82">
        <v>134</v>
      </c>
      <c r="AF82">
        <v>169</v>
      </c>
      <c r="AG82">
        <v>189</v>
      </c>
      <c r="AH82">
        <v>221</v>
      </c>
      <c r="AI82">
        <v>229</v>
      </c>
      <c r="AJ82">
        <v>255</v>
      </c>
      <c r="AK82">
        <v>305</v>
      </c>
      <c r="AL82">
        <v>329</v>
      </c>
      <c r="AM82">
        <v>374</v>
      </c>
      <c r="AN82">
        <v>425</v>
      </c>
      <c r="AO82">
        <v>482</v>
      </c>
      <c r="AP82">
        <v>574</v>
      </c>
      <c r="AQ82">
        <v>600</v>
      </c>
      <c r="AR82">
        <v>704</v>
      </c>
      <c r="AS82" s="15">
        <v>773</v>
      </c>
      <c r="AT82" s="15">
        <v>461</v>
      </c>
      <c r="AU82" s="15">
        <v>435</v>
      </c>
      <c r="AV82" s="15">
        <v>423</v>
      </c>
      <c r="AW82" s="15">
        <v>438</v>
      </c>
      <c r="AX82" s="15">
        <v>473</v>
      </c>
      <c r="AY82" s="15">
        <v>548</v>
      </c>
      <c r="AZ82" s="15"/>
      <c r="BA82" s="15"/>
      <c r="BB82" s="15"/>
      <c r="BC82" s="15"/>
      <c r="BD82" s="15"/>
      <c r="BF82" s="84">
        <f t="shared" si="84"/>
        <v>4.0899470899470902</v>
      </c>
      <c r="BG82" s="84">
        <f t="shared" si="84"/>
        <v>2.0859728506787332</v>
      </c>
      <c r="BH82" s="84">
        <f t="shared" si="84"/>
        <v>1.8995633187772927</v>
      </c>
      <c r="BI82" s="84">
        <f t="shared" si="84"/>
        <v>1.6588235294117648</v>
      </c>
      <c r="BJ82" s="84">
        <f t="shared" si="84"/>
        <v>1.4360655737704917</v>
      </c>
      <c r="BK82" s="84">
        <f t="shared" si="84"/>
        <v>1.4376899696048633</v>
      </c>
      <c r="BL82" s="84">
        <f t="shared" si="84"/>
        <v>1.46524064171123</v>
      </c>
      <c r="BM82" s="84">
        <f t="shared" si="84"/>
        <v>0</v>
      </c>
      <c r="BN82" s="84">
        <f t="shared" si="84"/>
        <v>0</v>
      </c>
      <c r="BO82" s="84">
        <f t="shared" si="84"/>
        <v>0</v>
      </c>
      <c r="BP82" s="84">
        <f t="shared" si="84"/>
        <v>0</v>
      </c>
      <c r="BQ82" s="84">
        <f t="shared" si="84"/>
        <v>0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4093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1709</v>
      </c>
      <c r="Q83" s="4">
        <f t="shared" si="98"/>
        <v>3299</v>
      </c>
      <c r="R83" s="4">
        <f t="shared" si="99"/>
        <v>4093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1555</v>
      </c>
      <c r="AU83" s="11">
        <v>1709</v>
      </c>
      <c r="AV83" s="11">
        <v>2366</v>
      </c>
      <c r="AW83" s="11">
        <v>2740</v>
      </c>
      <c r="AX83" s="11">
        <v>3299</v>
      </c>
      <c r="AY83" s="11">
        <v>4093</v>
      </c>
      <c r="AZ83" s="11"/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1485</v>
      </c>
      <c r="D84" s="81">
        <f t="shared" ref="D84:E84" si="101">SUM(D76:D82)</f>
        <v>3957</v>
      </c>
      <c r="E84" s="81">
        <f t="shared" si="101"/>
        <v>5453</v>
      </c>
      <c r="F84" s="65">
        <f>IFERROR(E84/D84,"")</f>
        <v>1.3780641900429618</v>
      </c>
      <c r="G84" s="11"/>
      <c r="H84" s="4">
        <f t="shared" si="89"/>
        <v>1331</v>
      </c>
      <c r="I84" s="4">
        <f t="shared" si="90"/>
        <v>1485</v>
      </c>
      <c r="J84" s="4">
        <f t="shared" si="91"/>
        <v>1732</v>
      </c>
      <c r="K84" s="69">
        <f t="shared" si="92"/>
        <v>2192</v>
      </c>
      <c r="L84" s="4">
        <f t="shared" si="93"/>
        <v>2259</v>
      </c>
      <c r="M84" s="4">
        <f t="shared" si="94"/>
        <v>3526</v>
      </c>
      <c r="N84" s="4">
        <f t="shared" si="95"/>
        <v>5082</v>
      </c>
      <c r="O84" s="4">
        <f t="shared" si="96"/>
        <v>6701</v>
      </c>
      <c r="P84" s="4">
        <f t="shared" si="97"/>
        <v>5243</v>
      </c>
      <c r="Q84" s="4">
        <f t="shared" si="98"/>
        <v>5524</v>
      </c>
      <c r="R84" s="4">
        <f t="shared" si="99"/>
        <v>5453</v>
      </c>
      <c r="S84" s="69" t="str">
        <f t="shared" si="100"/>
        <v>-</v>
      </c>
      <c r="T84" s="11"/>
      <c r="U84" s="61">
        <f>SUM(U76:U82)</f>
        <v>1142</v>
      </c>
      <c r="V84" s="61">
        <f>SUM(V76:V82)</f>
        <v>1203</v>
      </c>
      <c r="W84" s="61">
        <f t="shared" ref="W84:BD84" si="102">SUM(W76:W82)</f>
        <v>1331</v>
      </c>
      <c r="X84" s="61">
        <f t="shared" si="102"/>
        <v>1503</v>
      </c>
      <c r="Y84" s="61">
        <f t="shared" si="102"/>
        <v>1459</v>
      </c>
      <c r="Z84" s="61">
        <f t="shared" si="102"/>
        <v>1485</v>
      </c>
      <c r="AA84" s="61">
        <f t="shared" si="102"/>
        <v>1485</v>
      </c>
      <c r="AB84" s="61">
        <f t="shared" si="102"/>
        <v>1572</v>
      </c>
      <c r="AC84" s="61">
        <f t="shared" si="102"/>
        <v>1732</v>
      </c>
      <c r="AD84" s="61">
        <f t="shared" si="102"/>
        <v>1852</v>
      </c>
      <c r="AE84" s="61">
        <f t="shared" si="102"/>
        <v>2108</v>
      </c>
      <c r="AF84" s="61">
        <f t="shared" si="102"/>
        <v>2192</v>
      </c>
      <c r="AG84" s="61">
        <f t="shared" si="102"/>
        <v>2219</v>
      </c>
      <c r="AH84" s="61">
        <f t="shared" si="102"/>
        <v>2130</v>
      </c>
      <c r="AI84" s="61">
        <f t="shared" si="102"/>
        <v>2259</v>
      </c>
      <c r="AJ84" s="61">
        <f>SUM(AJ76:AJ82)</f>
        <v>2385</v>
      </c>
      <c r="AK84" s="61">
        <f t="shared" si="102"/>
        <v>2733</v>
      </c>
      <c r="AL84" s="61">
        <f t="shared" si="102"/>
        <v>3526</v>
      </c>
      <c r="AM84" s="61">
        <f t="shared" si="102"/>
        <v>3957</v>
      </c>
      <c r="AN84" s="61">
        <f t="shared" si="102"/>
        <v>4470</v>
      </c>
      <c r="AO84" s="61">
        <f t="shared" si="102"/>
        <v>5082</v>
      </c>
      <c r="AP84" s="61">
        <f t="shared" si="102"/>
        <v>5596</v>
      </c>
      <c r="AQ84" s="61">
        <f t="shared" si="102"/>
        <v>6020</v>
      </c>
      <c r="AR84" s="61">
        <f t="shared" si="102"/>
        <v>6701</v>
      </c>
      <c r="AS84" s="61">
        <f t="shared" si="102"/>
        <v>6810</v>
      </c>
      <c r="AT84" s="61">
        <f t="shared" si="102"/>
        <v>5112</v>
      </c>
      <c r="AU84" s="61">
        <f t="shared" si="102"/>
        <v>5243</v>
      </c>
      <c r="AV84" s="61">
        <f t="shared" si="102"/>
        <v>4730</v>
      </c>
      <c r="AW84" s="61">
        <f t="shared" si="102"/>
        <v>4944</v>
      </c>
      <c r="AX84" s="61">
        <f t="shared" si="102"/>
        <v>5524</v>
      </c>
      <c r="AY84" s="61">
        <f t="shared" si="102"/>
        <v>5453</v>
      </c>
      <c r="AZ84" s="61">
        <f t="shared" si="102"/>
        <v>0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>
        <f t="shared" si="84"/>
        <v>3.0689499774673275</v>
      </c>
      <c r="BG84" s="84">
        <f t="shared" si="84"/>
        <v>2.4</v>
      </c>
      <c r="BH84" s="84">
        <f t="shared" si="84"/>
        <v>2.3209384683488268</v>
      </c>
      <c r="BI84" s="84">
        <f t="shared" si="84"/>
        <v>1.9832285115303983</v>
      </c>
      <c r="BJ84" s="84">
        <f t="shared" si="84"/>
        <v>1.8090010976948407</v>
      </c>
      <c r="BK84" s="84">
        <f t="shared" si="84"/>
        <v>1.5666477595008508</v>
      </c>
      <c r="BL84" s="84">
        <f t="shared" si="84"/>
        <v>1.3780641900429618</v>
      </c>
      <c r="BM84" s="84">
        <f t="shared" si="84"/>
        <v>0</v>
      </c>
      <c r="BN84" s="84">
        <f t="shared" si="84"/>
        <v>0</v>
      </c>
      <c r="BO84" s="84">
        <f t="shared" si="84"/>
        <v>0</v>
      </c>
      <c r="BP84" s="84">
        <f t="shared" si="84"/>
        <v>0</v>
      </c>
      <c r="BQ84" s="84">
        <f t="shared" si="84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1485</v>
      </c>
      <c r="D85" s="81">
        <f>SUM(D76:D83)</f>
        <v>3957</v>
      </c>
      <c r="E85" s="81">
        <f>SUM(E76:E83)</f>
        <v>9546</v>
      </c>
      <c r="F85" s="65">
        <f>IFERROR(E85/D85,"")</f>
        <v>2.4124336618650495</v>
      </c>
      <c r="G85" s="33"/>
      <c r="H85" s="4">
        <f t="shared" si="89"/>
        <v>1331</v>
      </c>
      <c r="I85" s="4">
        <f t="shared" si="90"/>
        <v>1485</v>
      </c>
      <c r="J85" s="4">
        <f t="shared" si="91"/>
        <v>1732</v>
      </c>
      <c r="K85" s="69">
        <f t="shared" si="92"/>
        <v>2192</v>
      </c>
      <c r="L85" s="4">
        <f t="shared" si="93"/>
        <v>2259</v>
      </c>
      <c r="M85" s="4">
        <f t="shared" si="94"/>
        <v>3526</v>
      </c>
      <c r="N85" s="4">
        <f t="shared" si="95"/>
        <v>5082</v>
      </c>
      <c r="O85" s="4">
        <f t="shared" si="96"/>
        <v>6701</v>
      </c>
      <c r="P85" s="4">
        <f t="shared" si="97"/>
        <v>6952</v>
      </c>
      <c r="Q85" s="4">
        <f t="shared" si="98"/>
        <v>8823</v>
      </c>
      <c r="R85" s="4">
        <f>IFERROR(INDEX(AY85:BA85,IF($B$2&gt;9,3,$B$2-6)),"-")</f>
        <v>9546</v>
      </c>
      <c r="S85" s="69" t="str">
        <f t="shared" si="100"/>
        <v>-</v>
      </c>
      <c r="T85" s="35"/>
      <c r="U85" s="36">
        <v>1142</v>
      </c>
      <c r="V85" s="36">
        <v>1203</v>
      </c>
      <c r="W85" s="36">
        <v>1331</v>
      </c>
      <c r="X85" s="36">
        <v>1503</v>
      </c>
      <c r="Y85" s="36">
        <v>1459</v>
      </c>
      <c r="Z85" s="36">
        <v>1485</v>
      </c>
      <c r="AA85" s="36">
        <v>1485</v>
      </c>
      <c r="AB85" s="36">
        <v>1572</v>
      </c>
      <c r="AC85" s="36">
        <v>1732</v>
      </c>
      <c r="AD85" s="36">
        <v>1852</v>
      </c>
      <c r="AE85" s="36">
        <v>2108</v>
      </c>
      <c r="AF85" s="36">
        <v>2192</v>
      </c>
      <c r="AG85" s="36">
        <v>2219</v>
      </c>
      <c r="AH85" s="36">
        <v>2130</v>
      </c>
      <c r="AI85" s="36">
        <v>2259</v>
      </c>
      <c r="AJ85" s="36">
        <v>2385</v>
      </c>
      <c r="AK85" s="36">
        <v>2733</v>
      </c>
      <c r="AL85" s="36">
        <v>3526</v>
      </c>
      <c r="AM85" s="36">
        <v>3957</v>
      </c>
      <c r="AN85" s="36">
        <v>4470</v>
      </c>
      <c r="AO85" s="36">
        <v>5082</v>
      </c>
      <c r="AP85" s="36">
        <v>5596</v>
      </c>
      <c r="AQ85" s="36">
        <v>6020</v>
      </c>
      <c r="AR85" s="36">
        <v>6701</v>
      </c>
      <c r="AS85" s="14">
        <v>6810</v>
      </c>
      <c r="AT85" s="14">
        <v>6667</v>
      </c>
      <c r="AU85" s="14">
        <v>6952</v>
      </c>
      <c r="AV85" s="14">
        <v>7096</v>
      </c>
      <c r="AW85" s="14">
        <v>7684</v>
      </c>
      <c r="AX85" s="14">
        <v>8823</v>
      </c>
      <c r="AY85" s="14">
        <v>9546</v>
      </c>
      <c r="AZ85" s="14"/>
      <c r="BA85" s="14"/>
      <c r="BB85" s="14"/>
      <c r="BC85" s="14"/>
      <c r="BD85" s="14"/>
      <c r="BE85" s="33"/>
      <c r="BF85" s="84">
        <f t="shared" si="84"/>
        <v>3.0689499774673275</v>
      </c>
      <c r="BG85" s="84">
        <f t="shared" si="84"/>
        <v>3.1300469483568074</v>
      </c>
      <c r="BH85" s="84">
        <f t="shared" si="84"/>
        <v>3.0774679061531649</v>
      </c>
      <c r="BI85" s="84">
        <f t="shared" si="84"/>
        <v>2.9752620545073376</v>
      </c>
      <c r="BJ85" s="84">
        <f t="shared" si="84"/>
        <v>2.8115623856567873</v>
      </c>
      <c r="BK85" s="84">
        <f t="shared" si="84"/>
        <v>2.5022688598979013</v>
      </c>
      <c r="BL85" s="84">
        <f t="shared" si="84"/>
        <v>2.4124336618650495</v>
      </c>
      <c r="BM85" s="84">
        <f t="shared" si="84"/>
        <v>0</v>
      </c>
      <c r="BN85" s="84">
        <f t="shared" si="84"/>
        <v>0</v>
      </c>
      <c r="BO85" s="84">
        <f t="shared" si="84"/>
        <v>0</v>
      </c>
      <c r="BP85" s="84">
        <f t="shared" si="84"/>
        <v>0</v>
      </c>
      <c r="BQ85" s="84">
        <f t="shared" si="84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: INDEX(U88:AF88,$B$2))</f>
        <v>81</v>
      </c>
      <c r="D88" s="71">
        <f>SUM(AG88                                     : INDEX(AG88:AR88,$B$2))</f>
        <v>94</v>
      </c>
      <c r="E88" s="71">
        <f>SUM(AS88                                      : INDEX(AS88:BD88,$B$2))</f>
        <v>509</v>
      </c>
      <c r="F88" s="65">
        <f t="shared" ref="F88:F95" si="103">IFERROR(E88/D88,"")</f>
        <v>5.4148936170212769</v>
      </c>
      <c r="G88" s="33"/>
      <c r="H88" s="4">
        <f>SUM(U88:W88)</f>
        <v>27</v>
      </c>
      <c r="I88" s="4">
        <f t="shared" ref="I88:I97" si="104">SUM(X88:Z88)</f>
        <v>40</v>
      </c>
      <c r="J88" s="4">
        <f>SUM(AA88:AC88)</f>
        <v>44</v>
      </c>
      <c r="K88" s="4">
        <f t="shared" ref="K88:K97" si="105">SUM(AD88:AF88)</f>
        <v>46</v>
      </c>
      <c r="L88" s="4">
        <f t="shared" ref="L88:L97" si="106">SUM(AG88:AI88)</f>
        <v>38</v>
      </c>
      <c r="M88" s="4">
        <f t="shared" ref="M88:M97" si="107">SUM(AJ88:AL88)</f>
        <v>41</v>
      </c>
      <c r="N88" s="4">
        <f t="shared" ref="N88:N97" si="108">SUM(AM88:AO88)</f>
        <v>40</v>
      </c>
      <c r="O88" s="4">
        <f t="shared" ref="O88:O97" si="109">SUM(AP88:AR88)</f>
        <v>35</v>
      </c>
      <c r="P88" s="4">
        <f t="shared" ref="P88:P97" si="110">SUM(AS88:AU88)</f>
        <v>94</v>
      </c>
      <c r="Q88" s="4">
        <f t="shared" ref="Q88:Q97" si="111">SUM(AV88:AX88)</f>
        <v>351</v>
      </c>
      <c r="R88" s="4">
        <f t="shared" ref="R88:R97" si="112">SUM(AY88:BA88)</f>
        <v>64</v>
      </c>
      <c r="S88" s="4">
        <f t="shared" ref="S88:S97" si="113">SUM(BB88:BD88)</f>
        <v>0</v>
      </c>
      <c r="U88">
        <v>11</v>
      </c>
      <c r="V88">
        <v>5</v>
      </c>
      <c r="W88">
        <v>11</v>
      </c>
      <c r="X88">
        <v>11</v>
      </c>
      <c r="Y88">
        <v>16</v>
      </c>
      <c r="Z88">
        <v>13</v>
      </c>
      <c r="AA88">
        <v>14</v>
      </c>
      <c r="AB88">
        <v>13</v>
      </c>
      <c r="AC88">
        <v>17</v>
      </c>
      <c r="AD88">
        <v>19</v>
      </c>
      <c r="AE88">
        <v>12</v>
      </c>
      <c r="AF88">
        <v>15</v>
      </c>
      <c r="AG88">
        <v>12</v>
      </c>
      <c r="AH88">
        <v>8</v>
      </c>
      <c r="AI88">
        <v>18</v>
      </c>
      <c r="AJ88">
        <v>13</v>
      </c>
      <c r="AK88">
        <v>13</v>
      </c>
      <c r="AL88">
        <v>15</v>
      </c>
      <c r="AM88">
        <v>15</v>
      </c>
      <c r="AN88">
        <v>12</v>
      </c>
      <c r="AO88">
        <v>13</v>
      </c>
      <c r="AP88">
        <v>11</v>
      </c>
      <c r="AQ88">
        <v>11</v>
      </c>
      <c r="AR88" s="4">
        <v>13</v>
      </c>
      <c r="AS88" s="4">
        <v>26</v>
      </c>
      <c r="AT88" s="4">
        <v>35</v>
      </c>
      <c r="AU88" s="4">
        <v>33</v>
      </c>
      <c r="AV88" s="4">
        <v>157</v>
      </c>
      <c r="AW88" s="4">
        <v>102</v>
      </c>
      <c r="AX88" s="4">
        <v>92</v>
      </c>
      <c r="AY88" s="4">
        <v>64</v>
      </c>
      <c r="AZ88" s="4"/>
      <c r="BA88" s="4"/>
      <c r="BB88" s="4"/>
      <c r="BC88" s="4"/>
      <c r="BD88" s="4"/>
      <c r="BF88" s="84">
        <f t="shared" ref="BF88:BQ97" si="114">IFERROR(AS88/AG88,"-")</f>
        <v>2.1666666666666665</v>
      </c>
      <c r="BG88" s="84">
        <f t="shared" si="114"/>
        <v>4.375</v>
      </c>
      <c r="BH88" s="84">
        <f t="shared" si="114"/>
        <v>1.8333333333333333</v>
      </c>
      <c r="BI88" s="84">
        <f t="shared" si="114"/>
        <v>12.076923076923077</v>
      </c>
      <c r="BJ88" s="84">
        <f t="shared" si="114"/>
        <v>7.8461538461538458</v>
      </c>
      <c r="BK88" s="84">
        <f t="shared" si="114"/>
        <v>6.1333333333333337</v>
      </c>
      <c r="BL88" s="84">
        <f t="shared" si="114"/>
        <v>4.2666666666666666</v>
      </c>
      <c r="BM88" s="84">
        <f t="shared" si="114"/>
        <v>0</v>
      </c>
      <c r="BN88" s="84">
        <f t="shared" si="114"/>
        <v>0</v>
      </c>
      <c r="BO88" s="84">
        <f t="shared" si="114"/>
        <v>0</v>
      </c>
      <c r="BP88" s="84">
        <f t="shared" si="114"/>
        <v>0</v>
      </c>
      <c r="BQ88" s="84">
        <f t="shared" si="114"/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: INDEX(U89:AF89,$B$2))</f>
        <v>629</v>
      </c>
      <c r="D89" s="71">
        <f>SUM(AG89                                     : INDEX(AG89:AR89,$B$2))</f>
        <v>1413</v>
      </c>
      <c r="E89" s="71">
        <f>SUM(AS89                                      : INDEX(AS89:BD89,$B$2))</f>
        <v>2422</v>
      </c>
      <c r="F89" s="65">
        <f t="shared" si="103"/>
        <v>1.7140835102618541</v>
      </c>
      <c r="G89" s="33"/>
      <c r="H89" s="4">
        <f t="shared" ref="H89:H97" si="115">SUM(U89:W89)</f>
        <v>208</v>
      </c>
      <c r="I89" s="4">
        <f t="shared" si="104"/>
        <v>274</v>
      </c>
      <c r="J89" s="4">
        <f t="shared" ref="J89:J97" si="116">SUM(AA89:AC89)</f>
        <v>436</v>
      </c>
      <c r="K89" s="4">
        <f t="shared" si="105"/>
        <v>548</v>
      </c>
      <c r="L89" s="4">
        <f t="shared" si="106"/>
        <v>273</v>
      </c>
      <c r="M89" s="4">
        <f t="shared" si="107"/>
        <v>860</v>
      </c>
      <c r="N89" s="4">
        <f t="shared" si="108"/>
        <v>1041</v>
      </c>
      <c r="O89" s="4">
        <f t="shared" si="109"/>
        <v>1225</v>
      </c>
      <c r="P89" s="4">
        <f t="shared" si="110"/>
        <v>764</v>
      </c>
      <c r="Q89" s="4">
        <f t="shared" si="111"/>
        <v>1298</v>
      </c>
      <c r="R89" s="4">
        <f t="shared" si="112"/>
        <v>360</v>
      </c>
      <c r="S89" s="4">
        <f t="shared" si="113"/>
        <v>0</v>
      </c>
      <c r="U89">
        <v>77</v>
      </c>
      <c r="V89">
        <v>52</v>
      </c>
      <c r="W89">
        <v>79</v>
      </c>
      <c r="X89">
        <v>90</v>
      </c>
      <c r="Y89">
        <v>86</v>
      </c>
      <c r="Z89">
        <v>98</v>
      </c>
      <c r="AA89">
        <v>147</v>
      </c>
      <c r="AB89">
        <v>99</v>
      </c>
      <c r="AC89">
        <v>190</v>
      </c>
      <c r="AD89">
        <v>131</v>
      </c>
      <c r="AE89">
        <v>256</v>
      </c>
      <c r="AF89">
        <v>161</v>
      </c>
      <c r="AG89">
        <v>46</v>
      </c>
      <c r="AH89">
        <v>40</v>
      </c>
      <c r="AI89">
        <v>187</v>
      </c>
      <c r="AJ89">
        <v>175</v>
      </c>
      <c r="AK89">
        <v>225</v>
      </c>
      <c r="AL89">
        <v>460</v>
      </c>
      <c r="AM89">
        <v>280</v>
      </c>
      <c r="AN89">
        <v>334</v>
      </c>
      <c r="AO89">
        <v>427</v>
      </c>
      <c r="AP89">
        <v>345</v>
      </c>
      <c r="AQ89">
        <v>280</v>
      </c>
      <c r="AR89" s="4">
        <v>600</v>
      </c>
      <c r="AS89" s="4">
        <v>113</v>
      </c>
      <c r="AT89" s="4">
        <v>203</v>
      </c>
      <c r="AU89" s="4">
        <v>448</v>
      </c>
      <c r="AV89" s="4">
        <v>317</v>
      </c>
      <c r="AW89" s="4">
        <v>275</v>
      </c>
      <c r="AX89" s="4">
        <v>706</v>
      </c>
      <c r="AY89" s="4">
        <v>360</v>
      </c>
      <c r="AZ89" s="4"/>
      <c r="BA89" s="4"/>
      <c r="BB89" s="4"/>
      <c r="BC89" s="4"/>
      <c r="BD89" s="4"/>
      <c r="BF89" s="84">
        <f t="shared" si="114"/>
        <v>2.4565217391304346</v>
      </c>
      <c r="BG89" s="84">
        <f t="shared" si="114"/>
        <v>5.0750000000000002</v>
      </c>
      <c r="BH89" s="84">
        <f t="shared" si="114"/>
        <v>2.3957219251336896</v>
      </c>
      <c r="BI89" s="84">
        <f t="shared" si="114"/>
        <v>1.8114285714285714</v>
      </c>
      <c r="BJ89" s="84">
        <f t="shared" si="114"/>
        <v>1.2222222222222223</v>
      </c>
      <c r="BK89" s="84">
        <f t="shared" si="114"/>
        <v>1.5347826086956522</v>
      </c>
      <c r="BL89" s="84">
        <f t="shared" si="114"/>
        <v>1.2857142857142858</v>
      </c>
      <c r="BM89" s="84">
        <f t="shared" si="114"/>
        <v>0</v>
      </c>
      <c r="BN89" s="84">
        <f t="shared" si="114"/>
        <v>0</v>
      </c>
      <c r="BO89" s="84">
        <f t="shared" si="114"/>
        <v>0</v>
      </c>
      <c r="BP89" s="84">
        <f t="shared" si="114"/>
        <v>0</v>
      </c>
      <c r="BQ89" s="84">
        <f t="shared" si="114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: INDEX(U90:AF90,$B$2))</f>
        <v>477</v>
      </c>
      <c r="D90" s="71">
        <f>SUM(AG90                                     : INDEX(AG90:AR90,$B$2))</f>
        <v>698</v>
      </c>
      <c r="E90" s="71">
        <f>SUM(AS90                                      : INDEX(AS90:BD90,$B$2))</f>
        <v>1026</v>
      </c>
      <c r="F90" s="65">
        <f t="shared" si="103"/>
        <v>1.4699140401146131</v>
      </c>
      <c r="G90" s="33"/>
      <c r="H90" s="4">
        <f t="shared" si="115"/>
        <v>160</v>
      </c>
      <c r="I90" s="4">
        <f t="shared" si="104"/>
        <v>228</v>
      </c>
      <c r="J90" s="4">
        <f t="shared" si="116"/>
        <v>283</v>
      </c>
      <c r="K90" s="4">
        <f t="shared" si="105"/>
        <v>408</v>
      </c>
      <c r="L90" s="4">
        <f t="shared" si="106"/>
        <v>134</v>
      </c>
      <c r="M90" s="4">
        <f t="shared" si="107"/>
        <v>349</v>
      </c>
      <c r="N90" s="4">
        <f t="shared" si="108"/>
        <v>612</v>
      </c>
      <c r="O90" s="4">
        <f t="shared" si="109"/>
        <v>680</v>
      </c>
      <c r="P90" s="4">
        <f t="shared" si="110"/>
        <v>413</v>
      </c>
      <c r="Q90" s="4">
        <f t="shared" si="111"/>
        <v>433</v>
      </c>
      <c r="R90" s="4">
        <f t="shared" si="112"/>
        <v>180</v>
      </c>
      <c r="S90" s="4">
        <f t="shared" si="113"/>
        <v>0</v>
      </c>
      <c r="U90">
        <v>46</v>
      </c>
      <c r="V90">
        <v>64</v>
      </c>
      <c r="W90">
        <v>50</v>
      </c>
      <c r="X90">
        <v>68</v>
      </c>
      <c r="Y90">
        <v>82</v>
      </c>
      <c r="Z90">
        <v>78</v>
      </c>
      <c r="AA90">
        <v>89</v>
      </c>
      <c r="AB90">
        <v>83</v>
      </c>
      <c r="AC90">
        <v>111</v>
      </c>
      <c r="AD90">
        <v>140</v>
      </c>
      <c r="AE90">
        <v>73</v>
      </c>
      <c r="AF90">
        <v>195</v>
      </c>
      <c r="AG90">
        <v>67</v>
      </c>
      <c r="AH90">
        <v>42</v>
      </c>
      <c r="AI90">
        <v>25</v>
      </c>
      <c r="AJ90">
        <v>82</v>
      </c>
      <c r="AK90">
        <v>103</v>
      </c>
      <c r="AL90">
        <v>164</v>
      </c>
      <c r="AM90">
        <v>215</v>
      </c>
      <c r="AN90">
        <v>158</v>
      </c>
      <c r="AO90">
        <v>239</v>
      </c>
      <c r="AP90">
        <v>202</v>
      </c>
      <c r="AQ90">
        <v>207</v>
      </c>
      <c r="AR90" s="4">
        <v>271</v>
      </c>
      <c r="AS90" s="4">
        <v>163</v>
      </c>
      <c r="AT90" s="4">
        <v>71</v>
      </c>
      <c r="AU90" s="4">
        <v>179</v>
      </c>
      <c r="AV90" s="4">
        <v>188</v>
      </c>
      <c r="AW90" s="4">
        <v>137</v>
      </c>
      <c r="AX90" s="4">
        <v>108</v>
      </c>
      <c r="AY90" s="4">
        <v>180</v>
      </c>
      <c r="AZ90" s="4"/>
      <c r="BA90" s="4"/>
      <c r="BB90" s="4"/>
      <c r="BC90" s="4"/>
      <c r="BD90" s="4"/>
      <c r="BF90" s="84">
        <f t="shared" si="114"/>
        <v>2.4328358208955225</v>
      </c>
      <c r="BG90" s="84">
        <f t="shared" si="114"/>
        <v>1.6904761904761905</v>
      </c>
      <c r="BH90" s="84">
        <f t="shared" si="114"/>
        <v>7.16</v>
      </c>
      <c r="BI90" s="84">
        <f t="shared" si="114"/>
        <v>2.2926829268292681</v>
      </c>
      <c r="BJ90" s="84">
        <f t="shared" si="114"/>
        <v>1.3300970873786409</v>
      </c>
      <c r="BK90" s="84">
        <f t="shared" si="114"/>
        <v>0.65853658536585369</v>
      </c>
      <c r="BL90" s="84">
        <f t="shared" si="114"/>
        <v>0.83720930232558144</v>
      </c>
      <c r="BM90" s="84">
        <f t="shared" si="114"/>
        <v>0</v>
      </c>
      <c r="BN90" s="84">
        <f t="shared" si="114"/>
        <v>0</v>
      </c>
      <c r="BO90" s="84">
        <f t="shared" si="114"/>
        <v>0</v>
      </c>
      <c r="BP90" s="84">
        <f t="shared" si="114"/>
        <v>0</v>
      </c>
      <c r="BQ90" s="84">
        <f t="shared" si="114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: INDEX(U91:AF91,$B$2))</f>
        <v>554</v>
      </c>
      <c r="D91" s="71">
        <f>SUM(AG91                                     : INDEX(AG91:AR91,$B$2))</f>
        <v>702</v>
      </c>
      <c r="E91" s="71">
        <f>SUM(AS91                                      : INDEX(AS91:BD91,$B$2))</f>
        <v>1191</v>
      </c>
      <c r="F91" s="65">
        <f t="shared" si="103"/>
        <v>1.6965811965811965</v>
      </c>
      <c r="G91" s="33"/>
      <c r="H91" s="4">
        <f t="shared" si="115"/>
        <v>202</v>
      </c>
      <c r="I91" s="4">
        <f t="shared" si="104"/>
        <v>241</v>
      </c>
      <c r="J91" s="4">
        <f t="shared" si="116"/>
        <v>357</v>
      </c>
      <c r="K91" s="4">
        <f t="shared" si="105"/>
        <v>462</v>
      </c>
      <c r="L91" s="4">
        <f t="shared" si="106"/>
        <v>314</v>
      </c>
      <c r="M91" s="4">
        <f t="shared" si="107"/>
        <v>258</v>
      </c>
      <c r="N91" s="4">
        <f t="shared" si="108"/>
        <v>632</v>
      </c>
      <c r="O91" s="4">
        <f t="shared" si="109"/>
        <v>723</v>
      </c>
      <c r="P91" s="4">
        <f t="shared" si="110"/>
        <v>647</v>
      </c>
      <c r="Q91" s="4">
        <f t="shared" si="111"/>
        <v>429</v>
      </c>
      <c r="R91" s="4">
        <f t="shared" si="112"/>
        <v>115</v>
      </c>
      <c r="S91" s="4">
        <f t="shared" si="113"/>
        <v>0</v>
      </c>
      <c r="U91">
        <v>64</v>
      </c>
      <c r="V91">
        <v>54</v>
      </c>
      <c r="W91">
        <v>84</v>
      </c>
      <c r="X91">
        <v>58</v>
      </c>
      <c r="Y91">
        <v>64</v>
      </c>
      <c r="Z91">
        <v>119</v>
      </c>
      <c r="AA91">
        <v>111</v>
      </c>
      <c r="AB91">
        <v>86</v>
      </c>
      <c r="AC91">
        <v>160</v>
      </c>
      <c r="AD91">
        <v>134</v>
      </c>
      <c r="AE91">
        <v>159</v>
      </c>
      <c r="AF91">
        <v>169</v>
      </c>
      <c r="AG91">
        <v>97</v>
      </c>
      <c r="AH91">
        <v>121</v>
      </c>
      <c r="AI91">
        <v>96</v>
      </c>
      <c r="AJ91">
        <v>37</v>
      </c>
      <c r="AK91">
        <v>70</v>
      </c>
      <c r="AL91">
        <v>151</v>
      </c>
      <c r="AM91">
        <v>130</v>
      </c>
      <c r="AN91">
        <v>231</v>
      </c>
      <c r="AO91">
        <v>271</v>
      </c>
      <c r="AP91">
        <v>179</v>
      </c>
      <c r="AQ91">
        <v>216</v>
      </c>
      <c r="AR91" s="4">
        <v>328</v>
      </c>
      <c r="AS91" s="4">
        <v>154</v>
      </c>
      <c r="AT91" s="4">
        <v>299</v>
      </c>
      <c r="AU91" s="4">
        <v>194</v>
      </c>
      <c r="AV91" s="4">
        <v>139</v>
      </c>
      <c r="AW91" s="4">
        <v>154</v>
      </c>
      <c r="AX91" s="4">
        <v>136</v>
      </c>
      <c r="AY91" s="4">
        <v>115</v>
      </c>
      <c r="AZ91" s="4"/>
      <c r="BA91" s="4"/>
      <c r="BB91" s="4"/>
      <c r="BC91" s="4"/>
      <c r="BD91" s="4"/>
      <c r="BF91" s="84">
        <f t="shared" si="114"/>
        <v>1.5876288659793814</v>
      </c>
      <c r="BG91" s="84">
        <f t="shared" si="114"/>
        <v>2.4710743801652892</v>
      </c>
      <c r="BH91" s="84">
        <f t="shared" si="114"/>
        <v>2.0208333333333335</v>
      </c>
      <c r="BI91" s="84">
        <f t="shared" si="114"/>
        <v>3.7567567567567566</v>
      </c>
      <c r="BJ91" s="84">
        <f t="shared" si="114"/>
        <v>2.2000000000000002</v>
      </c>
      <c r="BK91" s="84">
        <f t="shared" si="114"/>
        <v>0.90066225165562919</v>
      </c>
      <c r="BL91" s="84">
        <f t="shared" si="114"/>
        <v>0.88461538461538458</v>
      </c>
      <c r="BM91" s="84">
        <f t="shared" si="114"/>
        <v>0</v>
      </c>
      <c r="BN91" s="84">
        <f t="shared" si="114"/>
        <v>0</v>
      </c>
      <c r="BO91" s="84">
        <f t="shared" si="114"/>
        <v>0</v>
      </c>
      <c r="BP91" s="84">
        <f t="shared" si="114"/>
        <v>0</v>
      </c>
      <c r="BQ91" s="84">
        <f t="shared" si="114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: INDEX(U92:AF92,$B$2))</f>
        <v>407</v>
      </c>
      <c r="D92" s="71">
        <f>SUM(AG92                                     : INDEX(AG92:AR92,$B$2))</f>
        <v>653</v>
      </c>
      <c r="E92" s="71">
        <f>SUM(AS92                                      : INDEX(AS92:BD92,$B$2))</f>
        <v>820</v>
      </c>
      <c r="F92" s="65">
        <f t="shared" si="103"/>
        <v>1.2557427258805514</v>
      </c>
      <c r="G92" s="33"/>
      <c r="H92" s="4">
        <f t="shared" si="115"/>
        <v>126</v>
      </c>
      <c r="I92" s="4">
        <f t="shared" si="104"/>
        <v>220</v>
      </c>
      <c r="J92" s="4">
        <f t="shared" si="116"/>
        <v>241</v>
      </c>
      <c r="K92" s="4">
        <f t="shared" si="105"/>
        <v>309</v>
      </c>
      <c r="L92" s="4">
        <f t="shared" si="106"/>
        <v>346</v>
      </c>
      <c r="M92" s="4">
        <f t="shared" si="107"/>
        <v>255</v>
      </c>
      <c r="N92" s="4">
        <f t="shared" si="108"/>
        <v>225</v>
      </c>
      <c r="O92" s="4">
        <f t="shared" si="109"/>
        <v>453</v>
      </c>
      <c r="P92" s="4">
        <f t="shared" si="110"/>
        <v>487</v>
      </c>
      <c r="Q92" s="4">
        <f t="shared" si="111"/>
        <v>268</v>
      </c>
      <c r="R92" s="4">
        <f t="shared" si="112"/>
        <v>65</v>
      </c>
      <c r="S92" s="4">
        <f t="shared" si="113"/>
        <v>0</v>
      </c>
      <c r="U92">
        <v>30</v>
      </c>
      <c r="V92">
        <v>30</v>
      </c>
      <c r="W92">
        <v>66</v>
      </c>
      <c r="X92">
        <v>62</v>
      </c>
      <c r="Y92">
        <v>85</v>
      </c>
      <c r="Z92">
        <v>73</v>
      </c>
      <c r="AA92">
        <v>61</v>
      </c>
      <c r="AB92">
        <v>57</v>
      </c>
      <c r="AC92">
        <v>123</v>
      </c>
      <c r="AD92">
        <v>93</v>
      </c>
      <c r="AE92">
        <v>108</v>
      </c>
      <c r="AF92">
        <v>108</v>
      </c>
      <c r="AG92">
        <v>88</v>
      </c>
      <c r="AH92">
        <v>86</v>
      </c>
      <c r="AI92">
        <v>172</v>
      </c>
      <c r="AJ92">
        <v>108</v>
      </c>
      <c r="AK92">
        <v>83</v>
      </c>
      <c r="AL92">
        <v>64</v>
      </c>
      <c r="AM92">
        <v>52</v>
      </c>
      <c r="AN92">
        <v>75</v>
      </c>
      <c r="AO92">
        <v>98</v>
      </c>
      <c r="AP92">
        <v>115</v>
      </c>
      <c r="AQ92">
        <v>108</v>
      </c>
      <c r="AR92" s="4">
        <v>230</v>
      </c>
      <c r="AS92" s="4">
        <v>105</v>
      </c>
      <c r="AT92" s="4">
        <v>168</v>
      </c>
      <c r="AU92" s="4">
        <v>214</v>
      </c>
      <c r="AV92" s="4">
        <v>130</v>
      </c>
      <c r="AW92" s="4">
        <v>70</v>
      </c>
      <c r="AX92" s="4">
        <v>68</v>
      </c>
      <c r="AY92" s="4">
        <v>65</v>
      </c>
      <c r="AZ92" s="4"/>
      <c r="BA92" s="4"/>
      <c r="BB92" s="4"/>
      <c r="BC92" s="4"/>
      <c r="BD92" s="4"/>
      <c r="BF92" s="84">
        <f t="shared" si="114"/>
        <v>1.1931818181818181</v>
      </c>
      <c r="BG92" s="84">
        <f t="shared" si="114"/>
        <v>1.9534883720930232</v>
      </c>
      <c r="BH92" s="84">
        <f t="shared" si="114"/>
        <v>1.2441860465116279</v>
      </c>
      <c r="BI92" s="84">
        <f t="shared" si="114"/>
        <v>1.2037037037037037</v>
      </c>
      <c r="BJ92" s="84">
        <f t="shared" si="114"/>
        <v>0.84337349397590367</v>
      </c>
      <c r="BK92" s="84">
        <f t="shared" si="114"/>
        <v>1.0625</v>
      </c>
      <c r="BL92" s="84">
        <f t="shared" si="114"/>
        <v>1.25</v>
      </c>
      <c r="BM92" s="84">
        <f t="shared" si="114"/>
        <v>0</v>
      </c>
      <c r="BN92" s="84">
        <f t="shared" si="114"/>
        <v>0</v>
      </c>
      <c r="BO92" s="84">
        <f t="shared" si="114"/>
        <v>0</v>
      </c>
      <c r="BP92" s="84">
        <f t="shared" si="114"/>
        <v>0</v>
      </c>
      <c r="BQ92" s="84">
        <f t="shared" si="114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: INDEX(U93:AF93,$B$2))</f>
        <v>339</v>
      </c>
      <c r="D93" s="71">
        <f>SUM(AG93                                     : INDEX(AG93:AR93,$B$2))</f>
        <v>680</v>
      </c>
      <c r="E93" s="71">
        <f>SUM(AS93                                      : INDEX(AS93:BD93,$B$2))</f>
        <v>506</v>
      </c>
      <c r="F93" s="65">
        <f t="shared" si="103"/>
        <v>0.74411764705882355</v>
      </c>
      <c r="G93" s="33"/>
      <c r="H93" s="4">
        <f t="shared" si="115"/>
        <v>101</v>
      </c>
      <c r="I93" s="4">
        <f t="shared" si="104"/>
        <v>178</v>
      </c>
      <c r="J93" s="4">
        <f t="shared" si="116"/>
        <v>223</v>
      </c>
      <c r="K93" s="4">
        <f t="shared" si="105"/>
        <v>296</v>
      </c>
      <c r="L93" s="4">
        <f t="shared" si="106"/>
        <v>228</v>
      </c>
      <c r="M93" s="4">
        <f t="shared" si="107"/>
        <v>366</v>
      </c>
      <c r="N93" s="4">
        <f t="shared" si="108"/>
        <v>226</v>
      </c>
      <c r="O93" s="4">
        <f t="shared" si="109"/>
        <v>246</v>
      </c>
      <c r="P93" s="4">
        <f t="shared" si="110"/>
        <v>229</v>
      </c>
      <c r="Q93" s="4">
        <f t="shared" si="111"/>
        <v>221</v>
      </c>
      <c r="R93" s="4">
        <f t="shared" si="112"/>
        <v>56</v>
      </c>
      <c r="S93" s="4">
        <f t="shared" si="113"/>
        <v>0</v>
      </c>
      <c r="U93">
        <v>32</v>
      </c>
      <c r="V93">
        <v>27</v>
      </c>
      <c r="W93">
        <v>42</v>
      </c>
      <c r="X93">
        <v>52</v>
      </c>
      <c r="Y93">
        <v>67</v>
      </c>
      <c r="Z93">
        <v>59</v>
      </c>
      <c r="AA93">
        <v>60</v>
      </c>
      <c r="AB93">
        <v>51</v>
      </c>
      <c r="AC93">
        <v>112</v>
      </c>
      <c r="AD93">
        <v>93</v>
      </c>
      <c r="AE93">
        <v>93</v>
      </c>
      <c r="AF93">
        <v>110</v>
      </c>
      <c r="AG93">
        <v>54</v>
      </c>
      <c r="AH93">
        <v>66</v>
      </c>
      <c r="AI93">
        <v>108</v>
      </c>
      <c r="AJ93">
        <v>107</v>
      </c>
      <c r="AK93">
        <v>117</v>
      </c>
      <c r="AL93">
        <v>142</v>
      </c>
      <c r="AM93">
        <v>86</v>
      </c>
      <c r="AN93">
        <v>63</v>
      </c>
      <c r="AO93">
        <v>77</v>
      </c>
      <c r="AP93">
        <v>47</v>
      </c>
      <c r="AQ93">
        <v>63</v>
      </c>
      <c r="AR93" s="4">
        <v>136</v>
      </c>
      <c r="AS93" s="4">
        <v>45</v>
      </c>
      <c r="AT93" s="4">
        <v>73</v>
      </c>
      <c r="AU93" s="4">
        <v>111</v>
      </c>
      <c r="AV93" s="4">
        <v>94</v>
      </c>
      <c r="AW93" s="4">
        <v>65</v>
      </c>
      <c r="AX93" s="4">
        <v>62</v>
      </c>
      <c r="AY93" s="4">
        <v>56</v>
      </c>
      <c r="AZ93" s="4"/>
      <c r="BA93" s="4"/>
      <c r="BB93" s="4"/>
      <c r="BC93" s="4"/>
      <c r="BD93" s="4"/>
      <c r="BF93" s="84">
        <f t="shared" si="114"/>
        <v>0.83333333333333337</v>
      </c>
      <c r="BG93" s="84">
        <f t="shared" si="114"/>
        <v>1.106060606060606</v>
      </c>
      <c r="BH93" s="84">
        <f t="shared" si="114"/>
        <v>1.0277777777777777</v>
      </c>
      <c r="BI93" s="84">
        <f t="shared" si="114"/>
        <v>0.87850467289719625</v>
      </c>
      <c r="BJ93" s="84">
        <f t="shared" si="114"/>
        <v>0.55555555555555558</v>
      </c>
      <c r="BK93" s="84">
        <f t="shared" si="114"/>
        <v>0.43661971830985913</v>
      </c>
      <c r="BL93" s="84">
        <f t="shared" si="114"/>
        <v>0.65116279069767447</v>
      </c>
      <c r="BM93" s="84">
        <f t="shared" si="114"/>
        <v>0</v>
      </c>
      <c r="BN93" s="84">
        <f t="shared" si="114"/>
        <v>0</v>
      </c>
      <c r="BO93" s="84">
        <f t="shared" si="114"/>
        <v>0</v>
      </c>
      <c r="BP93" s="84">
        <f t="shared" si="114"/>
        <v>0</v>
      </c>
      <c r="BQ93" s="84">
        <f t="shared" si="114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: INDEX(U94:AF94,$B$2))</f>
        <v>63</v>
      </c>
      <c r="D94" s="71">
        <f>SUM(AG94                                     : INDEX(AG94:AR94,$B$2))</f>
        <v>308</v>
      </c>
      <c r="E94" s="71">
        <f>SUM(AS94                                      : INDEX(AS94:BD94,$B$2))</f>
        <v>432</v>
      </c>
      <c r="F94" s="65">
        <f t="shared" si="103"/>
        <v>1.4025974025974026</v>
      </c>
      <c r="G94" s="33"/>
      <c r="H94" s="4">
        <f t="shared" si="115"/>
        <v>12</v>
      </c>
      <c r="I94" s="4">
        <f t="shared" si="104"/>
        <v>31</v>
      </c>
      <c r="J94" s="4">
        <f t="shared" si="116"/>
        <v>94</v>
      </c>
      <c r="K94" s="4">
        <f t="shared" si="105"/>
        <v>130</v>
      </c>
      <c r="L94" s="4">
        <f t="shared" si="106"/>
        <v>103</v>
      </c>
      <c r="M94" s="4">
        <f t="shared" si="107"/>
        <v>152</v>
      </c>
      <c r="N94" s="4">
        <f t="shared" si="108"/>
        <v>214</v>
      </c>
      <c r="O94" s="4">
        <f t="shared" si="109"/>
        <v>291</v>
      </c>
      <c r="P94" s="4">
        <f t="shared" si="110"/>
        <v>193</v>
      </c>
      <c r="Q94" s="4">
        <f t="shared" si="111"/>
        <v>188</v>
      </c>
      <c r="R94" s="4">
        <f t="shared" si="112"/>
        <v>51</v>
      </c>
      <c r="S94" s="4">
        <f t="shared" si="113"/>
        <v>0</v>
      </c>
      <c r="U94">
        <v>2</v>
      </c>
      <c r="V94">
        <v>6</v>
      </c>
      <c r="W94">
        <v>4</v>
      </c>
      <c r="X94">
        <v>3</v>
      </c>
      <c r="Y94">
        <v>15</v>
      </c>
      <c r="Z94">
        <v>13</v>
      </c>
      <c r="AA94">
        <v>20</v>
      </c>
      <c r="AB94">
        <v>22</v>
      </c>
      <c r="AC94">
        <v>52</v>
      </c>
      <c r="AD94">
        <v>26</v>
      </c>
      <c r="AE94">
        <v>54</v>
      </c>
      <c r="AF94">
        <v>50</v>
      </c>
      <c r="AG94">
        <v>30</v>
      </c>
      <c r="AH94">
        <v>24</v>
      </c>
      <c r="AI94">
        <v>49</v>
      </c>
      <c r="AJ94">
        <v>31</v>
      </c>
      <c r="AK94">
        <v>52</v>
      </c>
      <c r="AL94">
        <v>69</v>
      </c>
      <c r="AM94">
        <v>53</v>
      </c>
      <c r="AN94">
        <v>83</v>
      </c>
      <c r="AO94">
        <v>78</v>
      </c>
      <c r="AP94">
        <v>91</v>
      </c>
      <c r="AQ94">
        <v>80</v>
      </c>
      <c r="AR94" s="4">
        <v>120</v>
      </c>
      <c r="AS94" s="4">
        <v>55</v>
      </c>
      <c r="AT94" s="4">
        <v>71</v>
      </c>
      <c r="AU94" s="4">
        <v>67</v>
      </c>
      <c r="AV94" s="4">
        <v>73</v>
      </c>
      <c r="AW94" s="4">
        <v>61</v>
      </c>
      <c r="AX94" s="4">
        <v>54</v>
      </c>
      <c r="AY94" s="4">
        <v>51</v>
      </c>
      <c r="AZ94" s="4"/>
      <c r="BA94" s="4"/>
      <c r="BB94" s="4"/>
      <c r="BC94" s="4"/>
      <c r="BD94" s="4"/>
      <c r="BF94" s="84">
        <f t="shared" si="114"/>
        <v>1.8333333333333333</v>
      </c>
      <c r="BG94" s="84">
        <f t="shared" si="114"/>
        <v>2.9583333333333335</v>
      </c>
      <c r="BH94" s="84">
        <f t="shared" si="114"/>
        <v>1.3673469387755102</v>
      </c>
      <c r="BI94" s="84">
        <f t="shared" si="114"/>
        <v>2.3548387096774195</v>
      </c>
      <c r="BJ94" s="84">
        <f t="shared" si="114"/>
        <v>1.1730769230769231</v>
      </c>
      <c r="BK94" s="84">
        <f t="shared" si="114"/>
        <v>0.78260869565217395</v>
      </c>
      <c r="BL94" s="84">
        <f t="shared" si="114"/>
        <v>0.96226415094339623</v>
      </c>
      <c r="BM94" s="84">
        <f t="shared" si="114"/>
        <v>0</v>
      </c>
      <c r="BN94" s="84">
        <f t="shared" si="114"/>
        <v>0</v>
      </c>
      <c r="BO94" s="84">
        <f t="shared" si="114"/>
        <v>0</v>
      </c>
      <c r="BP94" s="84">
        <f t="shared" si="114"/>
        <v>0</v>
      </c>
      <c r="BQ94" s="84">
        <f t="shared" si="114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: INDEX(U95:AF95,$B$2))</f>
        <v>0</v>
      </c>
      <c r="D95" s="71">
        <f>SUM(AG95                                     : INDEX(AG95:AR95,$B$2))</f>
        <v>0</v>
      </c>
      <c r="E95" s="71">
        <f>SUM(AS95                                      : INDEX(AS95:BD95,$B$2))</f>
        <v>345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112</v>
      </c>
      <c r="Q95" s="4">
        <f t="shared" si="111"/>
        <v>201</v>
      </c>
      <c r="R95" s="4">
        <f t="shared" si="112"/>
        <v>32</v>
      </c>
      <c r="S95" s="4">
        <f t="shared" si="113"/>
        <v>0</v>
      </c>
      <c r="T95" s="7"/>
      <c r="AR95" s="4"/>
      <c r="AS95" s="4"/>
      <c r="AT95" s="4">
        <v>67</v>
      </c>
      <c r="AU95" s="4">
        <v>45</v>
      </c>
      <c r="AV95" s="4">
        <v>115</v>
      </c>
      <c r="AW95" s="4">
        <v>44</v>
      </c>
      <c r="AX95" s="4">
        <v>42</v>
      </c>
      <c r="AY95" s="4">
        <v>32</v>
      </c>
      <c r="AZ95" s="4"/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/>
      <c r="B96" s="3" t="s">
        <v>153</v>
      </c>
      <c r="C96" s="72">
        <f>SUM(C88:C94)</f>
        <v>2550</v>
      </c>
      <c r="D96" s="72">
        <f t="shared" ref="D96" si="117">SUM(D88:D94)</f>
        <v>4548</v>
      </c>
      <c r="E96" s="72">
        <f>SUM(E88:E94)</f>
        <v>6906</v>
      </c>
      <c r="F96" s="65">
        <f>IFERROR(E96/D96,"")</f>
        <v>1.5184696569920844</v>
      </c>
      <c r="G96" s="33"/>
      <c r="H96" s="4">
        <f t="shared" si="115"/>
        <v>836</v>
      </c>
      <c r="I96" s="4">
        <f t="shared" si="104"/>
        <v>1212</v>
      </c>
      <c r="J96" s="4">
        <f t="shared" si="116"/>
        <v>1678</v>
      </c>
      <c r="K96" s="4">
        <f t="shared" si="105"/>
        <v>2199</v>
      </c>
      <c r="L96" s="4">
        <f t="shared" si="106"/>
        <v>1436</v>
      </c>
      <c r="M96" s="4">
        <f t="shared" si="107"/>
        <v>2281</v>
      </c>
      <c r="N96" s="4">
        <f t="shared" si="108"/>
        <v>2990</v>
      </c>
      <c r="O96" s="4">
        <f t="shared" si="109"/>
        <v>3653</v>
      </c>
      <c r="P96" s="4">
        <f t="shared" si="110"/>
        <v>2827</v>
      </c>
      <c r="Q96" s="4">
        <f t="shared" si="111"/>
        <v>3188</v>
      </c>
      <c r="R96" s="4">
        <f t="shared" si="112"/>
        <v>891</v>
      </c>
      <c r="S96" s="4">
        <f t="shared" si="113"/>
        <v>0</v>
      </c>
      <c r="T96" s="7"/>
      <c r="U96" s="61">
        <f>SUM(U88:U94)</f>
        <v>262</v>
      </c>
      <c r="V96" s="61">
        <f t="shared" ref="V96:BD96" si="118">SUM(V88:V94)</f>
        <v>238</v>
      </c>
      <c r="W96" s="61">
        <f t="shared" si="118"/>
        <v>336</v>
      </c>
      <c r="X96" s="61">
        <f t="shared" si="118"/>
        <v>344</v>
      </c>
      <c r="Y96" s="61">
        <f t="shared" si="118"/>
        <v>415</v>
      </c>
      <c r="Z96" s="61">
        <f t="shared" si="118"/>
        <v>453</v>
      </c>
      <c r="AA96" s="61">
        <f t="shared" si="118"/>
        <v>502</v>
      </c>
      <c r="AB96" s="61">
        <f t="shared" si="118"/>
        <v>411</v>
      </c>
      <c r="AC96" s="61">
        <f t="shared" si="118"/>
        <v>765</v>
      </c>
      <c r="AD96" s="61">
        <f t="shared" si="118"/>
        <v>636</v>
      </c>
      <c r="AE96" s="61">
        <f t="shared" si="118"/>
        <v>755</v>
      </c>
      <c r="AF96" s="61">
        <f t="shared" si="118"/>
        <v>808</v>
      </c>
      <c r="AG96" s="61">
        <f t="shared" si="118"/>
        <v>394</v>
      </c>
      <c r="AH96" s="61">
        <f t="shared" si="118"/>
        <v>387</v>
      </c>
      <c r="AI96" s="61">
        <f t="shared" si="118"/>
        <v>655</v>
      </c>
      <c r="AJ96" s="61">
        <f>SUM(AJ88:AJ94)</f>
        <v>553</v>
      </c>
      <c r="AK96" s="61">
        <f t="shared" si="118"/>
        <v>663</v>
      </c>
      <c r="AL96" s="61">
        <f t="shared" si="118"/>
        <v>1065</v>
      </c>
      <c r="AM96" s="61">
        <f t="shared" si="118"/>
        <v>831</v>
      </c>
      <c r="AN96" s="61">
        <f t="shared" si="118"/>
        <v>956</v>
      </c>
      <c r="AO96" s="61">
        <f t="shared" si="118"/>
        <v>1203</v>
      </c>
      <c r="AP96" s="61">
        <f t="shared" si="118"/>
        <v>990</v>
      </c>
      <c r="AQ96" s="61">
        <f t="shared" si="118"/>
        <v>965</v>
      </c>
      <c r="AR96" s="61">
        <f t="shared" si="118"/>
        <v>1698</v>
      </c>
      <c r="AS96" s="61">
        <f t="shared" si="118"/>
        <v>661</v>
      </c>
      <c r="AT96" s="61">
        <f t="shared" si="118"/>
        <v>920</v>
      </c>
      <c r="AU96" s="61">
        <f t="shared" si="118"/>
        <v>1246</v>
      </c>
      <c r="AV96" s="61">
        <f t="shared" si="118"/>
        <v>1098</v>
      </c>
      <c r="AW96" s="61">
        <f t="shared" si="118"/>
        <v>864</v>
      </c>
      <c r="AX96" s="61">
        <f t="shared" si="118"/>
        <v>1226</v>
      </c>
      <c r="AY96" s="61">
        <f t="shared" si="118"/>
        <v>891</v>
      </c>
      <c r="AZ96" s="61">
        <f t="shared" si="118"/>
        <v>0</v>
      </c>
      <c r="BA96" s="61">
        <f t="shared" si="118"/>
        <v>0</v>
      </c>
      <c r="BB96" s="61">
        <f t="shared" si="118"/>
        <v>0</v>
      </c>
      <c r="BC96" s="61">
        <f t="shared" si="118"/>
        <v>0</v>
      </c>
      <c r="BD96" s="61">
        <f t="shared" si="118"/>
        <v>0</v>
      </c>
      <c r="BF96" s="84">
        <f t="shared" si="114"/>
        <v>1.6776649746192893</v>
      </c>
      <c r="BG96" s="84">
        <f t="shared" si="114"/>
        <v>2.3772609819121446</v>
      </c>
      <c r="BH96" s="84">
        <f t="shared" si="114"/>
        <v>1.9022900763358779</v>
      </c>
      <c r="BI96" s="84">
        <f t="shared" si="114"/>
        <v>1.9855334538878842</v>
      </c>
      <c r="BJ96" s="84">
        <f t="shared" si="114"/>
        <v>1.3031674208144797</v>
      </c>
      <c r="BK96" s="84">
        <f t="shared" si="114"/>
        <v>1.1511737089201879</v>
      </c>
      <c r="BL96" s="84">
        <f t="shared" si="114"/>
        <v>1.0722021660649819</v>
      </c>
      <c r="BM96" s="84">
        <f t="shared" si="114"/>
        <v>0</v>
      </c>
      <c r="BN96" s="84">
        <f t="shared" si="114"/>
        <v>0</v>
      </c>
      <c r="BO96" s="84">
        <f t="shared" si="114"/>
        <v>0</v>
      </c>
      <c r="BP96" s="84">
        <f t="shared" si="114"/>
        <v>0</v>
      </c>
      <c r="BQ96" s="84">
        <f t="shared" si="114"/>
        <v>0</v>
      </c>
    </row>
    <row r="97" spans="1:71" x14ac:dyDescent="0.25">
      <c r="A97" s="3" t="s">
        <v>152</v>
      </c>
      <c r="B97" s="3" t="s">
        <v>61</v>
      </c>
      <c r="C97" s="72">
        <f>SUM(C88:C95)</f>
        <v>2550</v>
      </c>
      <c r="D97" s="72">
        <f t="shared" ref="D97:E97" si="119">SUM(D88:D95)</f>
        <v>4548</v>
      </c>
      <c r="E97" s="72">
        <f t="shared" si="119"/>
        <v>7251</v>
      </c>
      <c r="F97" s="65">
        <f>IFERROR(E97/D97,"")</f>
        <v>1.5943271767810026</v>
      </c>
      <c r="G97" s="33"/>
      <c r="H97" s="4">
        <f t="shared" si="115"/>
        <v>836</v>
      </c>
      <c r="I97" s="4">
        <f t="shared" si="104"/>
        <v>1212</v>
      </c>
      <c r="J97" s="4">
        <f t="shared" si="116"/>
        <v>1678</v>
      </c>
      <c r="K97" s="4">
        <f t="shared" si="105"/>
        <v>2199</v>
      </c>
      <c r="L97" s="4">
        <f t="shared" si="106"/>
        <v>1436</v>
      </c>
      <c r="M97" s="4">
        <f t="shared" si="107"/>
        <v>2281</v>
      </c>
      <c r="N97" s="4">
        <f t="shared" si="108"/>
        <v>2990</v>
      </c>
      <c r="O97" s="4">
        <f t="shared" si="109"/>
        <v>3653</v>
      </c>
      <c r="P97" s="4">
        <f t="shared" si="110"/>
        <v>2939</v>
      </c>
      <c r="Q97" s="4">
        <f t="shared" si="111"/>
        <v>3389</v>
      </c>
      <c r="R97" s="4">
        <f t="shared" si="112"/>
        <v>923</v>
      </c>
      <c r="S97" s="4">
        <f t="shared" si="113"/>
        <v>0</v>
      </c>
      <c r="T97" s="19"/>
      <c r="U97" s="18">
        <v>262</v>
      </c>
      <c r="V97" s="18">
        <v>238</v>
      </c>
      <c r="W97" s="18">
        <v>336</v>
      </c>
      <c r="X97" s="18">
        <v>344</v>
      </c>
      <c r="Y97" s="18">
        <v>415</v>
      </c>
      <c r="Z97" s="18">
        <v>453</v>
      </c>
      <c r="AA97" s="18">
        <v>502</v>
      </c>
      <c r="AB97" s="18">
        <v>411</v>
      </c>
      <c r="AC97" s="18">
        <v>765</v>
      </c>
      <c r="AD97" s="18">
        <v>636</v>
      </c>
      <c r="AE97" s="18">
        <v>755</v>
      </c>
      <c r="AF97" s="18">
        <v>808</v>
      </c>
      <c r="AG97" s="18">
        <v>394</v>
      </c>
      <c r="AH97" s="18">
        <v>387</v>
      </c>
      <c r="AI97" s="18">
        <v>655</v>
      </c>
      <c r="AJ97" s="18">
        <v>553</v>
      </c>
      <c r="AK97" s="18">
        <v>663</v>
      </c>
      <c r="AL97" s="18">
        <v>1065</v>
      </c>
      <c r="AM97" s="18">
        <v>831</v>
      </c>
      <c r="AN97" s="18">
        <v>956</v>
      </c>
      <c r="AO97" s="18">
        <v>1203</v>
      </c>
      <c r="AP97" s="18">
        <v>990</v>
      </c>
      <c r="AQ97" s="18">
        <v>965</v>
      </c>
      <c r="AR97" s="18">
        <v>1698</v>
      </c>
      <c r="AS97" s="63">
        <v>661</v>
      </c>
      <c r="AT97" s="63">
        <v>987</v>
      </c>
      <c r="AU97" s="63">
        <v>1291</v>
      </c>
      <c r="AV97" s="63">
        <v>1213</v>
      </c>
      <c r="AW97" s="63">
        <v>908</v>
      </c>
      <c r="AX97" s="63">
        <v>1268</v>
      </c>
      <c r="AY97" s="63">
        <v>923</v>
      </c>
      <c r="AZ97" s="63"/>
      <c r="BA97" s="63"/>
      <c r="BB97" s="63"/>
      <c r="BC97" s="63"/>
      <c r="BD97" s="63"/>
      <c r="BE97" s="33"/>
      <c r="BF97" s="84">
        <f t="shared" si="114"/>
        <v>1.6776649746192893</v>
      </c>
      <c r="BG97" s="84">
        <f t="shared" si="114"/>
        <v>2.5503875968992249</v>
      </c>
      <c r="BH97" s="84">
        <f t="shared" si="114"/>
        <v>1.9709923664122138</v>
      </c>
      <c r="BI97" s="84">
        <f t="shared" si="114"/>
        <v>2.1934900542495481</v>
      </c>
      <c r="BJ97" s="84">
        <f t="shared" si="114"/>
        <v>1.3695324283559578</v>
      </c>
      <c r="BK97" s="84">
        <f t="shared" si="114"/>
        <v>1.1906103286384977</v>
      </c>
      <c r="BL97" s="84">
        <f t="shared" si="114"/>
        <v>1.1107099879663056</v>
      </c>
      <c r="BM97" s="84">
        <f t="shared" si="114"/>
        <v>0</v>
      </c>
      <c r="BN97" s="84">
        <f t="shared" si="114"/>
        <v>0</v>
      </c>
      <c r="BO97" s="84">
        <f t="shared" si="114"/>
        <v>0</v>
      </c>
      <c r="BP97" s="84">
        <f t="shared" si="114"/>
        <v>0</v>
      </c>
      <c r="BQ97" s="84">
        <f t="shared" si="114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0.6067415730337079</v>
      </c>
      <c r="D100" s="73">
        <f>2*SUM(AG88:INDEX(AG88:AR88,$B$2))/(SUM(AG76:INDEX(AG76:AR76,$B$2))*2+AF76-INDEX(AG76:AR76,$B$2))</f>
        <v>0.4</v>
      </c>
      <c r="E100" s="73">
        <f>2*SUM(AS88:INDEX(AS88:BD88,$B$2))/(SUM(AS76:INDEX(AS76:BD76,$B$2))*2+AR76-INDEX(AS76:BD76,$B$2))</f>
        <v>0.39396284829721362</v>
      </c>
      <c r="F100" s="65">
        <f>IFERROR(E100/D100,"")</f>
        <v>0.98490712074303399</v>
      </c>
      <c r="G100" s="8"/>
      <c r="H100" s="8">
        <f>IFERROR(H88/(AVERAGE(U76,U76)+AVERAGE(U76,V76)+AVERAGE(V76,W76)),"")</f>
        <v>0.49090909090909091</v>
      </c>
      <c r="I100" s="8">
        <f>IFERROR(I88/(AVERAGE(W76,X76)+AVERAGE(X76,Y76)+AVERAGE(Y76,Z76)),"")</f>
        <v>0.68965517241379315</v>
      </c>
      <c r="J100" s="8">
        <f>IFERROR(J88/(AVERAGE(Z76,AA76)+AVERAGE(AA76,AB76)+AVERAGE(AB76,AC76)),"")</f>
        <v>0.65671641791044777</v>
      </c>
      <c r="K100" s="8">
        <f>IFERROR(K88/(AVERAGE(AC76,AD76)+AVERAGE(AD76,AE76)+AVERAGE(AE76,AF76)),"")</f>
        <v>0.64335664335664333</v>
      </c>
      <c r="L100" s="8">
        <f>IFERROR(L88/(AVERAGE(AF76,AG76)+AVERAGE(AG76,AH76)+AVERAGE(AH76,AI76)),"")</f>
        <v>0.36538461538461536</v>
      </c>
      <c r="M100" s="8">
        <f>IFERROR(M88/(AVERAGE(AI76,AJ76)+AVERAGE(AJ76,AK76)+AVERAGE(AK76,AL76)),"")</f>
        <v>0.4039408866995074</v>
      </c>
      <c r="N100" s="8">
        <f>IFERROR(N88/(AVERAGE(AL76,AM76)+AVERAGE(AM76,AN76)+AVERAGE(AN76,AO76)),"")</f>
        <v>0.48192771084337349</v>
      </c>
      <c r="O100" s="8">
        <f>IFERROR(O88/(AVERAGE(AO76,AP76)+AVERAGE(AP76,AQ76)+AVERAGE(AQ76,AR76)),"")</f>
        <v>0.46666666666666667</v>
      </c>
      <c r="P100" s="8">
        <f>IFERROR(P88/(AVERAGE(AR76,AS76)+AVERAGE(AS76,AT76)+AVERAGE(AT76,AU76)),"")</f>
        <v>0.71755725190839692</v>
      </c>
      <c r="Q100" s="8">
        <f>IFERROR(Q88/(AVERAGE(AU76,AV76)+AVERAGE(AV76,AW76)+AVERAGE(AW76,AX76)),"")</f>
        <v>0.40956826137689617</v>
      </c>
      <c r="R100" s="8">
        <f>2*SUM(AY88:INDEX(AY88:BA88,R$110))/(SUM(AY76:INDEX(AY76:BA76,R$110))*2+AX76-INDEX(AY76:BA76,R$110))</f>
        <v>0.21052631578947367</v>
      </c>
      <c r="S100" s="8" t="str">
        <f>IFERROR(2*SUM(BB88:INDEX(BB88:BD88,S$110))/(SUM(BB76:INDEX(BB76:BD76,S$110))*2+BA76-INDEX(BB76:BD76,S$110)),"")</f>
        <v/>
      </c>
      <c r="T100" s="8"/>
      <c r="U100" s="8">
        <v>0.61111111111111105</v>
      </c>
      <c r="V100" s="8">
        <v>0.27777777777777801</v>
      </c>
      <c r="W100" s="8">
        <v>0.55000000000000004</v>
      </c>
      <c r="X100" s="8">
        <v>0.55000000000000004</v>
      </c>
      <c r="Y100" s="8">
        <v>0.84210526315789502</v>
      </c>
      <c r="Z100" s="8">
        <v>0.72222222222222199</v>
      </c>
      <c r="AA100" s="8">
        <v>0.60869565217391297</v>
      </c>
      <c r="AB100" s="8">
        <v>0.565217391304348</v>
      </c>
      <c r="AC100" s="8">
        <v>0.70833333333333304</v>
      </c>
      <c r="AD100" s="8">
        <v>0.79166666666666696</v>
      </c>
      <c r="AE100" s="8">
        <v>0.52173913043478304</v>
      </c>
      <c r="AF100" s="8">
        <v>0.6</v>
      </c>
      <c r="AG100" s="8">
        <v>0.38709677419354799</v>
      </c>
      <c r="AH100" s="8">
        <v>0.219178082191781</v>
      </c>
      <c r="AI100" s="8">
        <v>0.49315068493150699</v>
      </c>
      <c r="AJ100" s="8">
        <v>0.35616438356164398</v>
      </c>
      <c r="AK100" s="8">
        <v>0.38235294117647101</v>
      </c>
      <c r="AL100" s="8">
        <v>0.483870967741935</v>
      </c>
      <c r="AM100" s="8">
        <v>0.50847457627118597</v>
      </c>
      <c r="AN100" s="8">
        <v>0.43636363636363601</v>
      </c>
      <c r="AO100" s="8">
        <v>0.5</v>
      </c>
      <c r="AP100" s="8">
        <v>0.42307692307692302</v>
      </c>
      <c r="AQ100" s="8">
        <v>0.43137254901960798</v>
      </c>
      <c r="AR100" s="8">
        <v>0.55319148936170204</v>
      </c>
      <c r="AS100" s="8">
        <v>0.74285714285714288</v>
      </c>
      <c r="AT100" s="8">
        <v>0.72916666666666696</v>
      </c>
      <c r="AU100" s="8">
        <v>0.6875</v>
      </c>
      <c r="AV100" s="8">
        <v>0.81136949999999997</v>
      </c>
      <c r="AW100" s="8">
        <f t="shared" ref="AW100:BD107" si="120">IF(ISBLANK(AW88)=FALSE,IFERROR(AW88/AVERAGE(AW76,AV76),""),"")</f>
        <v>0.30222222222222223</v>
      </c>
      <c r="AX100" s="8">
        <f t="shared" si="120"/>
        <v>0.2822085889570552</v>
      </c>
      <c r="AY100" s="8">
        <f t="shared" si="120"/>
        <v>0.21052631578947367</v>
      </c>
      <c r="AZ100" s="8" t="str">
        <f t="shared" si="120"/>
        <v/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>
        <f t="shared" ref="BF100:BQ109" si="121">IFERROR(AS100/AG100,"-")</f>
        <v>1.9190476190476211</v>
      </c>
      <c r="BG100" s="84">
        <f t="shared" si="121"/>
        <v>3.3268229166666652</v>
      </c>
      <c r="BH100" s="84">
        <f t="shared" si="121"/>
        <v>1.3940972222222219</v>
      </c>
      <c r="BI100" s="84">
        <f t="shared" si="121"/>
        <v>2.2780759038461529</v>
      </c>
      <c r="BJ100" s="84">
        <f t="shared" si="121"/>
        <v>0.79042735042734957</v>
      </c>
      <c r="BK100" s="84">
        <f t="shared" si="121"/>
        <v>0.58323108384458133</v>
      </c>
      <c r="BL100" s="84">
        <f t="shared" si="121"/>
        <v>0.41403508771929859</v>
      </c>
      <c r="BM100" s="84" t="str">
        <f t="shared" si="121"/>
        <v>-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0.39116915422885573</v>
      </c>
      <c r="D101" s="73">
        <f>2*SUM(AG89:INDEX(AG89:AR89,$B$2))/(SUM(AG77:INDEX(AG77:AR77,$B$2))*2+AF77-INDEX(AG77:AR77,$B$2))</f>
        <v>0.4725752508361204</v>
      </c>
      <c r="E101" s="73">
        <f>2*SUM(AS89:INDEX(AS89:BD89,$B$2))/(SUM(AS77:INDEX(AS77:BD77,$B$2))*2+AR77-INDEX(AS77:BD77,$B$2))</f>
        <v>0.45182352392500702</v>
      </c>
      <c r="F101" s="65">
        <f t="shared" ref="F101:F109" si="122">IFERROR(E101/D101,"")</f>
        <v>0.95608799471745998</v>
      </c>
      <c r="G101" s="8"/>
      <c r="H101" s="8">
        <f t="shared" ref="H101:H109" si="123">IFERROR(H89/(AVERAGE(U77,U77)+AVERAGE(U77,V77)+AVERAGE(V77,W77)),"")</f>
        <v>0.35525192143467121</v>
      </c>
      <c r="I101" s="8">
        <f t="shared" ref="I101:I109" si="124">IFERROR(I89/(AVERAGE(W77,X77)+AVERAGE(X77,Y77)+AVERAGE(Y77,Z77)),"")</f>
        <v>0.35816993464052288</v>
      </c>
      <c r="J101" s="8">
        <f t="shared" ref="J101:J109" si="125">IFERROR(J89/(AVERAGE(Z77,AA77)+AVERAGE(AA77,AB77)+AVERAGE(AB77,AC77)),"")</f>
        <v>0.52657004830917875</v>
      </c>
      <c r="K101" s="8">
        <f t="shared" ref="K101:K109" si="126">IFERROR(K89/(AVERAGE(AC77,AD77)+AVERAGE(AD77,AE77)+AVERAGE(AE77,AF77)),"")</f>
        <v>0.48928571428571427</v>
      </c>
      <c r="L101" s="8">
        <f t="shared" ref="L101:L109" si="127">IFERROR(L89/(AVERAGE(AF77,AG77)+AVERAGE(AG77,AH77)+AVERAGE(AH77,AI77)),"")</f>
        <v>0.44790812141099262</v>
      </c>
      <c r="M101" s="8">
        <f t="shared" ref="M101:M109" si="128">IFERROR(M89/(AVERAGE(AI77,AJ77)+AVERAGE(AJ77,AK77)+AVERAGE(AK77,AL77)),"")</f>
        <v>0.55555555555555558</v>
      </c>
      <c r="N101" s="8">
        <f t="shared" ref="N101:N109" si="129">IFERROR(N89/(AVERAGE(AL77,AM77)+AVERAGE(AM77,AN77)+AVERAGE(AN77,AO77)),"")</f>
        <v>0.42403258655804482</v>
      </c>
      <c r="O101" s="8">
        <f t="shared" ref="O101:O109" si="130">IFERROR(O89/(AVERAGE(AO77,AP77)+AVERAGE(AP77,AQ77)+AVERAGE(AQ77,AR77)),"")</f>
        <v>0.43095866314863679</v>
      </c>
      <c r="P101" s="8">
        <f t="shared" ref="P101:P108" si="131">IFERROR(P89/(AVERAGE(AR77,AS77)+AVERAGE(AS77,AT77)+AVERAGE(AT77,AU77)),"")</f>
        <v>0.38752219122495563</v>
      </c>
      <c r="Q101" s="8">
        <f t="shared" ref="Q101:Q109" si="132">IFERROR(Q89/(AVERAGE(AU77,AV77)+AVERAGE(AV77,AW77)+AVERAGE(AW77,AX77)),"")</f>
        <v>0.55936220642102996</v>
      </c>
      <c r="R101" s="8">
        <f>2*SUM(AY89:INDEX(AY89:BA89,R$110))/(SUM(AY77:INDEX(AY77:BA77,R$110))*2+AX77-INDEX(AY77:BA77,R$110))</f>
        <v>0.33692091717360784</v>
      </c>
      <c r="S101" s="8" t="str">
        <f>IFERROR(2*SUM(BB89:INDEX(BB89:BD89,S$110))/(SUM(BB77:INDEX(BB77:BD77,S$110))*2+BA77-INDEX(BB77:BD77,S$110)),"")</f>
        <v/>
      </c>
      <c r="T101" s="8"/>
      <c r="U101" s="8">
        <v>0.35159817351598199</v>
      </c>
      <c r="V101" s="8">
        <v>0.36363636363636398</v>
      </c>
      <c r="W101" s="8">
        <v>0.34649122807017502</v>
      </c>
      <c r="X101" s="8">
        <v>0.32258064516128998</v>
      </c>
      <c r="Y101" s="8">
        <v>0.34538152610441802</v>
      </c>
      <c r="Z101" s="8">
        <v>0.39837398373983701</v>
      </c>
      <c r="AA101" s="8">
        <v>0.54646840148698905</v>
      </c>
      <c r="AB101" s="8">
        <v>0.37931034482758602</v>
      </c>
      <c r="AC101" s="8">
        <v>0.54285714285714304</v>
      </c>
      <c r="AD101" s="8">
        <v>0.46953405017921102</v>
      </c>
      <c r="AE101" s="8">
        <v>0.51821862348178105</v>
      </c>
      <c r="AF101" s="8">
        <v>0.46802325581395299</v>
      </c>
      <c r="AG101" s="8">
        <v>0.19246861924686201</v>
      </c>
      <c r="AH101" s="8">
        <v>0.3125</v>
      </c>
      <c r="AI101" s="8">
        <v>0.77113402061855696</v>
      </c>
      <c r="AJ101" s="8">
        <v>0.49857549857549899</v>
      </c>
      <c r="AK101" s="8">
        <v>0.51487414187642999</v>
      </c>
      <c r="AL101" s="8">
        <v>0.60526315789473695</v>
      </c>
      <c r="AM101" s="8">
        <v>0.33633633633633597</v>
      </c>
      <c r="AN101" s="8">
        <v>0.44712182061579703</v>
      </c>
      <c r="AO101" s="8">
        <v>0.48772130211307801</v>
      </c>
      <c r="AP101" s="8">
        <v>0.37953795379538002</v>
      </c>
      <c r="AQ101" s="8">
        <v>0.308370044052863</v>
      </c>
      <c r="AR101" s="8">
        <v>0.58508044856167696</v>
      </c>
      <c r="AS101" s="8">
        <v>0.1573816155988858</v>
      </c>
      <c r="AT101" s="8">
        <v>0.41176470588235298</v>
      </c>
      <c r="AU101" s="8">
        <v>0.58908612754766598</v>
      </c>
      <c r="AV101" s="8">
        <v>0.42126249999999998</v>
      </c>
      <c r="AW101" s="8">
        <f t="shared" si="120"/>
        <v>0.44462409054163299</v>
      </c>
      <c r="AX101" s="8">
        <f t="shared" si="120"/>
        <v>0.74354923644023174</v>
      </c>
      <c r="AY101" s="8">
        <v>0.33692090000000002</v>
      </c>
      <c r="AZ101" s="8"/>
      <c r="BA101" s="8"/>
      <c r="BB101" s="8"/>
      <c r="BC101" s="8"/>
      <c r="BD101" s="8"/>
      <c r="BE101" s="8"/>
      <c r="BF101" s="84">
        <f t="shared" si="121"/>
        <v>0.81770013322029766</v>
      </c>
      <c r="BG101" s="84">
        <f t="shared" si="121"/>
        <v>1.3176470588235296</v>
      </c>
      <c r="BH101" s="84">
        <f t="shared" si="121"/>
        <v>0.76392184989470024</v>
      </c>
      <c r="BI101" s="84">
        <f t="shared" si="121"/>
        <v>0.84493221428571352</v>
      </c>
      <c r="BJ101" s="84">
        <f t="shared" si="121"/>
        <v>0.86355878918530526</v>
      </c>
      <c r="BK101" s="84">
        <f t="shared" si="121"/>
        <v>1.2284726515099478</v>
      </c>
      <c r="BL101" s="84">
        <f t="shared" si="121"/>
        <v>1.0017380330357155</v>
      </c>
      <c r="BM101" s="84">
        <f t="shared" si="121"/>
        <v>0</v>
      </c>
      <c r="BN101" s="84">
        <f t="shared" si="121"/>
        <v>0</v>
      </c>
      <c r="BO101" s="84">
        <f t="shared" si="121"/>
        <v>0</v>
      </c>
      <c r="BP101" s="84">
        <f t="shared" si="121"/>
        <v>0</v>
      </c>
      <c r="BQ101" s="84">
        <f t="shared" si="121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0.32919254658385094</v>
      </c>
      <c r="D102" s="73">
        <f>2*SUM(AG90:INDEX(AG90:AR90,$B$2))/(SUM(AG78:INDEX(AG78:AR78,$B$2))*2+AF78-INDEX(AG78:AR78,$B$2))</f>
        <v>0.27491138243402913</v>
      </c>
      <c r="E102" s="73">
        <f>2*SUM(AS90:INDEX(AS90:BD90,$B$2))/(SUM(AS78:INDEX(AS78:BD78,$B$2))*2+AR78-INDEX(AS78:BD78,$B$2))</f>
        <v>0.1952054794520548</v>
      </c>
      <c r="F102" s="65">
        <f t="shared" si="122"/>
        <v>0.71006692310711628</v>
      </c>
      <c r="G102" s="8"/>
      <c r="H102" s="8">
        <f t="shared" si="123"/>
        <v>0.29465930018416209</v>
      </c>
      <c r="I102" s="8">
        <f t="shared" si="124"/>
        <v>0.33752775721687639</v>
      </c>
      <c r="J102" s="8">
        <f t="shared" si="125"/>
        <v>0.38346883468834686</v>
      </c>
      <c r="K102" s="8">
        <f t="shared" si="126"/>
        <v>0.41696474195196731</v>
      </c>
      <c r="L102" s="8">
        <f t="shared" si="127"/>
        <v>0.17357512953367876</v>
      </c>
      <c r="M102" s="8">
        <f t="shared" si="128"/>
        <v>0.34316617502458213</v>
      </c>
      <c r="N102" s="8">
        <f t="shared" si="129"/>
        <v>0.26482042405884898</v>
      </c>
      <c r="O102" s="8">
        <f t="shared" si="130"/>
        <v>0.25487256371814093</v>
      </c>
      <c r="P102" s="8">
        <f t="shared" si="131"/>
        <v>0.1858267716535433</v>
      </c>
      <c r="Q102" s="8">
        <f t="shared" si="132"/>
        <v>0.20628870890900428</v>
      </c>
      <c r="R102" s="8">
        <f>2*SUM(AY90:INDEX(AY90:BA90,R$110))/(SUM(AY78:INDEX(AY78:BA78,R$110))*2+AX78-INDEX(AY78:BA78,R$110))</f>
        <v>0.1926163723916533</v>
      </c>
      <c r="S102" s="8" t="str">
        <f>IFERROR(2*SUM(BB90:INDEX(BB90:BD90,S$110))/(SUM(BB78:INDEX(BB78:BD78,S$110))*2+BA78-INDEX(BB78:BD78,S$110)),"")</f>
        <v/>
      </c>
      <c r="T102" s="8"/>
      <c r="U102" s="8">
        <v>0.27058823529411802</v>
      </c>
      <c r="V102" s="8">
        <v>0.293577981651376</v>
      </c>
      <c r="W102" s="8">
        <v>0.35714285714285698</v>
      </c>
      <c r="X102" s="8">
        <v>0.30088495575221202</v>
      </c>
      <c r="Y102" s="8">
        <v>0.30827067669172897</v>
      </c>
      <c r="Z102" s="8">
        <v>0.34361233480176201</v>
      </c>
      <c r="AA102" s="8">
        <v>0.38034188034187999</v>
      </c>
      <c r="AB102" s="8">
        <v>0.31679389312977102</v>
      </c>
      <c r="AC102" s="8">
        <v>0.43190661478599202</v>
      </c>
      <c r="AD102" s="8">
        <v>0.405797101449275</v>
      </c>
      <c r="AE102" s="8">
        <v>0.26937269372693701</v>
      </c>
      <c r="AF102" s="8">
        <v>0.41666666666666702</v>
      </c>
      <c r="AG102" s="8">
        <v>0.165024630541872</v>
      </c>
      <c r="AH102" s="8">
        <v>0.17573221757322199</v>
      </c>
      <c r="AI102" s="8">
        <v>0.196850393700787</v>
      </c>
      <c r="AJ102" s="8">
        <v>0.34381551362683399</v>
      </c>
      <c r="AK102" s="8">
        <v>0.29640287769784202</v>
      </c>
      <c r="AL102" s="8">
        <v>0.38051044083526703</v>
      </c>
      <c r="AM102" s="8">
        <v>0.28666666666666701</v>
      </c>
      <c r="AN102" s="8">
        <v>0.19209726443769001</v>
      </c>
      <c r="AO102" s="8">
        <v>0.323628977657414</v>
      </c>
      <c r="AP102" s="8">
        <v>0.23191733639494799</v>
      </c>
      <c r="AQ102" s="8">
        <v>0.22910902047592699</v>
      </c>
      <c r="AR102" s="8">
        <v>0.30330162283156098</v>
      </c>
      <c r="AS102" s="8">
        <v>0.16059113300492611</v>
      </c>
      <c r="AT102" s="8">
        <v>9.8954703832752594E-2</v>
      </c>
      <c r="AU102" s="8">
        <v>0.36530612244897998</v>
      </c>
      <c r="AV102" s="8">
        <v>0.25100129999999998</v>
      </c>
      <c r="AW102" s="8">
        <f t="shared" si="120"/>
        <v>0.18426361802286484</v>
      </c>
      <c r="AX102" s="8">
        <f t="shared" si="120"/>
        <v>0.17807089859851608</v>
      </c>
      <c r="AY102" s="8">
        <v>0.19261639999999999</v>
      </c>
      <c r="AZ102" s="8"/>
      <c r="BA102" s="8"/>
      <c r="BB102" s="8"/>
      <c r="BC102" s="8"/>
      <c r="BD102" s="8"/>
      <c r="BE102" s="8"/>
      <c r="BF102" s="84">
        <f t="shared" si="121"/>
        <v>0.97313432835820857</v>
      </c>
      <c r="BG102" s="84">
        <f t="shared" si="121"/>
        <v>0.56309938609590093</v>
      </c>
      <c r="BH102" s="84">
        <f t="shared" si="121"/>
        <v>1.8557551020408221</v>
      </c>
      <c r="BI102" s="84">
        <f t="shared" si="121"/>
        <v>0.730046464024391</v>
      </c>
      <c r="BJ102" s="84">
        <f t="shared" si="121"/>
        <v>0.6216660899315094</v>
      </c>
      <c r="BK102" s="84">
        <f t="shared" si="121"/>
        <v>0.46797900790219749</v>
      </c>
      <c r="BL102" s="84">
        <f t="shared" si="121"/>
        <v>0.67191767441860384</v>
      </c>
      <c r="BM102" s="84">
        <f t="shared" si="121"/>
        <v>0</v>
      </c>
      <c r="BN102" s="84">
        <f t="shared" si="121"/>
        <v>0</v>
      </c>
      <c r="BO102" s="84">
        <f t="shared" si="121"/>
        <v>0</v>
      </c>
      <c r="BP102" s="84">
        <f t="shared" si="121"/>
        <v>0</v>
      </c>
      <c r="BQ102" s="84">
        <f t="shared" si="121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0.24060803474484257</v>
      </c>
      <c r="D103" s="73">
        <f>2*SUM(AG91:INDEX(AG91:AR91,$B$2))/(SUM(AG79:INDEX(AG79:AR79,$B$2))*2+AF79-INDEX(AG79:AR79,$B$2))</f>
        <v>0.18975537234761455</v>
      </c>
      <c r="E103" s="73">
        <f>2*SUM(AS91:INDEX(AS91:BD91,$B$2))/(SUM(AS79:INDEX(AS79:BD79,$B$2))*2+AR79-INDEX(AS79:BD79,$B$2))</f>
        <v>0.11565914056809905</v>
      </c>
      <c r="F103" s="65">
        <f t="shared" si="122"/>
        <v>0.60951708052946207</v>
      </c>
      <c r="G103" s="8"/>
      <c r="H103" s="8">
        <f t="shared" si="123"/>
        <v>0.21755519655358105</v>
      </c>
      <c r="I103" s="8">
        <f t="shared" si="124"/>
        <v>0.24392712550607287</v>
      </c>
      <c r="J103" s="8">
        <f t="shared" si="125"/>
        <v>0.29899497487437188</v>
      </c>
      <c r="K103" s="8">
        <f t="shared" si="126"/>
        <v>0.32650176678445231</v>
      </c>
      <c r="L103" s="8">
        <f t="shared" si="127"/>
        <v>0.17546800782341437</v>
      </c>
      <c r="M103" s="8">
        <f t="shared" si="128"/>
        <v>0.21818181818181817</v>
      </c>
      <c r="N103" s="8">
        <f t="shared" si="129"/>
        <v>0.19183487630899984</v>
      </c>
      <c r="O103" s="8">
        <f t="shared" si="130"/>
        <v>0.15620611429188722</v>
      </c>
      <c r="P103" s="8">
        <f t="shared" si="131"/>
        <v>0.12330855727082142</v>
      </c>
      <c r="Q103" s="8">
        <f t="shared" si="132"/>
        <v>0.11388372710379613</v>
      </c>
      <c r="R103" s="8">
        <f>2*SUM(AY91:INDEX(AY91:BA91,R$110))/(SUM(AY79:INDEX(AY79:BA79,R$110))*2+AX79-INDEX(AY79:BA79,R$110))</f>
        <v>8.959875340864823E-2</v>
      </c>
      <c r="S103" s="8" t="str">
        <f>IFERROR(2*SUM(BB91:INDEX(BB91:BD91,S$110))/(SUM(BB79:INDEX(BB79:BD79,S$110))*2+BA79-INDEX(BB79:BD79,S$110)),"")</f>
        <v/>
      </c>
      <c r="T103" s="8"/>
      <c r="U103" s="8">
        <v>0.23616236162361601</v>
      </c>
      <c r="V103" s="8">
        <v>0.158823529411765</v>
      </c>
      <c r="W103" s="8">
        <v>0.230769230769231</v>
      </c>
      <c r="X103" s="8">
        <v>0.16909620991253599</v>
      </c>
      <c r="Y103" s="8">
        <v>0.231046931407942</v>
      </c>
      <c r="Z103" s="8">
        <v>0.31989247311828001</v>
      </c>
      <c r="AA103" s="8">
        <v>0.27750000000000002</v>
      </c>
      <c r="AB103" s="8">
        <v>0.216624685138539</v>
      </c>
      <c r="AC103" s="8">
        <v>0.37914691943127998</v>
      </c>
      <c r="AD103" s="8">
        <v>0.29711751662971198</v>
      </c>
      <c r="AE103" s="8">
        <v>0.31237721021610998</v>
      </c>
      <c r="AF103" s="8">
        <v>0.34631147540983598</v>
      </c>
      <c r="AG103" s="8">
        <v>0.173991031390135</v>
      </c>
      <c r="AH103" s="8">
        <v>0.180866965620329</v>
      </c>
      <c r="AI103" s="8">
        <v>0.170515097690941</v>
      </c>
      <c r="AJ103" s="8">
        <v>0.11472868217054299</v>
      </c>
      <c r="AK103" s="8">
        <v>0.21276595744680901</v>
      </c>
      <c r="AL103" s="8">
        <v>0.28436911487758898</v>
      </c>
      <c r="AM103" s="8">
        <v>0.17869415807560099</v>
      </c>
      <c r="AN103" s="8">
        <v>0.20773381294964</v>
      </c>
      <c r="AO103" s="8">
        <v>0.186254295532646</v>
      </c>
      <c r="AP103" s="8">
        <v>0.12357611322057301</v>
      </c>
      <c r="AQ103" s="8">
        <v>0.14257425742574301</v>
      </c>
      <c r="AR103" s="8">
        <v>0.19699699699699699</v>
      </c>
      <c r="AS103" s="8">
        <v>9.0137547556335962E-2</v>
      </c>
      <c r="AT103" s="8">
        <v>0.160925726587729</v>
      </c>
      <c r="AU103" s="8">
        <v>0.11544183278786101</v>
      </c>
      <c r="AV103" s="8">
        <v>0.1221978</v>
      </c>
      <c r="AW103" s="8">
        <f t="shared" si="120"/>
        <v>0.13001266357112706</v>
      </c>
      <c r="AX103" s="8">
        <f t="shared" si="120"/>
        <v>9.4117647058823528E-2</v>
      </c>
      <c r="AY103" s="8">
        <v>8.9598750000000005E-2</v>
      </c>
      <c r="AZ103" s="8"/>
      <c r="BA103" s="8"/>
      <c r="BB103" s="8"/>
      <c r="BC103" s="8"/>
      <c r="BD103" s="8"/>
      <c r="BE103" s="8"/>
      <c r="BF103" s="84">
        <f t="shared" si="121"/>
        <v>0.51805858518203263</v>
      </c>
      <c r="BG103" s="84">
        <f t="shared" si="121"/>
        <v>0.88974637262140999</v>
      </c>
      <c r="BH103" s="84">
        <f t="shared" si="121"/>
        <v>0.67701824853714476</v>
      </c>
      <c r="BI103" s="84">
        <f t="shared" si="121"/>
        <v>1.0651024459459426</v>
      </c>
      <c r="BJ103" s="84">
        <f t="shared" si="121"/>
        <v>0.61105951878429576</v>
      </c>
      <c r="BK103" s="84">
        <f t="shared" si="121"/>
        <v>0.3309700038955985</v>
      </c>
      <c r="BL103" s="84">
        <f t="shared" si="121"/>
        <v>0.50140838942307808</v>
      </c>
      <c r="BM103" s="84">
        <f t="shared" si="121"/>
        <v>0</v>
      </c>
      <c r="BN103" s="84">
        <f t="shared" si="121"/>
        <v>0</v>
      </c>
      <c r="BO103" s="84">
        <f t="shared" si="121"/>
        <v>0</v>
      </c>
      <c r="BP103" s="84">
        <f t="shared" si="121"/>
        <v>0</v>
      </c>
      <c r="BQ103" s="84">
        <f t="shared" si="121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0.2239955971381398</v>
      </c>
      <c r="D104" s="73">
        <f>2*SUM(AG92:INDEX(AG92:AR92,$B$2))/(SUM(AG80:INDEX(AG80:AR80,$B$2))*2+AF80-INDEX(AG80:AR80,$B$2))</f>
        <v>0.18441118328155889</v>
      </c>
      <c r="E104" s="73">
        <f>2*SUM(AS92:INDEX(AS92:BD92,$B$2))/(SUM(AS80:INDEX(AS80:BD80,$B$2))*2+AR80-INDEX(AS80:BD80,$B$2))</f>
        <v>0.11641939376730319</v>
      </c>
      <c r="F104" s="65">
        <f t="shared" si="122"/>
        <v>0.6313033282236149</v>
      </c>
      <c r="G104" s="8"/>
      <c r="H104" s="8">
        <f t="shared" si="123"/>
        <v>0.18313953488372092</v>
      </c>
      <c r="I104" s="8">
        <f t="shared" si="124"/>
        <v>0.24886877828054299</v>
      </c>
      <c r="J104" s="8">
        <f t="shared" si="125"/>
        <v>0.29826732673267325</v>
      </c>
      <c r="K104" s="8">
        <f t="shared" si="126"/>
        <v>0.28154897494305237</v>
      </c>
      <c r="L104" s="8">
        <f t="shared" si="127"/>
        <v>0.22186598268675858</v>
      </c>
      <c r="M104" s="8">
        <f t="shared" si="128"/>
        <v>0.15663390663390664</v>
      </c>
      <c r="N104" s="8">
        <f t="shared" si="129"/>
        <v>0.15641293013555788</v>
      </c>
      <c r="O104" s="8">
        <f t="shared" si="130"/>
        <v>0.11913214990138067</v>
      </c>
      <c r="P104" s="8">
        <f t="shared" si="131"/>
        <v>0.11710953468798846</v>
      </c>
      <c r="Q104" s="8">
        <f t="shared" si="132"/>
        <v>0.11455439196409489</v>
      </c>
      <c r="R104" s="8">
        <f>2*SUM(AY92:INDEX(AY92:BA92,R$110))/(SUM(AY80:INDEX(AY80:BA80,R$110))*2+AX80-INDEX(AY80:BA80,R$110))</f>
        <v>0.11915673693858846</v>
      </c>
      <c r="S104" s="8" t="str">
        <f>IFERROR(2*SUM(BB92:INDEX(BB92:BD92,S$110))/(SUM(BB80:INDEX(BB80:BD80,S$110))*2+BA80-INDEX(BB80:BD80,S$110)),"")</f>
        <v/>
      </c>
      <c r="T104" s="8"/>
      <c r="U104" s="8">
        <v>0.13698630136986301</v>
      </c>
      <c r="V104" s="8">
        <v>0.135135135135135</v>
      </c>
      <c r="W104" s="8">
        <v>0.24</v>
      </c>
      <c r="X104" s="8">
        <v>0.205298013245033</v>
      </c>
      <c r="Y104" s="8">
        <v>0.265625</v>
      </c>
      <c r="Z104" s="8">
        <v>0.29317269076305202</v>
      </c>
      <c r="AA104" s="8">
        <v>0.25311203319502101</v>
      </c>
      <c r="AB104" s="8">
        <v>0.20212765957446799</v>
      </c>
      <c r="AC104" s="8">
        <v>0.38317757009345799</v>
      </c>
      <c r="AD104" s="8">
        <v>0.256198347107438</v>
      </c>
      <c r="AE104" s="8">
        <v>0.28647214854111402</v>
      </c>
      <c r="AF104" s="8">
        <v>0.27411167512690399</v>
      </c>
      <c r="AG104" s="8">
        <v>0.19193020719738299</v>
      </c>
      <c r="AH104" s="8">
        <v>0.166183574879227</v>
      </c>
      <c r="AI104" s="8">
        <v>0.294772922022279</v>
      </c>
      <c r="AJ104" s="8">
        <v>0.171701112877583</v>
      </c>
      <c r="AK104" s="8">
        <v>0.14625550660792999</v>
      </c>
      <c r="AL104" s="8">
        <v>0.148319814600232</v>
      </c>
      <c r="AM104" s="8">
        <v>0.14710042432814699</v>
      </c>
      <c r="AN104" s="8">
        <v>0.16910935738444199</v>
      </c>
      <c r="AO104" s="8">
        <v>0.15276695245518301</v>
      </c>
      <c r="AP104" s="8">
        <v>0.113133300541072</v>
      </c>
      <c r="AQ104" s="8">
        <v>8.2285714285714295E-2</v>
      </c>
      <c r="AR104" s="8">
        <v>0.15609093993892101</v>
      </c>
      <c r="AS104" s="8">
        <v>6.2481404343945252E-2</v>
      </c>
      <c r="AT104" s="8">
        <v>0.120085775553967</v>
      </c>
      <c r="AU104" s="8">
        <v>0.19833178869323401</v>
      </c>
      <c r="AV104" s="8">
        <v>0.1301301</v>
      </c>
      <c r="AW104" s="8">
        <f t="shared" si="120"/>
        <v>9.4212651413189769E-2</v>
      </c>
      <c r="AX104" s="8">
        <f t="shared" si="120"/>
        <v>0.11380753138075314</v>
      </c>
      <c r="AY104" s="8">
        <v>0.1191567</v>
      </c>
      <c r="AZ104" s="8"/>
      <c r="BA104" s="8"/>
      <c r="BB104" s="8"/>
      <c r="BC104" s="8"/>
      <c r="BD104" s="8"/>
      <c r="BE104" s="8"/>
      <c r="BF104" s="84">
        <f t="shared" si="121"/>
        <v>0.32554231695112346</v>
      </c>
      <c r="BG104" s="84">
        <f t="shared" si="121"/>
        <v>0.7226091726648598</v>
      </c>
      <c r="BH104" s="84">
        <f t="shared" si="121"/>
        <v>0.67282906222384986</v>
      </c>
      <c r="BI104" s="84">
        <f t="shared" si="121"/>
        <v>0.75788734166666871</v>
      </c>
      <c r="BJ104" s="84">
        <f t="shared" si="121"/>
        <v>0.64416481538536163</v>
      </c>
      <c r="BK104" s="84">
        <f t="shared" si="121"/>
        <v>0.76731171548117028</v>
      </c>
      <c r="BL104" s="84">
        <f t="shared" si="121"/>
        <v>0.81003641250000069</v>
      </c>
      <c r="BM104" s="84">
        <f t="shared" si="121"/>
        <v>0</v>
      </c>
      <c r="BN104" s="84">
        <f t="shared" si="121"/>
        <v>0</v>
      </c>
      <c r="BO104" s="84">
        <f t="shared" si="121"/>
        <v>0</v>
      </c>
      <c r="BP104" s="84">
        <f t="shared" si="121"/>
        <v>0</v>
      </c>
      <c r="BQ104" s="84">
        <f t="shared" si="121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0.22517436067751578</v>
      </c>
      <c r="D105" s="73">
        <f>2*SUM(AG93:INDEX(AG93:AR93,$B$2))/(SUM(AG81:INDEX(AG81:AR81,$B$2))*2+AF81-INDEX(AG81:AR81,$B$2))</f>
        <v>0.19304471256210079</v>
      </c>
      <c r="E105" s="73">
        <f>2*SUM(AS93:INDEX(AS93:BD93,$B$2))/(SUM(AS81:INDEX(AS81:BD81,$B$2))*2+AR81-INDEX(AS81:BD81,$B$2))</f>
        <v>9.0982648566034344E-2</v>
      </c>
      <c r="F105" s="65">
        <f t="shared" si="122"/>
        <v>0.47130349937331761</v>
      </c>
      <c r="G105" s="8"/>
      <c r="H105" s="8">
        <f t="shared" si="123"/>
        <v>0.18363636363636363</v>
      </c>
      <c r="I105" s="8">
        <f t="shared" si="124"/>
        <v>0.2467082467082467</v>
      </c>
      <c r="J105" s="8">
        <f t="shared" si="125"/>
        <v>0.31364275668073138</v>
      </c>
      <c r="K105" s="8">
        <f t="shared" si="126"/>
        <v>0.3532219570405728</v>
      </c>
      <c r="L105" s="8">
        <f t="shared" si="127"/>
        <v>0.20159151193633953</v>
      </c>
      <c r="M105" s="8">
        <f t="shared" si="128"/>
        <v>0.21599291826497491</v>
      </c>
      <c r="N105" s="8">
        <f t="shared" si="129"/>
        <v>0.11622525070712265</v>
      </c>
      <c r="O105" s="8">
        <f t="shared" si="130"/>
        <v>0.14269141531322505</v>
      </c>
      <c r="P105" s="8">
        <f t="shared" si="131"/>
        <v>9.7033898305084743E-2</v>
      </c>
      <c r="Q105" s="8">
        <f t="shared" si="132"/>
        <v>9.366391184573003E-2</v>
      </c>
      <c r="R105" s="8">
        <f>2*SUM(AY93:INDEX(AY93:BA93,R$110))/(SUM(AY81:INDEX(AY81:BA81,R$110))*2+AX81-INDEX(AY81:BA81,R$110))</f>
        <v>6.6508313539192399E-2</v>
      </c>
      <c r="S105" s="8" t="str">
        <f>IFERROR(2*SUM(BB93:INDEX(BB93:BD93,S$110))/(SUM(BB81:INDEX(BB81:BD81,S$110))*2+BA81-INDEX(BB81:BD81,S$110)),"")</f>
        <v/>
      </c>
      <c r="T105" s="8"/>
      <c r="U105" s="8">
        <v>0.189349112426035</v>
      </c>
      <c r="V105" s="8">
        <v>0.14673913043478301</v>
      </c>
      <c r="W105" s="8">
        <v>0.18666666666666701</v>
      </c>
      <c r="X105" s="8">
        <v>0.20392156862745101</v>
      </c>
      <c r="Y105" s="8">
        <v>0.29385964912280699</v>
      </c>
      <c r="Z105" s="8">
        <v>0.23412698412698399</v>
      </c>
      <c r="AA105" s="8">
        <v>0.27777777777777801</v>
      </c>
      <c r="AB105" s="8">
        <v>0.20564516129032301</v>
      </c>
      <c r="AC105" s="8">
        <v>0.46280991735537202</v>
      </c>
      <c r="AD105" s="8">
        <v>0.35094339622641502</v>
      </c>
      <c r="AE105" s="8">
        <v>0.31</v>
      </c>
      <c r="AF105" s="8">
        <v>0.36184210526315802</v>
      </c>
      <c r="AG105" s="8">
        <v>0.161434977578475</v>
      </c>
      <c r="AH105" s="8">
        <v>0.173913043478261</v>
      </c>
      <c r="AI105" s="8">
        <v>0.25899280575539602</v>
      </c>
      <c r="AJ105" s="8">
        <v>0.21293532338308499</v>
      </c>
      <c r="AK105" s="8">
        <v>0.20744680851063799</v>
      </c>
      <c r="AL105" s="8">
        <v>0.226114649681529</v>
      </c>
      <c r="AM105" s="8">
        <v>0.12338593974174999</v>
      </c>
      <c r="AN105" s="8">
        <v>9.5238095238095205E-2</v>
      </c>
      <c r="AO105" s="8">
        <v>0.131399317406143</v>
      </c>
      <c r="AP105" s="8">
        <v>8.7037037037036996E-2</v>
      </c>
      <c r="AQ105" s="8">
        <v>0.113207547169811</v>
      </c>
      <c r="AR105" s="8">
        <v>0.21673306772908399</v>
      </c>
      <c r="AS105" s="8">
        <v>5.232558139534884E-2</v>
      </c>
      <c r="AT105" s="8">
        <v>8.8111044055522003E-2</v>
      </c>
      <c r="AU105" s="8">
        <v>0.16530156366344001</v>
      </c>
      <c r="AV105" s="8">
        <v>0.1294766</v>
      </c>
      <c r="AW105" s="8">
        <f t="shared" si="120"/>
        <v>8.3386786401539445E-2</v>
      </c>
      <c r="AX105" s="8">
        <f t="shared" si="120"/>
        <v>7.2599531615925056E-2</v>
      </c>
      <c r="AY105" s="8">
        <v>6.6508310000000001E-2</v>
      </c>
      <c r="AZ105" s="8"/>
      <c r="BA105" s="8"/>
      <c r="BB105" s="8"/>
      <c r="BC105" s="8"/>
      <c r="BD105" s="8"/>
      <c r="BE105" s="8"/>
      <c r="BF105" s="84">
        <f t="shared" si="121"/>
        <v>0.32412790697674487</v>
      </c>
      <c r="BG105" s="84">
        <f t="shared" si="121"/>
        <v>0.50663850331925109</v>
      </c>
      <c r="BH105" s="84">
        <f t="shared" si="121"/>
        <v>0.63824770414494814</v>
      </c>
      <c r="BI105" s="84">
        <f t="shared" si="121"/>
        <v>0.60805599532710164</v>
      </c>
      <c r="BJ105" s="84">
        <f t="shared" si="121"/>
        <v>0.40196707290998562</v>
      </c>
      <c r="BK105" s="84">
        <f t="shared" si="121"/>
        <v>0.32107398489296385</v>
      </c>
      <c r="BL105" s="84">
        <f t="shared" si="121"/>
        <v>0.53902665197674582</v>
      </c>
      <c r="BM105" s="84">
        <f t="shared" si="121"/>
        <v>0</v>
      </c>
      <c r="BN105" s="84">
        <f t="shared" si="121"/>
        <v>0</v>
      </c>
      <c r="BO105" s="84">
        <f t="shared" si="121"/>
        <v>0</v>
      </c>
      <c r="BP105" s="84">
        <f t="shared" si="121"/>
        <v>0</v>
      </c>
      <c r="BQ105" s="84">
        <f t="shared" si="121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0.10144927536231885</v>
      </c>
      <c r="D106" s="73">
        <f>2*SUM(AG94:INDEX(AG94:AR94,$B$2))/(SUM(AG82:INDEX(AG82:AR82,$B$2))*2+AF82-INDEX(AG82:AR82,$B$2))</f>
        <v>0.171158655181995</v>
      </c>
      <c r="E106" s="73">
        <f>2*SUM(AS94:INDEX(AS94:BD94,$B$2))/(SUM(AS82:INDEX(AS82:BD82,$B$2))*2+AR82-INDEX(AS82:BD82,$B$2))</f>
        <v>0.11904105814273905</v>
      </c>
      <c r="F106" s="65">
        <f t="shared" si="122"/>
        <v>0.69550124716837314</v>
      </c>
      <c r="G106" s="8"/>
      <c r="H106" s="8">
        <f t="shared" si="123"/>
        <v>5.183585313174946E-2</v>
      </c>
      <c r="I106" s="8">
        <f t="shared" si="124"/>
        <v>0.11151079136690648</v>
      </c>
      <c r="J106" s="8">
        <f t="shared" si="125"/>
        <v>0.29420970266040691</v>
      </c>
      <c r="K106" s="8">
        <f t="shared" si="126"/>
        <v>0.32378580323785805</v>
      </c>
      <c r="L106" s="8">
        <f t="shared" si="127"/>
        <v>0.16912972085385877</v>
      </c>
      <c r="M106" s="8">
        <f t="shared" si="128"/>
        <v>0.18116805721096543</v>
      </c>
      <c r="N106" s="8">
        <f t="shared" si="129"/>
        <v>0.17766708177667082</v>
      </c>
      <c r="O106" s="8">
        <f t="shared" si="130"/>
        <v>0.16468590831918506</v>
      </c>
      <c r="P106" s="8">
        <f t="shared" si="131"/>
        <v>0.10701413917382867</v>
      </c>
      <c r="Q106" s="8">
        <f t="shared" si="132"/>
        <v>0.1429657794676806</v>
      </c>
      <c r="R106" s="8">
        <f>2*SUM(AY94:INDEX(AY94:BA94,R$110))/(SUM(AY82:INDEX(AY82:BA82,R$110))*2+AX82-INDEX(AY82:BA82,R$110))</f>
        <v>9.9902056807051914E-2</v>
      </c>
      <c r="S106" s="8" t="str">
        <f>IFERROR(2*SUM(BB94:INDEX(BB94:BD94,S$110))/(SUM(BB82:INDEX(BB82:BD82,S$110))*2+BA82-INDEX(BB82:BD82,S$110)),"")</f>
        <v/>
      </c>
      <c r="T106" s="8"/>
      <c r="U106" s="8">
        <v>2.6315789473684199E-2</v>
      </c>
      <c r="V106" s="8">
        <v>7.69230769230769E-2</v>
      </c>
      <c r="W106" s="8">
        <v>5.0632911392405097E-2</v>
      </c>
      <c r="X106" s="8">
        <v>3.8461538461538498E-2</v>
      </c>
      <c r="Y106" s="8">
        <v>0.15</v>
      </c>
      <c r="Z106" s="8">
        <v>0.107438016528926</v>
      </c>
      <c r="AA106" s="8">
        <v>0.19607843137254899</v>
      </c>
      <c r="AB106" s="8">
        <v>0.22222222222222199</v>
      </c>
      <c r="AC106" s="8">
        <v>0.44827586206896602</v>
      </c>
      <c r="AD106" s="8">
        <v>0.20799999999999999</v>
      </c>
      <c r="AE106" s="8">
        <v>0.402985074626866</v>
      </c>
      <c r="AF106" s="8">
        <v>0.29585798816567999</v>
      </c>
      <c r="AG106" s="8">
        <v>0.16759776536312801</v>
      </c>
      <c r="AH106" s="8">
        <v>0.117073170731707</v>
      </c>
      <c r="AI106" s="8">
        <v>0.21777777777777799</v>
      </c>
      <c r="AJ106" s="8">
        <v>0.128099173553719</v>
      </c>
      <c r="AK106" s="8">
        <v>0.185714285714286</v>
      </c>
      <c r="AL106" s="8">
        <v>0.21766561514195601</v>
      </c>
      <c r="AM106" s="8">
        <v>0.150782361308677</v>
      </c>
      <c r="AN106" s="8">
        <v>0.207759699624531</v>
      </c>
      <c r="AO106" s="8">
        <v>0.17199558985666999</v>
      </c>
      <c r="AP106" s="8">
        <v>0.172348484848485</v>
      </c>
      <c r="AQ106" s="8">
        <v>0.136286201022147</v>
      </c>
      <c r="AR106" s="8">
        <v>0.184049079754601</v>
      </c>
      <c r="AS106" s="8">
        <v>7.4475287745429927E-2</v>
      </c>
      <c r="AT106" s="8">
        <v>0.115072933549433</v>
      </c>
      <c r="AU106" s="8">
        <v>0.14955357142857101</v>
      </c>
      <c r="AV106" s="8">
        <v>0.17016319999999999</v>
      </c>
      <c r="AW106" s="8">
        <f t="shared" si="120"/>
        <v>0.14169570267131243</v>
      </c>
      <c r="AX106" s="8">
        <f t="shared" si="120"/>
        <v>0.11855104281009879</v>
      </c>
      <c r="AY106" s="8">
        <v>9.9902060000000001E-2</v>
      </c>
      <c r="AZ106" s="8"/>
      <c r="BA106" s="8"/>
      <c r="BB106" s="8"/>
      <c r="BC106" s="8"/>
      <c r="BD106" s="8"/>
      <c r="BE106" s="8"/>
      <c r="BF106" s="84">
        <f t="shared" si="121"/>
        <v>0.44436921688106651</v>
      </c>
      <c r="BG106" s="84">
        <f t="shared" si="121"/>
        <v>0.98291464073474288</v>
      </c>
      <c r="BH106" s="84">
        <f t="shared" si="121"/>
        <v>0.68672558309037646</v>
      </c>
      <c r="BI106" s="84">
        <f t="shared" si="121"/>
        <v>1.3283707870967743</v>
      </c>
      <c r="BJ106" s="84">
        <f t="shared" si="121"/>
        <v>0.76297686053783498</v>
      </c>
      <c r="BK106" s="84">
        <f t="shared" si="121"/>
        <v>0.54464754450436648</v>
      </c>
      <c r="BL106" s="84">
        <f t="shared" si="121"/>
        <v>0.66255800169811363</v>
      </c>
      <c r="BM106" s="84">
        <f t="shared" si="121"/>
        <v>0</v>
      </c>
      <c r="BN106" s="84">
        <f t="shared" si="121"/>
        <v>0</v>
      </c>
      <c r="BO106" s="84">
        <f t="shared" si="121"/>
        <v>0</v>
      </c>
      <c r="BP106" s="84">
        <f t="shared" si="121"/>
        <v>0</v>
      </c>
      <c r="BQ106" s="84">
        <f t="shared" si="121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2.5154022820896068E-2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>
        <f t="shared" si="132"/>
        <v>2.6412614980289094E-2</v>
      </c>
      <c r="R107" s="8">
        <f>2*SUM(AY95:INDEX(AY95:BA95,R$110))/(SUM(AY83:INDEX(AY83:BA83,R$110))*2+AX83-INDEX(AY83:BA83,R$110))</f>
        <v>8.658008658008658E-3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8.6173633440514499E-2</v>
      </c>
      <c r="AU107" s="8">
        <v>2.7573529411764702E-2</v>
      </c>
      <c r="AV107" s="8">
        <v>5.6441720000000001E-2</v>
      </c>
      <c r="AW107" s="8">
        <f t="shared" si="120"/>
        <v>1.7234625930278104E-2</v>
      </c>
      <c r="AX107" s="8">
        <f t="shared" si="120"/>
        <v>1.3909587680079483E-2</v>
      </c>
      <c r="AY107" s="8">
        <v>8.6580089999999995E-3</v>
      </c>
      <c r="AZ107" s="8"/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/>
      <c r="B108" s="3" t="s">
        <v>153</v>
      </c>
      <c r="C108" s="73">
        <f>2*SUM(U96:INDEX(U96:AF96,$B$2))/(SUM(U84:INDEX(U84:AF84,$B$2))*2+U84-INDEX(U84:AF84,$B$2))</f>
        <v>0.27022730885391827</v>
      </c>
      <c r="D108" s="73">
        <f>2*SUM(AG96:INDEX(AG96:AR96,$B$2))/(SUM(AG84:INDEX(AG84:AR84,$B$2))*2+AF84-INDEX(AG84:AR84,$B$2))</f>
        <v>0.2481652252203094</v>
      </c>
      <c r="E108" s="73">
        <f>2*SUM(AS96:INDEX(AS96:BD96,$B$2))/(SUM(AS84:INDEX(AS84:BD84,$B$2))*2+AR84-INDEX(AS84:BD84,$B$2))</f>
        <v>0.17965660770031217</v>
      </c>
      <c r="F108" s="65">
        <f t="shared" si="122"/>
        <v>0.72393949450742545</v>
      </c>
      <c r="G108" s="8"/>
      <c r="H108" s="8">
        <f t="shared" si="123"/>
        <v>0.23342175066312998</v>
      </c>
      <c r="I108" s="8">
        <f t="shared" si="124"/>
        <v>0.27734553775743709</v>
      </c>
      <c r="J108" s="8">
        <f t="shared" si="125"/>
        <v>0.3596613439074054</v>
      </c>
      <c r="K108" s="8">
        <f t="shared" si="126"/>
        <v>0.37132725430597768</v>
      </c>
      <c r="L108" s="8">
        <f t="shared" si="127"/>
        <v>0.21841965168453875</v>
      </c>
      <c r="M108" s="8">
        <f t="shared" si="128"/>
        <v>0.28475126396604455</v>
      </c>
      <c r="N108" s="8">
        <f t="shared" si="129"/>
        <v>0.23485979106118923</v>
      </c>
      <c r="O108" s="8">
        <f t="shared" si="130"/>
        <v>0.20865343424246752</v>
      </c>
      <c r="P108" s="8">
        <f t="shared" si="131"/>
        <v>0.15798591706717335</v>
      </c>
      <c r="Q108" s="8">
        <f t="shared" si="132"/>
        <v>0.2117217333554707</v>
      </c>
      <c r="R108" s="8">
        <f>2*SUM(AY96:INDEX(AY96:BA96,R$110))/(SUM(AY84:INDEX(AY84:BA84,R$110))*2+AX84-INDEX(AY84:BA84,R$110))</f>
        <v>0.16233943700464606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0.27022730885391827</v>
      </c>
      <c r="D109" s="73">
        <f>2*SUM(AG97:INDEX(AG97:AR97,$B$2))/(SUM(AG85:INDEX(AG85:AR85,$B$2))*2+AF85-INDEX(AG85:AR85,$B$2))</f>
        <v>0.2481652252203094</v>
      </c>
      <c r="E109" s="73">
        <f>2*SUM(AS97:INDEX(AS97:BD97,$B$2))/(SUM(AS85:INDEX(AS85:BD85,$B$2))*2+AR85-INDEX(AS85:BD85,$B$2))</f>
        <v>0.13902656479182446</v>
      </c>
      <c r="F109" s="65">
        <f t="shared" si="122"/>
        <v>0.56021775278306307</v>
      </c>
      <c r="G109" s="8"/>
      <c r="H109" s="8">
        <f t="shared" si="123"/>
        <v>0.23342175066312998</v>
      </c>
      <c r="I109" s="8">
        <f t="shared" si="124"/>
        <v>0.27734553775743709</v>
      </c>
      <c r="J109" s="8">
        <f t="shared" si="125"/>
        <v>0.3596613439074054</v>
      </c>
      <c r="K109" s="8">
        <f t="shared" si="126"/>
        <v>0.37132725430597768</v>
      </c>
      <c r="L109" s="8">
        <f t="shared" si="127"/>
        <v>0.21841965168453875</v>
      </c>
      <c r="M109" s="8">
        <f t="shared" si="128"/>
        <v>0.28475126396604455</v>
      </c>
      <c r="N109" s="8">
        <f t="shared" si="129"/>
        <v>0.23485979106118923</v>
      </c>
      <c r="O109" s="8">
        <f t="shared" si="130"/>
        <v>0.20865343424246752</v>
      </c>
      <c r="P109" s="8">
        <f>IFERROR(P97/(AVERAGE(AR85,AS85)+AVERAGE(AS85,AT85)+AVERAGE(AT85,AU85)),"")</f>
        <v>0.14475336764597238</v>
      </c>
      <c r="Q109" s="8">
        <f t="shared" si="132"/>
        <v>0.14950920922024927</v>
      </c>
      <c r="R109" s="8">
        <f>2*SUM(AY97:INDEX(AY97:BA97,R$110))/(SUM(AY85:INDEX(AY85:BA85,R$110))*2+AX85-INDEX(AY85:BA85,R$110))</f>
        <v>0.10049539985845718</v>
      </c>
      <c r="S109" s="8" t="str">
        <f>IFERROR(2*SUM(BB97:INDEX(BB97:BD97,S$110))/(SUM(BB85:INDEX(BB85:BD85,S$110))*2+BA85-INDEX(BB85:BD85,S$110)),"")</f>
        <v/>
      </c>
      <c r="T109" s="9"/>
      <c r="U109" s="9">
        <v>0.22942206654991201</v>
      </c>
      <c r="V109" s="9">
        <v>0.19783873649210301</v>
      </c>
      <c r="W109" s="9">
        <v>0.25244177310292998</v>
      </c>
      <c r="X109" s="9">
        <v>0.22887558216899501</v>
      </c>
      <c r="Y109" s="9">
        <v>0.284441398217957</v>
      </c>
      <c r="Z109" s="9">
        <v>0.30505050505050502</v>
      </c>
      <c r="AA109" s="9">
        <v>0.33804713804713798</v>
      </c>
      <c r="AB109" s="9">
        <v>0.261450381679389</v>
      </c>
      <c r="AC109" s="9">
        <v>0.441685912240185</v>
      </c>
      <c r="AD109" s="9">
        <v>0.34341252699783997</v>
      </c>
      <c r="AE109" s="9">
        <v>0.35815939278937398</v>
      </c>
      <c r="AF109" s="9">
        <v>0.36861313868613099</v>
      </c>
      <c r="AG109" s="9">
        <v>0.178644298345046</v>
      </c>
      <c r="AH109" s="9">
        <v>0.17797194757415499</v>
      </c>
      <c r="AI109" s="9">
        <v>0.298473456368193</v>
      </c>
      <c r="AJ109" s="9">
        <v>0.238156761412575</v>
      </c>
      <c r="AK109" s="9">
        <v>0.25908558030480699</v>
      </c>
      <c r="AL109" s="9">
        <v>0.34030995366672001</v>
      </c>
      <c r="AM109" s="9">
        <v>0.222103434451423</v>
      </c>
      <c r="AN109" s="9">
        <v>0.22688975910763001</v>
      </c>
      <c r="AO109" s="9">
        <v>0.25188442211055301</v>
      </c>
      <c r="AP109" s="9">
        <v>0.18542798276830899</v>
      </c>
      <c r="AQ109" s="9">
        <v>0.166150137741047</v>
      </c>
      <c r="AR109" s="9">
        <v>0.266960144642717</v>
      </c>
      <c r="AS109" s="8">
        <v>9.7846199393087113E-2</v>
      </c>
      <c r="AT109" s="8">
        <v>0.136528901090747</v>
      </c>
      <c r="AU109" s="8">
        <v>0.20923593618807701</v>
      </c>
      <c r="AV109" s="8">
        <v>0.22019449999999999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0.16233939999999999</v>
      </c>
      <c r="AZ109" s="8"/>
      <c r="BA109" s="8"/>
      <c r="BB109" s="8"/>
      <c r="BC109" s="8"/>
      <c r="BD109" s="8"/>
      <c r="BE109" s="8"/>
      <c r="BF109" s="84">
        <f t="shared" si="121"/>
        <v>0.54771521005445234</v>
      </c>
      <c r="BG109" s="84">
        <f t="shared" si="121"/>
        <v>0.76713719747242726</v>
      </c>
      <c r="BH109" s="84">
        <f t="shared" si="121"/>
        <v>0.70102024727440504</v>
      </c>
      <c r="BI109" s="84">
        <f t="shared" si="121"/>
        <v>0.92457799095841009</v>
      </c>
      <c r="BJ109" s="84" t="str">
        <f t="shared" si="121"/>
        <v>-</v>
      </c>
      <c r="BK109" s="84" t="str">
        <f t="shared" si="121"/>
        <v>-</v>
      </c>
      <c r="BL109" s="84">
        <f t="shared" si="121"/>
        <v>0.73091800854392375</v>
      </c>
      <c r="BM109" s="84">
        <f t="shared" si="121"/>
        <v>0</v>
      </c>
      <c r="BN109" s="84">
        <f t="shared" si="121"/>
        <v>0</v>
      </c>
      <c r="BO109" s="84">
        <f t="shared" si="121"/>
        <v>0</v>
      </c>
      <c r="BP109" s="84">
        <f t="shared" si="121"/>
        <v>0</v>
      </c>
      <c r="BQ109" s="84">
        <f t="shared" si="121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: INDEX(U112:AF112,$B$2))</f>
        <v>181</v>
      </c>
      <c r="D112" s="71">
        <f>SUM(AG112                                      : INDEX(AG112:AR112,$B$2))</f>
        <v>190</v>
      </c>
      <c r="E112" s="71">
        <f>SUM(AS112                                      : INDEX(AS112:BD112,$B$2))</f>
        <v>1157</v>
      </c>
      <c r="F112" s="65">
        <f>IFERROR(E112/D112,"")</f>
        <v>6.0894736842105264</v>
      </c>
      <c r="H112" s="4">
        <f>SUM(U112:W112)</f>
        <v>71</v>
      </c>
      <c r="I112" s="4">
        <f t="shared" ref="I112:I121" si="133">SUM(X112:Z112)</f>
        <v>64</v>
      </c>
      <c r="J112" s="4">
        <f>SUM(AA112:AC112)</f>
        <v>121</v>
      </c>
      <c r="K112" s="4">
        <f t="shared" ref="K112:K121" si="134">SUM(AD112:AF112)</f>
        <v>188</v>
      </c>
      <c r="L112" s="4">
        <f t="shared" ref="L112:L121" si="135">SUM(AG112:AI112)</f>
        <v>73</v>
      </c>
      <c r="M112" s="4">
        <f t="shared" ref="M112:M121" si="136">SUM(AJ112:AL112)</f>
        <v>83</v>
      </c>
      <c r="N112" s="4">
        <f t="shared" ref="N112:N121" si="137">SUM(AM112:AO112)</f>
        <v>104.5</v>
      </c>
      <c r="O112" s="4">
        <f t="shared" ref="O112:O121" si="138">SUM(AP112:AR112)</f>
        <v>95.5</v>
      </c>
      <c r="P112" s="4">
        <f t="shared" ref="P112:P121" si="139">SUM(AS112:AU112)</f>
        <v>246.5</v>
      </c>
      <c r="Q112" s="4">
        <f t="shared" ref="Q112:Q121" si="140">SUM(AV112:AX112)</f>
        <v>729.5</v>
      </c>
      <c r="R112" s="4">
        <f t="shared" ref="R112:R121" si="141">SUM(AY112:BA112)</f>
        <v>181</v>
      </c>
      <c r="S112" s="4">
        <f t="shared" ref="S112:S121" si="142">SUM(BB112:BD112)</f>
        <v>0</v>
      </c>
      <c r="U112">
        <v>22</v>
      </c>
      <c r="V112">
        <v>8</v>
      </c>
      <c r="W112">
        <v>41</v>
      </c>
      <c r="X112">
        <v>19</v>
      </c>
      <c r="Y112">
        <v>19</v>
      </c>
      <c r="Z112">
        <v>26</v>
      </c>
      <c r="AA112">
        <v>46</v>
      </c>
      <c r="AB112">
        <v>23</v>
      </c>
      <c r="AC112">
        <v>52</v>
      </c>
      <c r="AD112">
        <v>34</v>
      </c>
      <c r="AE112">
        <v>54</v>
      </c>
      <c r="AF112">
        <v>100</v>
      </c>
      <c r="AG112">
        <v>17</v>
      </c>
      <c r="AH112">
        <v>12</v>
      </c>
      <c r="AI112">
        <v>44</v>
      </c>
      <c r="AJ112">
        <v>25</v>
      </c>
      <c r="AK112">
        <v>24</v>
      </c>
      <c r="AL112">
        <v>34</v>
      </c>
      <c r="AM112">
        <v>34</v>
      </c>
      <c r="AN112">
        <v>30</v>
      </c>
      <c r="AO112">
        <v>40.5</v>
      </c>
      <c r="AP112">
        <v>25</v>
      </c>
      <c r="AQ112">
        <v>20</v>
      </c>
      <c r="AR112" s="4">
        <v>50.5</v>
      </c>
      <c r="AS112">
        <v>51.5</v>
      </c>
      <c r="AT112">
        <v>92.5</v>
      </c>
      <c r="AU112">
        <v>102.5</v>
      </c>
      <c r="AV112">
        <v>332</v>
      </c>
      <c r="AW112">
        <v>241</v>
      </c>
      <c r="AX112">
        <v>156.5</v>
      </c>
      <c r="AY112">
        <v>181</v>
      </c>
      <c r="BF112" s="84">
        <f t="shared" ref="BF112:BQ121" si="143">IFERROR(AS112/AG112,"-")</f>
        <v>3.0294117647058822</v>
      </c>
      <c r="BG112" s="84">
        <f t="shared" si="143"/>
        <v>7.708333333333333</v>
      </c>
      <c r="BH112" s="84">
        <f t="shared" si="143"/>
        <v>2.3295454545454546</v>
      </c>
      <c r="BI112" s="84">
        <f t="shared" si="143"/>
        <v>13.28</v>
      </c>
      <c r="BJ112" s="84">
        <f t="shared" si="143"/>
        <v>10.041666666666666</v>
      </c>
      <c r="BK112" s="84">
        <f t="shared" si="143"/>
        <v>4.6029411764705879</v>
      </c>
      <c r="BL112" s="84">
        <f t="shared" si="143"/>
        <v>5.3235294117647056</v>
      </c>
      <c r="BM112" s="84">
        <f t="shared" si="143"/>
        <v>0</v>
      </c>
      <c r="BN112" s="84">
        <f t="shared" si="143"/>
        <v>0</v>
      </c>
      <c r="BO112" s="84">
        <f t="shared" si="143"/>
        <v>0</v>
      </c>
      <c r="BP112" s="84">
        <f t="shared" si="143"/>
        <v>0</v>
      </c>
      <c r="BQ112" s="84">
        <f t="shared" si="143"/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: INDEX(U113:AF113,$B$2))</f>
        <v>849.5</v>
      </c>
      <c r="D113" s="71">
        <f>SUM(AG113                                      : INDEX(AG113:AR113,$B$2))</f>
        <v>2094</v>
      </c>
      <c r="E113" s="71">
        <f>SUM(AS113                                      : INDEX(AS113:BD113,$B$2))</f>
        <v>3738</v>
      </c>
      <c r="F113" s="65">
        <f t="shared" ref="F113:F120" si="144">IFERROR(E113/D113,"")</f>
        <v>1.7851002865329513</v>
      </c>
      <c r="H113" s="4">
        <f t="shared" ref="H113:H121" si="145">SUM(U113:W113)</f>
        <v>264</v>
      </c>
      <c r="I113" s="4">
        <f t="shared" si="133"/>
        <v>371.5</v>
      </c>
      <c r="J113" s="4">
        <f t="shared" ref="J113:J121" si="146">SUM(AA113:AC113)</f>
        <v>624</v>
      </c>
      <c r="K113" s="4">
        <f t="shared" si="134"/>
        <v>851</v>
      </c>
      <c r="L113" s="4">
        <f t="shared" si="135"/>
        <v>417</v>
      </c>
      <c r="M113" s="4">
        <f t="shared" si="136"/>
        <v>1294</v>
      </c>
      <c r="N113" s="4">
        <f t="shared" si="137"/>
        <v>1514.5</v>
      </c>
      <c r="O113" s="4">
        <f t="shared" si="138"/>
        <v>2140.5</v>
      </c>
      <c r="P113" s="4">
        <f t="shared" si="139"/>
        <v>1189</v>
      </c>
      <c r="Q113" s="4">
        <f t="shared" si="140"/>
        <v>1981</v>
      </c>
      <c r="R113" s="4">
        <f t="shared" si="141"/>
        <v>568</v>
      </c>
      <c r="S113" s="4">
        <f t="shared" si="142"/>
        <v>0</v>
      </c>
      <c r="U113">
        <v>101</v>
      </c>
      <c r="V113">
        <v>61</v>
      </c>
      <c r="W113">
        <v>102</v>
      </c>
      <c r="X113">
        <v>132</v>
      </c>
      <c r="Y113">
        <v>106.5</v>
      </c>
      <c r="Z113">
        <v>133</v>
      </c>
      <c r="AA113">
        <v>214</v>
      </c>
      <c r="AB113">
        <v>125</v>
      </c>
      <c r="AC113">
        <v>285</v>
      </c>
      <c r="AD113">
        <v>173</v>
      </c>
      <c r="AE113">
        <v>431</v>
      </c>
      <c r="AF113">
        <v>247</v>
      </c>
      <c r="AG113">
        <v>63</v>
      </c>
      <c r="AH113">
        <v>47</v>
      </c>
      <c r="AI113">
        <v>307</v>
      </c>
      <c r="AJ113">
        <v>235</v>
      </c>
      <c r="AK113">
        <v>304</v>
      </c>
      <c r="AL113">
        <v>755</v>
      </c>
      <c r="AM113">
        <v>383</v>
      </c>
      <c r="AN113">
        <v>440</v>
      </c>
      <c r="AO113">
        <v>691.5</v>
      </c>
      <c r="AP113">
        <v>497.5</v>
      </c>
      <c r="AQ113">
        <v>533</v>
      </c>
      <c r="AR113" s="4">
        <v>1110</v>
      </c>
      <c r="AS113">
        <v>195</v>
      </c>
      <c r="AT113">
        <v>268</v>
      </c>
      <c r="AU113">
        <v>726</v>
      </c>
      <c r="AV113">
        <v>470</v>
      </c>
      <c r="AW113">
        <v>458</v>
      </c>
      <c r="AX113">
        <v>1053</v>
      </c>
      <c r="AY113">
        <v>568</v>
      </c>
      <c r="BF113" s="84">
        <f t="shared" si="143"/>
        <v>3.0952380952380953</v>
      </c>
      <c r="BG113" s="84">
        <f t="shared" si="143"/>
        <v>5.7021276595744679</v>
      </c>
      <c r="BH113" s="84">
        <f t="shared" si="143"/>
        <v>2.3648208469055376</v>
      </c>
      <c r="BI113" s="84">
        <f t="shared" si="143"/>
        <v>2</v>
      </c>
      <c r="BJ113" s="84">
        <f t="shared" si="143"/>
        <v>1.506578947368421</v>
      </c>
      <c r="BK113" s="84">
        <f t="shared" si="143"/>
        <v>1.3947019867549668</v>
      </c>
      <c r="BL113" s="84">
        <f t="shared" si="143"/>
        <v>1.4830287206266319</v>
      </c>
      <c r="BM113" s="84">
        <f t="shared" si="143"/>
        <v>0</v>
      </c>
      <c r="BN113" s="84">
        <f t="shared" si="143"/>
        <v>0</v>
      </c>
      <c r="BO113" s="84">
        <f t="shared" si="143"/>
        <v>0</v>
      </c>
      <c r="BP113" s="84">
        <f t="shared" si="143"/>
        <v>0</v>
      </c>
      <c r="BQ113" s="84">
        <f t="shared" si="143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: INDEX(U114:AF114,$B$2))</f>
        <v>656.5</v>
      </c>
      <c r="D114" s="71">
        <f>SUM(AG114                                      : INDEX(AG114:AR114,$B$2))</f>
        <v>996</v>
      </c>
      <c r="E114" s="71">
        <f>SUM(AS114                                      : INDEX(AS114:BD114,$B$2))</f>
        <v>1459.5</v>
      </c>
      <c r="F114" s="65">
        <f t="shared" si="144"/>
        <v>1.4653614457831325</v>
      </c>
      <c r="H114" s="4">
        <f t="shared" si="145"/>
        <v>223</v>
      </c>
      <c r="I114" s="4">
        <f t="shared" si="133"/>
        <v>301.5</v>
      </c>
      <c r="J114" s="4">
        <f t="shared" si="146"/>
        <v>422</v>
      </c>
      <c r="K114" s="4">
        <f t="shared" si="134"/>
        <v>683</v>
      </c>
      <c r="L114" s="4">
        <f t="shared" si="135"/>
        <v>173</v>
      </c>
      <c r="M114" s="4">
        <f t="shared" si="136"/>
        <v>557</v>
      </c>
      <c r="N114" s="4">
        <f t="shared" si="137"/>
        <v>916</v>
      </c>
      <c r="O114" s="4">
        <f t="shared" si="138"/>
        <v>1063.5</v>
      </c>
      <c r="P114" s="4">
        <f t="shared" si="139"/>
        <v>586</v>
      </c>
      <c r="Q114" s="4">
        <f t="shared" si="140"/>
        <v>645.5</v>
      </c>
      <c r="R114" s="4">
        <f t="shared" si="141"/>
        <v>228</v>
      </c>
      <c r="S114" s="4">
        <f t="shared" si="142"/>
        <v>0</v>
      </c>
      <c r="U114">
        <v>67</v>
      </c>
      <c r="V114">
        <v>76</v>
      </c>
      <c r="W114">
        <v>80</v>
      </c>
      <c r="X114">
        <v>83</v>
      </c>
      <c r="Y114">
        <v>117.5</v>
      </c>
      <c r="Z114">
        <v>101</v>
      </c>
      <c r="AA114">
        <v>132</v>
      </c>
      <c r="AB114">
        <v>102</v>
      </c>
      <c r="AC114">
        <v>188</v>
      </c>
      <c r="AD114">
        <v>193</v>
      </c>
      <c r="AE114">
        <v>132</v>
      </c>
      <c r="AF114">
        <v>358</v>
      </c>
      <c r="AG114">
        <v>73</v>
      </c>
      <c r="AH114">
        <v>61</v>
      </c>
      <c r="AI114">
        <v>39</v>
      </c>
      <c r="AJ114">
        <v>100</v>
      </c>
      <c r="AK114">
        <v>156</v>
      </c>
      <c r="AL114">
        <v>301</v>
      </c>
      <c r="AM114">
        <v>266</v>
      </c>
      <c r="AN114">
        <v>242</v>
      </c>
      <c r="AO114">
        <v>408</v>
      </c>
      <c r="AP114">
        <v>269.5</v>
      </c>
      <c r="AQ114">
        <v>305.5</v>
      </c>
      <c r="AR114" s="4">
        <v>488.5</v>
      </c>
      <c r="AS114">
        <v>189</v>
      </c>
      <c r="AT114">
        <v>116</v>
      </c>
      <c r="AU114">
        <v>281</v>
      </c>
      <c r="AV114">
        <v>292</v>
      </c>
      <c r="AW114">
        <v>199</v>
      </c>
      <c r="AX114">
        <v>154.5</v>
      </c>
      <c r="AY114">
        <v>228</v>
      </c>
      <c r="BF114" s="84">
        <f t="shared" si="143"/>
        <v>2.5890410958904111</v>
      </c>
      <c r="BG114" s="84">
        <f t="shared" si="143"/>
        <v>1.901639344262295</v>
      </c>
      <c r="BH114" s="84">
        <f t="shared" si="143"/>
        <v>7.2051282051282053</v>
      </c>
      <c r="BI114" s="84">
        <f t="shared" si="143"/>
        <v>2.92</v>
      </c>
      <c r="BJ114" s="84">
        <f t="shared" si="143"/>
        <v>1.2756410256410255</v>
      </c>
      <c r="BK114" s="84">
        <f t="shared" si="143"/>
        <v>0.51328903654485047</v>
      </c>
      <c r="BL114" s="84">
        <f t="shared" si="143"/>
        <v>0.8571428571428571</v>
      </c>
      <c r="BM114" s="84">
        <f t="shared" si="143"/>
        <v>0</v>
      </c>
      <c r="BN114" s="84">
        <f t="shared" si="143"/>
        <v>0</v>
      </c>
      <c r="BO114" s="84">
        <f t="shared" si="143"/>
        <v>0</v>
      </c>
      <c r="BP114" s="84">
        <f t="shared" si="143"/>
        <v>0</v>
      </c>
      <c r="BQ114" s="84">
        <f t="shared" si="143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: INDEX(U115:AF115,$B$2))</f>
        <v>734</v>
      </c>
      <c r="D115" s="71">
        <f>SUM(AG115                                      : INDEX(AG115:AR115,$B$2))</f>
        <v>1047</v>
      </c>
      <c r="E115" s="71">
        <f>SUM(AS115                                      : INDEX(AS115:BD115,$B$2))</f>
        <v>1820.5</v>
      </c>
      <c r="F115" s="65">
        <f t="shared" si="144"/>
        <v>1.7387774594078318</v>
      </c>
      <c r="H115" s="4">
        <f t="shared" si="145"/>
        <v>261</v>
      </c>
      <c r="I115" s="4">
        <f t="shared" si="133"/>
        <v>311</v>
      </c>
      <c r="J115" s="4">
        <f t="shared" si="146"/>
        <v>501</v>
      </c>
      <c r="K115" s="4">
        <f t="shared" si="134"/>
        <v>738.5</v>
      </c>
      <c r="L115" s="4">
        <f t="shared" si="135"/>
        <v>434</v>
      </c>
      <c r="M115" s="4">
        <f t="shared" si="136"/>
        <v>436</v>
      </c>
      <c r="N115" s="4">
        <f t="shared" si="137"/>
        <v>979</v>
      </c>
      <c r="O115" s="4">
        <f t="shared" si="138"/>
        <v>1116.5</v>
      </c>
      <c r="P115" s="4">
        <f t="shared" si="139"/>
        <v>982.5</v>
      </c>
      <c r="Q115" s="4">
        <f t="shared" si="140"/>
        <v>634.5</v>
      </c>
      <c r="R115" s="4">
        <f t="shared" si="141"/>
        <v>203.5</v>
      </c>
      <c r="S115" s="4">
        <f t="shared" si="142"/>
        <v>0</v>
      </c>
      <c r="U115">
        <v>80</v>
      </c>
      <c r="V115">
        <v>65</v>
      </c>
      <c r="W115">
        <v>116</v>
      </c>
      <c r="X115">
        <v>75</v>
      </c>
      <c r="Y115">
        <v>79</v>
      </c>
      <c r="Z115">
        <v>157</v>
      </c>
      <c r="AA115">
        <v>162</v>
      </c>
      <c r="AB115">
        <v>94</v>
      </c>
      <c r="AC115">
        <v>245</v>
      </c>
      <c r="AD115">
        <v>177</v>
      </c>
      <c r="AE115">
        <v>311</v>
      </c>
      <c r="AF115">
        <v>250.5</v>
      </c>
      <c r="AG115">
        <v>110</v>
      </c>
      <c r="AH115">
        <v>150</v>
      </c>
      <c r="AI115">
        <v>174</v>
      </c>
      <c r="AJ115">
        <v>78</v>
      </c>
      <c r="AK115">
        <v>129</v>
      </c>
      <c r="AL115">
        <v>229</v>
      </c>
      <c r="AM115">
        <v>177</v>
      </c>
      <c r="AN115">
        <v>325</v>
      </c>
      <c r="AO115">
        <v>477</v>
      </c>
      <c r="AP115">
        <v>268</v>
      </c>
      <c r="AQ115">
        <v>294</v>
      </c>
      <c r="AR115" s="4">
        <v>554.5</v>
      </c>
      <c r="AS115">
        <v>239.5</v>
      </c>
      <c r="AT115">
        <v>417</v>
      </c>
      <c r="AU115">
        <v>326</v>
      </c>
      <c r="AV115">
        <v>205</v>
      </c>
      <c r="AW115">
        <v>226</v>
      </c>
      <c r="AX115">
        <v>203.5</v>
      </c>
      <c r="AY115">
        <v>203.5</v>
      </c>
      <c r="BF115" s="84">
        <f t="shared" si="143"/>
        <v>2.1772727272727272</v>
      </c>
      <c r="BG115" s="84">
        <f t="shared" si="143"/>
        <v>2.78</v>
      </c>
      <c r="BH115" s="84">
        <f t="shared" si="143"/>
        <v>1.8735632183908046</v>
      </c>
      <c r="BI115" s="84">
        <f t="shared" si="143"/>
        <v>2.6282051282051282</v>
      </c>
      <c r="BJ115" s="84">
        <f t="shared" si="143"/>
        <v>1.751937984496124</v>
      </c>
      <c r="BK115" s="84">
        <f t="shared" si="143"/>
        <v>0.888646288209607</v>
      </c>
      <c r="BL115" s="84">
        <f t="shared" si="143"/>
        <v>1.1497175141242937</v>
      </c>
      <c r="BM115" s="84">
        <f t="shared" si="143"/>
        <v>0</v>
      </c>
      <c r="BN115" s="84">
        <f t="shared" si="143"/>
        <v>0</v>
      </c>
      <c r="BO115" s="84">
        <f t="shared" si="143"/>
        <v>0</v>
      </c>
      <c r="BP115" s="84">
        <f t="shared" si="143"/>
        <v>0</v>
      </c>
      <c r="BQ115" s="84">
        <f t="shared" si="143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: INDEX(U116:AF116,$B$2))</f>
        <v>528</v>
      </c>
      <c r="D116" s="71">
        <f>SUM(AG116                                      : INDEX(AG116:AR116,$B$2))</f>
        <v>817</v>
      </c>
      <c r="E116" s="71">
        <f>SUM(AS116                                      : INDEX(AS116:BD116,$B$2))</f>
        <v>1177</v>
      </c>
      <c r="F116" s="65">
        <f t="shared" si="144"/>
        <v>1.4406364749082008</v>
      </c>
      <c r="H116" s="4">
        <f t="shared" si="145"/>
        <v>148</v>
      </c>
      <c r="I116" s="4">
        <f t="shared" si="133"/>
        <v>300</v>
      </c>
      <c r="J116" s="4">
        <f t="shared" si="146"/>
        <v>286</v>
      </c>
      <c r="K116" s="4">
        <f t="shared" si="134"/>
        <v>525.5</v>
      </c>
      <c r="L116" s="4">
        <f t="shared" si="135"/>
        <v>448</v>
      </c>
      <c r="M116" s="4">
        <f t="shared" si="136"/>
        <v>299</v>
      </c>
      <c r="N116" s="4">
        <f t="shared" si="137"/>
        <v>319.5</v>
      </c>
      <c r="O116" s="4">
        <f t="shared" si="138"/>
        <v>791</v>
      </c>
      <c r="P116" s="4">
        <f t="shared" si="139"/>
        <v>715</v>
      </c>
      <c r="Q116" s="4">
        <f t="shared" si="140"/>
        <v>344</v>
      </c>
      <c r="R116" s="4">
        <f t="shared" si="141"/>
        <v>118</v>
      </c>
      <c r="S116" s="4">
        <f t="shared" si="142"/>
        <v>0</v>
      </c>
      <c r="U116">
        <v>37</v>
      </c>
      <c r="V116">
        <v>34</v>
      </c>
      <c r="W116">
        <v>77</v>
      </c>
      <c r="X116">
        <v>103</v>
      </c>
      <c r="Y116">
        <v>112</v>
      </c>
      <c r="Z116">
        <v>85</v>
      </c>
      <c r="AA116">
        <v>80</v>
      </c>
      <c r="AB116">
        <v>62</v>
      </c>
      <c r="AC116">
        <v>144</v>
      </c>
      <c r="AD116">
        <v>106.5</v>
      </c>
      <c r="AE116">
        <v>206</v>
      </c>
      <c r="AF116">
        <v>213</v>
      </c>
      <c r="AG116">
        <v>101</v>
      </c>
      <c r="AH116">
        <v>98</v>
      </c>
      <c r="AI116">
        <v>249</v>
      </c>
      <c r="AJ116">
        <v>105</v>
      </c>
      <c r="AK116">
        <v>105</v>
      </c>
      <c r="AL116">
        <v>89</v>
      </c>
      <c r="AM116">
        <v>70</v>
      </c>
      <c r="AN116">
        <v>98</v>
      </c>
      <c r="AO116">
        <v>151.5</v>
      </c>
      <c r="AP116">
        <v>177</v>
      </c>
      <c r="AQ116">
        <v>200</v>
      </c>
      <c r="AR116" s="4">
        <v>414</v>
      </c>
      <c r="AS116">
        <v>124.5</v>
      </c>
      <c r="AT116">
        <v>238</v>
      </c>
      <c r="AU116">
        <v>352.5</v>
      </c>
      <c r="AV116">
        <v>145</v>
      </c>
      <c r="AW116">
        <v>100</v>
      </c>
      <c r="AX116">
        <v>99</v>
      </c>
      <c r="AY116">
        <v>118</v>
      </c>
      <c r="BF116" s="84">
        <f t="shared" si="143"/>
        <v>1.2326732673267327</v>
      </c>
      <c r="BG116" s="84">
        <f t="shared" si="143"/>
        <v>2.4285714285714284</v>
      </c>
      <c r="BH116" s="84">
        <f t="shared" si="143"/>
        <v>1.4156626506024097</v>
      </c>
      <c r="BI116" s="84">
        <f t="shared" si="143"/>
        <v>1.3809523809523809</v>
      </c>
      <c r="BJ116" s="84">
        <f t="shared" si="143"/>
        <v>0.95238095238095233</v>
      </c>
      <c r="BK116" s="84">
        <f t="shared" si="143"/>
        <v>1.1123595505617978</v>
      </c>
      <c r="BL116" s="84">
        <f t="shared" si="143"/>
        <v>1.6857142857142857</v>
      </c>
      <c r="BM116" s="84">
        <f t="shared" si="143"/>
        <v>0</v>
      </c>
      <c r="BN116" s="84">
        <f t="shared" si="143"/>
        <v>0</v>
      </c>
      <c r="BO116" s="84">
        <f t="shared" si="143"/>
        <v>0</v>
      </c>
      <c r="BP116" s="84">
        <f t="shared" si="143"/>
        <v>0</v>
      </c>
      <c r="BQ116" s="84">
        <f t="shared" si="143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: INDEX(U117:AF117,$B$2))</f>
        <v>414</v>
      </c>
      <c r="D117" s="71">
        <f>SUM(AG117                                      : INDEX(AG117:AR117,$B$2))</f>
        <v>928</v>
      </c>
      <c r="E117" s="71">
        <f>SUM(AS117                                      : INDEX(AS117:BD117,$B$2))</f>
        <v>652</v>
      </c>
      <c r="F117" s="65">
        <f t="shared" si="144"/>
        <v>0.70258620689655171</v>
      </c>
      <c r="H117" s="4">
        <f t="shared" si="145"/>
        <v>130</v>
      </c>
      <c r="I117" s="4">
        <f t="shared" si="133"/>
        <v>208</v>
      </c>
      <c r="J117" s="4">
        <f t="shared" si="146"/>
        <v>266</v>
      </c>
      <c r="K117" s="4">
        <f t="shared" si="134"/>
        <v>457</v>
      </c>
      <c r="L117" s="4">
        <f t="shared" si="135"/>
        <v>314</v>
      </c>
      <c r="M117" s="4">
        <f t="shared" si="136"/>
        <v>516</v>
      </c>
      <c r="N117" s="4">
        <f t="shared" si="137"/>
        <v>293</v>
      </c>
      <c r="O117" s="4">
        <f t="shared" si="138"/>
        <v>458</v>
      </c>
      <c r="P117" s="4">
        <f t="shared" si="139"/>
        <v>277.5</v>
      </c>
      <c r="Q117" s="4">
        <f t="shared" si="140"/>
        <v>305.5</v>
      </c>
      <c r="R117" s="4">
        <f t="shared" si="141"/>
        <v>69</v>
      </c>
      <c r="S117" s="4">
        <f t="shared" si="142"/>
        <v>0</v>
      </c>
      <c r="U117">
        <v>33</v>
      </c>
      <c r="V117">
        <v>31</v>
      </c>
      <c r="W117">
        <v>66</v>
      </c>
      <c r="X117">
        <v>77</v>
      </c>
      <c r="Y117">
        <v>70</v>
      </c>
      <c r="Z117">
        <v>61</v>
      </c>
      <c r="AA117">
        <v>76</v>
      </c>
      <c r="AB117">
        <v>58</v>
      </c>
      <c r="AC117">
        <v>132</v>
      </c>
      <c r="AD117">
        <v>111</v>
      </c>
      <c r="AE117">
        <v>177</v>
      </c>
      <c r="AF117">
        <v>169</v>
      </c>
      <c r="AG117">
        <v>56</v>
      </c>
      <c r="AH117">
        <v>83</v>
      </c>
      <c r="AI117">
        <v>175</v>
      </c>
      <c r="AJ117">
        <v>110</v>
      </c>
      <c r="AK117">
        <v>171</v>
      </c>
      <c r="AL117">
        <v>235</v>
      </c>
      <c r="AM117">
        <v>98</v>
      </c>
      <c r="AN117">
        <v>75</v>
      </c>
      <c r="AO117">
        <v>120</v>
      </c>
      <c r="AP117">
        <v>68</v>
      </c>
      <c r="AQ117">
        <v>114</v>
      </c>
      <c r="AR117" s="4">
        <v>276</v>
      </c>
      <c r="AS117">
        <v>41</v>
      </c>
      <c r="AT117">
        <v>88</v>
      </c>
      <c r="AU117">
        <v>148.5</v>
      </c>
      <c r="AV117">
        <v>132</v>
      </c>
      <c r="AW117">
        <v>97</v>
      </c>
      <c r="AX117">
        <v>76.5</v>
      </c>
      <c r="AY117">
        <v>69</v>
      </c>
      <c r="BF117" s="84">
        <f t="shared" si="143"/>
        <v>0.7321428571428571</v>
      </c>
      <c r="BG117" s="84">
        <f t="shared" si="143"/>
        <v>1.0602409638554218</v>
      </c>
      <c r="BH117" s="84">
        <f t="shared" si="143"/>
        <v>0.84857142857142853</v>
      </c>
      <c r="BI117" s="84">
        <f t="shared" si="143"/>
        <v>1.2</v>
      </c>
      <c r="BJ117" s="84">
        <f t="shared" si="143"/>
        <v>0.56725146198830412</v>
      </c>
      <c r="BK117" s="84">
        <f t="shared" si="143"/>
        <v>0.32553191489361705</v>
      </c>
      <c r="BL117" s="84">
        <f t="shared" si="143"/>
        <v>0.70408163265306123</v>
      </c>
      <c r="BM117" s="84">
        <f t="shared" si="143"/>
        <v>0</v>
      </c>
      <c r="BN117" s="84">
        <f t="shared" si="143"/>
        <v>0</v>
      </c>
      <c r="BO117" s="84">
        <f t="shared" si="143"/>
        <v>0</v>
      </c>
      <c r="BP117" s="84">
        <f t="shared" si="143"/>
        <v>0</v>
      </c>
      <c r="BQ117" s="84">
        <f t="shared" si="143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: INDEX(U118:AF118,$B$2))</f>
        <v>66</v>
      </c>
      <c r="D118" s="71">
        <f>SUM(AG118                                      : INDEX(AG118:AR118,$B$2))</f>
        <v>457</v>
      </c>
      <c r="E118" s="71">
        <f>SUM(AS118                                      : INDEX(AS118:BD118,$B$2))</f>
        <v>715</v>
      </c>
      <c r="F118" s="65">
        <f t="shared" si="144"/>
        <v>1.5645514223194747</v>
      </c>
      <c r="H118" s="4">
        <f t="shared" si="145"/>
        <v>13</v>
      </c>
      <c r="I118" s="4">
        <f t="shared" si="133"/>
        <v>33</v>
      </c>
      <c r="J118" s="4">
        <f t="shared" si="146"/>
        <v>99</v>
      </c>
      <c r="K118" s="4">
        <f t="shared" si="134"/>
        <v>238</v>
      </c>
      <c r="L118" s="4">
        <f t="shared" si="135"/>
        <v>171</v>
      </c>
      <c r="M118" s="4">
        <f t="shared" si="136"/>
        <v>228</v>
      </c>
      <c r="N118" s="4">
        <f t="shared" si="137"/>
        <v>312.5</v>
      </c>
      <c r="O118" s="4">
        <f t="shared" si="138"/>
        <v>634</v>
      </c>
      <c r="P118" s="4">
        <f t="shared" si="139"/>
        <v>270.5</v>
      </c>
      <c r="Q118" s="4">
        <f t="shared" si="140"/>
        <v>364</v>
      </c>
      <c r="R118" s="4">
        <f t="shared" si="141"/>
        <v>80.5</v>
      </c>
      <c r="S118" s="4">
        <f t="shared" si="142"/>
        <v>0</v>
      </c>
      <c r="U118">
        <v>2</v>
      </c>
      <c r="V118">
        <v>7</v>
      </c>
      <c r="W118">
        <v>4</v>
      </c>
      <c r="X118">
        <v>3</v>
      </c>
      <c r="Y118">
        <v>15</v>
      </c>
      <c r="Z118">
        <v>15</v>
      </c>
      <c r="AA118">
        <v>20</v>
      </c>
      <c r="AB118">
        <v>19</v>
      </c>
      <c r="AC118">
        <v>60</v>
      </c>
      <c r="AD118">
        <v>22.5</v>
      </c>
      <c r="AE118">
        <v>124</v>
      </c>
      <c r="AF118">
        <v>91.5</v>
      </c>
      <c r="AG118">
        <v>48</v>
      </c>
      <c r="AH118">
        <v>32</v>
      </c>
      <c r="AI118">
        <v>91</v>
      </c>
      <c r="AJ118">
        <v>43</v>
      </c>
      <c r="AK118">
        <v>68</v>
      </c>
      <c r="AL118">
        <v>117</v>
      </c>
      <c r="AM118">
        <v>58</v>
      </c>
      <c r="AN118">
        <v>111</v>
      </c>
      <c r="AO118">
        <v>143.5</v>
      </c>
      <c r="AP118">
        <v>149</v>
      </c>
      <c r="AQ118">
        <v>169.5</v>
      </c>
      <c r="AR118" s="4">
        <v>315.5</v>
      </c>
      <c r="AS118">
        <v>71.5</v>
      </c>
      <c r="AT118">
        <v>104.5</v>
      </c>
      <c r="AU118">
        <v>94.5</v>
      </c>
      <c r="AV118">
        <v>140</v>
      </c>
      <c r="AW118">
        <v>115</v>
      </c>
      <c r="AX118">
        <v>109</v>
      </c>
      <c r="AY118">
        <v>80.5</v>
      </c>
      <c r="BF118" s="84">
        <f t="shared" si="143"/>
        <v>1.4895833333333333</v>
      </c>
      <c r="BG118" s="84">
        <f t="shared" si="143"/>
        <v>3.265625</v>
      </c>
      <c r="BH118" s="84">
        <f t="shared" si="143"/>
        <v>1.0384615384615385</v>
      </c>
      <c r="BI118" s="84">
        <f t="shared" si="143"/>
        <v>3.2558139534883721</v>
      </c>
      <c r="BJ118" s="84">
        <f t="shared" si="143"/>
        <v>1.6911764705882353</v>
      </c>
      <c r="BK118" s="84">
        <f t="shared" si="143"/>
        <v>0.93162393162393164</v>
      </c>
      <c r="BL118" s="84">
        <f t="shared" si="143"/>
        <v>1.3879310344827587</v>
      </c>
      <c r="BM118" s="84">
        <f t="shared" si="143"/>
        <v>0</v>
      </c>
      <c r="BN118" s="84">
        <f t="shared" si="143"/>
        <v>0</v>
      </c>
      <c r="BO118" s="84">
        <f t="shared" si="143"/>
        <v>0</v>
      </c>
      <c r="BP118" s="84">
        <f t="shared" si="143"/>
        <v>0</v>
      </c>
      <c r="BQ118" s="84">
        <f t="shared" si="143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: INDEX(U119:AF119,$B$2))</f>
        <v>0</v>
      </c>
      <c r="D119" s="71">
        <f>SUM(AG119                                      : INDEX(AG119:AR119,$B$2))</f>
        <v>0</v>
      </c>
      <c r="E119" s="71">
        <f>SUM(AS119                                      : INDEX(AS119:BD119,$B$2))</f>
        <v>457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145</v>
      </c>
      <c r="Q119" s="4">
        <f t="shared" si="140"/>
        <v>263</v>
      </c>
      <c r="R119" s="4">
        <f t="shared" si="141"/>
        <v>49</v>
      </c>
      <c r="S119" s="4">
        <f t="shared" si="142"/>
        <v>0</v>
      </c>
      <c r="T119" s="7"/>
      <c r="AR119" s="4"/>
      <c r="AT119">
        <v>81</v>
      </c>
      <c r="AU119">
        <v>64</v>
      </c>
      <c r="AV119">
        <v>159</v>
      </c>
      <c r="AW119">
        <v>57</v>
      </c>
      <c r="AX119">
        <v>47</v>
      </c>
      <c r="AY119">
        <v>49</v>
      </c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3429</v>
      </c>
      <c r="D120" s="69">
        <f t="shared" ref="D120:E120" si="147">SUM(D112:D118)</f>
        <v>6529</v>
      </c>
      <c r="E120" s="69">
        <f t="shared" si="147"/>
        <v>10719</v>
      </c>
      <c r="F120" s="65">
        <f t="shared" si="144"/>
        <v>1.641752182570072</v>
      </c>
      <c r="H120" s="4">
        <f t="shared" si="145"/>
        <v>1110</v>
      </c>
      <c r="I120" s="4">
        <f t="shared" si="133"/>
        <v>1589</v>
      </c>
      <c r="J120" s="4">
        <f t="shared" si="146"/>
        <v>2319</v>
      </c>
      <c r="K120" s="4">
        <f t="shared" si="134"/>
        <v>3681</v>
      </c>
      <c r="L120" s="4">
        <f t="shared" si="135"/>
        <v>2030</v>
      </c>
      <c r="M120" s="4">
        <f t="shared" si="136"/>
        <v>3413</v>
      </c>
      <c r="N120" s="4">
        <f t="shared" si="137"/>
        <v>4439</v>
      </c>
      <c r="O120" s="4">
        <f t="shared" si="138"/>
        <v>6299</v>
      </c>
      <c r="P120" s="4">
        <f t="shared" si="139"/>
        <v>4267</v>
      </c>
      <c r="Q120" s="4">
        <f t="shared" si="140"/>
        <v>5004</v>
      </c>
      <c r="R120" s="4">
        <f t="shared" si="141"/>
        <v>1448</v>
      </c>
      <c r="S120" s="4">
        <f t="shared" si="142"/>
        <v>0</v>
      </c>
      <c r="T120" s="7"/>
      <c r="U120" s="61">
        <f>SUM(U112:U118)</f>
        <v>342</v>
      </c>
      <c r="V120" s="61">
        <f>SUM(V112:V118)</f>
        <v>282</v>
      </c>
      <c r="W120" s="61">
        <f>SUM(W112:W118)</f>
        <v>486</v>
      </c>
      <c r="X120" s="61">
        <f>SUM(X112:X118)</f>
        <v>492</v>
      </c>
      <c r="Y120" s="61">
        <f t="shared" ref="Y120:BD120" si="148">SUM(Y112:Y118)</f>
        <v>519</v>
      </c>
      <c r="Z120" s="61">
        <f t="shared" si="148"/>
        <v>578</v>
      </c>
      <c r="AA120" s="61">
        <f t="shared" si="148"/>
        <v>730</v>
      </c>
      <c r="AB120" s="61">
        <f t="shared" si="148"/>
        <v>483</v>
      </c>
      <c r="AC120" s="61">
        <f t="shared" si="148"/>
        <v>1106</v>
      </c>
      <c r="AD120" s="61">
        <f t="shared" si="148"/>
        <v>817</v>
      </c>
      <c r="AE120" s="61">
        <f t="shared" si="148"/>
        <v>1435</v>
      </c>
      <c r="AF120" s="61">
        <f t="shared" si="148"/>
        <v>1429</v>
      </c>
      <c r="AG120" s="61">
        <f t="shared" si="148"/>
        <v>468</v>
      </c>
      <c r="AH120" s="61">
        <f t="shared" si="148"/>
        <v>483</v>
      </c>
      <c r="AI120" s="61">
        <f t="shared" si="148"/>
        <v>1079</v>
      </c>
      <c r="AJ120" s="61">
        <f>SUM(AJ112:AJ118)</f>
        <v>696</v>
      </c>
      <c r="AK120" s="61">
        <f t="shared" si="148"/>
        <v>957</v>
      </c>
      <c r="AL120" s="61">
        <f t="shared" si="148"/>
        <v>1760</v>
      </c>
      <c r="AM120" s="61">
        <f t="shared" si="148"/>
        <v>1086</v>
      </c>
      <c r="AN120" s="61">
        <f t="shared" si="148"/>
        <v>1321</v>
      </c>
      <c r="AO120" s="61">
        <f t="shared" si="148"/>
        <v>2032</v>
      </c>
      <c r="AP120" s="61">
        <f t="shared" si="148"/>
        <v>1454</v>
      </c>
      <c r="AQ120" s="61">
        <f t="shared" si="148"/>
        <v>1636</v>
      </c>
      <c r="AR120" s="61">
        <f t="shared" si="148"/>
        <v>3209</v>
      </c>
      <c r="AS120" s="61">
        <f t="shared" si="148"/>
        <v>912</v>
      </c>
      <c r="AT120" s="61">
        <f t="shared" si="148"/>
        <v>1324</v>
      </c>
      <c r="AU120" s="61">
        <f t="shared" si="148"/>
        <v>2031</v>
      </c>
      <c r="AV120" s="61">
        <f t="shared" si="148"/>
        <v>1716</v>
      </c>
      <c r="AW120" s="61">
        <f t="shared" si="148"/>
        <v>1436</v>
      </c>
      <c r="AX120" s="61">
        <f t="shared" si="148"/>
        <v>1852</v>
      </c>
      <c r="AY120" s="61">
        <f t="shared" si="148"/>
        <v>1448</v>
      </c>
      <c r="AZ120" s="61">
        <f t="shared" si="148"/>
        <v>0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>
        <f t="shared" si="143"/>
        <v>1.9487179487179487</v>
      </c>
      <c r="BG120" s="84">
        <f t="shared" si="143"/>
        <v>2.7412008281573499</v>
      </c>
      <c r="BH120" s="84">
        <f t="shared" si="143"/>
        <v>1.8822984244670993</v>
      </c>
      <c r="BI120" s="84">
        <f t="shared" si="143"/>
        <v>2.4655172413793105</v>
      </c>
      <c r="BJ120" s="84">
        <f t="shared" si="143"/>
        <v>1.5005224660397074</v>
      </c>
      <c r="BK120" s="84">
        <f t="shared" si="143"/>
        <v>1.0522727272727272</v>
      </c>
      <c r="BL120" s="84">
        <f t="shared" si="143"/>
        <v>1.3333333333333333</v>
      </c>
      <c r="BM120" s="84">
        <f t="shared" si="143"/>
        <v>0</v>
      </c>
      <c r="BN120" s="84">
        <f t="shared" si="143"/>
        <v>0</v>
      </c>
      <c r="BO120" s="84">
        <f t="shared" si="143"/>
        <v>0</v>
      </c>
      <c r="BP120" s="84">
        <f t="shared" si="143"/>
        <v>0</v>
      </c>
      <c r="BQ120" s="84">
        <f t="shared" si="143"/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3429</v>
      </c>
      <c r="D121" s="69">
        <f t="shared" ref="D121:E121" si="149">SUM(D112:D119)</f>
        <v>6529</v>
      </c>
      <c r="E121" s="69">
        <f t="shared" si="149"/>
        <v>11176</v>
      </c>
      <c r="F121" s="65">
        <f>IFERROR(E121/D121,"")</f>
        <v>1.71174758768571</v>
      </c>
      <c r="H121" s="4">
        <f t="shared" si="145"/>
        <v>1110</v>
      </c>
      <c r="I121" s="4">
        <f t="shared" si="133"/>
        <v>1589</v>
      </c>
      <c r="J121" s="4">
        <f t="shared" si="146"/>
        <v>2319</v>
      </c>
      <c r="K121" s="4">
        <f t="shared" si="134"/>
        <v>3681</v>
      </c>
      <c r="L121" s="4">
        <f t="shared" si="135"/>
        <v>2030</v>
      </c>
      <c r="M121" s="4">
        <f t="shared" si="136"/>
        <v>3413</v>
      </c>
      <c r="N121" s="4">
        <f t="shared" si="137"/>
        <v>4439</v>
      </c>
      <c r="O121" s="4">
        <f t="shared" si="138"/>
        <v>6299</v>
      </c>
      <c r="P121" s="4">
        <f t="shared" si="139"/>
        <v>4412</v>
      </c>
      <c r="Q121" s="4">
        <f t="shared" si="140"/>
        <v>5267</v>
      </c>
      <c r="R121" s="4">
        <f t="shared" si="141"/>
        <v>1497</v>
      </c>
      <c r="S121" s="4">
        <f t="shared" si="142"/>
        <v>0</v>
      </c>
      <c r="T121" s="5"/>
      <c r="U121" s="6">
        <v>342</v>
      </c>
      <c r="V121" s="6">
        <v>282</v>
      </c>
      <c r="W121" s="6">
        <v>486</v>
      </c>
      <c r="X121" s="6">
        <v>492</v>
      </c>
      <c r="Y121" s="6">
        <v>519</v>
      </c>
      <c r="Z121" s="6">
        <v>578</v>
      </c>
      <c r="AA121" s="6">
        <v>730</v>
      </c>
      <c r="AB121" s="6">
        <v>483</v>
      </c>
      <c r="AC121" s="6">
        <v>1106</v>
      </c>
      <c r="AD121" s="6">
        <v>817</v>
      </c>
      <c r="AE121" s="6">
        <v>1435</v>
      </c>
      <c r="AF121" s="6">
        <v>1429</v>
      </c>
      <c r="AG121" s="6">
        <v>468</v>
      </c>
      <c r="AH121" s="6">
        <v>483</v>
      </c>
      <c r="AI121" s="6">
        <v>1079</v>
      </c>
      <c r="AJ121" s="6">
        <v>696</v>
      </c>
      <c r="AK121" s="6">
        <v>957</v>
      </c>
      <c r="AL121" s="6">
        <v>1760</v>
      </c>
      <c r="AM121" s="6">
        <v>1086</v>
      </c>
      <c r="AN121" s="6">
        <v>1321</v>
      </c>
      <c r="AO121" s="6">
        <v>2032</v>
      </c>
      <c r="AP121" s="6">
        <v>1454</v>
      </c>
      <c r="AQ121" s="6">
        <v>1636</v>
      </c>
      <c r="AR121" s="6">
        <v>3209</v>
      </c>
      <c r="AS121">
        <v>912</v>
      </c>
      <c r="AT121">
        <v>1405</v>
      </c>
      <c r="AU121">
        <v>2095</v>
      </c>
      <c r="AV121">
        <v>1875</v>
      </c>
      <c r="AW121">
        <v>1493</v>
      </c>
      <c r="AX121">
        <v>1899</v>
      </c>
      <c r="AY121">
        <v>1497</v>
      </c>
      <c r="BF121" s="84">
        <f t="shared" si="143"/>
        <v>1.9487179487179487</v>
      </c>
      <c r="BG121" s="84">
        <f t="shared" si="143"/>
        <v>2.9089026915113871</v>
      </c>
      <c r="BH121" s="84">
        <f t="shared" si="143"/>
        <v>1.9416126042632067</v>
      </c>
      <c r="BI121" s="84">
        <f t="shared" si="143"/>
        <v>2.6939655172413794</v>
      </c>
      <c r="BJ121" s="84">
        <f t="shared" si="143"/>
        <v>1.5600835945663531</v>
      </c>
      <c r="BK121" s="84">
        <f t="shared" si="143"/>
        <v>1.0789772727272726</v>
      </c>
      <c r="BL121" s="84">
        <f t="shared" si="143"/>
        <v>1.3784530386740332</v>
      </c>
      <c r="BM121" s="84">
        <f t="shared" si="143"/>
        <v>0</v>
      </c>
      <c r="BN121" s="84">
        <f t="shared" si="143"/>
        <v>0</v>
      </c>
      <c r="BO121" s="84">
        <f t="shared" si="143"/>
        <v>0</v>
      </c>
      <c r="BP121" s="84">
        <f t="shared" si="143"/>
        <v>0</v>
      </c>
      <c r="BQ121" s="84">
        <f t="shared" si="143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150">IFERROR(C49/C112,"-")</f>
        <v>40.721342541436464</v>
      </c>
      <c r="D124" s="66">
        <f t="shared" si="150"/>
        <v>34.142515789473684</v>
      </c>
      <c r="E124" s="66">
        <f t="shared" si="150"/>
        <v>17.473573465859985</v>
      </c>
      <c r="F124" s="65">
        <f t="shared" ref="F124:F132" si="151">IFERROR(E124/D124,"")</f>
        <v>0.51178341905452607</v>
      </c>
      <c r="H124" s="66">
        <f t="shared" ref="H124:S131" si="152">IFERROR(H49/H112,"-")</f>
        <v>38.613056338028173</v>
      </c>
      <c r="I124" s="66">
        <f t="shared" si="152"/>
        <v>30.380531249999997</v>
      </c>
      <c r="J124" s="66">
        <f t="shared" si="152"/>
        <v>37.288157024793392</v>
      </c>
      <c r="K124" s="66">
        <f t="shared" si="152"/>
        <v>27.753619680851067</v>
      </c>
      <c r="L124" s="66">
        <f t="shared" si="152"/>
        <v>25.646479452054795</v>
      </c>
      <c r="M124" s="66">
        <f t="shared" si="152"/>
        <v>43.004457831325304</v>
      </c>
      <c r="N124" s="66">
        <f t="shared" si="152"/>
        <v>27.299119617224878</v>
      </c>
      <c r="O124" s="66">
        <f t="shared" si="152"/>
        <v>32.260413612565443</v>
      </c>
      <c r="P124" s="66">
        <f t="shared" si="152"/>
        <v>21.619977687626779</v>
      </c>
      <c r="Q124" s="66">
        <f t="shared" si="152"/>
        <v>16.375051405071968</v>
      </c>
      <c r="R124" s="66">
        <f t="shared" si="152"/>
        <v>16.254143646408838</v>
      </c>
      <c r="S124" s="66" t="str">
        <f t="shared" si="152"/>
        <v>-</v>
      </c>
      <c r="U124" s="1">
        <v>26.307136363636399</v>
      </c>
      <c r="V124" s="1">
        <v>28.190874999999998</v>
      </c>
      <c r="W124" s="1">
        <v>47.2498292682927</v>
      </c>
      <c r="X124" s="1">
        <v>44.296421052631601</v>
      </c>
      <c r="Y124" s="1">
        <v>31.103526315789502</v>
      </c>
      <c r="Z124" s="1">
        <v>19.682884615384602</v>
      </c>
      <c r="AA124" s="1">
        <v>58.362652173912998</v>
      </c>
      <c r="AB124" s="1">
        <v>22.0925652173913</v>
      </c>
      <c r="AC124" s="1">
        <v>25.3664615384615</v>
      </c>
      <c r="AD124" s="1">
        <v>21.278647058823498</v>
      </c>
      <c r="AE124" s="1">
        <v>24.3535740740741</v>
      </c>
      <c r="AF124" s="1">
        <v>31.791135000000001</v>
      </c>
      <c r="AG124" s="1">
        <v>39.548705882352898</v>
      </c>
      <c r="AH124" s="1">
        <v>36.599166666666697</v>
      </c>
      <c r="AI124" s="1">
        <v>17.2880681818182</v>
      </c>
      <c r="AJ124" s="1">
        <v>45.611800000000002</v>
      </c>
      <c r="AK124" s="1">
        <v>45.190708333333298</v>
      </c>
      <c r="AL124" s="1">
        <v>39.544058823529397</v>
      </c>
      <c r="AM124" s="1">
        <v>30.750441176470598</v>
      </c>
      <c r="AN124" s="1">
        <v>22.620833333333302</v>
      </c>
      <c r="AO124" s="1">
        <v>27.8671111111111</v>
      </c>
      <c r="AP124" s="1">
        <v>20.943280000000001</v>
      </c>
      <c r="AQ124" s="1">
        <v>32.650750000000002</v>
      </c>
      <c r="AR124" s="1">
        <v>37.708366336633702</v>
      </c>
      <c r="AS124" s="48">
        <v>21.312368932038833</v>
      </c>
      <c r="AT124" s="48">
        <v>22.8813783783784</v>
      </c>
      <c r="AU124" s="48">
        <v>20.6361951219512</v>
      </c>
      <c r="AV124" s="48">
        <v>15.044729999999999</v>
      </c>
      <c r="AW124" s="48">
        <v>15.86801</v>
      </c>
      <c r="AX124" s="48">
        <v>19.978020000000001</v>
      </c>
      <c r="AY124" s="48">
        <v>16.254144</v>
      </c>
      <c r="AZ124" s="48"/>
      <c r="BA124" s="48"/>
      <c r="BB124" s="48"/>
      <c r="BC124" s="48"/>
      <c r="BD124" s="48"/>
      <c r="BF124" s="84">
        <f t="shared" ref="BF124:BQ133" si="153">IFERROR(AS124/AG124,"-")</f>
        <v>0.53888916101167961</v>
      </c>
      <c r="BG124" s="84">
        <f t="shared" si="153"/>
        <v>0.62518850734429421</v>
      </c>
      <c r="BH124" s="84">
        <f t="shared" si="153"/>
        <v>1.1936669213078539</v>
      </c>
      <c r="BI124" s="84">
        <f t="shared" si="153"/>
        <v>0.32984293538075671</v>
      </c>
      <c r="BJ124" s="84">
        <f t="shared" si="153"/>
        <v>0.35113435007380783</v>
      </c>
      <c r="BK124" s="84">
        <f t="shared" si="153"/>
        <v>0.5052091412556956</v>
      </c>
      <c r="BL124" s="84">
        <f t="shared" si="153"/>
        <v>0.52858246510093099</v>
      </c>
      <c r="BM124" s="84">
        <f t="shared" si="153"/>
        <v>0</v>
      </c>
      <c r="BN124" s="84">
        <f t="shared" si="153"/>
        <v>0</v>
      </c>
      <c r="BO124" s="84">
        <f t="shared" si="153"/>
        <v>0</v>
      </c>
      <c r="BP124" s="84">
        <f t="shared" si="153"/>
        <v>0</v>
      </c>
      <c r="BQ124" s="84">
        <f t="shared" si="153"/>
        <v>0</v>
      </c>
    </row>
    <row r="125" spans="1:69" x14ac:dyDescent="0.25">
      <c r="A125" s="44" t="s">
        <v>179</v>
      </c>
      <c r="B125" s="22" t="s">
        <v>44</v>
      </c>
      <c r="C125" s="66">
        <f t="shared" si="150"/>
        <v>14.444759858740438</v>
      </c>
      <c r="D125" s="66">
        <f t="shared" si="150"/>
        <v>14.457191499522489</v>
      </c>
      <c r="E125" s="66">
        <f t="shared" si="150"/>
        <v>13.793332263242378</v>
      </c>
      <c r="F125" s="65">
        <f t="shared" si="151"/>
        <v>0.95408103736455052</v>
      </c>
      <c r="H125" s="66">
        <f t="shared" si="152"/>
        <v>13.602568181818183</v>
      </c>
      <c r="I125" s="66">
        <f t="shared" si="152"/>
        <v>16.294052489905788</v>
      </c>
      <c r="J125" s="66">
        <f t="shared" si="152"/>
        <v>13.673552884615386</v>
      </c>
      <c r="K125" s="66">
        <f t="shared" si="152"/>
        <v>13.536226792009437</v>
      </c>
      <c r="L125" s="66">
        <f t="shared" si="152"/>
        <v>14.669510791366905</v>
      </c>
      <c r="M125" s="66">
        <f t="shared" si="152"/>
        <v>14.988589644513199</v>
      </c>
      <c r="N125" s="66">
        <f t="shared" si="152"/>
        <v>13.157463519313357</v>
      </c>
      <c r="O125" s="66">
        <f t="shared" si="152"/>
        <v>13.673086428404659</v>
      </c>
      <c r="P125" s="66">
        <f t="shared" si="152"/>
        <v>13.899988225399504</v>
      </c>
      <c r="Q125" s="66">
        <f t="shared" si="152"/>
        <v>13.786370519939425</v>
      </c>
      <c r="R125" s="66">
        <f t="shared" si="152"/>
        <v>13.594348591549297</v>
      </c>
      <c r="S125" s="66" t="str">
        <f t="shared" si="152"/>
        <v>-</v>
      </c>
      <c r="U125" s="1">
        <v>14.291</v>
      </c>
      <c r="V125" s="1">
        <v>12.264639344262299</v>
      </c>
      <c r="W125" s="1">
        <v>13.7210196078431</v>
      </c>
      <c r="X125" s="1">
        <v>18.9903106060606</v>
      </c>
      <c r="Y125" s="1">
        <v>16.552014084507</v>
      </c>
      <c r="Z125" s="1">
        <v>13.411503759398499</v>
      </c>
      <c r="AA125" s="1">
        <v>12.2733878504673</v>
      </c>
      <c r="AB125" s="1">
        <v>12.617048</v>
      </c>
      <c r="AC125" s="1">
        <v>15.1882842105263</v>
      </c>
      <c r="AD125" s="1">
        <v>13.2831502890173</v>
      </c>
      <c r="AE125" s="1">
        <v>13.9989211136892</v>
      </c>
      <c r="AF125" s="1">
        <v>12.9061093117409</v>
      </c>
      <c r="AG125" s="1">
        <v>16.773777777777799</v>
      </c>
      <c r="AH125" s="1">
        <v>12.8626382978723</v>
      </c>
      <c r="AI125" s="1">
        <v>14.5143127035831</v>
      </c>
      <c r="AJ125" s="1">
        <v>22.127795744680899</v>
      </c>
      <c r="AK125" s="1">
        <v>14.617838815789501</v>
      </c>
      <c r="AL125" s="1">
        <v>12.9157350993378</v>
      </c>
      <c r="AM125" s="1">
        <v>12.430647519582299</v>
      </c>
      <c r="AN125" s="1">
        <v>12.8955613636364</v>
      </c>
      <c r="AO125" s="1">
        <v>13.7266717281273</v>
      </c>
      <c r="AP125" s="1">
        <v>13.1045788944724</v>
      </c>
      <c r="AQ125" s="1">
        <v>14.3001988742965</v>
      </c>
      <c r="AR125" s="1">
        <v>13.6267635135136</v>
      </c>
      <c r="AS125" s="48">
        <v>14.136574358974359</v>
      </c>
      <c r="AT125" s="48">
        <v>13.929567164179099</v>
      </c>
      <c r="AU125" s="48">
        <v>13.825523415977999</v>
      </c>
      <c r="AV125" s="48">
        <v>14.33109</v>
      </c>
      <c r="AW125" s="48">
        <v>14.003489999999999</v>
      </c>
      <c r="AX125" s="48">
        <v>13.4488</v>
      </c>
      <c r="AY125" s="48">
        <v>13.594348999999999</v>
      </c>
      <c r="AZ125" s="48"/>
      <c r="BA125" s="48"/>
      <c r="BB125" s="48"/>
      <c r="BC125" s="48"/>
      <c r="BD125" s="48"/>
      <c r="BF125" s="84">
        <f t="shared" si="153"/>
        <v>0.84277820692859939</v>
      </c>
      <c r="BG125" s="84">
        <f t="shared" si="153"/>
        <v>1.082947902413091</v>
      </c>
      <c r="BH125" s="84">
        <f t="shared" si="153"/>
        <v>0.95254413338944655</v>
      </c>
      <c r="BI125" s="84">
        <f t="shared" si="153"/>
        <v>0.64765104330127055</v>
      </c>
      <c r="BJ125" s="84">
        <f t="shared" si="153"/>
        <v>0.95797266452781582</v>
      </c>
      <c r="BK125" s="84">
        <f t="shared" si="153"/>
        <v>1.0412725173257487</v>
      </c>
      <c r="BL125" s="84">
        <f t="shared" si="153"/>
        <v>1.0936155158920315</v>
      </c>
      <c r="BM125" s="84">
        <f t="shared" si="153"/>
        <v>0</v>
      </c>
      <c r="BN125" s="84">
        <f t="shared" si="153"/>
        <v>0</v>
      </c>
      <c r="BO125" s="84">
        <f t="shared" si="153"/>
        <v>0</v>
      </c>
      <c r="BP125" s="84">
        <f t="shared" si="153"/>
        <v>0</v>
      </c>
      <c r="BQ125" s="84">
        <f t="shared" si="153"/>
        <v>0</v>
      </c>
    </row>
    <row r="126" spans="1:69" x14ac:dyDescent="0.25">
      <c r="A126" s="44" t="s">
        <v>180</v>
      </c>
      <c r="B126" s="22" t="s">
        <v>45</v>
      </c>
      <c r="C126" s="66">
        <f t="shared" si="150"/>
        <v>14.006704493526275</v>
      </c>
      <c r="D126" s="66">
        <f t="shared" si="150"/>
        <v>13.137911646586344</v>
      </c>
      <c r="E126" s="66">
        <f t="shared" si="150"/>
        <v>13.282238437821171</v>
      </c>
      <c r="F126" s="65">
        <f t="shared" si="151"/>
        <v>1.0109855200063191</v>
      </c>
      <c r="H126" s="66">
        <f t="shared" si="152"/>
        <v>13.515623318385652</v>
      </c>
      <c r="I126" s="66">
        <f t="shared" si="152"/>
        <v>14.126631840796021</v>
      </c>
      <c r="J126" s="66">
        <f t="shared" si="152"/>
        <v>13.769943127962083</v>
      </c>
      <c r="K126" s="66">
        <f t="shared" si="152"/>
        <v>14.059117130307497</v>
      </c>
      <c r="L126" s="66">
        <f t="shared" si="152"/>
        <v>12.628398843930629</v>
      </c>
      <c r="M126" s="66">
        <f t="shared" si="152"/>
        <v>13.387175942549371</v>
      </c>
      <c r="N126" s="66">
        <f t="shared" si="152"/>
        <v>12.903828602620109</v>
      </c>
      <c r="O126" s="66">
        <f t="shared" si="152"/>
        <v>13.806782322520009</v>
      </c>
      <c r="P126" s="66">
        <f t="shared" si="152"/>
        <v>13.003868600682594</v>
      </c>
      <c r="Q126" s="66">
        <f t="shared" si="152"/>
        <v>13.224833462432224</v>
      </c>
      <c r="R126" s="66">
        <f t="shared" si="152"/>
        <v>14.160219298245615</v>
      </c>
      <c r="S126" s="66" t="str">
        <f t="shared" si="152"/>
        <v>-</v>
      </c>
      <c r="U126" s="1">
        <v>13.4432388059701</v>
      </c>
      <c r="V126" s="1">
        <v>12.978</v>
      </c>
      <c r="W126" s="1">
        <v>14.086987499999999</v>
      </c>
      <c r="X126" s="1">
        <v>13.3713734939759</v>
      </c>
      <c r="Y126" s="1">
        <v>13.507051063829801</v>
      </c>
      <c r="Z126" s="1">
        <v>15.468089108910901</v>
      </c>
      <c r="AA126" s="1">
        <v>14.5624090909091</v>
      </c>
      <c r="AB126" s="1">
        <v>13.3408431372549</v>
      </c>
      <c r="AC126" s="1">
        <v>13.446340425531901</v>
      </c>
      <c r="AD126" s="1">
        <v>14.598518134715</v>
      </c>
      <c r="AE126" s="1">
        <v>12.3322954545455</v>
      </c>
      <c r="AF126" s="1">
        <v>14.4050279329609</v>
      </c>
      <c r="AG126" s="1">
        <v>12.6821780821918</v>
      </c>
      <c r="AH126" s="1">
        <v>12.4004426229508</v>
      </c>
      <c r="AI126" s="1">
        <v>12.884282051282099</v>
      </c>
      <c r="AJ126" s="1">
        <v>14.84295</v>
      </c>
      <c r="AK126" s="1">
        <v>11.007173076923101</v>
      </c>
      <c r="AL126" s="1">
        <v>14.1370199335548</v>
      </c>
      <c r="AM126" s="1">
        <v>12.947330827067701</v>
      </c>
      <c r="AN126" s="1">
        <v>11.4765247933884</v>
      </c>
      <c r="AO126" s="1">
        <v>13.722053921568699</v>
      </c>
      <c r="AP126" s="1">
        <v>14.185758812615999</v>
      </c>
      <c r="AQ126" s="1">
        <v>13.054851063829799</v>
      </c>
      <c r="AR126" s="1">
        <v>14.0679508700103</v>
      </c>
      <c r="AS126" s="48">
        <v>12.063328042328042</v>
      </c>
      <c r="AT126" s="48">
        <v>13.648775862069</v>
      </c>
      <c r="AU126" s="48">
        <v>13.3702491103203</v>
      </c>
      <c r="AV126" s="48">
        <v>13.084899999999999</v>
      </c>
      <c r="AW126" s="48">
        <v>13.04302</v>
      </c>
      <c r="AX126" s="48">
        <v>13.7235</v>
      </c>
      <c r="AY126" s="48">
        <v>14.160219</v>
      </c>
      <c r="AZ126" s="48"/>
      <c r="BA126" s="48"/>
      <c r="BB126" s="48"/>
      <c r="BC126" s="48"/>
      <c r="BD126" s="48"/>
      <c r="BF126" s="84">
        <f t="shared" si="153"/>
        <v>0.95120317378820418</v>
      </c>
      <c r="BG126" s="84">
        <f t="shared" si="153"/>
        <v>1.1006684420125277</v>
      </c>
      <c r="BH126" s="84">
        <f t="shared" si="153"/>
        <v>1.0377178221575678</v>
      </c>
      <c r="BI126" s="84">
        <f t="shared" si="153"/>
        <v>0.88155656389060122</v>
      </c>
      <c r="BJ126" s="84">
        <f t="shared" si="153"/>
        <v>1.1849563833374366</v>
      </c>
      <c r="BK126" s="84">
        <f t="shared" si="153"/>
        <v>0.97074914405593404</v>
      </c>
      <c r="BL126" s="84">
        <f t="shared" si="153"/>
        <v>1.0936786268252785</v>
      </c>
      <c r="BM126" s="84">
        <f t="shared" si="153"/>
        <v>0</v>
      </c>
      <c r="BN126" s="84">
        <f t="shared" si="153"/>
        <v>0</v>
      </c>
      <c r="BO126" s="84">
        <f t="shared" si="153"/>
        <v>0</v>
      </c>
      <c r="BP126" s="84">
        <f t="shared" si="153"/>
        <v>0</v>
      </c>
      <c r="BQ126" s="84">
        <f t="shared" si="153"/>
        <v>0</v>
      </c>
    </row>
    <row r="127" spans="1:69" x14ac:dyDescent="0.25">
      <c r="A127" s="44" t="s">
        <v>181</v>
      </c>
      <c r="B127" s="22" t="s">
        <v>46</v>
      </c>
      <c r="C127" s="66">
        <f t="shared" si="150"/>
        <v>13.624645776566757</v>
      </c>
      <c r="D127" s="66">
        <f t="shared" si="150"/>
        <v>14.091565425023878</v>
      </c>
      <c r="E127" s="66">
        <f t="shared" si="150"/>
        <v>13.532053556715192</v>
      </c>
      <c r="F127" s="65">
        <f t="shared" si="151"/>
        <v>0.96029455554206189</v>
      </c>
      <c r="H127" s="66">
        <f t="shared" si="152"/>
        <v>13.960954022988506</v>
      </c>
      <c r="I127" s="66">
        <f t="shared" si="152"/>
        <v>13.410909967845658</v>
      </c>
      <c r="J127" s="66">
        <f t="shared" si="152"/>
        <v>13.512179640718564</v>
      </c>
      <c r="K127" s="66">
        <f t="shared" si="152"/>
        <v>14.643863236289777</v>
      </c>
      <c r="L127" s="66">
        <f t="shared" si="152"/>
        <v>13.636790322580646</v>
      </c>
      <c r="M127" s="66">
        <f t="shared" si="152"/>
        <v>14.134403669724772</v>
      </c>
      <c r="N127" s="66">
        <f t="shared" si="152"/>
        <v>13.135563329928509</v>
      </c>
      <c r="O127" s="66">
        <f t="shared" si="152"/>
        <v>13.629307657859407</v>
      </c>
      <c r="P127" s="66">
        <f t="shared" si="152"/>
        <v>13.122375063613241</v>
      </c>
      <c r="Q127" s="66">
        <f t="shared" si="152"/>
        <v>13.57018124507486</v>
      </c>
      <c r="R127" s="66">
        <f t="shared" si="152"/>
        <v>15.391105651105653</v>
      </c>
      <c r="S127" s="66" t="str">
        <f t="shared" si="152"/>
        <v>-</v>
      </c>
      <c r="U127" s="1">
        <v>14.0415375</v>
      </c>
      <c r="V127" s="1">
        <v>13.9194923076923</v>
      </c>
      <c r="W127" s="1">
        <v>13.928612068965499</v>
      </c>
      <c r="X127" s="1">
        <v>13.356906666666699</v>
      </c>
      <c r="Y127" s="1">
        <v>12.3246202531646</v>
      </c>
      <c r="Z127" s="1">
        <v>13.9833121019108</v>
      </c>
      <c r="AA127" s="1">
        <v>13.4931358024691</v>
      </c>
      <c r="AB127" s="1">
        <v>12.7887234042553</v>
      </c>
      <c r="AC127" s="1">
        <v>13.8023428571429</v>
      </c>
      <c r="AD127" s="1">
        <v>14.3278531073446</v>
      </c>
      <c r="AE127" s="1">
        <v>13.9604533762058</v>
      </c>
      <c r="AF127" s="1">
        <v>15.7156167664671</v>
      </c>
      <c r="AG127" s="1">
        <v>11.609454545454501</v>
      </c>
      <c r="AH127" s="1">
        <v>12.460513333333299</v>
      </c>
      <c r="AI127" s="1">
        <v>15.9324712643678</v>
      </c>
      <c r="AJ127" s="1">
        <v>16.215705128205101</v>
      </c>
      <c r="AK127" s="1">
        <v>13.5933255813953</v>
      </c>
      <c r="AL127" s="1">
        <v>13.730288209607</v>
      </c>
      <c r="AM127" s="1">
        <v>15.101141242937899</v>
      </c>
      <c r="AN127" s="1">
        <v>11.5962153846154</v>
      </c>
      <c r="AO127" s="1">
        <v>13.4550199161426</v>
      </c>
      <c r="AP127" s="1">
        <v>13.6999067164179</v>
      </c>
      <c r="AQ127" s="1">
        <v>13.496574829931999</v>
      </c>
      <c r="AR127" s="1">
        <v>13.665561767358</v>
      </c>
      <c r="AS127" s="48">
        <v>13.190883089770354</v>
      </c>
      <c r="AT127" s="48">
        <v>13.008937649880099</v>
      </c>
      <c r="AU127" s="48">
        <v>13.217147239263801</v>
      </c>
      <c r="AV127" s="48">
        <v>13.533950000000001</v>
      </c>
      <c r="AW127" s="48">
        <v>13.642300000000001</v>
      </c>
      <c r="AX127" s="48">
        <v>13.526579999999999</v>
      </c>
      <c r="AY127" s="48">
        <v>15.391106000000001</v>
      </c>
      <c r="AZ127" s="48"/>
      <c r="BA127" s="48"/>
      <c r="BB127" s="48"/>
      <c r="BC127" s="48"/>
      <c r="BD127" s="48"/>
      <c r="BF127" s="84">
        <f t="shared" si="153"/>
        <v>1.1362190220155552</v>
      </c>
      <c r="BG127" s="84">
        <f t="shared" si="153"/>
        <v>1.044012979391443</v>
      </c>
      <c r="BH127" s="84">
        <f t="shared" si="153"/>
        <v>0.82957295324444169</v>
      </c>
      <c r="BI127" s="84">
        <f t="shared" si="153"/>
        <v>0.83461988812681742</v>
      </c>
      <c r="BJ127" s="84">
        <f t="shared" si="153"/>
        <v>1.0036028283374401</v>
      </c>
      <c r="BK127" s="84">
        <f t="shared" si="153"/>
        <v>0.98516358822938122</v>
      </c>
      <c r="BL127" s="84">
        <f t="shared" si="153"/>
        <v>1.0192015128126628</v>
      </c>
      <c r="BM127" s="84">
        <f t="shared" si="153"/>
        <v>0</v>
      </c>
      <c r="BN127" s="84">
        <f t="shared" si="153"/>
        <v>0</v>
      </c>
      <c r="BO127" s="84">
        <f t="shared" si="153"/>
        <v>0</v>
      </c>
      <c r="BP127" s="84">
        <f t="shared" si="153"/>
        <v>0</v>
      </c>
      <c r="BQ127" s="84">
        <f t="shared" si="153"/>
        <v>0</v>
      </c>
    </row>
    <row r="128" spans="1:69" x14ac:dyDescent="0.25">
      <c r="A128" s="44" t="s">
        <v>182</v>
      </c>
      <c r="B128" s="22" t="s">
        <v>47</v>
      </c>
      <c r="C128" s="66">
        <f t="shared" si="150"/>
        <v>15.683949810606061</v>
      </c>
      <c r="D128" s="66">
        <f t="shared" si="150"/>
        <v>13.155845777233782</v>
      </c>
      <c r="E128" s="66">
        <f t="shared" si="150"/>
        <v>14.02627655055225</v>
      </c>
      <c r="F128" s="65">
        <f t="shared" si="151"/>
        <v>1.0661630417426107</v>
      </c>
      <c r="H128" s="66">
        <f t="shared" si="152"/>
        <v>13.195689189189189</v>
      </c>
      <c r="I128" s="66">
        <f t="shared" si="152"/>
        <v>16.360434999999999</v>
      </c>
      <c r="J128" s="66">
        <f t="shared" si="152"/>
        <v>15.268603146853145</v>
      </c>
      <c r="K128" s="66">
        <f t="shared" si="152"/>
        <v>14.958529971455757</v>
      </c>
      <c r="L128" s="66">
        <f t="shared" si="152"/>
        <v>12.966002232142857</v>
      </c>
      <c r="M128" s="66">
        <f t="shared" si="152"/>
        <v>12.856341137123746</v>
      </c>
      <c r="N128" s="66">
        <f t="shared" si="152"/>
        <v>14.683704225352111</v>
      </c>
      <c r="O128" s="66">
        <f t="shared" si="152"/>
        <v>15.573040455120125</v>
      </c>
      <c r="P128" s="66">
        <f t="shared" si="152"/>
        <v>13.463870629370629</v>
      </c>
      <c r="Q128" s="66">
        <f t="shared" si="152"/>
        <v>15.056540697674418</v>
      </c>
      <c r="R128" s="66">
        <f t="shared" si="152"/>
        <v>14.430593220338983</v>
      </c>
      <c r="S128" s="66" t="str">
        <f t="shared" si="152"/>
        <v>-</v>
      </c>
      <c r="U128" s="1">
        <v>14.326594594594599</v>
      </c>
      <c r="V128" s="1">
        <v>13.2779117647059</v>
      </c>
      <c r="W128" s="1">
        <v>12.615961038961</v>
      </c>
      <c r="X128" s="1">
        <v>23.001364077669901</v>
      </c>
      <c r="Y128" s="1">
        <v>12.360366071428601</v>
      </c>
      <c r="Z128" s="1">
        <v>13.5838705882353</v>
      </c>
      <c r="AA128" s="1">
        <v>17.750412499999999</v>
      </c>
      <c r="AB128" s="1">
        <v>13.8632903225806</v>
      </c>
      <c r="AC128" s="1">
        <v>14.494885416666699</v>
      </c>
      <c r="AD128" s="1">
        <v>13.4299014084507</v>
      </c>
      <c r="AE128" s="1">
        <v>14.5898203883495</v>
      </c>
      <c r="AF128" s="1">
        <v>16.079436619718301</v>
      </c>
      <c r="AG128" s="1">
        <v>13.1766633663366</v>
      </c>
      <c r="AH128" s="1">
        <v>12.2363571428571</v>
      </c>
      <c r="AI128" s="1">
        <v>13.167722891566299</v>
      </c>
      <c r="AJ128" s="1">
        <v>11.816342857142899</v>
      </c>
      <c r="AK128" s="1">
        <v>13.432971428571401</v>
      </c>
      <c r="AL128" s="1">
        <v>13.4030112359551</v>
      </c>
      <c r="AM128" s="1">
        <v>15.6501571428571</v>
      </c>
      <c r="AN128" s="1">
        <v>14.438734693877599</v>
      </c>
      <c r="AO128" s="1">
        <v>14.3956204620462</v>
      </c>
      <c r="AP128" s="1">
        <v>16.863966101694899</v>
      </c>
      <c r="AQ128" s="1">
        <v>13.090885</v>
      </c>
      <c r="AR128" s="1">
        <v>16.220231884057998</v>
      </c>
      <c r="AS128" s="48">
        <v>13.818108433734938</v>
      </c>
      <c r="AT128" s="48">
        <v>12.7752647058824</v>
      </c>
      <c r="AU128" s="48">
        <v>13.8036879432624</v>
      </c>
      <c r="AV128" s="48">
        <v>14.128</v>
      </c>
      <c r="AW128" s="48">
        <v>16.579000000000001</v>
      </c>
      <c r="AX128" s="48">
        <v>14.878690000000001</v>
      </c>
      <c r="AY128" s="48">
        <v>14.430593</v>
      </c>
      <c r="AZ128" s="48"/>
      <c r="BA128" s="48"/>
      <c r="BB128" s="48"/>
      <c r="BC128" s="48"/>
      <c r="BD128" s="48"/>
      <c r="BF128" s="84">
        <f t="shared" si="153"/>
        <v>1.0486803866475853</v>
      </c>
      <c r="BG128" s="84">
        <f t="shared" si="153"/>
        <v>1.0440415032622583</v>
      </c>
      <c r="BH128" s="84">
        <f t="shared" si="153"/>
        <v>1.0482972687785999</v>
      </c>
      <c r="BI128" s="84">
        <f t="shared" si="153"/>
        <v>1.1956321994719135</v>
      </c>
      <c r="BJ128" s="84">
        <f t="shared" si="153"/>
        <v>1.234201984881552</v>
      </c>
      <c r="BK128" s="84">
        <f t="shared" si="153"/>
        <v>1.1101005392046694</v>
      </c>
      <c r="BL128" s="84">
        <f t="shared" si="153"/>
        <v>0.92207336119856642</v>
      </c>
      <c r="BM128" s="84">
        <f t="shared" si="153"/>
        <v>0</v>
      </c>
      <c r="BN128" s="84">
        <f t="shared" si="153"/>
        <v>0</v>
      </c>
      <c r="BO128" s="84">
        <f t="shared" si="153"/>
        <v>0</v>
      </c>
      <c r="BP128" s="84">
        <f t="shared" si="153"/>
        <v>0</v>
      </c>
      <c r="BQ128" s="84">
        <f t="shared" si="153"/>
        <v>0</v>
      </c>
    </row>
    <row r="129" spans="1:69" x14ac:dyDescent="0.25">
      <c r="A129" s="44" t="s">
        <v>183</v>
      </c>
      <c r="B129" s="22" t="s">
        <v>48</v>
      </c>
      <c r="C129" s="66">
        <f t="shared" si="150"/>
        <v>17.93060990338164</v>
      </c>
      <c r="D129" s="66">
        <f t="shared" si="150"/>
        <v>15.860828663793102</v>
      </c>
      <c r="E129" s="66">
        <f t="shared" si="150"/>
        <v>13.971046012269937</v>
      </c>
      <c r="F129" s="65">
        <f t="shared" si="151"/>
        <v>0.8808522119757124</v>
      </c>
      <c r="H129" s="66">
        <f t="shared" si="152"/>
        <v>17.128176923076921</v>
      </c>
      <c r="I129" s="66">
        <f t="shared" si="152"/>
        <v>18.324444711538462</v>
      </c>
      <c r="J129" s="66">
        <f t="shared" si="152"/>
        <v>15.225513157894737</v>
      </c>
      <c r="K129" s="66">
        <f t="shared" si="152"/>
        <v>16.089150984682714</v>
      </c>
      <c r="L129" s="66">
        <f t="shared" si="152"/>
        <v>15.291980891719744</v>
      </c>
      <c r="M129" s="66">
        <f t="shared" si="152"/>
        <v>15.331536821705427</v>
      </c>
      <c r="N129" s="66">
        <f t="shared" si="152"/>
        <v>17.097549488054607</v>
      </c>
      <c r="O129" s="66">
        <f t="shared" si="152"/>
        <v>21.665102620087357</v>
      </c>
      <c r="P129" s="66">
        <f t="shared" si="152"/>
        <v>13.664475675675675</v>
      </c>
      <c r="Q129" s="66">
        <f t="shared" si="152"/>
        <v>14.182913256955811</v>
      </c>
      <c r="R129" s="66">
        <f t="shared" si="152"/>
        <v>14.265942028985508</v>
      </c>
      <c r="S129" s="66" t="str">
        <f t="shared" si="152"/>
        <v>-</v>
      </c>
      <c r="U129" s="1">
        <v>17.4502121212121</v>
      </c>
      <c r="V129" s="1">
        <v>21.493322580645199</v>
      </c>
      <c r="W129" s="1">
        <v>14.916863636363599</v>
      </c>
      <c r="X129" s="1">
        <v>25.259331168831199</v>
      </c>
      <c r="Y129" s="1">
        <v>13.7831428571429</v>
      </c>
      <c r="Z129" s="1">
        <v>14.7819016393443</v>
      </c>
      <c r="AA129" s="1">
        <v>18.2253289473684</v>
      </c>
      <c r="AB129" s="1">
        <v>14.6623448275862</v>
      </c>
      <c r="AC129" s="1">
        <v>13.7457992424242</v>
      </c>
      <c r="AD129" s="1">
        <v>15.212297297297299</v>
      </c>
      <c r="AE129" s="1">
        <v>15.1200056497175</v>
      </c>
      <c r="AF129" s="1">
        <v>17.680094674556202</v>
      </c>
      <c r="AG129" s="1">
        <v>12.8526785714286</v>
      </c>
      <c r="AH129" s="1">
        <v>15.0465903614458</v>
      </c>
      <c r="AI129" s="1">
        <v>16.188942857142901</v>
      </c>
      <c r="AJ129" s="1">
        <v>16.416063636363599</v>
      </c>
      <c r="AK129" s="1">
        <v>16.652473684210499</v>
      </c>
      <c r="AL129" s="1">
        <v>13.8626936170213</v>
      </c>
      <c r="AM129" s="1">
        <v>20.470346938775499</v>
      </c>
      <c r="AN129" s="1">
        <v>16.6449866666667</v>
      </c>
      <c r="AO129" s="1">
        <v>14.62595</v>
      </c>
      <c r="AP129" s="1">
        <v>15.4765</v>
      </c>
      <c r="AQ129" s="1">
        <v>19.315999999999999</v>
      </c>
      <c r="AR129" s="1">
        <v>24.1601123188406</v>
      </c>
      <c r="AS129" s="48">
        <v>12.350317073170732</v>
      </c>
      <c r="AT129" s="48">
        <v>13.227147727272699</v>
      </c>
      <c r="AU129" s="48">
        <v>14.2864646464646</v>
      </c>
      <c r="AV129" s="48">
        <v>14.338710000000001</v>
      </c>
      <c r="AW129" s="48">
        <v>14.64227</v>
      </c>
      <c r="AX129" s="48">
        <v>13.331630000000001</v>
      </c>
      <c r="AY129" s="48">
        <v>14.265942000000001</v>
      </c>
      <c r="AZ129" s="48"/>
      <c r="BA129" s="48"/>
      <c r="BB129" s="48"/>
      <c r="BC129" s="48"/>
      <c r="BD129" s="48"/>
      <c r="BF129" s="84">
        <f t="shared" si="153"/>
        <v>0.96091386745058627</v>
      </c>
      <c r="BG129" s="84">
        <f t="shared" si="153"/>
        <v>0.87907940666510753</v>
      </c>
      <c r="BH129" s="84">
        <f t="shared" si="153"/>
        <v>0.88248286330574766</v>
      </c>
      <c r="BI129" s="84">
        <f t="shared" si="153"/>
        <v>0.87345604388606257</v>
      </c>
      <c r="BJ129" s="84">
        <f t="shared" si="153"/>
        <v>0.87928498057819915</v>
      </c>
      <c r="BK129" s="84">
        <f t="shared" si="153"/>
        <v>0.96169116683288491</v>
      </c>
      <c r="BL129" s="84">
        <f t="shared" si="153"/>
        <v>0.69690768029813199</v>
      </c>
      <c r="BM129" s="84">
        <f t="shared" si="153"/>
        <v>0</v>
      </c>
      <c r="BN129" s="84">
        <f t="shared" si="153"/>
        <v>0</v>
      </c>
      <c r="BO129" s="84">
        <f t="shared" si="153"/>
        <v>0</v>
      </c>
      <c r="BP129" s="84">
        <f t="shared" si="153"/>
        <v>0</v>
      </c>
      <c r="BQ129" s="84">
        <f t="shared" si="153"/>
        <v>0</v>
      </c>
    </row>
    <row r="130" spans="1:69" x14ac:dyDescent="0.25">
      <c r="A130" s="44" t="s">
        <v>184</v>
      </c>
      <c r="B130" s="22" t="s">
        <v>49</v>
      </c>
      <c r="C130" s="66">
        <f t="shared" si="150"/>
        <v>15.131651515151514</v>
      </c>
      <c r="D130" s="66">
        <f t="shared" si="150"/>
        <v>16.663853391684903</v>
      </c>
      <c r="E130" s="66">
        <f t="shared" si="150"/>
        <v>18.427038461538462</v>
      </c>
      <c r="F130" s="65">
        <f t="shared" si="151"/>
        <v>1.1058089643739528</v>
      </c>
      <c r="H130" s="66">
        <f t="shared" si="152"/>
        <v>19.205923076923078</v>
      </c>
      <c r="I130" s="66">
        <f t="shared" si="152"/>
        <v>10.791878787878789</v>
      </c>
      <c r="J130" s="66">
        <f t="shared" si="152"/>
        <v>22.650363636363636</v>
      </c>
      <c r="K130" s="66">
        <f t="shared" si="152"/>
        <v>19.921033613445378</v>
      </c>
      <c r="L130" s="66">
        <f t="shared" si="152"/>
        <v>19.905807017543861</v>
      </c>
      <c r="M130" s="66">
        <f t="shared" si="152"/>
        <v>14.88569298245614</v>
      </c>
      <c r="N130" s="66">
        <f t="shared" si="152"/>
        <v>17.019335999999999</v>
      </c>
      <c r="O130" s="66">
        <f t="shared" si="152"/>
        <v>18.863917981072586</v>
      </c>
      <c r="P130" s="66">
        <f t="shared" si="152"/>
        <v>18.390471349353053</v>
      </c>
      <c r="Q130" s="66">
        <f t="shared" si="152"/>
        <v>17.619258241758242</v>
      </c>
      <c r="R130" s="66">
        <f t="shared" si="152"/>
        <v>22.20248447204969</v>
      </c>
      <c r="S130" s="66" t="str">
        <f t="shared" si="152"/>
        <v>-</v>
      </c>
      <c r="U130" s="1">
        <v>18.035</v>
      </c>
      <c r="V130" s="1">
        <v>16.1531428571429</v>
      </c>
      <c r="W130" s="1">
        <v>25.133749999999999</v>
      </c>
      <c r="X130" s="1">
        <v>15.7466666666667</v>
      </c>
      <c r="Y130" s="1">
        <v>-2.3321333333333301</v>
      </c>
      <c r="Z130" s="1">
        <v>22.9249333333333</v>
      </c>
      <c r="AA130" s="1">
        <v>19.643999999999998</v>
      </c>
      <c r="AB130" s="1">
        <v>20.519526315789498</v>
      </c>
      <c r="AC130" s="1">
        <v>24.327249999999999</v>
      </c>
      <c r="AD130" s="1">
        <v>19.1090444444444</v>
      </c>
      <c r="AE130" s="1">
        <v>17.1603064516129</v>
      </c>
      <c r="AF130" s="1">
        <v>23.862016393442602</v>
      </c>
      <c r="AG130" s="1">
        <v>16.526125</v>
      </c>
      <c r="AH130" s="1">
        <v>26.7690625</v>
      </c>
      <c r="AI130" s="1">
        <v>19.275043956044001</v>
      </c>
      <c r="AJ130" s="1">
        <v>9.7587441860465098</v>
      </c>
      <c r="AK130" s="1">
        <v>17.981029411764698</v>
      </c>
      <c r="AL130" s="1">
        <v>14.970957264957301</v>
      </c>
      <c r="AM130" s="1">
        <v>14.0956896551724</v>
      </c>
      <c r="AN130" s="1">
        <v>20.1928378378378</v>
      </c>
      <c r="AO130" s="1">
        <v>15.7462543554007</v>
      </c>
      <c r="AP130" s="1">
        <v>21.3565503355705</v>
      </c>
      <c r="AQ130" s="1">
        <v>13.8158761061947</v>
      </c>
      <c r="AR130" s="1">
        <v>20.3987543581617</v>
      </c>
      <c r="AS130" s="48">
        <v>18.74718881118881</v>
      </c>
      <c r="AT130" s="48">
        <v>17.770990430622</v>
      </c>
      <c r="AU130" s="48">
        <v>18.805608465608501</v>
      </c>
      <c r="AV130" s="48">
        <v>16.3995</v>
      </c>
      <c r="AW130" s="48">
        <v>17.95748</v>
      </c>
      <c r="AX130" s="48">
        <v>18.829080000000001</v>
      </c>
      <c r="AY130" s="48">
        <v>22.202483999999998</v>
      </c>
      <c r="AZ130" s="48"/>
      <c r="BA130" s="48"/>
      <c r="BB130" s="48"/>
      <c r="BC130" s="48"/>
      <c r="BD130" s="48"/>
      <c r="BF130" s="84">
        <f t="shared" si="153"/>
        <v>1.1343971324910593</v>
      </c>
      <c r="BG130" s="84">
        <f t="shared" si="153"/>
        <v>0.66386301091500677</v>
      </c>
      <c r="BH130" s="84">
        <f t="shared" si="153"/>
        <v>0.97564542568587498</v>
      </c>
      <c r="BI130" s="84">
        <f t="shared" si="153"/>
        <v>1.6804928674581654</v>
      </c>
      <c r="BJ130" s="84">
        <f t="shared" si="153"/>
        <v>0.99869031904539962</v>
      </c>
      <c r="BK130" s="84">
        <f t="shared" si="153"/>
        <v>1.257707150368631</v>
      </c>
      <c r="BL130" s="84">
        <f t="shared" si="153"/>
        <v>1.5751257684545301</v>
      </c>
      <c r="BM130" s="84">
        <f t="shared" si="153"/>
        <v>0</v>
      </c>
      <c r="BN130" s="84">
        <f t="shared" si="153"/>
        <v>0</v>
      </c>
      <c r="BO130" s="84">
        <f t="shared" si="153"/>
        <v>0</v>
      </c>
      <c r="BP130" s="84">
        <f t="shared" si="153"/>
        <v>0</v>
      </c>
      <c r="BQ130" s="84">
        <f t="shared" si="153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>
        <f t="shared" si="150"/>
        <v>13.910750547045952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>
        <f t="shared" si="152"/>
        <v>12.934917241379312</v>
      </c>
      <c r="Q131" s="66">
        <f t="shared" si="152"/>
        <v>14.179163498098859</v>
      </c>
      <c r="R131" s="66">
        <f t="shared" si="152"/>
        <v>15.357755102040816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13.266456790123501</v>
      </c>
      <c r="AU131" s="48">
        <v>12.5153125</v>
      </c>
      <c r="AV131" s="48">
        <v>13.708740000000001</v>
      </c>
      <c r="AW131" s="48">
        <v>15.695259999999999</v>
      </c>
      <c r="AX131" s="48">
        <v>13.93191</v>
      </c>
      <c r="AY131" s="48">
        <v>15.357754999999999</v>
      </c>
      <c r="AZ131" s="48"/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/>
      <c r="B132" s="3" t="s">
        <v>153</v>
      </c>
      <c r="C132" s="66">
        <f t="shared" ref="C132:E133" si="154">IFERROR(C58/C120,"-")</f>
        <v>16.197248468941382</v>
      </c>
      <c r="D132" s="66">
        <f t="shared" si="154"/>
        <v>14.961283810690777</v>
      </c>
      <c r="E132" s="66">
        <f t="shared" si="154"/>
        <v>14.422083496594833</v>
      </c>
      <c r="F132" s="65">
        <f t="shared" si="151"/>
        <v>0.96396029104730629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15.170114035087719</v>
      </c>
      <c r="V132" s="71">
        <f t="shared" ref="V132:BD132" si="155">IFERROR(V58/V120,"-")</f>
        <v>14.523329787234045</v>
      </c>
      <c r="W132" s="71">
        <f t="shared" si="155"/>
        <v>16.740621399176955</v>
      </c>
      <c r="X132" s="71">
        <f t="shared" si="155"/>
        <v>19.961979674796748</v>
      </c>
      <c r="Y132" s="71">
        <f t="shared" si="155"/>
        <v>13.928090558766858</v>
      </c>
      <c r="Z132" s="71">
        <f t="shared" si="155"/>
        <v>14.625157439446367</v>
      </c>
      <c r="AA132" s="71">
        <f t="shared" si="155"/>
        <v>17.284042465753423</v>
      </c>
      <c r="AB132" s="71">
        <f t="shared" si="155"/>
        <v>13.970966873706006</v>
      </c>
      <c r="AC132" s="71">
        <f t="shared" si="155"/>
        <v>15.297058770343583</v>
      </c>
      <c r="AD132" s="71">
        <f t="shared" si="155"/>
        <v>14.594621787025705</v>
      </c>
      <c r="AE132" s="71">
        <f t="shared" si="155"/>
        <v>14.723215331010474</v>
      </c>
      <c r="AF132" s="71">
        <f t="shared" si="155"/>
        <v>16.834790062981121</v>
      </c>
      <c r="AG132" s="71">
        <f t="shared" si="155"/>
        <v>14.478123931623928</v>
      </c>
      <c r="AH132" s="71">
        <f t="shared" si="155"/>
        <v>14.438670807453416</v>
      </c>
      <c r="AI132" s="71">
        <f t="shared" si="155"/>
        <v>15.159557924003707</v>
      </c>
      <c r="AJ132" s="71">
        <f t="shared" si="155"/>
        <v>18.039591954023006</v>
      </c>
      <c r="AK132" s="71">
        <f t="shared" si="155"/>
        <v>15.130410658307209</v>
      </c>
      <c r="AL132" s="71">
        <f t="shared" si="155"/>
        <v>14.032704545454584</v>
      </c>
      <c r="AM132" s="71">
        <f t="shared" si="155"/>
        <v>14.587937384898721</v>
      </c>
      <c r="AN132" s="71">
        <f t="shared" si="155"/>
        <v>13.477317183951573</v>
      </c>
      <c r="AO132" s="71">
        <f t="shared" si="155"/>
        <v>14.189415354330745</v>
      </c>
      <c r="AP132" s="71">
        <f t="shared" si="155"/>
        <v>14.963684319119682</v>
      </c>
      <c r="AQ132" s="71">
        <f t="shared" si="155"/>
        <v>14.299060513447465</v>
      </c>
      <c r="AR132" s="71">
        <f t="shared" si="155"/>
        <v>15.985946400747963</v>
      </c>
      <c r="AS132" s="71">
        <f t="shared" si="155"/>
        <v>14.10147587719298</v>
      </c>
      <c r="AT132" s="71">
        <f t="shared" si="155"/>
        <v>14.28943126888219</v>
      </c>
      <c r="AU132" s="71">
        <f t="shared" si="155"/>
        <v>14.270231413096999</v>
      </c>
      <c r="AV132" s="71">
        <f t="shared" si="155"/>
        <v>14.314050116550117</v>
      </c>
      <c r="AW132" s="71">
        <f t="shared" si="155"/>
        <v>14.665612813370473</v>
      </c>
      <c r="AX132" s="71">
        <f t="shared" si="155"/>
        <v>14.420259179265658</v>
      </c>
      <c r="AY132" s="71">
        <f t="shared" si="155"/>
        <v>14.847147790055248</v>
      </c>
      <c r="AZ132" s="71" t="str">
        <f t="shared" si="155"/>
        <v>-</v>
      </c>
      <c r="BA132" s="71" t="str">
        <f t="shared" si="155"/>
        <v>-</v>
      </c>
      <c r="BB132" s="71" t="str">
        <f t="shared" si="155"/>
        <v>-</v>
      </c>
      <c r="BC132" s="71" t="str">
        <f t="shared" si="155"/>
        <v>-</v>
      </c>
      <c r="BD132" s="71" t="str">
        <f t="shared" si="155"/>
        <v>-</v>
      </c>
      <c r="BF132" s="84">
        <f t="shared" si="153"/>
        <v>0.9739850234595484</v>
      </c>
      <c r="BG132" s="84">
        <f t="shared" si="153"/>
        <v>0.98966390046830444</v>
      </c>
      <c r="BH132" s="84">
        <f t="shared" si="153"/>
        <v>0.94133559069697248</v>
      </c>
      <c r="BI132" s="84">
        <f t="shared" si="153"/>
        <v>0.79347970580664617</v>
      </c>
      <c r="BJ132" s="84">
        <f t="shared" si="153"/>
        <v>0.96928055322268836</v>
      </c>
      <c r="BK132" s="84">
        <f t="shared" si="153"/>
        <v>1.027617957219559</v>
      </c>
      <c r="BL132" s="84">
        <f t="shared" si="153"/>
        <v>1.0177688180527056</v>
      </c>
      <c r="BM132" s="84" t="str">
        <f t="shared" si="153"/>
        <v>-</v>
      </c>
      <c r="BN132" s="84" t="str">
        <f t="shared" si="153"/>
        <v>-</v>
      </c>
      <c r="BO132" s="84" t="str">
        <f t="shared" si="153"/>
        <v>-</v>
      </c>
      <c r="BP132" s="84" t="str">
        <f t="shared" si="153"/>
        <v>-</v>
      </c>
      <c r="BQ132" s="84" t="str">
        <f t="shared" si="153"/>
        <v>-</v>
      </c>
    </row>
    <row r="133" spans="1:69" x14ac:dyDescent="0.25">
      <c r="A133" s="45" t="s">
        <v>209</v>
      </c>
      <c r="B133" s="3" t="s">
        <v>61</v>
      </c>
      <c r="C133" s="66">
        <f>IFERROR(C59/C121,"-")</f>
        <v>16.197248468941382</v>
      </c>
      <c r="D133" s="66">
        <f t="shared" si="154"/>
        <v>14.961283810690777</v>
      </c>
      <c r="E133" s="66">
        <f t="shared" si="154"/>
        <v>14.401174481030781</v>
      </c>
      <c r="F133" s="65">
        <f>IFERROR(E133/D133,"")</f>
        <v>0.96256274951085663</v>
      </c>
      <c r="H133" s="66">
        <f t="shared" ref="H133:S133" si="156">IFERROR(H59/H121,"-")</f>
        <v>15.693423423423424</v>
      </c>
      <c r="I133" s="66">
        <f t="shared" si="156"/>
        <v>16.049914411579611</v>
      </c>
      <c r="J133" s="66">
        <f t="shared" si="156"/>
        <v>15.646345407503235</v>
      </c>
      <c r="K133" s="66">
        <f t="shared" si="156"/>
        <v>15.514407769627818</v>
      </c>
      <c r="L133" s="66">
        <f t="shared" si="156"/>
        <v>14.830937438423645</v>
      </c>
      <c r="M133" s="66">
        <f t="shared" si="156"/>
        <v>15.157608848520391</v>
      </c>
      <c r="N133" s="66">
        <f t="shared" si="156"/>
        <v>14.075000675827912</v>
      </c>
      <c r="O133" s="66">
        <f t="shared" si="156"/>
        <v>15.311852992538546</v>
      </c>
      <c r="P133" s="66">
        <f t="shared" si="156"/>
        <v>14.197224841341795</v>
      </c>
      <c r="Q133" s="66">
        <f t="shared" si="156"/>
        <v>14.440510727169166</v>
      </c>
      <c r="R133" s="66">
        <f t="shared" si="156"/>
        <v>14.863861055444222</v>
      </c>
      <c r="S133" s="66" t="str">
        <f t="shared" si="156"/>
        <v>-</v>
      </c>
      <c r="T133" s="5"/>
      <c r="U133" s="10">
        <v>15.1701140350877</v>
      </c>
      <c r="V133" s="10">
        <v>14.523329787233999</v>
      </c>
      <c r="W133" s="10">
        <v>16.740621399177002</v>
      </c>
      <c r="X133" s="10">
        <v>19.961979674796702</v>
      </c>
      <c r="Y133" s="10">
        <v>13.9280905587669</v>
      </c>
      <c r="Z133" s="10">
        <v>14.625157439446401</v>
      </c>
      <c r="AA133" s="10">
        <v>17.284042465753402</v>
      </c>
      <c r="AB133" s="10">
        <v>13.970966873706001</v>
      </c>
      <c r="AC133" s="10">
        <v>15.2970587703436</v>
      </c>
      <c r="AD133" s="10">
        <v>14.5946217870257</v>
      </c>
      <c r="AE133" s="10">
        <v>14.723215331010501</v>
      </c>
      <c r="AF133" s="10">
        <v>16.834790062981099</v>
      </c>
      <c r="AG133" s="10">
        <v>14.4781239316239</v>
      </c>
      <c r="AH133" s="10">
        <v>14.4386708074534</v>
      </c>
      <c r="AI133" s="10">
        <v>15.1595579240037</v>
      </c>
      <c r="AJ133" s="10">
        <v>18.039591954022999</v>
      </c>
      <c r="AK133" s="10">
        <v>15.1304106583072</v>
      </c>
      <c r="AL133" s="10">
        <v>14.0327045454546</v>
      </c>
      <c r="AM133" s="10">
        <v>14.5879373848987</v>
      </c>
      <c r="AN133" s="10">
        <v>13.4773171839516</v>
      </c>
      <c r="AO133" s="10">
        <v>14.1894153543307</v>
      </c>
      <c r="AP133" s="10">
        <v>14.9636843191197</v>
      </c>
      <c r="AQ133" s="10">
        <v>14.2990605134475</v>
      </c>
      <c r="AR133" s="10">
        <v>15.985946400748</v>
      </c>
      <c r="AS133" s="48">
        <v>14.10147587719298</v>
      </c>
      <c r="AT133" s="48">
        <v>14.230455516014199</v>
      </c>
      <c r="AU133" s="48">
        <v>14.2166205250597</v>
      </c>
      <c r="AV133" s="48">
        <v>14.26272</v>
      </c>
      <c r="AW133" s="48">
        <v>14.70492</v>
      </c>
      <c r="AX133" s="48">
        <v>14.40817</v>
      </c>
      <c r="AY133" s="48">
        <v>14.863861</v>
      </c>
      <c r="AZ133" s="48"/>
      <c r="BA133" s="48"/>
      <c r="BB133" s="48"/>
      <c r="BC133" s="48"/>
      <c r="BD133" s="48"/>
      <c r="BF133" s="84">
        <f t="shared" si="153"/>
        <v>0.97398502345955029</v>
      </c>
      <c r="BG133" s="84">
        <f t="shared" si="153"/>
        <v>0.98557933107445617</v>
      </c>
      <c r="BH133" s="84">
        <f t="shared" si="153"/>
        <v>0.93779914931088126</v>
      </c>
      <c r="BI133" s="84">
        <f t="shared" si="153"/>
        <v>0.79063429130498042</v>
      </c>
      <c r="BJ133" s="84">
        <f t="shared" si="153"/>
        <v>0.97187844613631891</v>
      </c>
      <c r="BK133" s="84">
        <f t="shared" si="153"/>
        <v>1.0267564569131487</v>
      </c>
      <c r="BL133" s="84">
        <f t="shared" si="153"/>
        <v>1.0189145050339286</v>
      </c>
      <c r="BM133" s="84">
        <f t="shared" si="153"/>
        <v>0</v>
      </c>
      <c r="BN133" s="84">
        <f t="shared" si="153"/>
        <v>0</v>
      </c>
      <c r="BO133" s="84">
        <f t="shared" si="153"/>
        <v>0</v>
      </c>
      <c r="BP133" s="84">
        <f t="shared" si="153"/>
        <v>0</v>
      </c>
      <c r="BQ133" s="84">
        <f t="shared" si="153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157">IFERROR(C112/C88,"-")</f>
        <v>2.2345679012345681</v>
      </c>
      <c r="D136" s="66">
        <f t="shared" si="157"/>
        <v>2.021276595744681</v>
      </c>
      <c r="E136" s="66">
        <f t="shared" si="157"/>
        <v>2.2730844793713163</v>
      </c>
      <c r="F136" s="65">
        <f t="shared" ref="F136:F144" si="158">IFERROR(E136/D136,"")</f>
        <v>1.1245786371626512</v>
      </c>
      <c r="H136" s="66">
        <f t="shared" ref="H136:S145" si="159">IFERROR(H112/H88,"-")</f>
        <v>2.6296296296296298</v>
      </c>
      <c r="I136" s="66">
        <f t="shared" si="159"/>
        <v>1.6</v>
      </c>
      <c r="J136" s="66">
        <f t="shared" si="159"/>
        <v>2.75</v>
      </c>
      <c r="K136" s="66">
        <f t="shared" si="159"/>
        <v>4.0869565217391308</v>
      </c>
      <c r="L136" s="66">
        <f t="shared" si="159"/>
        <v>1.9210526315789473</v>
      </c>
      <c r="M136" s="66">
        <f t="shared" si="159"/>
        <v>2.024390243902439</v>
      </c>
      <c r="N136" s="66">
        <f t="shared" si="159"/>
        <v>2.6124999999999998</v>
      </c>
      <c r="O136" s="66">
        <f t="shared" si="159"/>
        <v>2.7285714285714286</v>
      </c>
      <c r="P136" s="66">
        <f t="shared" si="159"/>
        <v>2.6223404255319149</v>
      </c>
      <c r="Q136" s="66">
        <f t="shared" si="159"/>
        <v>2.0783475783475782</v>
      </c>
      <c r="R136" s="66">
        <f t="shared" si="159"/>
        <v>2.828125</v>
      </c>
      <c r="S136" s="66" t="str">
        <f t="shared" si="159"/>
        <v>-</v>
      </c>
      <c r="U136" s="12">
        <v>2</v>
      </c>
      <c r="V136" s="12">
        <v>1.6</v>
      </c>
      <c r="W136" s="12">
        <v>3.7272727272727302</v>
      </c>
      <c r="X136" s="12">
        <v>1.72727272727273</v>
      </c>
      <c r="Y136" s="12">
        <v>1.1875</v>
      </c>
      <c r="Z136" s="12">
        <v>2</v>
      </c>
      <c r="AA136" s="12">
        <v>3.28571428571429</v>
      </c>
      <c r="AB136" s="12">
        <v>1.7692307692307701</v>
      </c>
      <c r="AC136" s="12">
        <v>3.0588235294117601</v>
      </c>
      <c r="AD136" s="12">
        <v>1.7894736842105301</v>
      </c>
      <c r="AE136" s="12">
        <v>4.5</v>
      </c>
      <c r="AF136" s="12">
        <v>6.6666666666666696</v>
      </c>
      <c r="AG136" s="12">
        <v>1.4166666666666701</v>
      </c>
      <c r="AH136" s="12">
        <v>1.5</v>
      </c>
      <c r="AI136" s="12">
        <v>2.4444444444444402</v>
      </c>
      <c r="AJ136" s="12">
        <v>1.92307692307692</v>
      </c>
      <c r="AK136" s="12">
        <v>1.84615384615385</v>
      </c>
      <c r="AL136" s="12">
        <v>2.2666666666666702</v>
      </c>
      <c r="AM136" s="12">
        <v>2.2666666666666702</v>
      </c>
      <c r="AN136" s="12">
        <v>2.5</v>
      </c>
      <c r="AO136" s="12">
        <v>3.1153846153846199</v>
      </c>
      <c r="AP136" s="12">
        <v>2.2727272727272698</v>
      </c>
      <c r="AQ136" s="12">
        <v>1.8181818181818199</v>
      </c>
      <c r="AR136" s="12">
        <v>3.8846153846153801</v>
      </c>
      <c r="AS136" s="48">
        <v>1.9807692307692308</v>
      </c>
      <c r="AT136" s="48">
        <v>2.6428571428571401</v>
      </c>
      <c r="AU136" s="48">
        <v>3.10606060606061</v>
      </c>
      <c r="AV136" s="48">
        <v>2.1146500000000001</v>
      </c>
      <c r="AW136" s="48">
        <v>2.3627449999999999</v>
      </c>
      <c r="AX136" s="48">
        <v>1.701087</v>
      </c>
      <c r="AY136" s="48">
        <v>2.828125</v>
      </c>
      <c r="AZ136" s="48"/>
      <c r="BA136" s="48"/>
      <c r="BB136" s="48"/>
      <c r="BC136" s="48"/>
      <c r="BD136" s="48"/>
      <c r="BF136" s="84">
        <f t="shared" ref="BF136:BQ145" si="160">IFERROR(AS136/AG136,"-")</f>
        <v>1.3981900452488654</v>
      </c>
      <c r="BG136" s="84">
        <f t="shared" si="160"/>
        <v>1.7619047619047601</v>
      </c>
      <c r="BH136" s="84">
        <f t="shared" si="160"/>
        <v>1.2706611570247972</v>
      </c>
      <c r="BI136" s="84">
        <f t="shared" si="160"/>
        <v>1.0996180000000018</v>
      </c>
      <c r="BJ136" s="84">
        <f t="shared" si="160"/>
        <v>1.2798202083333305</v>
      </c>
      <c r="BK136" s="84">
        <f t="shared" si="160"/>
        <v>0.75047955882352824</v>
      </c>
      <c r="BL136" s="84">
        <f t="shared" si="160"/>
        <v>1.247702205882351</v>
      </c>
      <c r="BM136" s="84">
        <f t="shared" si="160"/>
        <v>0</v>
      </c>
      <c r="BN136" s="84">
        <f t="shared" si="160"/>
        <v>0</v>
      </c>
      <c r="BO136" s="84">
        <f t="shared" si="160"/>
        <v>0</v>
      </c>
      <c r="BP136" s="84">
        <f t="shared" si="160"/>
        <v>0</v>
      </c>
      <c r="BQ136" s="84">
        <f t="shared" si="160"/>
        <v>0</v>
      </c>
    </row>
    <row r="137" spans="1:69" x14ac:dyDescent="0.25">
      <c r="A137" s="44" t="s">
        <v>171</v>
      </c>
      <c r="B137" s="22" t="s">
        <v>44</v>
      </c>
      <c r="C137" s="66">
        <f t="shared" si="157"/>
        <v>1.3505564387917328</v>
      </c>
      <c r="D137" s="66">
        <f t="shared" si="157"/>
        <v>1.4819532908704882</v>
      </c>
      <c r="E137" s="66">
        <f t="shared" si="157"/>
        <v>1.5433526011560694</v>
      </c>
      <c r="F137" s="65">
        <f>IFERROR(E137/D137,"")</f>
        <v>1.0414313397485799</v>
      </c>
      <c r="H137" s="66">
        <f t="shared" si="159"/>
        <v>1.2692307692307692</v>
      </c>
      <c r="I137" s="66">
        <f t="shared" si="159"/>
        <v>1.3558394160583942</v>
      </c>
      <c r="J137" s="66">
        <f t="shared" si="159"/>
        <v>1.4311926605504588</v>
      </c>
      <c r="K137" s="66">
        <f t="shared" si="159"/>
        <v>1.552919708029197</v>
      </c>
      <c r="L137" s="66">
        <f t="shared" si="159"/>
        <v>1.5274725274725274</v>
      </c>
      <c r="M137" s="66">
        <f t="shared" si="159"/>
        <v>1.5046511627906978</v>
      </c>
      <c r="N137" s="66">
        <f t="shared" si="159"/>
        <v>1.4548511047070125</v>
      </c>
      <c r="O137" s="66">
        <f t="shared" si="159"/>
        <v>1.7473469387755103</v>
      </c>
      <c r="P137" s="66">
        <f t="shared" si="159"/>
        <v>1.5562827225130891</v>
      </c>
      <c r="Q137" s="66">
        <f t="shared" si="159"/>
        <v>1.5261941448382126</v>
      </c>
      <c r="R137" s="66">
        <f t="shared" si="159"/>
        <v>1.5777777777777777</v>
      </c>
      <c r="S137" s="66" t="str">
        <f t="shared" si="159"/>
        <v>-</v>
      </c>
      <c r="U137" s="12">
        <v>1.31168831168831</v>
      </c>
      <c r="V137" s="12">
        <v>1.17307692307692</v>
      </c>
      <c r="W137" s="12">
        <v>1.29113924050633</v>
      </c>
      <c r="X137" s="12">
        <v>1.4666666666666699</v>
      </c>
      <c r="Y137" s="12">
        <v>1.23837209302326</v>
      </c>
      <c r="Z137" s="12">
        <v>1.3571428571428601</v>
      </c>
      <c r="AA137" s="12">
        <v>1.4557823129251699</v>
      </c>
      <c r="AB137" s="12">
        <v>1.2626262626262601</v>
      </c>
      <c r="AC137" s="12">
        <v>1.5</v>
      </c>
      <c r="AD137" s="12">
        <v>1.3206106870229</v>
      </c>
      <c r="AE137" s="12">
        <v>1.68359375</v>
      </c>
      <c r="AF137" s="12">
        <v>1.5341614906832299</v>
      </c>
      <c r="AG137" s="12">
        <v>1.3695652173913</v>
      </c>
      <c r="AH137" s="12">
        <v>1.175</v>
      </c>
      <c r="AI137" s="12">
        <v>1.64171122994652</v>
      </c>
      <c r="AJ137" s="12">
        <v>1.3428571428571401</v>
      </c>
      <c r="AK137" s="12">
        <v>1.35111111111111</v>
      </c>
      <c r="AL137" s="12">
        <v>1.64130434782609</v>
      </c>
      <c r="AM137" s="12">
        <v>1.36785714285714</v>
      </c>
      <c r="AN137" s="12">
        <v>1.31736526946108</v>
      </c>
      <c r="AO137" s="12">
        <v>1.6194379391100699</v>
      </c>
      <c r="AP137" s="12">
        <v>1.4420289855072499</v>
      </c>
      <c r="AQ137" s="12">
        <v>1.90357142857143</v>
      </c>
      <c r="AR137" s="12">
        <v>1.85</v>
      </c>
      <c r="AS137" s="48">
        <v>1.7256637168141593</v>
      </c>
      <c r="AT137" s="48">
        <v>1.32019704433498</v>
      </c>
      <c r="AU137" s="48">
        <v>1.62053571428571</v>
      </c>
      <c r="AV137" s="48">
        <v>1.48265</v>
      </c>
      <c r="AW137" s="48">
        <v>1.6654549999999999</v>
      </c>
      <c r="AX137" s="48">
        <v>1.491501</v>
      </c>
      <c r="AY137" s="48">
        <v>1.5777779999999999</v>
      </c>
      <c r="AZ137" s="48"/>
      <c r="BA137" s="48"/>
      <c r="BB137" s="48"/>
      <c r="BC137" s="48"/>
      <c r="BD137" s="48"/>
      <c r="BF137" s="84">
        <f t="shared" si="160"/>
        <v>1.260008428150025</v>
      </c>
      <c r="BG137" s="84">
        <f t="shared" si="160"/>
        <v>1.1235719526255148</v>
      </c>
      <c r="BH137" s="84">
        <f t="shared" si="160"/>
        <v>0.98710155886458806</v>
      </c>
      <c r="BI137" s="84">
        <f t="shared" si="160"/>
        <v>1.1041010638297895</v>
      </c>
      <c r="BJ137" s="84">
        <f t="shared" si="160"/>
        <v>1.2326558388157904</v>
      </c>
      <c r="BK137" s="84">
        <f t="shared" si="160"/>
        <v>0.90872908609271352</v>
      </c>
      <c r="BL137" s="84">
        <f t="shared" si="160"/>
        <v>1.153466945169715</v>
      </c>
      <c r="BM137" s="84">
        <f t="shared" si="160"/>
        <v>0</v>
      </c>
      <c r="BN137" s="84">
        <f t="shared" si="160"/>
        <v>0</v>
      </c>
      <c r="BO137" s="84">
        <f t="shared" si="160"/>
        <v>0</v>
      </c>
      <c r="BP137" s="84">
        <f t="shared" si="160"/>
        <v>0</v>
      </c>
      <c r="BQ137" s="84">
        <f t="shared" si="160"/>
        <v>0</v>
      </c>
    </row>
    <row r="138" spans="1:69" x14ac:dyDescent="0.25">
      <c r="A138" s="44" t="s">
        <v>172</v>
      </c>
      <c r="B138" s="22" t="s">
        <v>45</v>
      </c>
      <c r="C138" s="66">
        <f t="shared" si="157"/>
        <v>1.3763102725366876</v>
      </c>
      <c r="D138" s="66">
        <f t="shared" si="157"/>
        <v>1.4269340974212035</v>
      </c>
      <c r="E138" s="66">
        <f t="shared" si="157"/>
        <v>1.422514619883041</v>
      </c>
      <c r="F138" s="65">
        <f t="shared" si="158"/>
        <v>0.99690281594213104</v>
      </c>
      <c r="H138" s="66">
        <f t="shared" si="159"/>
        <v>1.39375</v>
      </c>
      <c r="I138" s="66">
        <f t="shared" si="159"/>
        <v>1.3223684210526316</v>
      </c>
      <c r="J138" s="66">
        <f t="shared" si="159"/>
        <v>1.4911660777385158</v>
      </c>
      <c r="K138" s="66">
        <f t="shared" si="159"/>
        <v>1.6740196078431373</v>
      </c>
      <c r="L138" s="66">
        <f t="shared" si="159"/>
        <v>1.291044776119403</v>
      </c>
      <c r="M138" s="66">
        <f t="shared" si="159"/>
        <v>1.5959885386819483</v>
      </c>
      <c r="N138" s="66">
        <f t="shared" si="159"/>
        <v>1.4967320261437909</v>
      </c>
      <c r="O138" s="66">
        <f t="shared" si="159"/>
        <v>1.5639705882352941</v>
      </c>
      <c r="P138" s="66">
        <f t="shared" si="159"/>
        <v>1.4188861985472154</v>
      </c>
      <c r="Q138" s="66">
        <f t="shared" si="159"/>
        <v>1.4907621247113163</v>
      </c>
      <c r="R138" s="66">
        <f t="shared" si="159"/>
        <v>1.2666666666666666</v>
      </c>
      <c r="S138" s="66" t="str">
        <f t="shared" si="159"/>
        <v>-</v>
      </c>
      <c r="U138" s="12">
        <v>1.4565217391304299</v>
      </c>
      <c r="V138" s="12">
        <v>1.1875</v>
      </c>
      <c r="W138" s="12">
        <v>1.6</v>
      </c>
      <c r="X138" s="12">
        <v>1.22058823529412</v>
      </c>
      <c r="Y138" s="12">
        <v>1.43292682926829</v>
      </c>
      <c r="Z138" s="12">
        <v>1.29487179487179</v>
      </c>
      <c r="AA138" s="12">
        <v>1.48314606741573</v>
      </c>
      <c r="AB138" s="12">
        <v>1.2289156626505999</v>
      </c>
      <c r="AC138" s="12">
        <v>1.6936936936936899</v>
      </c>
      <c r="AD138" s="12">
        <v>1.3785714285714299</v>
      </c>
      <c r="AE138" s="12">
        <v>1.8082191780821899</v>
      </c>
      <c r="AF138" s="12">
        <v>1.83589743589744</v>
      </c>
      <c r="AG138" s="12">
        <v>1.08955223880597</v>
      </c>
      <c r="AH138" s="12">
        <v>1.4523809523809501</v>
      </c>
      <c r="AI138" s="12">
        <v>1.56</v>
      </c>
      <c r="AJ138" s="12">
        <v>1.2195121951219501</v>
      </c>
      <c r="AK138" s="12">
        <v>1.5145631067961201</v>
      </c>
      <c r="AL138" s="12">
        <v>1.83536585365854</v>
      </c>
      <c r="AM138" s="12">
        <v>1.2372093023255799</v>
      </c>
      <c r="AN138" s="12">
        <v>1.53164556962025</v>
      </c>
      <c r="AO138" s="12">
        <v>1.7071129707113</v>
      </c>
      <c r="AP138" s="12">
        <v>1.33415841584158</v>
      </c>
      <c r="AQ138" s="12">
        <v>1.4758454106280201</v>
      </c>
      <c r="AR138" s="12">
        <v>1.80258302583026</v>
      </c>
      <c r="AS138" s="48">
        <v>1.1595092024539877</v>
      </c>
      <c r="AT138" s="48">
        <v>1.63380281690141</v>
      </c>
      <c r="AU138" s="48">
        <v>1.5698324022346399</v>
      </c>
      <c r="AV138" s="48">
        <v>1.553191</v>
      </c>
      <c r="AW138" s="48">
        <v>1.452555</v>
      </c>
      <c r="AX138" s="48">
        <v>1.4305559999999999</v>
      </c>
      <c r="AY138" s="48">
        <v>1.266667</v>
      </c>
      <c r="AZ138" s="48"/>
      <c r="BA138" s="48"/>
      <c r="BB138" s="48"/>
      <c r="BC138" s="48"/>
      <c r="BD138" s="48"/>
      <c r="BF138" s="84">
        <f t="shared" si="160"/>
        <v>1.064207076224893</v>
      </c>
      <c r="BG138" s="84">
        <f t="shared" si="160"/>
        <v>1.1249134149157267</v>
      </c>
      <c r="BH138" s="84">
        <f t="shared" si="160"/>
        <v>1.0063028219452819</v>
      </c>
      <c r="BI138" s="84">
        <f t="shared" si="160"/>
        <v>1.2736166200000012</v>
      </c>
      <c r="BJ138" s="84">
        <f t="shared" si="160"/>
        <v>0.95905874999999774</v>
      </c>
      <c r="BK138" s="84">
        <f t="shared" si="160"/>
        <v>0.7794391495016596</v>
      </c>
      <c r="BL138" s="84">
        <f t="shared" si="160"/>
        <v>1.0238097932330839</v>
      </c>
      <c r="BM138" s="84">
        <f t="shared" si="160"/>
        <v>0</v>
      </c>
      <c r="BN138" s="84">
        <f t="shared" si="160"/>
        <v>0</v>
      </c>
      <c r="BO138" s="84">
        <f t="shared" si="160"/>
        <v>0</v>
      </c>
      <c r="BP138" s="84">
        <f t="shared" si="160"/>
        <v>0</v>
      </c>
      <c r="BQ138" s="84">
        <f t="shared" si="160"/>
        <v>0</v>
      </c>
    </row>
    <row r="139" spans="1:69" x14ac:dyDescent="0.25">
      <c r="A139" s="44" t="s">
        <v>173</v>
      </c>
      <c r="B139" s="22" t="s">
        <v>46</v>
      </c>
      <c r="C139" s="66">
        <f t="shared" si="157"/>
        <v>1.3249097472924187</v>
      </c>
      <c r="D139" s="66">
        <f t="shared" si="157"/>
        <v>1.4914529914529915</v>
      </c>
      <c r="E139" s="66">
        <f t="shared" si="157"/>
        <v>1.5285474391267841</v>
      </c>
      <c r="F139" s="65">
        <f t="shared" si="158"/>
        <v>1.0248713488701073</v>
      </c>
      <c r="H139" s="66">
        <f t="shared" si="159"/>
        <v>1.2920792079207921</v>
      </c>
      <c r="I139" s="66">
        <f t="shared" si="159"/>
        <v>1.2904564315352698</v>
      </c>
      <c r="J139" s="66">
        <f t="shared" si="159"/>
        <v>1.403361344537815</v>
      </c>
      <c r="K139" s="66">
        <f t="shared" si="159"/>
        <v>1.5984848484848484</v>
      </c>
      <c r="L139" s="66">
        <f t="shared" si="159"/>
        <v>1.3821656050955413</v>
      </c>
      <c r="M139" s="66">
        <f t="shared" si="159"/>
        <v>1.6899224806201549</v>
      </c>
      <c r="N139" s="66">
        <f t="shared" si="159"/>
        <v>1.5490506329113924</v>
      </c>
      <c r="O139" s="66">
        <f t="shared" si="159"/>
        <v>1.5442600276625174</v>
      </c>
      <c r="P139" s="66">
        <f t="shared" si="159"/>
        <v>1.51854714064915</v>
      </c>
      <c r="Q139" s="66">
        <f t="shared" si="159"/>
        <v>1.479020979020979</v>
      </c>
      <c r="R139" s="66">
        <f t="shared" si="159"/>
        <v>1.7695652173913043</v>
      </c>
      <c r="S139" s="66" t="str">
        <f t="shared" si="159"/>
        <v>-</v>
      </c>
      <c r="U139" s="12">
        <v>1.25</v>
      </c>
      <c r="V139" s="12">
        <v>1.2037037037036999</v>
      </c>
      <c r="W139" s="12">
        <v>1.38095238095238</v>
      </c>
      <c r="X139" s="12">
        <v>1.2931034482758601</v>
      </c>
      <c r="Y139" s="12">
        <v>1.234375</v>
      </c>
      <c r="Z139" s="12">
        <v>1.3193277310924401</v>
      </c>
      <c r="AA139" s="12">
        <v>1.4594594594594601</v>
      </c>
      <c r="AB139" s="12">
        <v>1.0930232558139501</v>
      </c>
      <c r="AC139" s="12">
        <v>1.53125</v>
      </c>
      <c r="AD139" s="12">
        <v>1.3208955223880601</v>
      </c>
      <c r="AE139" s="12">
        <v>1.9559748427673</v>
      </c>
      <c r="AF139" s="12">
        <v>1.48224852071006</v>
      </c>
      <c r="AG139" s="12">
        <v>1.1340206185567001</v>
      </c>
      <c r="AH139" s="12">
        <v>1.2396694214876001</v>
      </c>
      <c r="AI139" s="12">
        <v>1.8125</v>
      </c>
      <c r="AJ139" s="12">
        <v>2.1081081081081101</v>
      </c>
      <c r="AK139" s="12">
        <v>1.8428571428571401</v>
      </c>
      <c r="AL139" s="12">
        <v>1.51655629139073</v>
      </c>
      <c r="AM139" s="12">
        <v>1.36153846153846</v>
      </c>
      <c r="AN139" s="12">
        <v>1.40692640692641</v>
      </c>
      <c r="AO139" s="12">
        <v>1.76014760147601</v>
      </c>
      <c r="AP139" s="12">
        <v>1.4972067039106101</v>
      </c>
      <c r="AQ139" s="12">
        <v>1.3611111111111101</v>
      </c>
      <c r="AR139" s="12">
        <v>1.6905487804878001</v>
      </c>
      <c r="AS139" s="48">
        <v>1.5551948051948052</v>
      </c>
      <c r="AT139" s="48">
        <v>1.3946488294314401</v>
      </c>
      <c r="AU139" s="48">
        <v>1.68041237113402</v>
      </c>
      <c r="AV139" s="48">
        <v>1.47482</v>
      </c>
      <c r="AW139" s="48">
        <v>1.4675320000000001</v>
      </c>
      <c r="AX139" s="48">
        <v>1.496324</v>
      </c>
      <c r="AY139" s="48">
        <v>1.7695650000000001</v>
      </c>
      <c r="AZ139" s="48"/>
      <c r="BA139" s="48"/>
      <c r="BB139" s="48"/>
      <c r="BC139" s="48"/>
      <c r="BD139" s="48"/>
      <c r="BF139" s="84">
        <f t="shared" si="160"/>
        <v>1.3713990554899658</v>
      </c>
      <c r="BG139" s="84">
        <f t="shared" si="160"/>
        <v>1.1250167224080312</v>
      </c>
      <c r="BH139" s="84">
        <f t="shared" si="160"/>
        <v>0.92712406683256277</v>
      </c>
      <c r="BI139" s="84">
        <f t="shared" si="160"/>
        <v>0.69959410256410193</v>
      </c>
      <c r="BJ139" s="84">
        <f t="shared" si="160"/>
        <v>0.79633519379845086</v>
      </c>
      <c r="BK139" s="84">
        <f t="shared" si="160"/>
        <v>0.98665905676855792</v>
      </c>
      <c r="BL139" s="84">
        <f t="shared" si="160"/>
        <v>1.2996805084745777</v>
      </c>
      <c r="BM139" s="84">
        <f t="shared" si="160"/>
        <v>0</v>
      </c>
      <c r="BN139" s="84">
        <f t="shared" si="160"/>
        <v>0</v>
      </c>
      <c r="BO139" s="84">
        <f t="shared" si="160"/>
        <v>0</v>
      </c>
      <c r="BP139" s="84">
        <f t="shared" si="160"/>
        <v>0</v>
      </c>
      <c r="BQ139" s="84">
        <f t="shared" si="160"/>
        <v>0</v>
      </c>
    </row>
    <row r="140" spans="1:69" x14ac:dyDescent="0.25">
      <c r="A140" s="44" t="s">
        <v>174</v>
      </c>
      <c r="B140" s="22" t="s">
        <v>47</v>
      </c>
      <c r="C140" s="66">
        <f t="shared" si="157"/>
        <v>1.2972972972972974</v>
      </c>
      <c r="D140" s="66">
        <f t="shared" si="157"/>
        <v>1.2511485451761102</v>
      </c>
      <c r="E140" s="66">
        <f t="shared" si="157"/>
        <v>1.4353658536585365</v>
      </c>
      <c r="F140" s="65">
        <f t="shared" si="158"/>
        <v>1.1472385586768965</v>
      </c>
      <c r="H140" s="66">
        <f t="shared" si="159"/>
        <v>1.1746031746031746</v>
      </c>
      <c r="I140" s="66">
        <f t="shared" si="159"/>
        <v>1.3636363636363635</v>
      </c>
      <c r="J140" s="66">
        <f t="shared" si="159"/>
        <v>1.1867219917012448</v>
      </c>
      <c r="K140" s="66">
        <f t="shared" si="159"/>
        <v>1.7006472491909386</v>
      </c>
      <c r="L140" s="66">
        <f t="shared" si="159"/>
        <v>1.2947976878612717</v>
      </c>
      <c r="M140" s="66">
        <f t="shared" si="159"/>
        <v>1.1725490196078432</v>
      </c>
      <c r="N140" s="66">
        <f t="shared" si="159"/>
        <v>1.42</v>
      </c>
      <c r="O140" s="66">
        <f t="shared" si="159"/>
        <v>1.7461368653421634</v>
      </c>
      <c r="P140" s="66">
        <f t="shared" si="159"/>
        <v>1.4681724845995894</v>
      </c>
      <c r="Q140" s="66">
        <f t="shared" si="159"/>
        <v>1.2835820895522387</v>
      </c>
      <c r="R140" s="66">
        <f t="shared" si="159"/>
        <v>1.8153846153846154</v>
      </c>
      <c r="S140" s="66" t="str">
        <f t="shared" si="159"/>
        <v>-</v>
      </c>
      <c r="U140" s="12">
        <v>1.2333333333333301</v>
      </c>
      <c r="V140" s="12">
        <v>1.13333333333333</v>
      </c>
      <c r="W140" s="12">
        <v>1.1666666666666701</v>
      </c>
      <c r="X140" s="12">
        <v>1.6612903225806499</v>
      </c>
      <c r="Y140" s="12">
        <v>1.3176470588235301</v>
      </c>
      <c r="Z140" s="12">
        <v>1.16438356164384</v>
      </c>
      <c r="AA140" s="12">
        <v>1.3114754098360699</v>
      </c>
      <c r="AB140" s="12">
        <v>1.0877192982456101</v>
      </c>
      <c r="AC140" s="12">
        <v>1.17073170731707</v>
      </c>
      <c r="AD140" s="12">
        <v>1.1451612903225801</v>
      </c>
      <c r="AE140" s="12">
        <v>1.9074074074074101</v>
      </c>
      <c r="AF140" s="12">
        <v>1.9722222222222201</v>
      </c>
      <c r="AG140" s="12">
        <v>1.14772727272727</v>
      </c>
      <c r="AH140" s="12">
        <v>1.13953488372093</v>
      </c>
      <c r="AI140" s="12">
        <v>1.44767441860465</v>
      </c>
      <c r="AJ140" s="12">
        <v>0.97222222222222199</v>
      </c>
      <c r="AK140" s="12">
        <v>1.26506024096386</v>
      </c>
      <c r="AL140" s="12">
        <v>1.390625</v>
      </c>
      <c r="AM140" s="12">
        <v>1.34615384615385</v>
      </c>
      <c r="AN140" s="12">
        <v>1.30666666666667</v>
      </c>
      <c r="AO140" s="12">
        <v>1.5459183673469401</v>
      </c>
      <c r="AP140" s="12">
        <v>1.53913043478261</v>
      </c>
      <c r="AQ140" s="12">
        <v>1.8518518518518501</v>
      </c>
      <c r="AR140" s="12">
        <v>1.8</v>
      </c>
      <c r="AS140" s="48">
        <v>1.1857142857142857</v>
      </c>
      <c r="AT140" s="48">
        <v>1.4166666666666701</v>
      </c>
      <c r="AU140" s="48">
        <v>1.64719626168224</v>
      </c>
      <c r="AV140" s="48">
        <v>1.1153850000000001</v>
      </c>
      <c r="AW140" s="48">
        <v>1.428571</v>
      </c>
      <c r="AX140" s="48">
        <v>1.4558819999999999</v>
      </c>
      <c r="AY140" s="48">
        <v>1.815385</v>
      </c>
      <c r="AZ140" s="48"/>
      <c r="BA140" s="48"/>
      <c r="BB140" s="48"/>
      <c r="BC140" s="48"/>
      <c r="BD140" s="48"/>
      <c r="BF140" s="84">
        <f t="shared" si="160"/>
        <v>1.0330975954738355</v>
      </c>
      <c r="BG140" s="84">
        <f t="shared" si="160"/>
        <v>1.2431972789115677</v>
      </c>
      <c r="BH140" s="84">
        <f t="shared" si="160"/>
        <v>1.1378223173066084</v>
      </c>
      <c r="BI140" s="84">
        <f t="shared" si="160"/>
        <v>1.1472531428571433</v>
      </c>
      <c r="BJ140" s="84">
        <f t="shared" si="160"/>
        <v>1.1292513619047577</v>
      </c>
      <c r="BK140" s="84">
        <f t="shared" si="160"/>
        <v>1.0469263820224719</v>
      </c>
      <c r="BL140" s="84">
        <f t="shared" si="160"/>
        <v>1.3485717142857103</v>
      </c>
      <c r="BM140" s="84">
        <f t="shared" si="160"/>
        <v>0</v>
      </c>
      <c r="BN140" s="84">
        <f t="shared" si="160"/>
        <v>0</v>
      </c>
      <c r="BO140" s="84">
        <f t="shared" si="160"/>
        <v>0</v>
      </c>
      <c r="BP140" s="84">
        <f t="shared" si="160"/>
        <v>0</v>
      </c>
      <c r="BQ140" s="84">
        <f t="shared" si="160"/>
        <v>0</v>
      </c>
    </row>
    <row r="141" spans="1:69" x14ac:dyDescent="0.25">
      <c r="A141" s="44" t="s">
        <v>175</v>
      </c>
      <c r="B141" s="22" t="s">
        <v>48</v>
      </c>
      <c r="C141" s="66">
        <f t="shared" si="157"/>
        <v>1.2212389380530972</v>
      </c>
      <c r="D141" s="66">
        <f t="shared" si="157"/>
        <v>1.3647058823529412</v>
      </c>
      <c r="E141" s="66">
        <f t="shared" si="157"/>
        <v>1.2885375494071147</v>
      </c>
      <c r="F141" s="65">
        <f t="shared" si="158"/>
        <v>0.94418699741038581</v>
      </c>
      <c r="H141" s="66">
        <f t="shared" si="159"/>
        <v>1.2871287128712872</v>
      </c>
      <c r="I141" s="66">
        <f t="shared" si="159"/>
        <v>1.1685393258426966</v>
      </c>
      <c r="J141" s="66">
        <f t="shared" si="159"/>
        <v>1.1928251121076232</v>
      </c>
      <c r="K141" s="66">
        <f t="shared" si="159"/>
        <v>1.5439189189189189</v>
      </c>
      <c r="L141" s="66">
        <f t="shared" si="159"/>
        <v>1.3771929824561404</v>
      </c>
      <c r="M141" s="66">
        <f t="shared" si="159"/>
        <v>1.4098360655737705</v>
      </c>
      <c r="N141" s="66">
        <f t="shared" si="159"/>
        <v>1.2964601769911503</v>
      </c>
      <c r="O141" s="66">
        <f t="shared" si="159"/>
        <v>1.8617886178861789</v>
      </c>
      <c r="P141" s="66">
        <f t="shared" si="159"/>
        <v>1.2117903930131004</v>
      </c>
      <c r="Q141" s="66">
        <f t="shared" si="159"/>
        <v>1.3823529411764706</v>
      </c>
      <c r="R141" s="66">
        <f t="shared" si="159"/>
        <v>1.2321428571428572</v>
      </c>
      <c r="S141" s="66" t="str">
        <f t="shared" si="159"/>
        <v>-</v>
      </c>
      <c r="U141" s="12">
        <v>1.03125</v>
      </c>
      <c r="V141" s="12">
        <v>1.1481481481481499</v>
      </c>
      <c r="W141" s="12">
        <v>1.5714285714285701</v>
      </c>
      <c r="X141" s="12">
        <v>1.4807692307692299</v>
      </c>
      <c r="Y141" s="12">
        <v>1.0447761194029801</v>
      </c>
      <c r="Z141" s="12">
        <v>1.0338983050847499</v>
      </c>
      <c r="AA141" s="12">
        <v>1.2666666666666699</v>
      </c>
      <c r="AB141" s="12">
        <v>1.1372549019607801</v>
      </c>
      <c r="AC141" s="12">
        <v>1.1785714285714299</v>
      </c>
      <c r="AD141" s="12">
        <v>1.19354838709677</v>
      </c>
      <c r="AE141" s="12">
        <v>1.9032258064516101</v>
      </c>
      <c r="AF141" s="12">
        <v>1.5363636363636399</v>
      </c>
      <c r="AG141" s="12">
        <v>1.0370370370370401</v>
      </c>
      <c r="AH141" s="12">
        <v>1.25757575757576</v>
      </c>
      <c r="AI141" s="12">
        <v>1.62037037037037</v>
      </c>
      <c r="AJ141" s="12">
        <v>1.02803738317757</v>
      </c>
      <c r="AK141" s="12">
        <v>1.4615384615384599</v>
      </c>
      <c r="AL141" s="12">
        <v>1.6549295774647901</v>
      </c>
      <c r="AM141" s="12">
        <v>1.13953488372093</v>
      </c>
      <c r="AN141" s="12">
        <v>1.19047619047619</v>
      </c>
      <c r="AO141" s="12">
        <v>1.5584415584415601</v>
      </c>
      <c r="AP141" s="12">
        <v>1.4468085106383</v>
      </c>
      <c r="AQ141" s="12">
        <v>1.80952380952381</v>
      </c>
      <c r="AR141" s="12">
        <v>2.02941176470588</v>
      </c>
      <c r="AS141" s="48">
        <v>0.91111111111111109</v>
      </c>
      <c r="AT141" s="48">
        <v>1.20547945205479</v>
      </c>
      <c r="AU141" s="48">
        <v>1.3378378378378399</v>
      </c>
      <c r="AV141" s="48">
        <v>1.404255</v>
      </c>
      <c r="AW141" s="48">
        <v>1.492308</v>
      </c>
      <c r="AX141" s="48">
        <v>1.2338709999999999</v>
      </c>
      <c r="AY141" s="48">
        <v>1.232143</v>
      </c>
      <c r="AZ141" s="48"/>
      <c r="BA141" s="48"/>
      <c r="BB141" s="48"/>
      <c r="BC141" s="48"/>
      <c r="BD141" s="48"/>
      <c r="BF141" s="84">
        <f t="shared" si="160"/>
        <v>0.87857142857142601</v>
      </c>
      <c r="BG141" s="84">
        <f t="shared" si="160"/>
        <v>0.9585740221158553</v>
      </c>
      <c r="BH141" s="84">
        <f t="shared" si="160"/>
        <v>0.82563706563706707</v>
      </c>
      <c r="BI141" s="84">
        <f t="shared" si="160"/>
        <v>1.3659571363636365</v>
      </c>
      <c r="BJ141" s="84">
        <f t="shared" si="160"/>
        <v>1.0210528421052643</v>
      </c>
      <c r="BK141" s="84">
        <f t="shared" si="160"/>
        <v>0.74557311489361633</v>
      </c>
      <c r="BL141" s="84">
        <f t="shared" si="160"/>
        <v>1.0812683469387756</v>
      </c>
      <c r="BM141" s="84">
        <f t="shared" si="160"/>
        <v>0</v>
      </c>
      <c r="BN141" s="84">
        <f t="shared" si="160"/>
        <v>0</v>
      </c>
      <c r="BO141" s="84">
        <f t="shared" si="160"/>
        <v>0</v>
      </c>
      <c r="BP141" s="84">
        <f t="shared" si="160"/>
        <v>0</v>
      </c>
      <c r="BQ141" s="84">
        <f t="shared" si="160"/>
        <v>0</v>
      </c>
    </row>
    <row r="142" spans="1:69" x14ac:dyDescent="0.25">
      <c r="A142" s="44" t="s">
        <v>176</v>
      </c>
      <c r="B142" s="22" t="s">
        <v>49</v>
      </c>
      <c r="C142" s="66">
        <f t="shared" si="157"/>
        <v>1.0476190476190477</v>
      </c>
      <c r="D142" s="66">
        <f t="shared" si="157"/>
        <v>1.4837662337662338</v>
      </c>
      <c r="E142" s="66">
        <f t="shared" si="157"/>
        <v>1.6550925925925926</v>
      </c>
      <c r="F142" s="65">
        <f t="shared" si="158"/>
        <v>1.1154672177648106</v>
      </c>
      <c r="H142" s="66">
        <f t="shared" si="159"/>
        <v>1.0833333333333333</v>
      </c>
      <c r="I142" s="66">
        <f t="shared" si="159"/>
        <v>1.064516129032258</v>
      </c>
      <c r="J142" s="66">
        <f t="shared" si="159"/>
        <v>1.053191489361702</v>
      </c>
      <c r="K142" s="66">
        <f t="shared" si="159"/>
        <v>1.8307692307692307</v>
      </c>
      <c r="L142" s="66">
        <f t="shared" si="159"/>
        <v>1.6601941747572815</v>
      </c>
      <c r="M142" s="66">
        <f t="shared" si="159"/>
        <v>1.5</v>
      </c>
      <c r="N142" s="66">
        <f t="shared" si="159"/>
        <v>1.4602803738317758</v>
      </c>
      <c r="O142" s="66">
        <f t="shared" si="159"/>
        <v>2.1786941580756012</v>
      </c>
      <c r="P142" s="66">
        <f t="shared" si="159"/>
        <v>1.4015544041450778</v>
      </c>
      <c r="Q142" s="66">
        <f t="shared" si="159"/>
        <v>1.9361702127659575</v>
      </c>
      <c r="R142" s="66">
        <f t="shared" si="159"/>
        <v>1.5784313725490196</v>
      </c>
      <c r="S142" s="66" t="str">
        <f t="shared" si="159"/>
        <v>-</v>
      </c>
      <c r="U142" s="12">
        <v>1</v>
      </c>
      <c r="V142" s="12">
        <v>1.1666666666666701</v>
      </c>
      <c r="W142" s="12">
        <v>1</v>
      </c>
      <c r="X142" s="12">
        <v>1</v>
      </c>
      <c r="Y142" s="12">
        <v>1</v>
      </c>
      <c r="Z142" s="12">
        <v>1.15384615384615</v>
      </c>
      <c r="AA142" s="12">
        <v>1</v>
      </c>
      <c r="AB142" s="12">
        <v>0.86363636363636398</v>
      </c>
      <c r="AC142" s="12">
        <v>1.15384615384615</v>
      </c>
      <c r="AD142" s="12">
        <v>0.86538461538461497</v>
      </c>
      <c r="AE142" s="12">
        <v>2.2962962962962998</v>
      </c>
      <c r="AF142" s="12">
        <v>1.83</v>
      </c>
      <c r="AG142" s="12">
        <v>1.6</v>
      </c>
      <c r="AH142" s="12">
        <v>1.3333333333333299</v>
      </c>
      <c r="AI142" s="12">
        <v>1.8571428571428601</v>
      </c>
      <c r="AJ142" s="12">
        <v>1.38709677419355</v>
      </c>
      <c r="AK142" s="12">
        <v>1.3076923076923099</v>
      </c>
      <c r="AL142" s="12">
        <v>1.6956521739130399</v>
      </c>
      <c r="AM142" s="12">
        <v>1.0943396226415101</v>
      </c>
      <c r="AN142" s="12">
        <v>1.3373493975903601</v>
      </c>
      <c r="AO142" s="12">
        <v>1.8397435897435901</v>
      </c>
      <c r="AP142" s="12">
        <v>1.63736263736264</v>
      </c>
      <c r="AQ142" s="12">
        <v>2.1187499999999999</v>
      </c>
      <c r="AR142" s="12">
        <v>2.62916666666667</v>
      </c>
      <c r="AS142" s="48">
        <v>1.3</v>
      </c>
      <c r="AT142" s="48">
        <v>1.4718309859154901</v>
      </c>
      <c r="AU142" s="48">
        <v>1.41044776119403</v>
      </c>
      <c r="AV142" s="48">
        <v>1.917808</v>
      </c>
      <c r="AW142" s="48">
        <v>1.885246</v>
      </c>
      <c r="AX142" s="48">
        <v>2.018519</v>
      </c>
      <c r="AY142" s="48">
        <v>1.5784309999999999</v>
      </c>
      <c r="AZ142" s="48"/>
      <c r="BA142" s="48"/>
      <c r="BB142" s="48"/>
      <c r="BC142" s="48"/>
      <c r="BD142" s="48"/>
      <c r="BF142" s="84">
        <f t="shared" si="160"/>
        <v>0.8125</v>
      </c>
      <c r="BG142" s="84">
        <f t="shared" si="160"/>
        <v>1.1038732394366204</v>
      </c>
      <c r="BH142" s="84">
        <f t="shared" si="160"/>
        <v>0.75947187141216876</v>
      </c>
      <c r="BI142" s="84">
        <f t="shared" si="160"/>
        <v>1.3826057674418588</v>
      </c>
      <c r="BJ142" s="84">
        <f t="shared" si="160"/>
        <v>1.4416587058823505</v>
      </c>
      <c r="BK142" s="84">
        <f t="shared" si="160"/>
        <v>1.1904086410256436</v>
      </c>
      <c r="BL142" s="84">
        <f t="shared" si="160"/>
        <v>1.4423593620689645</v>
      </c>
      <c r="BM142" s="84">
        <f t="shared" si="160"/>
        <v>0</v>
      </c>
      <c r="BN142" s="84">
        <f t="shared" si="160"/>
        <v>0</v>
      </c>
      <c r="BO142" s="84">
        <f t="shared" si="160"/>
        <v>0</v>
      </c>
      <c r="BP142" s="84">
        <f t="shared" si="160"/>
        <v>0</v>
      </c>
      <c r="BQ142" s="84">
        <f t="shared" si="160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>
        <f t="shared" si="157"/>
        <v>1.3246376811594203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>
        <f t="shared" si="159"/>
        <v>1.2946428571428572</v>
      </c>
      <c r="Q143" s="66">
        <f t="shared" si="159"/>
        <v>1.308457711442786</v>
      </c>
      <c r="R143" s="66">
        <f t="shared" si="159"/>
        <v>1.53125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1.2089552238806001</v>
      </c>
      <c r="AU143" s="48">
        <v>1.4222222222222201</v>
      </c>
      <c r="AV143" s="48">
        <v>1.382609</v>
      </c>
      <c r="AW143" s="48">
        <v>1.295455</v>
      </c>
      <c r="AX143" s="48">
        <v>1.119048</v>
      </c>
      <c r="AY143" s="48">
        <v>1.53125</v>
      </c>
      <c r="AZ143" s="48"/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/>
      <c r="B144" s="3" t="s">
        <v>153</v>
      </c>
      <c r="C144" s="66">
        <f t="shared" si="157"/>
        <v>1.3447058823529412</v>
      </c>
      <c r="D144" s="66">
        <f t="shared" si="157"/>
        <v>1.4355760773966579</v>
      </c>
      <c r="E144" s="66">
        <f t="shared" si="157"/>
        <v>1.5521285838401391</v>
      </c>
      <c r="F144" s="65">
        <f t="shared" si="158"/>
        <v>1.0811886658454515</v>
      </c>
      <c r="H144" s="66">
        <f t="shared" si="159"/>
        <v>1.3277511961722488</v>
      </c>
      <c r="I144" s="66">
        <f>IFERROR(I120/I96,"-")</f>
        <v>1.311056105610561</v>
      </c>
      <c r="J144" s="66">
        <f t="shared" si="159"/>
        <v>1.3820023837902264</v>
      </c>
      <c r="K144" s="66">
        <f t="shared" si="159"/>
        <v>1.6739427012278307</v>
      </c>
      <c r="L144" s="66">
        <f t="shared" si="159"/>
        <v>1.4136490250696379</v>
      </c>
      <c r="M144" s="66">
        <f t="shared" si="159"/>
        <v>1.4962735642262166</v>
      </c>
      <c r="N144" s="66">
        <f t="shared" si="159"/>
        <v>1.4846153846153847</v>
      </c>
      <c r="O144" s="66">
        <f t="shared" si="159"/>
        <v>1.724336162058582</v>
      </c>
      <c r="P144" s="66">
        <f t="shared" si="159"/>
        <v>1.5093738945879023</v>
      </c>
      <c r="Q144" s="66">
        <f t="shared" si="159"/>
        <v>1.5696361355081556</v>
      </c>
      <c r="R144" s="66">
        <f t="shared" si="159"/>
        <v>1.6251402918069584</v>
      </c>
      <c r="S144" s="66" t="str">
        <f t="shared" si="159"/>
        <v>-</v>
      </c>
      <c r="T144" s="7"/>
      <c r="U144" s="71">
        <f>IFERROR(U120/U96,"-")</f>
        <v>1.3053435114503817</v>
      </c>
      <c r="V144" s="71">
        <f t="shared" ref="V144:BD144" si="161">IFERROR(V120/V96,"-")</f>
        <v>1.1848739495798319</v>
      </c>
      <c r="W144" s="71">
        <f t="shared" si="161"/>
        <v>1.4464285714285714</v>
      </c>
      <c r="X144" s="71">
        <f t="shared" si="161"/>
        <v>1.430232558139535</v>
      </c>
      <c r="Y144" s="71">
        <f t="shared" si="161"/>
        <v>1.2506024096385542</v>
      </c>
      <c r="Z144" s="71">
        <f t="shared" si="161"/>
        <v>1.2759381898454747</v>
      </c>
      <c r="AA144" s="71">
        <f t="shared" si="161"/>
        <v>1.454183266932271</v>
      </c>
      <c r="AB144" s="71">
        <f t="shared" si="161"/>
        <v>1.1751824817518248</v>
      </c>
      <c r="AC144" s="71">
        <f t="shared" si="161"/>
        <v>1.4457516339869281</v>
      </c>
      <c r="AD144" s="71">
        <f t="shared" si="161"/>
        <v>1.2845911949685536</v>
      </c>
      <c r="AE144" s="71">
        <f t="shared" si="161"/>
        <v>1.9006622516556291</v>
      </c>
      <c r="AF144" s="71">
        <f t="shared" si="161"/>
        <v>1.7685643564356435</v>
      </c>
      <c r="AG144" s="71">
        <f t="shared" si="161"/>
        <v>1.1878172588832487</v>
      </c>
      <c r="AH144" s="71">
        <f t="shared" si="161"/>
        <v>1.248062015503876</v>
      </c>
      <c r="AI144" s="71">
        <f t="shared" si="161"/>
        <v>1.6473282442748092</v>
      </c>
      <c r="AJ144" s="71">
        <f t="shared" si="161"/>
        <v>1.2585895117540686</v>
      </c>
      <c r="AK144" s="71">
        <f t="shared" si="161"/>
        <v>1.4434389140271493</v>
      </c>
      <c r="AL144" s="71">
        <f t="shared" si="161"/>
        <v>1.6525821596244132</v>
      </c>
      <c r="AM144" s="71">
        <f t="shared" si="161"/>
        <v>1.3068592057761732</v>
      </c>
      <c r="AN144" s="71">
        <f t="shared" si="161"/>
        <v>1.3817991631799162</v>
      </c>
      <c r="AO144" s="71">
        <f t="shared" si="161"/>
        <v>1.6891105569409808</v>
      </c>
      <c r="AP144" s="71">
        <f t="shared" si="161"/>
        <v>1.4686868686868686</v>
      </c>
      <c r="AQ144" s="71">
        <f t="shared" si="161"/>
        <v>1.6953367875647669</v>
      </c>
      <c r="AR144" s="71">
        <f t="shared" si="161"/>
        <v>1.8898704358068317</v>
      </c>
      <c r="AS144" s="71">
        <f t="shared" si="161"/>
        <v>1.3797276853252647</v>
      </c>
      <c r="AT144" s="71">
        <f t="shared" si="161"/>
        <v>1.4391304347826086</v>
      </c>
      <c r="AU144" s="71">
        <f t="shared" si="161"/>
        <v>1.630016051364366</v>
      </c>
      <c r="AV144" s="71">
        <f t="shared" si="161"/>
        <v>1.5628415300546448</v>
      </c>
      <c r="AW144" s="71">
        <f t="shared" si="161"/>
        <v>1.662037037037037</v>
      </c>
      <c r="AX144" s="71">
        <f t="shared" si="161"/>
        <v>1.5106035889070146</v>
      </c>
      <c r="AY144" s="71">
        <f t="shared" si="161"/>
        <v>1.6251402918069584</v>
      </c>
      <c r="AZ144" s="71" t="str">
        <f t="shared" si="161"/>
        <v>-</v>
      </c>
      <c r="BA144" s="71" t="str">
        <f t="shared" si="161"/>
        <v>-</v>
      </c>
      <c r="BB144" s="71" t="str">
        <f t="shared" si="161"/>
        <v>-</v>
      </c>
      <c r="BC144" s="71" t="str">
        <f t="shared" si="161"/>
        <v>-</v>
      </c>
      <c r="BD144" s="71" t="str">
        <f t="shared" si="161"/>
        <v>-</v>
      </c>
      <c r="BF144" s="84">
        <f t="shared" si="160"/>
        <v>1.1615656154234066</v>
      </c>
      <c r="BG144" s="84">
        <f t="shared" si="160"/>
        <v>1.1530920874966244</v>
      </c>
      <c r="BH144" s="84">
        <f t="shared" si="160"/>
        <v>0.98949074480413324</v>
      </c>
      <c r="BI144" s="84">
        <f t="shared" si="160"/>
        <v>1.2417404685635325</v>
      </c>
      <c r="BJ144" s="84">
        <f t="shared" si="160"/>
        <v>1.1514425867874143</v>
      </c>
      <c r="BK144" s="84">
        <f t="shared" si="160"/>
        <v>0.91408683078748321</v>
      </c>
      <c r="BL144" s="84">
        <f t="shared" si="160"/>
        <v>1.2435465768799103</v>
      </c>
      <c r="BM144" s="84" t="str">
        <f t="shared" si="160"/>
        <v>-</v>
      </c>
      <c r="BN144" s="84" t="str">
        <f t="shared" si="160"/>
        <v>-</v>
      </c>
      <c r="BO144" s="84" t="str">
        <f t="shared" si="160"/>
        <v>-</v>
      </c>
      <c r="BP144" s="84" t="str">
        <f t="shared" si="160"/>
        <v>-</v>
      </c>
      <c r="BQ144" s="84" t="str">
        <f t="shared" si="160"/>
        <v>-</v>
      </c>
    </row>
    <row r="145" spans="1:69" x14ac:dyDescent="0.25">
      <c r="A145" s="45" t="s">
        <v>207</v>
      </c>
      <c r="B145" s="3" t="s">
        <v>61</v>
      </c>
      <c r="C145" s="66">
        <f t="shared" si="157"/>
        <v>1.3447058823529412</v>
      </c>
      <c r="D145" s="66">
        <f t="shared" si="157"/>
        <v>1.4355760773966579</v>
      </c>
      <c r="E145" s="66">
        <f t="shared" si="157"/>
        <v>1.5413046476348089</v>
      </c>
      <c r="F145" s="65">
        <f>IFERROR(E145/D145,"")</f>
        <v>1.0736488799882233</v>
      </c>
      <c r="H145" s="66">
        <f t="shared" si="159"/>
        <v>1.3277511961722488</v>
      </c>
      <c r="I145" s="66">
        <f>IFERROR(I121/I97,"-")</f>
        <v>1.311056105610561</v>
      </c>
      <c r="J145" s="66">
        <f t="shared" si="159"/>
        <v>1.3820023837902264</v>
      </c>
      <c r="K145" s="66">
        <f t="shared" si="159"/>
        <v>1.6739427012278307</v>
      </c>
      <c r="L145" s="66">
        <f t="shared" si="159"/>
        <v>1.4136490250696379</v>
      </c>
      <c r="M145" s="66">
        <f t="shared" si="159"/>
        <v>1.4962735642262166</v>
      </c>
      <c r="N145" s="66">
        <f t="shared" si="159"/>
        <v>1.4846153846153847</v>
      </c>
      <c r="O145" s="66">
        <f t="shared" si="159"/>
        <v>1.724336162058582</v>
      </c>
      <c r="P145" s="66">
        <f t="shared" si="159"/>
        <v>1.5011908812521266</v>
      </c>
      <c r="Q145" s="66">
        <f t="shared" si="159"/>
        <v>1.5541457657125997</v>
      </c>
      <c r="R145" s="66">
        <f t="shared" si="159"/>
        <v>1.6218851570964248</v>
      </c>
      <c r="S145" s="66" t="str">
        <f t="shared" si="159"/>
        <v>-</v>
      </c>
      <c r="T145" s="5"/>
      <c r="U145" s="13">
        <v>1.30534351145038</v>
      </c>
      <c r="V145" s="13">
        <v>1.1848739495798299</v>
      </c>
      <c r="W145" s="13">
        <v>1.4464285714285701</v>
      </c>
      <c r="X145" s="13">
        <v>1.4302325581395301</v>
      </c>
      <c r="Y145" s="13">
        <v>1.25060240963855</v>
      </c>
      <c r="Z145" s="13">
        <v>1.27593818984547</v>
      </c>
      <c r="AA145" s="13">
        <v>1.4541832669322701</v>
      </c>
      <c r="AB145" s="13">
        <v>1.1751824817518199</v>
      </c>
      <c r="AC145" s="13">
        <v>1.4457516339869301</v>
      </c>
      <c r="AD145" s="13">
        <v>1.28459119496855</v>
      </c>
      <c r="AE145" s="13">
        <v>1.90066225165563</v>
      </c>
      <c r="AF145" s="13">
        <v>1.7685643564356399</v>
      </c>
      <c r="AG145" s="13">
        <v>1.1878172588832501</v>
      </c>
      <c r="AH145" s="13">
        <v>1.24806201550388</v>
      </c>
      <c r="AI145" s="13">
        <v>1.6473282442748101</v>
      </c>
      <c r="AJ145" s="13">
        <v>1.25858951175407</v>
      </c>
      <c r="AK145" s="13">
        <v>1.44343891402715</v>
      </c>
      <c r="AL145" s="13">
        <v>1.6525821596244099</v>
      </c>
      <c r="AM145" s="13">
        <v>1.3068592057761701</v>
      </c>
      <c r="AN145" s="13">
        <v>1.38179916317992</v>
      </c>
      <c r="AO145" s="13">
        <v>1.6891105569409799</v>
      </c>
      <c r="AP145" s="13">
        <v>1.4686868686868699</v>
      </c>
      <c r="AQ145" s="13">
        <v>1.69533678756477</v>
      </c>
      <c r="AR145" s="13">
        <v>1.8898704358068299</v>
      </c>
      <c r="AS145" s="48">
        <v>1.3797276853252647</v>
      </c>
      <c r="AT145" s="48">
        <v>1.42350557244174</v>
      </c>
      <c r="AU145" s="48">
        <v>1.62277304415182</v>
      </c>
      <c r="AV145" s="48">
        <v>1.5457540000000001</v>
      </c>
      <c r="AW145" s="48">
        <v>1.6442730000000001</v>
      </c>
      <c r="AX145" s="48">
        <v>1.4976339999999999</v>
      </c>
      <c r="AY145" s="48">
        <v>1.621885</v>
      </c>
      <c r="AZ145" s="48"/>
      <c r="BA145" s="48"/>
      <c r="BB145" s="48"/>
      <c r="BC145" s="48"/>
      <c r="BD145" s="48"/>
      <c r="BF145" s="84">
        <f t="shared" si="160"/>
        <v>1.1615656154234053</v>
      </c>
      <c r="BG145" s="84">
        <f t="shared" si="160"/>
        <v>1.1405727878570426</v>
      </c>
      <c r="BH145" s="84">
        <f t="shared" si="160"/>
        <v>0.98509392392904682</v>
      </c>
      <c r="BI145" s="84">
        <f t="shared" si="160"/>
        <v>1.228163738505746</v>
      </c>
      <c r="BJ145" s="84">
        <f t="shared" si="160"/>
        <v>1.1391358401253915</v>
      </c>
      <c r="BK145" s="84">
        <f t="shared" si="160"/>
        <v>0.90623875568181989</v>
      </c>
      <c r="BL145" s="84">
        <f t="shared" si="160"/>
        <v>1.2410556491712739</v>
      </c>
      <c r="BM145" s="84">
        <f t="shared" si="160"/>
        <v>0</v>
      </c>
      <c r="BN145" s="84">
        <f t="shared" si="160"/>
        <v>0</v>
      </c>
      <c r="BO145" s="84">
        <f t="shared" si="160"/>
        <v>0</v>
      </c>
      <c r="BP145" s="84">
        <f t="shared" si="160"/>
        <v>0</v>
      </c>
      <c r="BQ145" s="84">
        <f t="shared" si="160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162">IFERROR(C49/C76,"-")</f>
        <v>320.45926086956524</v>
      </c>
      <c r="D148" s="66">
        <f t="shared" si="162"/>
        <v>223.69234482758623</v>
      </c>
      <c r="E148" s="66">
        <f t="shared" si="162"/>
        <v>69.236042808219182</v>
      </c>
      <c r="F148" s="65">
        <f t="shared" ref="F148:F157" si="163">IFERROR(E148/D148,"")</f>
        <v>0.3095145829044072</v>
      </c>
      <c r="H148" s="1">
        <f t="shared" ref="H148:S155" si="164">IFERROR(H49/H76,"")</f>
        <v>137.07634999999999</v>
      </c>
      <c r="I148" s="1">
        <f t="shared" si="164"/>
        <v>108.01966666666665</v>
      </c>
      <c r="J148" s="1">
        <f t="shared" si="164"/>
        <v>187.99445833333334</v>
      </c>
      <c r="K148" s="1">
        <f t="shared" si="164"/>
        <v>208.70722000000001</v>
      </c>
      <c r="L148" s="1">
        <f t="shared" si="164"/>
        <v>50.599810810810808</v>
      </c>
      <c r="M148" s="1">
        <f t="shared" si="164"/>
        <v>118.97900000000001</v>
      </c>
      <c r="N148" s="1">
        <f t="shared" si="164"/>
        <v>109.72146153846153</v>
      </c>
      <c r="O148" s="1">
        <f t="shared" si="164"/>
        <v>140.03952272727273</v>
      </c>
      <c r="P148" s="1">
        <f t="shared" si="164"/>
        <v>111.02759375000001</v>
      </c>
      <c r="Q148" s="1">
        <f t="shared" si="164"/>
        <v>37.802531645569623</v>
      </c>
      <c r="R148" s="11">
        <f t="shared" si="164"/>
        <v>10.075342465753424</v>
      </c>
      <c r="S148" s="11" t="str">
        <f t="shared" si="164"/>
        <v/>
      </c>
      <c r="U148" s="1">
        <f t="shared" ref="U148:BD155" si="165">IFERROR(U49/U76,"")</f>
        <v>32.153166666666664</v>
      </c>
      <c r="V148" s="1">
        <f t="shared" si="165"/>
        <v>12.529277777777777</v>
      </c>
      <c r="W148" s="1">
        <f t="shared" si="165"/>
        <v>96.86215</v>
      </c>
      <c r="X148" s="1">
        <f t="shared" si="165"/>
        <v>42.081599999999995</v>
      </c>
      <c r="Y148" s="1">
        <f t="shared" si="165"/>
        <v>31.103526315789473</v>
      </c>
      <c r="Z148" s="1">
        <f t="shared" si="165"/>
        <v>28.430833333333332</v>
      </c>
      <c r="AA148" s="1">
        <f t="shared" si="165"/>
        <v>116.72530434782608</v>
      </c>
      <c r="AB148" s="1">
        <f t="shared" si="165"/>
        <v>22.092565217391304</v>
      </c>
      <c r="AC148" s="1">
        <f t="shared" si="165"/>
        <v>54.960666666666668</v>
      </c>
      <c r="AD148" s="1">
        <f t="shared" si="165"/>
        <v>30.144750000000002</v>
      </c>
      <c r="AE148" s="1">
        <f t="shared" si="165"/>
        <v>57.177956521739134</v>
      </c>
      <c r="AF148" s="1">
        <f t="shared" si="165"/>
        <v>127.16454</v>
      </c>
      <c r="AG148" s="1">
        <f t="shared" si="165"/>
        <v>18.171027027027026</v>
      </c>
      <c r="AH148" s="1">
        <f t="shared" si="165"/>
        <v>12.199722222222222</v>
      </c>
      <c r="AI148" s="1">
        <f t="shared" si="165"/>
        <v>20.558783783783781</v>
      </c>
      <c r="AJ148" s="1">
        <f t="shared" si="165"/>
        <v>31.674861111111113</v>
      </c>
      <c r="AK148" s="1">
        <f t="shared" si="165"/>
        <v>33.89303125</v>
      </c>
      <c r="AL148" s="1">
        <f t="shared" si="165"/>
        <v>44.816600000000001</v>
      </c>
      <c r="AM148" s="1">
        <f t="shared" si="165"/>
        <v>36.052241379310345</v>
      </c>
      <c r="AN148" s="1">
        <f t="shared" si="165"/>
        <v>26.10096153846154</v>
      </c>
      <c r="AO148" s="1">
        <f t="shared" si="165"/>
        <v>43.408384615384612</v>
      </c>
      <c r="AP148" s="1">
        <f t="shared" si="165"/>
        <v>20.13776923076923</v>
      </c>
      <c r="AQ148" s="1">
        <f t="shared" si="165"/>
        <v>26.1206</v>
      </c>
      <c r="AR148" s="1">
        <f t="shared" si="165"/>
        <v>86.557840909090913</v>
      </c>
      <c r="AS148" s="1">
        <f t="shared" si="165"/>
        <v>22.866395833333332</v>
      </c>
      <c r="AT148" s="1">
        <f t="shared" si="165"/>
        <v>44.09432291666667</v>
      </c>
      <c r="AU148" s="1">
        <f t="shared" si="165"/>
        <v>44.066875000000003</v>
      </c>
      <c r="AV148" s="1">
        <f t="shared" si="165"/>
        <v>14.734070796460179</v>
      </c>
      <c r="AW148" s="1">
        <f t="shared" si="165"/>
        <v>11.381517857142857</v>
      </c>
      <c r="AX148" s="1">
        <f t="shared" si="165"/>
        <v>9.8941772151898739</v>
      </c>
      <c r="AY148" s="1">
        <f t="shared" si="165"/>
        <v>10.075342465753424</v>
      </c>
      <c r="AZ148" s="1" t="str">
        <f t="shared" si="165"/>
        <v/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>
        <f t="shared" ref="BF148:BQ157" si="166">IFERROR(AS148/AG148,"-")</f>
        <v>1.2583986474359736</v>
      </c>
      <c r="BG148" s="84">
        <f t="shared" si="166"/>
        <v>3.6143710580842008</v>
      </c>
      <c r="BH148" s="84">
        <f t="shared" si="166"/>
        <v>2.1434572912216128</v>
      </c>
      <c r="BI148" s="84">
        <f t="shared" si="166"/>
        <v>0.46516607428127493</v>
      </c>
      <c r="BJ148" s="84">
        <f t="shared" si="166"/>
        <v>0.33580702101240523</v>
      </c>
      <c r="BK148" s="84">
        <f t="shared" si="166"/>
        <v>0.22077036667640726</v>
      </c>
      <c r="BL148" s="84">
        <f t="shared" si="166"/>
        <v>0.27946507846071006</v>
      </c>
      <c r="BM148" s="84" t="str">
        <f t="shared" si="166"/>
        <v>-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>
        <f t="shared" si="162"/>
        <v>45.616444237918223</v>
      </c>
      <c r="D149" s="66">
        <f t="shared" si="162"/>
        <v>44.519645588235427</v>
      </c>
      <c r="E149" s="66">
        <f t="shared" si="162"/>
        <v>62.496334545454559</v>
      </c>
      <c r="F149" s="65">
        <f t="shared" si="163"/>
        <v>1.4037922746170641</v>
      </c>
      <c r="H149" s="1">
        <f t="shared" si="164"/>
        <v>15.75034210526316</v>
      </c>
      <c r="I149" s="1">
        <f t="shared" si="164"/>
        <v>24.60666869918699</v>
      </c>
      <c r="J149" s="1">
        <f t="shared" si="164"/>
        <v>24.377991428571431</v>
      </c>
      <c r="K149" s="1">
        <f t="shared" si="164"/>
        <v>33.486421511627995</v>
      </c>
      <c r="L149" s="1">
        <f t="shared" si="164"/>
        <v>16.851752066115701</v>
      </c>
      <c r="M149" s="1">
        <f t="shared" si="164"/>
        <v>19.690593908629523</v>
      </c>
      <c r="N149" s="1">
        <f t="shared" si="164"/>
        <v>21.266786019210329</v>
      </c>
      <c r="O149" s="1">
        <f t="shared" si="164"/>
        <v>26.22512679211485</v>
      </c>
      <c r="P149" s="1">
        <f t="shared" si="164"/>
        <v>19.329925146198843</v>
      </c>
      <c r="Q149" s="1">
        <f t="shared" si="164"/>
        <v>20.816158536585366</v>
      </c>
      <c r="R149" s="11">
        <f t="shared" si="164"/>
        <v>9.3595030303030313</v>
      </c>
      <c r="S149" s="11" t="str">
        <f t="shared" si="164"/>
        <v/>
      </c>
      <c r="U149" s="1">
        <f t="shared" si="165"/>
        <v>6.5908264840182653</v>
      </c>
      <c r="V149" s="1">
        <f t="shared" si="165"/>
        <v>5.2317692307692312</v>
      </c>
      <c r="W149" s="1">
        <f t="shared" si="165"/>
        <v>6.1383508771929831</v>
      </c>
      <c r="X149" s="1">
        <f t="shared" si="165"/>
        <v>8.984663082437276</v>
      </c>
      <c r="Y149" s="1">
        <f t="shared" si="165"/>
        <v>7.0794759036144583</v>
      </c>
      <c r="Z149" s="1">
        <f t="shared" si="165"/>
        <v>7.2509349593495935</v>
      </c>
      <c r="AA149" s="1">
        <f t="shared" si="165"/>
        <v>9.7639591078066914</v>
      </c>
      <c r="AB149" s="1">
        <f t="shared" si="165"/>
        <v>6.0426475095785444</v>
      </c>
      <c r="AC149" s="1">
        <f t="shared" si="165"/>
        <v>12.367602857142858</v>
      </c>
      <c r="AD149" s="1">
        <f t="shared" si="165"/>
        <v>8.2365053763440859</v>
      </c>
      <c r="AE149" s="1">
        <f t="shared" si="165"/>
        <v>12.213633603238927</v>
      </c>
      <c r="AF149" s="1">
        <f t="shared" si="165"/>
        <v>9.2668866279069775</v>
      </c>
      <c r="AG149" s="1">
        <f t="shared" si="165"/>
        <v>7.8861791044776126</v>
      </c>
      <c r="AH149" s="1">
        <f t="shared" si="165"/>
        <v>4.9552786885245901</v>
      </c>
      <c r="AI149" s="1">
        <f t="shared" si="165"/>
        <v>12.275190082644629</v>
      </c>
      <c r="AJ149" s="1">
        <f t="shared" si="165"/>
        <v>15.339327433628348</v>
      </c>
      <c r="AK149" s="1">
        <f t="shared" si="165"/>
        <v>8.3062112149532723</v>
      </c>
      <c r="AL149" s="1">
        <f t="shared" si="165"/>
        <v>9.8998781725889042</v>
      </c>
      <c r="AM149" s="1">
        <f t="shared" si="165"/>
        <v>7.001379411764721</v>
      </c>
      <c r="AN149" s="1">
        <f t="shared" si="165"/>
        <v>6.9705737100737339</v>
      </c>
      <c r="AO149" s="1">
        <f t="shared" si="165"/>
        <v>10.130195837780203</v>
      </c>
      <c r="AP149" s="1">
        <f t="shared" si="165"/>
        <v>7.4001452894438371</v>
      </c>
      <c r="AQ149" s="1">
        <f t="shared" si="165"/>
        <v>8.1518780748663637</v>
      </c>
      <c r="AR149" s="1">
        <f t="shared" si="165"/>
        <v>13.553501344086111</v>
      </c>
      <c r="AS149" s="1">
        <f t="shared" si="165"/>
        <v>8.6144750000000005</v>
      </c>
      <c r="AT149" s="1">
        <f t="shared" si="165"/>
        <v>5.605291291291306</v>
      </c>
      <c r="AU149" s="1">
        <f t="shared" si="165"/>
        <v>11.739567251461988</v>
      </c>
      <c r="AV149" s="1">
        <f t="shared" si="165"/>
        <v>10.362476923076922</v>
      </c>
      <c r="AW149" s="1">
        <f t="shared" si="165"/>
        <v>10.926064735945486</v>
      </c>
      <c r="AX149" s="1">
        <f t="shared" si="165"/>
        <v>10.793894817073172</v>
      </c>
      <c r="AY149" s="1">
        <f t="shared" si="165"/>
        <v>9.3595030303030313</v>
      </c>
      <c r="AZ149" s="1" t="str">
        <f t="shared" si="165"/>
        <v/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>
        <f t="shared" si="166"/>
        <v>1.0923509199922781</v>
      </c>
      <c r="BG149" s="84">
        <f t="shared" si="166"/>
        <v>1.1311757912369311</v>
      </c>
      <c r="BH149" s="84">
        <f t="shared" si="166"/>
        <v>0.95636541450059209</v>
      </c>
      <c r="BI149" s="84">
        <f t="shared" si="166"/>
        <v>0.6755496267951947</v>
      </c>
      <c r="BJ149" s="84">
        <f t="shared" si="166"/>
        <v>1.3154089696486189</v>
      </c>
      <c r="BK149" s="84">
        <f t="shared" si="166"/>
        <v>1.0903058228493809</v>
      </c>
      <c r="BL149" s="84">
        <f t="shared" si="166"/>
        <v>1.3368084315750484</v>
      </c>
      <c r="BM149" s="84" t="str">
        <f t="shared" si="166"/>
        <v>-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>
        <f t="shared" si="162"/>
        <v>39.296587606837605</v>
      </c>
      <c r="D150" s="66">
        <f t="shared" si="162"/>
        <v>13.407131147540982</v>
      </c>
      <c r="E150" s="66">
        <f t="shared" si="162"/>
        <v>14.843359111791731</v>
      </c>
      <c r="F150" s="65">
        <f t="shared" si="163"/>
        <v>1.107124182529845</v>
      </c>
      <c r="H150" s="1">
        <f t="shared" si="164"/>
        <v>21.528457142857146</v>
      </c>
      <c r="I150" s="1">
        <f t="shared" si="164"/>
        <v>18.762905286343614</v>
      </c>
      <c r="J150" s="1">
        <f t="shared" si="164"/>
        <v>22.610568093385211</v>
      </c>
      <c r="K150" s="1">
        <f t="shared" si="164"/>
        <v>20.517899572649615</v>
      </c>
      <c r="L150" s="1">
        <f t="shared" si="164"/>
        <v>18.205941666666657</v>
      </c>
      <c r="M150" s="1">
        <f t="shared" si="164"/>
        <v>14.230261450381679</v>
      </c>
      <c r="N150" s="1">
        <f t="shared" si="164"/>
        <v>14.628597772277251</v>
      </c>
      <c r="O150" s="1">
        <f t="shared" si="164"/>
        <v>16.065112691466116</v>
      </c>
      <c r="P150" s="1">
        <f t="shared" si="164"/>
        <v>11.528391830559757</v>
      </c>
      <c r="Q150" s="1">
        <f t="shared" si="164"/>
        <v>15.162753108348136</v>
      </c>
      <c r="R150" s="11">
        <f t="shared" si="164"/>
        <v>2.4720750382848395</v>
      </c>
      <c r="S150" s="11" t="str">
        <f t="shared" si="164"/>
        <v/>
      </c>
      <c r="U150" s="1">
        <f t="shared" si="165"/>
        <v>5.2982176470588236</v>
      </c>
      <c r="V150" s="1">
        <f t="shared" si="165"/>
        <v>4.5244403669724766</v>
      </c>
      <c r="W150" s="1">
        <f t="shared" si="165"/>
        <v>8.0497071428571427</v>
      </c>
      <c r="X150" s="1">
        <f t="shared" si="165"/>
        <v>4.9107256637168142</v>
      </c>
      <c r="Y150" s="1">
        <f t="shared" si="165"/>
        <v>5.9664605263157897</v>
      </c>
      <c r="Z150" s="1">
        <f t="shared" si="165"/>
        <v>6.8822775330396482</v>
      </c>
      <c r="AA150" s="1">
        <f t="shared" si="165"/>
        <v>8.2146923076923084</v>
      </c>
      <c r="AB150" s="1">
        <f t="shared" si="165"/>
        <v>5.193763358778626</v>
      </c>
      <c r="AC150" s="1">
        <f t="shared" si="165"/>
        <v>9.8362334630350183</v>
      </c>
      <c r="AD150" s="1">
        <f t="shared" si="165"/>
        <v>8.1667072463768111</v>
      </c>
      <c r="AE150" s="1">
        <f t="shared" si="165"/>
        <v>6.0068745387453877</v>
      </c>
      <c r="AF150" s="1">
        <f t="shared" si="165"/>
        <v>11.019230769230813</v>
      </c>
      <c r="AG150" s="1">
        <f t="shared" si="165"/>
        <v>2.6912761627906945</v>
      </c>
      <c r="AH150" s="1">
        <f t="shared" si="165"/>
        <v>5.6449776119402983</v>
      </c>
      <c r="AI150" s="1">
        <f t="shared" si="165"/>
        <v>4.1873916666666666</v>
      </c>
      <c r="AJ150" s="1">
        <f t="shared" si="165"/>
        <v>4.1576890756302527</v>
      </c>
      <c r="AK150" s="1">
        <f t="shared" si="165"/>
        <v>5.0802337278106506</v>
      </c>
      <c r="AL150" s="1">
        <f t="shared" si="165"/>
        <v>8.1206927480916047</v>
      </c>
      <c r="AM150" s="1">
        <f t="shared" si="165"/>
        <v>3.5286782786885245</v>
      </c>
      <c r="AN150" s="1">
        <f t="shared" si="165"/>
        <v>4.1514484304932733</v>
      </c>
      <c r="AO150" s="1">
        <f t="shared" si="165"/>
        <v>6.9289579207921035</v>
      </c>
      <c r="AP150" s="1">
        <f t="shared" si="165"/>
        <v>4.0932141327623128</v>
      </c>
      <c r="AQ150" s="1">
        <f t="shared" si="165"/>
        <v>4.568450171821306</v>
      </c>
      <c r="AR150" s="1">
        <f t="shared" si="165"/>
        <v>7.5188118161925939</v>
      </c>
      <c r="AS150" s="1">
        <f t="shared" si="165"/>
        <v>2.0429829749103945</v>
      </c>
      <c r="AT150" s="1">
        <f t="shared" si="165"/>
        <v>4.9631912225705328</v>
      </c>
      <c r="AU150" s="1">
        <f t="shared" si="165"/>
        <v>5.683872919818457</v>
      </c>
      <c r="AV150" s="1">
        <f t="shared" si="165"/>
        <v>4.564862604540024</v>
      </c>
      <c r="AW150" s="1">
        <f t="shared" si="165"/>
        <v>3.9931692307692308</v>
      </c>
      <c r="AX150" s="1">
        <f t="shared" si="165"/>
        <v>3.7660390763765546</v>
      </c>
      <c r="AY150" s="1">
        <f t="shared" si="165"/>
        <v>2.4720750382848395</v>
      </c>
      <c r="AZ150" s="1" t="str">
        <f t="shared" si="165"/>
        <v/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>
        <f t="shared" si="166"/>
        <v>0.75911309406164462</v>
      </c>
      <c r="BG150" s="84">
        <f t="shared" si="166"/>
        <v>0.87922248124994407</v>
      </c>
      <c r="BH150" s="84">
        <f t="shared" si="166"/>
        <v>1.3573779030665765</v>
      </c>
      <c r="BI150" s="84">
        <f t="shared" si="166"/>
        <v>1.0979326547760306</v>
      </c>
      <c r="BJ150" s="84">
        <f t="shared" si="166"/>
        <v>0.78602077083766475</v>
      </c>
      <c r="BK150" s="84">
        <f t="shared" si="166"/>
        <v>0.46375835082069677</v>
      </c>
      <c r="BL150" s="84">
        <f t="shared" si="166"/>
        <v>0.70056685337820479</v>
      </c>
      <c r="BM150" s="84" t="str">
        <f t="shared" si="166"/>
        <v>-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>
        <f t="shared" si="162"/>
        <v>25.001224999999998</v>
      </c>
      <c r="D151" s="66">
        <f t="shared" si="162"/>
        <v>17.9706077953715</v>
      </c>
      <c r="E151" s="66">
        <f t="shared" si="162"/>
        <v>21.553021434820653</v>
      </c>
      <c r="F151" s="65">
        <f t="shared" si="163"/>
        <v>1.1993484961800702</v>
      </c>
      <c r="H151" s="1">
        <f t="shared" si="164"/>
        <v>10.010464285714287</v>
      </c>
      <c r="I151" s="1">
        <f t="shared" si="164"/>
        <v>11.211809139784945</v>
      </c>
      <c r="J151" s="1">
        <f t="shared" si="164"/>
        <v>16.041710900473934</v>
      </c>
      <c r="K151" s="1">
        <f t="shared" si="164"/>
        <v>22.16084631147541</v>
      </c>
      <c r="L151" s="1">
        <f t="shared" si="164"/>
        <v>14.261125301204819</v>
      </c>
      <c r="M151" s="1">
        <f t="shared" si="164"/>
        <v>9.7201892744479501</v>
      </c>
      <c r="N151" s="1">
        <f t="shared" si="164"/>
        <v>8.5333221632382283</v>
      </c>
      <c r="O151" s="1">
        <f t="shared" si="164"/>
        <v>9.0042142011834496</v>
      </c>
      <c r="P151" s="1">
        <f t="shared" si="164"/>
        <v>9.3970360787172087</v>
      </c>
      <c r="Q151" s="1">
        <f t="shared" si="164"/>
        <v>6.0465449438202237</v>
      </c>
      <c r="R151" s="11">
        <f t="shared" si="164"/>
        <v>2.7402362204724411</v>
      </c>
      <c r="S151" s="11" t="str">
        <f t="shared" si="164"/>
        <v/>
      </c>
      <c r="U151" s="1">
        <f t="shared" si="165"/>
        <v>4.1451033210332104</v>
      </c>
      <c r="V151" s="1">
        <f t="shared" si="165"/>
        <v>2.6610794117647059</v>
      </c>
      <c r="W151" s="1">
        <f t="shared" si="165"/>
        <v>4.4387884615384614</v>
      </c>
      <c r="X151" s="1">
        <f t="shared" si="165"/>
        <v>2.920606413994169</v>
      </c>
      <c r="Y151" s="1">
        <f t="shared" si="165"/>
        <v>3.5149638989169674</v>
      </c>
      <c r="Z151" s="1">
        <f t="shared" si="165"/>
        <v>5.901559139784947</v>
      </c>
      <c r="AA151" s="1">
        <f t="shared" si="165"/>
        <v>5.4647199999999998</v>
      </c>
      <c r="AB151" s="1">
        <f t="shared" si="165"/>
        <v>3.0280604534005042</v>
      </c>
      <c r="AC151" s="1">
        <f t="shared" si="165"/>
        <v>8.013208530805688</v>
      </c>
      <c r="AD151" s="1">
        <f t="shared" si="165"/>
        <v>5.6231263858093135</v>
      </c>
      <c r="AE151" s="1">
        <f t="shared" si="165"/>
        <v>8.529864440078585</v>
      </c>
      <c r="AF151" s="1">
        <f t="shared" si="165"/>
        <v>8.067135245901639</v>
      </c>
      <c r="AG151" s="1">
        <f t="shared" si="165"/>
        <v>2.0367464114832536</v>
      </c>
      <c r="AH151" s="1">
        <f t="shared" si="165"/>
        <v>2.6288002812939522</v>
      </c>
      <c r="AI151" s="1">
        <f t="shared" si="165"/>
        <v>6.6801204819277107</v>
      </c>
      <c r="AJ151" s="1">
        <f t="shared" si="165"/>
        <v>5.4992391304347832</v>
      </c>
      <c r="AK151" s="1">
        <f t="shared" si="165"/>
        <v>4.097053738317757</v>
      </c>
      <c r="AL151" s="1">
        <f t="shared" si="165"/>
        <v>4.9593627760252366</v>
      </c>
      <c r="AM151" s="1">
        <f t="shared" si="165"/>
        <v>3.2556662606577347</v>
      </c>
      <c r="AN151" s="1">
        <f t="shared" si="165"/>
        <v>2.6862223806129792</v>
      </c>
      <c r="AO151" s="1">
        <f t="shared" si="165"/>
        <v>4.2588218314532185</v>
      </c>
      <c r="AP151" s="1">
        <f t="shared" si="165"/>
        <v>2.6414208633093526</v>
      </c>
      <c r="AQ151" s="1">
        <f t="shared" si="165"/>
        <v>2.4195079268292683</v>
      </c>
      <c r="AR151" s="1">
        <f t="shared" si="165"/>
        <v>4.4837597633136275</v>
      </c>
      <c r="AS151" s="1">
        <f t="shared" si="165"/>
        <v>1.8293089171974521</v>
      </c>
      <c r="AT151" s="1">
        <f t="shared" si="165"/>
        <v>2.7273640020110657</v>
      </c>
      <c r="AU151" s="1">
        <f t="shared" si="165"/>
        <v>3.1405174927113704</v>
      </c>
      <c r="AV151" s="1">
        <f t="shared" si="165"/>
        <v>3.0724916943521596</v>
      </c>
      <c r="AW151" s="1">
        <f t="shared" si="165"/>
        <v>2.1031105047748975</v>
      </c>
      <c r="AX151" s="1">
        <f t="shared" si="165"/>
        <v>1.9330477528089887</v>
      </c>
      <c r="AY151" s="1">
        <f t="shared" si="165"/>
        <v>2.7402362204724411</v>
      </c>
      <c r="AZ151" s="1" t="str">
        <f t="shared" si="165"/>
        <v/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>
        <f t="shared" si="166"/>
        <v>0.89815251760540193</v>
      </c>
      <c r="BG151" s="84">
        <f t="shared" si="166"/>
        <v>1.0374938033210337</v>
      </c>
      <c r="BH151" s="84">
        <f t="shared" si="166"/>
        <v>0.47012886986210434</v>
      </c>
      <c r="BI151" s="84">
        <f t="shared" si="166"/>
        <v>0.55871214571264538</v>
      </c>
      <c r="BJ151" s="84">
        <f t="shared" si="166"/>
        <v>0.51332265552329093</v>
      </c>
      <c r="BK151" s="84">
        <f t="shared" si="166"/>
        <v>0.38977744523022406</v>
      </c>
      <c r="BL151" s="84">
        <f t="shared" si="166"/>
        <v>0.84168216306017729</v>
      </c>
      <c r="BM151" s="84" t="str">
        <f t="shared" si="166"/>
        <v>-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>
        <f t="shared" si="162"/>
        <v>34.361516597510374</v>
      </c>
      <c r="D152" s="66">
        <f t="shared" si="162"/>
        <v>28.58597340425532</v>
      </c>
      <c r="E152" s="66">
        <f t="shared" si="162"/>
        <v>31.626297892720302</v>
      </c>
      <c r="F152" s="65">
        <f t="shared" si="163"/>
        <v>1.1063572139199009</v>
      </c>
      <c r="H152" s="1">
        <f t="shared" si="164"/>
        <v>7.10168</v>
      </c>
      <c r="I152" s="1">
        <f t="shared" si="164"/>
        <v>19.711367469879519</v>
      </c>
      <c r="J152" s="1">
        <f t="shared" si="164"/>
        <v>13.603802180685358</v>
      </c>
      <c r="K152" s="1">
        <f t="shared" si="164"/>
        <v>19.951034263959393</v>
      </c>
      <c r="L152" s="1">
        <f t="shared" si="164"/>
        <v>8.868349618320611</v>
      </c>
      <c r="M152" s="1">
        <f t="shared" si="164"/>
        <v>11.613432024169184</v>
      </c>
      <c r="N152" s="1">
        <f t="shared" si="164"/>
        <v>6.0769993523316055</v>
      </c>
      <c r="O152" s="1">
        <f t="shared" si="164"/>
        <v>7.781601389766279</v>
      </c>
      <c r="P152" s="1">
        <f t="shared" si="164"/>
        <v>8.4592860281195073</v>
      </c>
      <c r="Q152" s="1">
        <f t="shared" si="164"/>
        <v>9.1027240773286469</v>
      </c>
      <c r="R152" s="11">
        <f t="shared" si="164"/>
        <v>3.262088122605364</v>
      </c>
      <c r="S152" s="11" t="str">
        <f t="shared" si="164"/>
        <v/>
      </c>
      <c r="U152" s="1">
        <f t="shared" si="165"/>
        <v>2.4204748858447487</v>
      </c>
      <c r="V152" s="1">
        <f t="shared" si="165"/>
        <v>2.0335540540540542</v>
      </c>
      <c r="W152" s="1">
        <f t="shared" si="165"/>
        <v>3.5324690909090908</v>
      </c>
      <c r="X152" s="1">
        <f t="shared" si="165"/>
        <v>7.8448360927152319</v>
      </c>
      <c r="Y152" s="1">
        <f t="shared" si="165"/>
        <v>4.3261281250000003</v>
      </c>
      <c r="Z152" s="1">
        <f t="shared" si="165"/>
        <v>4.6370642570281122</v>
      </c>
      <c r="AA152" s="1">
        <f t="shared" si="165"/>
        <v>5.8922531120331945</v>
      </c>
      <c r="AB152" s="1">
        <f t="shared" si="165"/>
        <v>3.0479574468085104</v>
      </c>
      <c r="AC152" s="1">
        <f t="shared" si="165"/>
        <v>6.5023785046728975</v>
      </c>
      <c r="AD152" s="1">
        <f t="shared" si="165"/>
        <v>3.9401776859504132</v>
      </c>
      <c r="AE152" s="1">
        <f t="shared" si="165"/>
        <v>7.9721564986737405</v>
      </c>
      <c r="AF152" s="1">
        <f t="shared" si="165"/>
        <v>8.6926903553299493</v>
      </c>
      <c r="AG152" s="1">
        <f t="shared" si="165"/>
        <v>2.5446328871892927</v>
      </c>
      <c r="AH152" s="1">
        <f t="shared" si="165"/>
        <v>2.342115234375</v>
      </c>
      <c r="AI152" s="1">
        <f t="shared" si="165"/>
        <v>5.0057450381679391</v>
      </c>
      <c r="AJ152" s="1">
        <f t="shared" si="165"/>
        <v>2.0575721393034825</v>
      </c>
      <c r="AK152" s="1">
        <f t="shared" si="165"/>
        <v>2.6512443609022558</v>
      </c>
      <c r="AL152" s="1">
        <f t="shared" si="165"/>
        <v>3.6038308157099697</v>
      </c>
      <c r="AM152" s="1">
        <f t="shared" si="165"/>
        <v>2.9135930851063829</v>
      </c>
      <c r="AN152" s="1">
        <f t="shared" si="165"/>
        <v>2.7690724070450101</v>
      </c>
      <c r="AO152" s="1">
        <f t="shared" si="165"/>
        <v>2.8250472797927459</v>
      </c>
      <c r="AP152" s="1">
        <f t="shared" si="165"/>
        <v>2.3671070578905629</v>
      </c>
      <c r="AQ152" s="1">
        <f t="shared" si="165"/>
        <v>1.919484604105572</v>
      </c>
      <c r="AR152" s="1">
        <f t="shared" si="165"/>
        <v>4.2420568540745549</v>
      </c>
      <c r="AS152" s="1">
        <f t="shared" si="165"/>
        <v>0.96757845894263217</v>
      </c>
      <c r="AT152" s="1">
        <f t="shared" si="165"/>
        <v>2.9808950980392157</v>
      </c>
      <c r="AU152" s="1">
        <f t="shared" si="165"/>
        <v>4.2757469244288231</v>
      </c>
      <c r="AV152" s="1">
        <f t="shared" si="165"/>
        <v>2.382046511627907</v>
      </c>
      <c r="AW152" s="1">
        <f t="shared" si="165"/>
        <v>2.6484025559105433</v>
      </c>
      <c r="AX152" s="1">
        <f t="shared" si="165"/>
        <v>2.5887346221441123</v>
      </c>
      <c r="AY152" s="1">
        <f t="shared" si="165"/>
        <v>3.262088122605364</v>
      </c>
      <c r="AZ152" s="1" t="str">
        <f t="shared" si="165"/>
        <v/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>
        <f t="shared" si="166"/>
        <v>0.38024284910165707</v>
      </c>
      <c r="BG152" s="84">
        <f t="shared" si="166"/>
        <v>1.272736308738744</v>
      </c>
      <c r="BH152" s="84">
        <f t="shared" si="166"/>
        <v>0.8541679394030246</v>
      </c>
      <c r="BI152" s="84">
        <f t="shared" si="166"/>
        <v>1.1576976894886726</v>
      </c>
      <c r="BJ152" s="84">
        <f t="shared" si="166"/>
        <v>0.9989281240787834</v>
      </c>
      <c r="BK152" s="84">
        <f t="shared" si="166"/>
        <v>0.71832856605232198</v>
      </c>
      <c r="BL152" s="84">
        <f t="shared" si="166"/>
        <v>1.1196100578630583</v>
      </c>
      <c r="BM152" s="84" t="str">
        <f t="shared" si="166"/>
        <v>-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>
        <f t="shared" si="162"/>
        <v>34.367002314814812</v>
      </c>
      <c r="D153" s="66">
        <f t="shared" si="162"/>
        <v>20.996931526390867</v>
      </c>
      <c r="E153" s="66">
        <f t="shared" si="162"/>
        <v>11.149476132190943</v>
      </c>
      <c r="F153" s="65">
        <f t="shared" si="163"/>
        <v>0.53100502414732642</v>
      </c>
      <c r="H153" s="1">
        <f t="shared" si="164"/>
        <v>9.8962800000000009</v>
      </c>
      <c r="I153" s="1">
        <f t="shared" si="164"/>
        <v>15.124938492063492</v>
      </c>
      <c r="J153" s="1">
        <f t="shared" si="164"/>
        <v>16.735481404958676</v>
      </c>
      <c r="K153" s="1">
        <f t="shared" si="164"/>
        <v>24.186651315789476</v>
      </c>
      <c r="L153" s="1">
        <f t="shared" si="164"/>
        <v>10.912913636363635</v>
      </c>
      <c r="M153" s="1">
        <f t="shared" si="164"/>
        <v>11.415689754689755</v>
      </c>
      <c r="N153" s="1">
        <f t="shared" si="164"/>
        <v>9.1083309090909097</v>
      </c>
      <c r="O153" s="1">
        <f t="shared" si="164"/>
        <v>14.765799107142872</v>
      </c>
      <c r="P153" s="1">
        <f t="shared" si="164"/>
        <v>5.1660653950953677</v>
      </c>
      <c r="Q153" s="1">
        <f t="shared" si="164"/>
        <v>4.9975547866205305</v>
      </c>
      <c r="R153" s="11">
        <f t="shared" si="164"/>
        <v>1.2048347613219095</v>
      </c>
      <c r="S153" s="11" t="str">
        <f t="shared" si="164"/>
        <v/>
      </c>
      <c r="U153" s="1">
        <f t="shared" si="165"/>
        <v>3.407437869822485</v>
      </c>
      <c r="V153" s="1">
        <f t="shared" si="165"/>
        <v>3.6211576086956523</v>
      </c>
      <c r="W153" s="1">
        <f t="shared" si="165"/>
        <v>4.3756133333333338</v>
      </c>
      <c r="X153" s="1">
        <f t="shared" si="165"/>
        <v>7.6273274509803919</v>
      </c>
      <c r="Y153" s="1">
        <f t="shared" si="165"/>
        <v>4.2316666666666665</v>
      </c>
      <c r="Z153" s="1">
        <f t="shared" si="165"/>
        <v>3.5781587301587301</v>
      </c>
      <c r="AA153" s="1">
        <f t="shared" si="165"/>
        <v>6.4126157407407405</v>
      </c>
      <c r="AB153" s="1">
        <f t="shared" si="165"/>
        <v>3.4290967741935487</v>
      </c>
      <c r="AC153" s="1">
        <f t="shared" si="165"/>
        <v>7.4977086776859503</v>
      </c>
      <c r="AD153" s="1">
        <f t="shared" si="165"/>
        <v>6.3719433962264151</v>
      </c>
      <c r="AE153" s="1">
        <f t="shared" si="165"/>
        <v>8.9208033333333336</v>
      </c>
      <c r="AF153" s="1">
        <f t="shared" si="165"/>
        <v>9.828736842105263</v>
      </c>
      <c r="AG153" s="1">
        <f t="shared" si="165"/>
        <v>1.9719178082191782</v>
      </c>
      <c r="AH153" s="1">
        <f t="shared" si="165"/>
        <v>3.1697131979695432</v>
      </c>
      <c r="AI153" s="1">
        <f t="shared" si="165"/>
        <v>6.438784090909091</v>
      </c>
      <c r="AJ153" s="1">
        <f t="shared" si="165"/>
        <v>3.1960477876106195</v>
      </c>
      <c r="AK153" s="1">
        <f t="shared" si="165"/>
        <v>5.057856127886323</v>
      </c>
      <c r="AL153" s="1">
        <f t="shared" si="165"/>
        <v>4.7009134199134204</v>
      </c>
      <c r="AM153" s="1">
        <f t="shared" si="165"/>
        <v>2.8617603423680458</v>
      </c>
      <c r="AN153" s="1">
        <f t="shared" si="165"/>
        <v>2.0070321543408363</v>
      </c>
      <c r="AO153" s="1">
        <f t="shared" si="165"/>
        <v>3.1911163636363638</v>
      </c>
      <c r="AP153" s="1">
        <f t="shared" si="165"/>
        <v>1.9856641509433963</v>
      </c>
      <c r="AQ153" s="1">
        <f t="shared" si="165"/>
        <v>3.7770566037735849</v>
      </c>
      <c r="AR153" s="1">
        <f t="shared" si="165"/>
        <v>9.9229032738095384</v>
      </c>
      <c r="AS153" s="1">
        <f t="shared" si="165"/>
        <v>0.48317080152671754</v>
      </c>
      <c r="AT153" s="1">
        <f t="shared" si="165"/>
        <v>1.911311986863711</v>
      </c>
      <c r="AU153" s="1">
        <f t="shared" si="165"/>
        <v>2.8903814713896456</v>
      </c>
      <c r="AV153" s="1">
        <f t="shared" si="165"/>
        <v>2.6360863509749306</v>
      </c>
      <c r="AW153" s="1">
        <f t="shared" si="165"/>
        <v>1.6888228299643282</v>
      </c>
      <c r="AX153" s="1">
        <f t="shared" si="165"/>
        <v>1.176320645905421</v>
      </c>
      <c r="AY153" s="1">
        <f t="shared" si="165"/>
        <v>1.2048347613219095</v>
      </c>
      <c r="AZ153" s="1" t="str">
        <f t="shared" si="165"/>
        <v/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>
        <f t="shared" si="166"/>
        <v>0.2450258319656157</v>
      </c>
      <c r="BG153" s="84">
        <f t="shared" si="166"/>
        <v>0.60299209029008061</v>
      </c>
      <c r="BH153" s="84">
        <f t="shared" si="166"/>
        <v>0.44890175389955544</v>
      </c>
      <c r="BI153" s="84">
        <f t="shared" si="166"/>
        <v>0.82479566206539146</v>
      </c>
      <c r="BJ153" s="84">
        <f t="shared" si="166"/>
        <v>0.33390092309131914</v>
      </c>
      <c r="BK153" s="84">
        <f t="shared" si="166"/>
        <v>0.25023235716753234</v>
      </c>
      <c r="BL153" s="84">
        <f t="shared" si="166"/>
        <v>0.42101176100753929</v>
      </c>
      <c r="BM153" s="84" t="str">
        <f t="shared" si="166"/>
        <v>-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>
        <f t="shared" si="162"/>
        <v>9.7910686274509793</v>
      </c>
      <c r="D154" s="66">
        <f t="shared" si="162"/>
        <v>20.361981283422462</v>
      </c>
      <c r="E154" s="66">
        <f t="shared" si="162"/>
        <v>24.042577554744526</v>
      </c>
      <c r="F154" s="65">
        <f t="shared" si="163"/>
        <v>1.1807582582505658</v>
      </c>
      <c r="H154" s="1">
        <f t="shared" si="164"/>
        <v>3.1604683544303795</v>
      </c>
      <c r="I154" s="1">
        <f t="shared" si="164"/>
        <v>2.9432396694214877</v>
      </c>
      <c r="J154" s="1">
        <f t="shared" si="164"/>
        <v>19.330913793103448</v>
      </c>
      <c r="K154" s="1">
        <f t="shared" si="164"/>
        <v>28.054473372781064</v>
      </c>
      <c r="L154" s="1">
        <f t="shared" si="164"/>
        <v>14.864161572052401</v>
      </c>
      <c r="M154" s="1">
        <f t="shared" si="164"/>
        <v>10.315920972644378</v>
      </c>
      <c r="N154" s="1">
        <f t="shared" si="164"/>
        <v>11.034320539419086</v>
      </c>
      <c r="O154" s="1">
        <f t="shared" si="164"/>
        <v>16.988244318181845</v>
      </c>
      <c r="P154" s="1">
        <f t="shared" si="164"/>
        <v>11.435913793103449</v>
      </c>
      <c r="Q154" s="1">
        <f t="shared" si="164"/>
        <v>13.559006342494714</v>
      </c>
      <c r="R154" s="11">
        <f t="shared" si="164"/>
        <v>3.2614963503649634</v>
      </c>
      <c r="S154" s="11" t="str">
        <f t="shared" si="164"/>
        <v/>
      </c>
      <c r="U154" s="1">
        <f t="shared" si="165"/>
        <v>0.47460526315789475</v>
      </c>
      <c r="V154" s="1">
        <f t="shared" si="165"/>
        <v>1.4496410256410257</v>
      </c>
      <c r="W154" s="1">
        <f t="shared" si="165"/>
        <v>1.2725949367088607</v>
      </c>
      <c r="X154" s="1">
        <f t="shared" si="165"/>
        <v>0.60564102564102562</v>
      </c>
      <c r="Y154" s="1">
        <f t="shared" si="165"/>
        <v>-0.34982000000000002</v>
      </c>
      <c r="Z154" s="1">
        <f t="shared" si="165"/>
        <v>2.841933884297521</v>
      </c>
      <c r="AA154" s="1">
        <f t="shared" si="165"/>
        <v>3.8517647058823528</v>
      </c>
      <c r="AB154" s="1">
        <f t="shared" si="165"/>
        <v>3.9380909090909091</v>
      </c>
      <c r="AC154" s="1">
        <f t="shared" si="165"/>
        <v>12.583060344827587</v>
      </c>
      <c r="AD154" s="1">
        <f t="shared" si="165"/>
        <v>3.4396280000000004</v>
      </c>
      <c r="AE154" s="1">
        <f t="shared" si="165"/>
        <v>15.87968656716418</v>
      </c>
      <c r="AF154" s="1">
        <f t="shared" si="165"/>
        <v>12.91937573964497</v>
      </c>
      <c r="AG154" s="1">
        <f t="shared" si="165"/>
        <v>4.197111111111111</v>
      </c>
      <c r="AH154" s="1">
        <f t="shared" si="165"/>
        <v>3.8760633484162899</v>
      </c>
      <c r="AI154" s="1">
        <f t="shared" si="165"/>
        <v>7.6595152838427945</v>
      </c>
      <c r="AJ154" s="1">
        <f t="shared" si="165"/>
        <v>1.645592156862745</v>
      </c>
      <c r="AK154" s="1">
        <f t="shared" si="165"/>
        <v>4.0088852459016397</v>
      </c>
      <c r="AL154" s="1">
        <f t="shared" si="165"/>
        <v>5.3240182370820675</v>
      </c>
      <c r="AM154" s="1">
        <f t="shared" si="165"/>
        <v>2.1859625668449199</v>
      </c>
      <c r="AN154" s="1">
        <f t="shared" si="165"/>
        <v>5.2738941176470595</v>
      </c>
      <c r="AO154" s="1">
        <f t="shared" si="165"/>
        <v>4.6879408713692952</v>
      </c>
      <c r="AP154" s="1">
        <f t="shared" si="165"/>
        <v>5.5437735191637634</v>
      </c>
      <c r="AQ154" s="1">
        <f t="shared" si="165"/>
        <v>3.9029850000000001</v>
      </c>
      <c r="AR154" s="1">
        <f t="shared" si="165"/>
        <v>9.1417713068182103</v>
      </c>
      <c r="AS154" s="1">
        <f t="shared" si="165"/>
        <v>1.7340543337645538</v>
      </c>
      <c r="AT154" s="1">
        <f t="shared" si="165"/>
        <v>4.0283481561822132</v>
      </c>
      <c r="AU154" s="1">
        <f t="shared" si="165"/>
        <v>4.0853563218390807</v>
      </c>
      <c r="AV154" s="1">
        <f t="shared" si="165"/>
        <v>5.4277304964539006</v>
      </c>
      <c r="AW154" s="1">
        <f t="shared" si="165"/>
        <v>4.71486301369863</v>
      </c>
      <c r="AX154" s="1">
        <f t="shared" si="165"/>
        <v>4.3390486257928114</v>
      </c>
      <c r="AY154" s="1">
        <f t="shared" si="165"/>
        <v>3.2614963503649634</v>
      </c>
      <c r="AZ154" s="1" t="str">
        <f t="shared" si="165"/>
        <v/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>
        <f t="shared" si="166"/>
        <v>0.41315425964634361</v>
      </c>
      <c r="BG154" s="84">
        <f t="shared" si="166"/>
        <v>1.0392885239680474</v>
      </c>
      <c r="BH154" s="84">
        <f t="shared" si="166"/>
        <v>0.53337008550095211</v>
      </c>
      <c r="BI154" s="84">
        <f t="shared" si="166"/>
        <v>3.298344899018995</v>
      </c>
      <c r="BJ154" s="84">
        <f t="shared" si="166"/>
        <v>1.1761032617530585</v>
      </c>
      <c r="BK154" s="84">
        <f t="shared" si="166"/>
        <v>0.8149950718746809</v>
      </c>
      <c r="BL154" s="84">
        <f t="shared" si="166"/>
        <v>1.4920183903571602</v>
      </c>
      <c r="BM154" s="84" t="str">
        <f t="shared" si="166"/>
        <v>-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>
        <f t="shared" si="162"/>
        <v>1.5531915465428781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>
        <f t="shared" si="164"/>
        <v>1.0974622586307783</v>
      </c>
      <c r="Q155" s="1">
        <f t="shared" si="164"/>
        <v>1.1303789026977871</v>
      </c>
      <c r="R155" s="11">
        <f t="shared" si="164"/>
        <v>0.18385780601026142</v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>
        <f t="shared" si="167"/>
        <v>0.69105016077170422</v>
      </c>
      <c r="AU155" s="1">
        <f t="shared" si="167"/>
        <v>0.468683440608543</v>
      </c>
      <c r="AV155" s="1">
        <f t="shared" si="167"/>
        <v>0.92125528317836014</v>
      </c>
      <c r="AW155" s="1">
        <f t="shared" si="167"/>
        <v>0.32650729927007299</v>
      </c>
      <c r="AX155" s="1">
        <f t="shared" si="167"/>
        <v>0.19848438920885114</v>
      </c>
      <c r="AY155" s="1">
        <f t="shared" si="167"/>
        <v>0.18385780601026142</v>
      </c>
      <c r="AZ155" s="1" t="str">
        <f t="shared" si="167"/>
        <v/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>
        <f t="shared" ref="C156:E157" si="168">IFERROR(C58/C84,"-")</f>
        <v>37.400919191919193</v>
      </c>
      <c r="D156" s="66">
        <f t="shared" si="168"/>
        <v>24.685929239322739</v>
      </c>
      <c r="E156" s="66">
        <f t="shared" si="168"/>
        <v>28.349589767100682</v>
      </c>
      <c r="F156" s="65">
        <f t="shared" si="163"/>
        <v>1.1484108818533767</v>
      </c>
      <c r="H156" s="1">
        <f t="shared" ref="H156:S157" si="169">IFERROR(H58/H84,"")</f>
        <v>13.087678437265215</v>
      </c>
      <c r="I156" s="1">
        <f t="shared" si="169"/>
        <v>17.173948821548819</v>
      </c>
      <c r="J156" s="1">
        <f t="shared" si="169"/>
        <v>20.949119515011546</v>
      </c>
      <c r="K156" s="1">
        <f t="shared" si="169"/>
        <v>26.053163777372287</v>
      </c>
      <c r="L156" s="1">
        <f t="shared" si="169"/>
        <v>13.327491367861885</v>
      </c>
      <c r="M156" s="1">
        <f t="shared" si="169"/>
        <v>14.671843165059581</v>
      </c>
      <c r="N156" s="1">
        <f t="shared" si="169"/>
        <v>12.294161353797739</v>
      </c>
      <c r="O156" s="1">
        <f t="shared" si="169"/>
        <v>14.393278913595028</v>
      </c>
      <c r="P156" s="1">
        <f t="shared" si="169"/>
        <v>11.589279610909788</v>
      </c>
      <c r="Q156" s="1">
        <f t="shared" si="169"/>
        <v>13.093600651701664</v>
      </c>
      <c r="R156" s="11">
        <f t="shared" si="169"/>
        <v>3.9425398863011183</v>
      </c>
      <c r="S156" s="11" t="str">
        <f t="shared" si="169"/>
        <v/>
      </c>
      <c r="U156" s="1">
        <f>IFERROR(U58/U84,"")</f>
        <v>4.5430639229422063</v>
      </c>
      <c r="V156" s="1">
        <f t="shared" ref="V156:BD156" si="170">IFERROR(V58/V84,"")</f>
        <v>3.4044713216957612</v>
      </c>
      <c r="W156" s="1">
        <f t="shared" si="170"/>
        <v>6.1126536438767847</v>
      </c>
      <c r="X156" s="1">
        <f t="shared" si="170"/>
        <v>6.5344604125083166</v>
      </c>
      <c r="Y156" s="1">
        <f t="shared" si="170"/>
        <v>4.9545435229609316</v>
      </c>
      <c r="Z156" s="1">
        <f t="shared" si="170"/>
        <v>5.6924855218855219</v>
      </c>
      <c r="AA156" s="1">
        <f t="shared" si="170"/>
        <v>8.4965326599326598</v>
      </c>
      <c r="AB156" s="1">
        <f t="shared" si="170"/>
        <v>4.2926062340966924</v>
      </c>
      <c r="AC156" s="1">
        <f t="shared" si="170"/>
        <v>9.7682142032332582</v>
      </c>
      <c r="AD156" s="1">
        <f t="shared" si="170"/>
        <v>6.4383401727861775</v>
      </c>
      <c r="AE156" s="1">
        <f t="shared" si="170"/>
        <v>10.02268216318787</v>
      </c>
      <c r="AF156" s="1">
        <f t="shared" si="170"/>
        <v>10.974869981751835</v>
      </c>
      <c r="AG156" s="1">
        <f t="shared" si="170"/>
        <v>3.0535205047318605</v>
      </c>
      <c r="AH156" s="1">
        <f t="shared" si="170"/>
        <v>3.2741211267605634</v>
      </c>
      <c r="AI156" s="1">
        <f t="shared" si="170"/>
        <v>7.2408866755201418</v>
      </c>
      <c r="AJ156" s="1">
        <f t="shared" si="170"/>
        <v>5.2643840670859587</v>
      </c>
      <c r="AK156" s="1">
        <f t="shared" si="170"/>
        <v>5.2981350164654222</v>
      </c>
      <c r="AL156" s="1">
        <f t="shared" si="170"/>
        <v>7.0044129325014373</v>
      </c>
      <c r="AM156" s="1">
        <f t="shared" si="170"/>
        <v>4.0036643922163284</v>
      </c>
      <c r="AN156" s="1">
        <f t="shared" si="170"/>
        <v>3.98289395973155</v>
      </c>
      <c r="AO156" s="1">
        <f t="shared" si="170"/>
        <v>5.6735324675324819</v>
      </c>
      <c r="AP156" s="1">
        <f t="shared" si="170"/>
        <v>3.8879908863473944</v>
      </c>
      <c r="AQ156" s="1">
        <f t="shared" si="170"/>
        <v>3.8859240863787465</v>
      </c>
      <c r="AR156" s="1">
        <f t="shared" si="170"/>
        <v>7.6554099388151338</v>
      </c>
      <c r="AS156" s="1">
        <f t="shared" si="170"/>
        <v>1.888479588839941</v>
      </c>
      <c r="AT156" s="1">
        <f t="shared" si="170"/>
        <v>3.7009403364632276</v>
      </c>
      <c r="AU156" s="1">
        <f t="shared" si="170"/>
        <v>5.5279115010490187</v>
      </c>
      <c r="AV156" s="1">
        <f t="shared" si="170"/>
        <v>5.1930042283298095</v>
      </c>
      <c r="AW156" s="1">
        <f t="shared" si="170"/>
        <v>4.2596723300970876</v>
      </c>
      <c r="AX156" s="1">
        <f t="shared" si="170"/>
        <v>4.8345981173062995</v>
      </c>
      <c r="AY156" s="1">
        <f t="shared" si="170"/>
        <v>3.9425398863011183</v>
      </c>
      <c r="AZ156" s="1" t="str">
        <f t="shared" si="170"/>
        <v/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>
        <f t="shared" si="166"/>
        <v>0.61845976993227181</v>
      </c>
      <c r="BG156" s="84">
        <f t="shared" si="166"/>
        <v>1.1303614598171454</v>
      </c>
      <c r="BH156" s="84">
        <f t="shared" si="166"/>
        <v>0.76343019146228064</v>
      </c>
      <c r="BI156" s="84">
        <f t="shared" si="166"/>
        <v>0.9864409895162416</v>
      </c>
      <c r="BJ156" s="84">
        <f t="shared" si="166"/>
        <v>0.80399467300455274</v>
      </c>
      <c r="BK156" s="84">
        <f t="shared" si="166"/>
        <v>0.69022174504776845</v>
      </c>
      <c r="BL156" s="84">
        <f t="shared" si="166"/>
        <v>0.98473285971870061</v>
      </c>
      <c r="BM156" s="84" t="str">
        <f t="shared" si="166"/>
        <v>-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>
        <f t="shared" si="168"/>
        <v>37.400919191919193</v>
      </c>
      <c r="D157" s="66">
        <f t="shared" si="168"/>
        <v>24.685929239322739</v>
      </c>
      <c r="E157" s="66">
        <f t="shared" si="168"/>
        <v>16.860205950136184</v>
      </c>
      <c r="F157" s="65">
        <f t="shared" si="163"/>
        <v>0.68298850680002776</v>
      </c>
      <c r="H157" s="1">
        <f t="shared" si="169"/>
        <v>13.087678437265215</v>
      </c>
      <c r="I157" s="1">
        <f t="shared" si="169"/>
        <v>17.173948821548819</v>
      </c>
      <c r="J157" s="1">
        <f t="shared" si="169"/>
        <v>20.949119515011546</v>
      </c>
      <c r="K157" s="1">
        <f t="shared" si="169"/>
        <v>26.053163777372262</v>
      </c>
      <c r="L157" s="1">
        <f t="shared" si="169"/>
        <v>13.327491367861885</v>
      </c>
      <c r="M157" s="1">
        <f t="shared" si="169"/>
        <v>14.671843165059585</v>
      </c>
      <c r="N157" s="1">
        <f t="shared" si="169"/>
        <v>12.294161353797737</v>
      </c>
      <c r="O157" s="1">
        <f t="shared" si="169"/>
        <v>14.393278913595031</v>
      </c>
      <c r="P157" s="1">
        <f t="shared" si="169"/>
        <v>9.0100914844649012</v>
      </c>
      <c r="Q157" s="1">
        <f t="shared" si="169"/>
        <v>8.6204431599229281</v>
      </c>
      <c r="R157" s="11">
        <f t="shared" si="169"/>
        <v>2.3309448983867589</v>
      </c>
      <c r="S157" s="11" t="str">
        <f t="shared" si="169"/>
        <v/>
      </c>
      <c r="U157" s="1">
        <f t="shared" ref="U157:BD157" si="171">IFERROR(U59/U85,"")</f>
        <v>4.5430639229422063</v>
      </c>
      <c r="V157" s="1">
        <f t="shared" si="171"/>
        <v>3.4044713216957607</v>
      </c>
      <c r="W157" s="1">
        <f t="shared" si="171"/>
        <v>6.1126536438767847</v>
      </c>
      <c r="X157" s="1">
        <f t="shared" si="171"/>
        <v>6.5344604125083166</v>
      </c>
      <c r="Y157" s="1">
        <f t="shared" si="171"/>
        <v>4.9545435229609325</v>
      </c>
      <c r="Z157" s="1">
        <f t="shared" si="171"/>
        <v>5.6924855218855219</v>
      </c>
      <c r="AA157" s="1">
        <f t="shared" si="171"/>
        <v>8.4965326599326598</v>
      </c>
      <c r="AB157" s="1">
        <f t="shared" si="171"/>
        <v>4.2926062340966924</v>
      </c>
      <c r="AC157" s="1">
        <f t="shared" si="171"/>
        <v>9.7682142032332564</v>
      </c>
      <c r="AD157" s="1">
        <f t="shared" si="171"/>
        <v>6.4383401727861775</v>
      </c>
      <c r="AE157" s="1">
        <f t="shared" si="171"/>
        <v>10.022682163187856</v>
      </c>
      <c r="AF157" s="1">
        <f t="shared" si="171"/>
        <v>10.974869981751825</v>
      </c>
      <c r="AG157" s="1">
        <f t="shared" si="171"/>
        <v>3.053520504731861</v>
      </c>
      <c r="AH157" s="1">
        <f t="shared" si="171"/>
        <v>3.2741211267605634</v>
      </c>
      <c r="AI157" s="1">
        <f t="shared" si="171"/>
        <v>7.2408866755201418</v>
      </c>
      <c r="AJ157" s="1">
        <f t="shared" si="171"/>
        <v>5.2643840670859543</v>
      </c>
      <c r="AK157" s="1">
        <f t="shared" si="171"/>
        <v>5.2981350164654222</v>
      </c>
      <c r="AL157" s="1">
        <f t="shared" si="171"/>
        <v>7.0044129325014461</v>
      </c>
      <c r="AM157" s="1">
        <f t="shared" si="171"/>
        <v>4.0036643922163258</v>
      </c>
      <c r="AN157" s="1">
        <f t="shared" si="171"/>
        <v>3.9828939597315438</v>
      </c>
      <c r="AO157" s="1">
        <f t="shared" si="171"/>
        <v>5.6735324675324872</v>
      </c>
      <c r="AP157" s="1">
        <f t="shared" si="171"/>
        <v>3.8879908863473909</v>
      </c>
      <c r="AQ157" s="1">
        <f t="shared" si="171"/>
        <v>3.8859240863787541</v>
      </c>
      <c r="AR157" s="1">
        <f t="shared" si="171"/>
        <v>7.655409938815132</v>
      </c>
      <c r="AS157" s="1">
        <f t="shared" si="171"/>
        <v>1.888479588839941</v>
      </c>
      <c r="AT157" s="1">
        <f t="shared" si="171"/>
        <v>2.9989185540722967</v>
      </c>
      <c r="AU157" s="1">
        <f t="shared" si="171"/>
        <v>4.2842088607594935</v>
      </c>
      <c r="AV157" s="1">
        <f t="shared" si="171"/>
        <v>3.7686865839909807</v>
      </c>
      <c r="AW157" s="1">
        <f t="shared" si="171"/>
        <v>2.8571642373763666</v>
      </c>
      <c r="AX157" s="1">
        <f t="shared" si="171"/>
        <v>3.1011130001133402</v>
      </c>
      <c r="AY157" s="1">
        <f t="shared" si="171"/>
        <v>2.3309448983867589</v>
      </c>
      <c r="AZ157" s="1" t="str">
        <f t="shared" si="171"/>
        <v/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>
        <f t="shared" si="166"/>
        <v>0.6184597699322717</v>
      </c>
      <c r="BG157" s="84">
        <f t="shared" si="166"/>
        <v>0.9159461235447468</v>
      </c>
      <c r="BH157" s="84">
        <f t="shared" si="166"/>
        <v>0.59166909423447667</v>
      </c>
      <c r="BI157" s="84">
        <f t="shared" si="166"/>
        <v>0.71588366957373195</v>
      </c>
      <c r="BJ157" s="84">
        <f t="shared" si="166"/>
        <v>0.53927735486108552</v>
      </c>
      <c r="BK157" s="84">
        <f t="shared" si="166"/>
        <v>0.44273703306721773</v>
      </c>
      <c r="BL157" s="84">
        <f t="shared" si="166"/>
        <v>0.58220286968069457</v>
      </c>
      <c r="BM157" s="84" t="str">
        <f t="shared" si="166"/>
        <v>-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: INDEX(U160:AF160,$B$2))</f>
        <v>1633</v>
      </c>
      <c r="D160" s="71">
        <f>SUM(AG160                                     : INDEX(AG160:AR160,$B$2))</f>
        <v>3158</v>
      </c>
      <c r="E160" s="71">
        <f>SUM(AS160                                      : INDEX(AS160:BD160,$B$2))</f>
        <v>5215</v>
      </c>
      <c r="F160" s="67">
        <f>IFERROR(E160/D160,"-")</f>
        <v>1.6513616212792908</v>
      </c>
      <c r="H160" s="4">
        <f>SUM(U160:W160)</f>
        <v>590</v>
      </c>
      <c r="I160" s="4">
        <f>SUM(X160:Z160)</f>
        <v>774</v>
      </c>
      <c r="J160" s="4">
        <f>SUM(AA160:AC160)</f>
        <v>880</v>
      </c>
      <c r="K160" s="4">
        <f>SUM(AD160:AF160)</f>
        <v>1117</v>
      </c>
      <c r="L160" s="4">
        <f>SUM(AG160:AI160)</f>
        <v>619</v>
      </c>
      <c r="M160" s="4">
        <f>SUM(AJ160:AL160)</f>
        <v>1859</v>
      </c>
      <c r="N160" s="4">
        <f>SUM(AM160:AO160)</f>
        <v>2431</v>
      </c>
      <c r="O160" s="4">
        <f>SUM(AP160:AR160)</f>
        <v>2932</v>
      </c>
      <c r="P160" s="4">
        <f>SUM(AS160:AU160)</f>
        <v>1841</v>
      </c>
      <c r="Q160" s="4">
        <f>SUM(AV160:AX160)</f>
        <v>2549</v>
      </c>
      <c r="R160" s="4">
        <f>SUM(AY160:BA160)</f>
        <v>825</v>
      </c>
      <c r="S160" s="4">
        <f>SUM(BB160:BD160)</f>
        <v>0</v>
      </c>
      <c r="U160">
        <v>219</v>
      </c>
      <c r="V160">
        <v>143</v>
      </c>
      <c r="W160">
        <v>228</v>
      </c>
      <c r="X160">
        <v>279</v>
      </c>
      <c r="Y160">
        <v>249</v>
      </c>
      <c r="Z160">
        <v>246</v>
      </c>
      <c r="AA160">
        <v>269</v>
      </c>
      <c r="AB160">
        <v>261</v>
      </c>
      <c r="AC160">
        <v>350</v>
      </c>
      <c r="AD160">
        <v>279</v>
      </c>
      <c r="AE160">
        <v>494</v>
      </c>
      <c r="AF160">
        <v>344</v>
      </c>
      <c r="AG160">
        <v>134</v>
      </c>
      <c r="AH160">
        <v>122</v>
      </c>
      <c r="AI160">
        <v>363</v>
      </c>
      <c r="AJ160">
        <v>339</v>
      </c>
      <c r="AK160">
        <v>535</v>
      </c>
      <c r="AL160">
        <v>985</v>
      </c>
      <c r="AM160">
        <v>680</v>
      </c>
      <c r="AN160">
        <v>814</v>
      </c>
      <c r="AO160">
        <v>937</v>
      </c>
      <c r="AP160">
        <v>881</v>
      </c>
      <c r="AQ160">
        <v>935</v>
      </c>
      <c r="AR160">
        <v>1116</v>
      </c>
      <c r="AS160">
        <v>320</v>
      </c>
      <c r="AT160">
        <v>666</v>
      </c>
      <c r="AU160">
        <v>855</v>
      </c>
      <c r="AV160">
        <v>650</v>
      </c>
      <c r="AW160">
        <v>587</v>
      </c>
      <c r="AX160">
        <v>1312</v>
      </c>
      <c r="AY160">
        <v>825</v>
      </c>
      <c r="BF160" s="84">
        <f t="shared" ref="BF160:BQ168" si="172">IFERROR(AS160/AG160,"-")</f>
        <v>2.3880597014925371</v>
      </c>
      <c r="BG160" s="84">
        <f t="shared" si="172"/>
        <v>5.4590163934426226</v>
      </c>
      <c r="BH160" s="84">
        <f t="shared" si="172"/>
        <v>2.3553719008264462</v>
      </c>
      <c r="BI160" s="84">
        <f t="shared" si="172"/>
        <v>1.9174041297935103</v>
      </c>
      <c r="BJ160" s="84">
        <f t="shared" si="172"/>
        <v>1.097196261682243</v>
      </c>
      <c r="BK160" s="84">
        <f t="shared" si="172"/>
        <v>1.331979695431472</v>
      </c>
      <c r="BL160" s="84">
        <f t="shared" si="172"/>
        <v>1.213235294117647</v>
      </c>
      <c r="BM160" s="84">
        <f t="shared" si="172"/>
        <v>0</v>
      </c>
      <c r="BN160" s="84">
        <f t="shared" si="172"/>
        <v>0</v>
      </c>
      <c r="BO160" s="84">
        <f t="shared" si="172"/>
        <v>0</v>
      </c>
      <c r="BP160" s="84">
        <f t="shared" si="172"/>
        <v>0</v>
      </c>
      <c r="BQ160" s="84">
        <f t="shared" si="172"/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: INDEX(U161:AF161,$B$2))</f>
        <v>602</v>
      </c>
      <c r="D161" s="71">
        <f>SUM(AG161                                     : INDEX(AG161:AR161,$B$2))</f>
        <v>1372</v>
      </c>
      <c r="E161" s="71">
        <f>SUM(AS161                                      : INDEX(AS161:BD161,$B$2))</f>
        <v>2489</v>
      </c>
      <c r="F161" s="67">
        <f t="shared" ref="F161:F168" si="173">IFERROR(E161/D161,"-")</f>
        <v>1.814139941690962</v>
      </c>
      <c r="H161" s="4">
        <f t="shared" ref="H161:H164" si="174">SUM(U161:W161)</f>
        <v>202</v>
      </c>
      <c r="I161" s="4">
        <f t="shared" ref="I161:I164" si="175">SUM(X161:Z161)</f>
        <v>258</v>
      </c>
      <c r="J161" s="4">
        <f t="shared" ref="J161:J164" si="176">SUM(AA161:AC161)</f>
        <v>415</v>
      </c>
      <c r="K161" s="4">
        <f t="shared" ref="K161:K164" si="177">SUM(AD161:AF161)</f>
        <v>509</v>
      </c>
      <c r="L161" s="4">
        <f t="shared" ref="L161:L164" si="178">SUM(AG161:AI161)</f>
        <v>242</v>
      </c>
      <c r="M161" s="4">
        <f t="shared" ref="M161:M164" si="179">SUM(AJ161:AL161)</f>
        <v>842</v>
      </c>
      <c r="N161" s="4">
        <f t="shared" ref="N161:N164" si="180">SUM(AM161:AO161)</f>
        <v>1024</v>
      </c>
      <c r="O161" s="4">
        <f t="shared" ref="O161:O164" si="181">SUM(AP161:AR161)</f>
        <v>1236</v>
      </c>
      <c r="P161" s="4">
        <f t="shared" ref="P161:P164" si="182">SUM(AS161:AU161)</f>
        <v>809</v>
      </c>
      <c r="Q161" s="4">
        <f t="shared" ref="Q161:Q164" si="183">SUM(AV161:AX161)</f>
        <v>1325</v>
      </c>
      <c r="R161" s="4">
        <f t="shared" ref="R161:R164" si="184">SUM(AY161:BA161)</f>
        <v>355</v>
      </c>
      <c r="S161" s="4">
        <f t="shared" ref="S161:S164" si="185">SUM(BB161:BD161)</f>
        <v>0</v>
      </c>
      <c r="U161">
        <v>89</v>
      </c>
      <c r="V161">
        <v>42</v>
      </c>
      <c r="W161">
        <v>71</v>
      </c>
      <c r="X161">
        <v>83</v>
      </c>
      <c r="Y161">
        <v>84</v>
      </c>
      <c r="Z161">
        <v>91</v>
      </c>
      <c r="AA161">
        <v>142</v>
      </c>
      <c r="AB161">
        <v>84</v>
      </c>
      <c r="AC161">
        <v>189</v>
      </c>
      <c r="AD161">
        <v>124</v>
      </c>
      <c r="AE161">
        <v>244</v>
      </c>
      <c r="AF161">
        <v>141</v>
      </c>
      <c r="AG161">
        <v>49</v>
      </c>
      <c r="AH161">
        <v>32</v>
      </c>
      <c r="AI161">
        <v>161</v>
      </c>
      <c r="AJ161">
        <v>179</v>
      </c>
      <c r="AK161">
        <v>228</v>
      </c>
      <c r="AL161">
        <v>435</v>
      </c>
      <c r="AM161">
        <v>288</v>
      </c>
      <c r="AN161">
        <v>322</v>
      </c>
      <c r="AO161">
        <v>414</v>
      </c>
      <c r="AP161">
        <v>359</v>
      </c>
      <c r="AQ161">
        <v>293</v>
      </c>
      <c r="AR161">
        <v>584</v>
      </c>
      <c r="AS161">
        <v>117</v>
      </c>
      <c r="AT161">
        <v>235</v>
      </c>
      <c r="AU161">
        <v>457</v>
      </c>
      <c r="AV161">
        <v>327</v>
      </c>
      <c r="AW161">
        <v>285</v>
      </c>
      <c r="AX161">
        <v>713</v>
      </c>
      <c r="AY161">
        <v>355</v>
      </c>
      <c r="BF161" s="84">
        <f t="shared" si="172"/>
        <v>2.3877551020408165</v>
      </c>
      <c r="BG161" s="84">
        <f t="shared" si="172"/>
        <v>7.34375</v>
      </c>
      <c r="BH161" s="84">
        <f t="shared" si="172"/>
        <v>2.8385093167701863</v>
      </c>
      <c r="BI161" s="84">
        <f t="shared" si="172"/>
        <v>1.8268156424581006</v>
      </c>
      <c r="BJ161" s="84">
        <f t="shared" si="172"/>
        <v>1.25</v>
      </c>
      <c r="BK161" s="84">
        <f t="shared" si="172"/>
        <v>1.639080459770115</v>
      </c>
      <c r="BL161" s="84">
        <f t="shared" si="172"/>
        <v>1.2326388888888888</v>
      </c>
      <c r="BM161" s="84">
        <f t="shared" si="172"/>
        <v>0</v>
      </c>
      <c r="BN161" s="84">
        <f t="shared" si="172"/>
        <v>0</v>
      </c>
      <c r="BO161" s="84">
        <f t="shared" si="172"/>
        <v>0</v>
      </c>
      <c r="BP161" s="84">
        <f t="shared" si="172"/>
        <v>0</v>
      </c>
      <c r="BQ161" s="84">
        <f t="shared" si="172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: INDEX(U162:AF162,$B$2))</f>
        <v>747</v>
      </c>
      <c r="D162" s="71">
        <f>SUM(AG162                                     : INDEX(AG162:AR162,$B$2))</f>
        <v>1642</v>
      </c>
      <c r="E162" s="71">
        <f>SUM(AS162                                      : INDEX(AS162:BD162,$B$2))</f>
        <v>2675</v>
      </c>
      <c r="F162" s="67">
        <f t="shared" si="173"/>
        <v>1.6291108404384897</v>
      </c>
      <c r="H162" s="4">
        <f t="shared" si="174"/>
        <v>261</v>
      </c>
      <c r="I162" s="4">
        <f t="shared" si="175"/>
        <v>323</v>
      </c>
      <c r="J162" s="4">
        <f t="shared" si="176"/>
        <v>494</v>
      </c>
      <c r="K162" s="4">
        <f t="shared" si="177"/>
        <v>600</v>
      </c>
      <c r="L162" s="4">
        <f t="shared" si="178"/>
        <v>310</v>
      </c>
      <c r="M162" s="4">
        <f t="shared" si="179"/>
        <v>1006</v>
      </c>
      <c r="N162" s="4">
        <f t="shared" si="180"/>
        <v>1213</v>
      </c>
      <c r="O162" s="4">
        <f t="shared" si="181"/>
        <v>1432</v>
      </c>
      <c r="P162" s="4">
        <f t="shared" si="182"/>
        <v>906</v>
      </c>
      <c r="Q162" s="4">
        <f t="shared" si="183"/>
        <v>1404</v>
      </c>
      <c r="R162" s="4">
        <f t="shared" si="184"/>
        <v>365</v>
      </c>
      <c r="S162" s="4">
        <f t="shared" si="185"/>
        <v>0</v>
      </c>
      <c r="U162">
        <v>111</v>
      </c>
      <c r="V162">
        <v>54</v>
      </c>
      <c r="W162">
        <v>96</v>
      </c>
      <c r="X162">
        <v>100</v>
      </c>
      <c r="Y162">
        <v>103</v>
      </c>
      <c r="Z162">
        <v>120</v>
      </c>
      <c r="AA162">
        <v>163</v>
      </c>
      <c r="AB162">
        <v>120</v>
      </c>
      <c r="AC162">
        <v>211</v>
      </c>
      <c r="AD162">
        <v>137</v>
      </c>
      <c r="AE162">
        <v>293</v>
      </c>
      <c r="AF162">
        <v>170</v>
      </c>
      <c r="AG162">
        <v>60</v>
      </c>
      <c r="AH162">
        <v>45</v>
      </c>
      <c r="AI162">
        <v>205</v>
      </c>
      <c r="AJ162">
        <v>207</v>
      </c>
      <c r="AK162">
        <v>270</v>
      </c>
      <c r="AL162">
        <v>529</v>
      </c>
      <c r="AM162">
        <v>326</v>
      </c>
      <c r="AN162">
        <v>396</v>
      </c>
      <c r="AO162">
        <v>491</v>
      </c>
      <c r="AP162">
        <v>415</v>
      </c>
      <c r="AQ162">
        <v>381</v>
      </c>
      <c r="AR162">
        <v>636</v>
      </c>
      <c r="AS162">
        <v>137</v>
      </c>
      <c r="AT162">
        <v>286</v>
      </c>
      <c r="AU162">
        <v>483</v>
      </c>
      <c r="AV162">
        <v>356</v>
      </c>
      <c r="AW162">
        <v>298</v>
      </c>
      <c r="AX162">
        <v>750</v>
      </c>
      <c r="AY162">
        <v>365</v>
      </c>
      <c r="BF162" s="84">
        <f t="shared" si="172"/>
        <v>2.2833333333333332</v>
      </c>
      <c r="BG162" s="84">
        <f t="shared" si="172"/>
        <v>6.3555555555555552</v>
      </c>
      <c r="BH162" s="84">
        <f t="shared" si="172"/>
        <v>2.3560975609756096</v>
      </c>
      <c r="BI162" s="84">
        <f t="shared" si="172"/>
        <v>1.7198067632850242</v>
      </c>
      <c r="BJ162" s="84">
        <f t="shared" si="172"/>
        <v>1.1037037037037036</v>
      </c>
      <c r="BK162" s="84">
        <f t="shared" si="172"/>
        <v>1.4177693761814745</v>
      </c>
      <c r="BL162" s="84">
        <f t="shared" si="172"/>
        <v>1.1196319018404908</v>
      </c>
      <c r="BM162" s="84">
        <f t="shared" si="172"/>
        <v>0</v>
      </c>
      <c r="BN162" s="84">
        <f t="shared" si="172"/>
        <v>0</v>
      </c>
      <c r="BO162" s="84">
        <f t="shared" si="172"/>
        <v>0</v>
      </c>
      <c r="BP162" s="84">
        <f t="shared" si="172"/>
        <v>0</v>
      </c>
      <c r="BQ162" s="84">
        <f t="shared" si="172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: INDEX(U163:AF163,$B$2))</f>
        <v>501</v>
      </c>
      <c r="D163" s="71">
        <f>SUM(AG163                                     : INDEX(AG163:AR163,$B$2))</f>
        <v>1032</v>
      </c>
      <c r="E163" s="71">
        <f>SUM(AS163                                      : INDEX(AS163:BD163,$B$2))</f>
        <v>2276</v>
      </c>
      <c r="F163" s="67">
        <f t="shared" si="173"/>
        <v>2.2054263565891472</v>
      </c>
      <c r="H163" s="4">
        <f t="shared" si="174"/>
        <v>177</v>
      </c>
      <c r="I163" s="4">
        <f t="shared" si="175"/>
        <v>211</v>
      </c>
      <c r="J163" s="4">
        <f t="shared" si="176"/>
        <v>344</v>
      </c>
      <c r="K163" s="4">
        <f t="shared" si="177"/>
        <v>399</v>
      </c>
      <c r="L163" s="4">
        <f t="shared" si="178"/>
        <v>183</v>
      </c>
      <c r="M163" s="4">
        <f t="shared" si="179"/>
        <v>631</v>
      </c>
      <c r="N163" s="4">
        <f t="shared" si="180"/>
        <v>812</v>
      </c>
      <c r="O163" s="4">
        <f t="shared" si="181"/>
        <v>1027</v>
      </c>
      <c r="P163" s="4">
        <f t="shared" si="182"/>
        <v>664</v>
      </c>
      <c r="Q163" s="4">
        <f t="shared" si="183"/>
        <v>1287</v>
      </c>
      <c r="R163" s="4">
        <f t="shared" si="184"/>
        <v>325</v>
      </c>
      <c r="S163" s="4">
        <f t="shared" si="185"/>
        <v>0</v>
      </c>
      <c r="U163">
        <v>75</v>
      </c>
      <c r="V163">
        <v>42</v>
      </c>
      <c r="W163">
        <v>60</v>
      </c>
      <c r="X163">
        <v>68</v>
      </c>
      <c r="Y163">
        <v>61</v>
      </c>
      <c r="Z163">
        <v>82</v>
      </c>
      <c r="AA163">
        <v>113</v>
      </c>
      <c r="AB163">
        <v>88</v>
      </c>
      <c r="AC163">
        <v>143</v>
      </c>
      <c r="AD163">
        <v>87</v>
      </c>
      <c r="AE163">
        <v>211</v>
      </c>
      <c r="AF163">
        <v>101</v>
      </c>
      <c r="AG163">
        <v>40</v>
      </c>
      <c r="AH163">
        <v>23</v>
      </c>
      <c r="AI163">
        <v>120</v>
      </c>
      <c r="AJ163">
        <v>125</v>
      </c>
      <c r="AK163">
        <v>186</v>
      </c>
      <c r="AL163">
        <v>320</v>
      </c>
      <c r="AM163">
        <v>218</v>
      </c>
      <c r="AN163">
        <v>272</v>
      </c>
      <c r="AO163">
        <v>322</v>
      </c>
      <c r="AP163">
        <v>285</v>
      </c>
      <c r="AQ163">
        <v>298</v>
      </c>
      <c r="AR163">
        <v>444</v>
      </c>
      <c r="AS163">
        <v>111</v>
      </c>
      <c r="AT163">
        <v>218</v>
      </c>
      <c r="AU163">
        <v>335</v>
      </c>
      <c r="AV163">
        <v>310</v>
      </c>
      <c r="AW163">
        <v>275</v>
      </c>
      <c r="AX163">
        <v>702</v>
      </c>
      <c r="AY163">
        <v>325</v>
      </c>
      <c r="BF163" s="84">
        <f t="shared" si="172"/>
        <v>2.7749999999999999</v>
      </c>
      <c r="BG163" s="84">
        <f t="shared" si="172"/>
        <v>9.4782608695652169</v>
      </c>
      <c r="BH163" s="84">
        <f t="shared" si="172"/>
        <v>2.7916666666666665</v>
      </c>
      <c r="BI163" s="84">
        <f t="shared" si="172"/>
        <v>2.48</v>
      </c>
      <c r="BJ163" s="84">
        <f t="shared" si="172"/>
        <v>1.478494623655914</v>
      </c>
      <c r="BK163" s="84">
        <f t="shared" si="172"/>
        <v>2.1937500000000001</v>
      </c>
      <c r="BL163" s="84">
        <f t="shared" si="172"/>
        <v>1.4908256880733946</v>
      </c>
      <c r="BM163" s="84">
        <f t="shared" si="172"/>
        <v>0</v>
      </c>
      <c r="BN163" s="84">
        <f t="shared" si="172"/>
        <v>0</v>
      </c>
      <c r="BO163" s="84">
        <f t="shared" si="172"/>
        <v>0</v>
      </c>
      <c r="BP163" s="84">
        <f t="shared" si="172"/>
        <v>0</v>
      </c>
      <c r="BQ163" s="84">
        <f t="shared" si="172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: INDEX(U164:AF164,$B$2))</f>
        <v>389</v>
      </c>
      <c r="D164" s="71">
        <f>SUM(AG164                                     : INDEX(AG164:AR164,$B$2))</f>
        <v>760</v>
      </c>
      <c r="E164" s="71">
        <f>SUM(AS164                                      : INDEX(AS164:BD164,$B$2))</f>
        <v>1549</v>
      </c>
      <c r="F164" s="67">
        <f t="shared" si="173"/>
        <v>2.0381578947368419</v>
      </c>
      <c r="H164" s="4">
        <f t="shared" si="174"/>
        <v>132</v>
      </c>
      <c r="I164" s="4">
        <f t="shared" si="175"/>
        <v>165</v>
      </c>
      <c r="J164" s="4">
        <f t="shared" si="176"/>
        <v>281</v>
      </c>
      <c r="K164" s="4">
        <f t="shared" si="177"/>
        <v>294</v>
      </c>
      <c r="L164" s="4">
        <f t="shared" si="178"/>
        <v>137</v>
      </c>
      <c r="M164" s="4">
        <f t="shared" si="179"/>
        <v>461</v>
      </c>
      <c r="N164" s="4">
        <f t="shared" si="180"/>
        <v>628</v>
      </c>
      <c r="O164" s="4">
        <f t="shared" si="181"/>
        <v>753</v>
      </c>
      <c r="P164" s="4">
        <f t="shared" si="182"/>
        <v>500</v>
      </c>
      <c r="Q164" s="4">
        <f t="shared" si="183"/>
        <v>847</v>
      </c>
      <c r="R164" s="4">
        <f t="shared" si="184"/>
        <v>202</v>
      </c>
      <c r="S164" s="4">
        <f t="shared" si="185"/>
        <v>0</v>
      </c>
      <c r="U164">
        <v>52</v>
      </c>
      <c r="V164">
        <v>35</v>
      </c>
      <c r="W164">
        <v>45</v>
      </c>
      <c r="X164">
        <v>53</v>
      </c>
      <c r="Y164">
        <v>50</v>
      </c>
      <c r="Z164">
        <v>62</v>
      </c>
      <c r="AA164">
        <v>92</v>
      </c>
      <c r="AB164">
        <v>69</v>
      </c>
      <c r="AC164">
        <v>120</v>
      </c>
      <c r="AD164">
        <v>67</v>
      </c>
      <c r="AE164">
        <v>155</v>
      </c>
      <c r="AF164">
        <v>72</v>
      </c>
      <c r="AG164">
        <v>31</v>
      </c>
      <c r="AH164">
        <v>17</v>
      </c>
      <c r="AI164">
        <v>89</v>
      </c>
      <c r="AJ164">
        <v>88</v>
      </c>
      <c r="AK164">
        <v>140</v>
      </c>
      <c r="AL164">
        <v>233</v>
      </c>
      <c r="AM164">
        <v>162</v>
      </c>
      <c r="AN164">
        <v>209</v>
      </c>
      <c r="AO164">
        <v>257</v>
      </c>
      <c r="AP164">
        <v>213</v>
      </c>
      <c r="AQ164">
        <v>215</v>
      </c>
      <c r="AR164">
        <v>325</v>
      </c>
      <c r="AS164">
        <v>87</v>
      </c>
      <c r="AT164">
        <v>158</v>
      </c>
      <c r="AU164">
        <v>255</v>
      </c>
      <c r="AV164">
        <v>228</v>
      </c>
      <c r="AW164">
        <v>195</v>
      </c>
      <c r="AX164">
        <v>424</v>
      </c>
      <c r="AY164">
        <v>202</v>
      </c>
      <c r="BF164" s="84">
        <f t="shared" si="172"/>
        <v>2.806451612903226</v>
      </c>
      <c r="BG164" s="84">
        <f t="shared" si="172"/>
        <v>9.2941176470588243</v>
      </c>
      <c r="BH164" s="84">
        <f t="shared" si="172"/>
        <v>2.8651685393258428</v>
      </c>
      <c r="BI164" s="84">
        <f t="shared" si="172"/>
        <v>2.5909090909090908</v>
      </c>
      <c r="BJ164" s="84">
        <f t="shared" si="172"/>
        <v>1.3928571428571428</v>
      </c>
      <c r="BK164" s="84">
        <f t="shared" si="172"/>
        <v>1.8197424892703862</v>
      </c>
      <c r="BL164" s="84">
        <f t="shared" si="172"/>
        <v>1.2469135802469136</v>
      </c>
      <c r="BM164" s="84">
        <f t="shared" si="172"/>
        <v>0</v>
      </c>
      <c r="BN164" s="84">
        <f t="shared" si="172"/>
        <v>0</v>
      </c>
      <c r="BO164" s="84">
        <f t="shared" si="172"/>
        <v>0</v>
      </c>
      <c r="BP164" s="84">
        <f t="shared" si="172"/>
        <v>0</v>
      </c>
      <c r="BQ164" s="84">
        <f t="shared" si="172"/>
        <v>0</v>
      </c>
    </row>
    <row r="165" spans="1:69" x14ac:dyDescent="0.25">
      <c r="A165" s="44"/>
      <c r="B165" s="22" t="s">
        <v>95</v>
      </c>
      <c r="C165" s="84">
        <f t="shared" ref="C165:E168" si="186">IFERROR(C161/C$160,"")</f>
        <v>0.36864666258420087</v>
      </c>
      <c r="D165" s="84">
        <f t="shared" si="186"/>
        <v>0.43445218492716908</v>
      </c>
      <c r="E165" s="84">
        <f t="shared" si="186"/>
        <v>0.47727708533077662</v>
      </c>
      <c r="F165" s="67">
        <f t="shared" si="173"/>
        <v>1.0985721832905193</v>
      </c>
      <c r="H165" s="84">
        <f>IFERROR(H161/H$160,"")</f>
        <v>0.34237288135593219</v>
      </c>
      <c r="I165" s="84">
        <f t="shared" ref="I165:S168" si="187">IFERROR(I161/I$160,"")</f>
        <v>0.33333333333333331</v>
      </c>
      <c r="J165" s="84">
        <f t="shared" si="187"/>
        <v>0.47159090909090912</v>
      </c>
      <c r="K165" s="84">
        <f t="shared" si="187"/>
        <v>0.45568487018800358</v>
      </c>
      <c r="L165" s="84">
        <f t="shared" si="187"/>
        <v>0.39095315024232635</v>
      </c>
      <c r="M165" s="84">
        <f t="shared" si="187"/>
        <v>0.45293168370091447</v>
      </c>
      <c r="N165" s="84">
        <f t="shared" si="187"/>
        <v>0.4212258329905389</v>
      </c>
      <c r="O165" s="84">
        <f t="shared" si="187"/>
        <v>0.42155525238744884</v>
      </c>
      <c r="P165" s="84">
        <f t="shared" si="187"/>
        <v>0.43943508962520367</v>
      </c>
      <c r="Q165" s="84">
        <f t="shared" si="187"/>
        <v>0.51981169085916046</v>
      </c>
      <c r="R165" s="84">
        <f t="shared" si="187"/>
        <v>0.4303030303030303</v>
      </c>
      <c r="S165" s="84" t="str">
        <f t="shared" si="187"/>
        <v/>
      </c>
      <c r="U165" s="84">
        <f t="shared" ref="U165:AX168" si="188">IFERROR(U161/U$160,"")</f>
        <v>0.40639269406392692</v>
      </c>
      <c r="V165" s="84">
        <f t="shared" si="188"/>
        <v>0.2937062937062937</v>
      </c>
      <c r="W165" s="84">
        <f t="shared" si="188"/>
        <v>0.31140350877192985</v>
      </c>
      <c r="X165" s="84">
        <f t="shared" si="188"/>
        <v>0.29749103942652327</v>
      </c>
      <c r="Y165" s="84">
        <f t="shared" si="188"/>
        <v>0.33734939759036142</v>
      </c>
      <c r="Z165" s="84">
        <f t="shared" si="188"/>
        <v>0.36991869918699188</v>
      </c>
      <c r="AA165" s="84">
        <f t="shared" si="188"/>
        <v>0.52788104089219334</v>
      </c>
      <c r="AB165" s="84">
        <f t="shared" si="188"/>
        <v>0.32183908045977011</v>
      </c>
      <c r="AC165" s="84">
        <f t="shared" si="188"/>
        <v>0.54</v>
      </c>
      <c r="AD165" s="84">
        <f t="shared" si="188"/>
        <v>0.44444444444444442</v>
      </c>
      <c r="AE165" s="84">
        <f t="shared" si="188"/>
        <v>0.49392712550607287</v>
      </c>
      <c r="AF165" s="84">
        <f t="shared" si="188"/>
        <v>0.40988372093023256</v>
      </c>
      <c r="AG165" s="84">
        <f t="shared" si="188"/>
        <v>0.36567164179104478</v>
      </c>
      <c r="AH165" s="84">
        <f t="shared" si="188"/>
        <v>0.26229508196721313</v>
      </c>
      <c r="AI165" s="84">
        <f t="shared" si="188"/>
        <v>0.44352617079889806</v>
      </c>
      <c r="AJ165" s="84">
        <f t="shared" si="188"/>
        <v>0.528023598820059</v>
      </c>
      <c r="AK165" s="84">
        <f t="shared" si="188"/>
        <v>0.42616822429906542</v>
      </c>
      <c r="AL165" s="84">
        <f t="shared" si="188"/>
        <v>0.44162436548223349</v>
      </c>
      <c r="AM165" s="84">
        <f t="shared" si="188"/>
        <v>0.42352941176470588</v>
      </c>
      <c r="AN165" s="84">
        <f t="shared" si="188"/>
        <v>0.39557739557739557</v>
      </c>
      <c r="AO165" s="84">
        <f t="shared" si="188"/>
        <v>0.44183564567769479</v>
      </c>
      <c r="AP165" s="84">
        <f t="shared" si="188"/>
        <v>0.40749148694665155</v>
      </c>
      <c r="AQ165" s="84">
        <f t="shared" si="188"/>
        <v>0.31336898395721924</v>
      </c>
      <c r="AR165" s="84">
        <f t="shared" si="188"/>
        <v>0.52329749103942658</v>
      </c>
      <c r="AS165" s="84">
        <f t="shared" si="188"/>
        <v>0.36562499999999998</v>
      </c>
      <c r="AT165" s="84">
        <f t="shared" si="188"/>
        <v>0.35285285285285284</v>
      </c>
      <c r="AU165" s="84">
        <f t="shared" si="188"/>
        <v>0.53450292397660815</v>
      </c>
      <c r="AV165" s="84">
        <f t="shared" si="188"/>
        <v>0.50307692307692309</v>
      </c>
      <c r="AW165" s="84">
        <f t="shared" si="188"/>
        <v>0.48551959114139692</v>
      </c>
      <c r="AX165" s="84">
        <f t="shared" si="188"/>
        <v>0.54344512195121952</v>
      </c>
      <c r="AY165" s="84">
        <f>IFERROR(AY161/AY$160,"")</f>
        <v>0.4303030303030303</v>
      </c>
      <c r="AZ165" s="84" t="str">
        <f t="shared" ref="AZ165:BD165" si="189">IFERROR(AZ161/AZ$160,"")</f>
        <v/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>
        <f t="shared" si="172"/>
        <v>0.99987244897959182</v>
      </c>
      <c r="BG165" s="84">
        <f t="shared" si="172"/>
        <v>1.3452515015015014</v>
      </c>
      <c r="BH165" s="84">
        <f t="shared" si="172"/>
        <v>1.2051214994006756</v>
      </c>
      <c r="BI165" s="84">
        <f t="shared" si="172"/>
        <v>0.95275461968199404</v>
      </c>
      <c r="BJ165" s="84">
        <f t="shared" si="172"/>
        <v>1.139267461669506</v>
      </c>
      <c r="BK165" s="84">
        <f t="shared" si="172"/>
        <v>1.2305596439585087</v>
      </c>
      <c r="BL165" s="84">
        <f t="shared" si="172"/>
        <v>1.015993265993266</v>
      </c>
      <c r="BM165" s="84" t="str">
        <f t="shared" si="172"/>
        <v>-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>
        <f t="shared" si="186"/>
        <v>0.45744029393753827</v>
      </c>
      <c r="D166" s="84">
        <f t="shared" si="186"/>
        <v>0.51994933502216589</v>
      </c>
      <c r="E166" s="84">
        <f t="shared" si="186"/>
        <v>0.51294343240651963</v>
      </c>
      <c r="F166" s="67">
        <f t="shared" si="173"/>
        <v>0.9865257975272772</v>
      </c>
      <c r="H166" s="84">
        <f>IFERROR(H162/H$160,"")</f>
        <v>0.44237288135593222</v>
      </c>
      <c r="I166" s="84">
        <f t="shared" si="187"/>
        <v>0.41731266149870799</v>
      </c>
      <c r="J166" s="84">
        <f t="shared" si="187"/>
        <v>0.5613636363636364</v>
      </c>
      <c r="K166" s="84">
        <f t="shared" si="187"/>
        <v>0.53715308863025968</v>
      </c>
      <c r="L166" s="84">
        <f t="shared" si="187"/>
        <v>0.50080775444264947</v>
      </c>
      <c r="M166" s="84">
        <f t="shared" si="187"/>
        <v>0.54115115653577195</v>
      </c>
      <c r="N166" s="84">
        <f t="shared" si="187"/>
        <v>0.49897161661867545</v>
      </c>
      <c r="O166" s="84">
        <f t="shared" si="187"/>
        <v>0.48840381991814463</v>
      </c>
      <c r="P166" s="84">
        <f t="shared" si="187"/>
        <v>0.49212384573601303</v>
      </c>
      <c r="Q166" s="84">
        <f t="shared" si="187"/>
        <v>0.55080423695566894</v>
      </c>
      <c r="R166" s="84">
        <f t="shared" si="187"/>
        <v>0.44242424242424244</v>
      </c>
      <c r="S166" s="84" t="str">
        <f t="shared" si="187"/>
        <v/>
      </c>
      <c r="U166" s="84">
        <f t="shared" si="188"/>
        <v>0.50684931506849318</v>
      </c>
      <c r="V166" s="84">
        <f t="shared" si="188"/>
        <v>0.3776223776223776</v>
      </c>
      <c r="W166" s="84">
        <f t="shared" si="188"/>
        <v>0.42105263157894735</v>
      </c>
      <c r="X166" s="84">
        <f t="shared" si="188"/>
        <v>0.35842293906810035</v>
      </c>
      <c r="Y166" s="84">
        <f t="shared" si="188"/>
        <v>0.41365461847389556</v>
      </c>
      <c r="Z166" s="84">
        <f t="shared" si="188"/>
        <v>0.48780487804878048</v>
      </c>
      <c r="AA166" s="84">
        <f t="shared" si="188"/>
        <v>0.60594795539033453</v>
      </c>
      <c r="AB166" s="84">
        <f t="shared" si="188"/>
        <v>0.45977011494252873</v>
      </c>
      <c r="AC166" s="84">
        <f t="shared" si="188"/>
        <v>0.60285714285714287</v>
      </c>
      <c r="AD166" s="84">
        <f t="shared" si="188"/>
        <v>0.49103942652329752</v>
      </c>
      <c r="AE166" s="84">
        <f t="shared" si="188"/>
        <v>0.59311740890688258</v>
      </c>
      <c r="AF166" s="84">
        <f t="shared" si="188"/>
        <v>0.4941860465116279</v>
      </c>
      <c r="AG166" s="84">
        <f t="shared" si="188"/>
        <v>0.44776119402985076</v>
      </c>
      <c r="AH166" s="84">
        <f t="shared" si="188"/>
        <v>0.36885245901639346</v>
      </c>
      <c r="AI166" s="84">
        <f t="shared" si="188"/>
        <v>0.56473829201101933</v>
      </c>
      <c r="AJ166" s="84">
        <f t="shared" si="188"/>
        <v>0.61061946902654862</v>
      </c>
      <c r="AK166" s="84">
        <f t="shared" si="188"/>
        <v>0.50467289719626163</v>
      </c>
      <c r="AL166" s="84">
        <f t="shared" si="188"/>
        <v>0.53705583756345177</v>
      </c>
      <c r="AM166" s="84">
        <f t="shared" si="188"/>
        <v>0.47941176470588237</v>
      </c>
      <c r="AN166" s="84">
        <f t="shared" si="188"/>
        <v>0.48648648648648651</v>
      </c>
      <c r="AO166" s="84">
        <f t="shared" si="188"/>
        <v>0.52401280683030949</v>
      </c>
      <c r="AP166" s="84">
        <f t="shared" si="188"/>
        <v>0.47105561861521</v>
      </c>
      <c r="AQ166" s="84">
        <f t="shared" si="188"/>
        <v>0.40748663101604277</v>
      </c>
      <c r="AR166" s="84">
        <f t="shared" si="188"/>
        <v>0.56989247311827962</v>
      </c>
      <c r="AS166" s="84">
        <f t="shared" si="188"/>
        <v>0.42812499999999998</v>
      </c>
      <c r="AT166" s="84">
        <f t="shared" si="188"/>
        <v>0.42942942942942941</v>
      </c>
      <c r="AU166" s="84">
        <f t="shared" si="188"/>
        <v>0.56491228070175437</v>
      </c>
      <c r="AV166" s="84">
        <f t="shared" si="188"/>
        <v>0.5476923076923077</v>
      </c>
      <c r="AW166" s="84">
        <f t="shared" si="188"/>
        <v>0.50766609880749569</v>
      </c>
      <c r="AX166" s="84">
        <f t="shared" si="188"/>
        <v>0.57164634146341464</v>
      </c>
      <c r="AY166" s="84">
        <f t="shared" ref="AY166:BD168" si="190">IFERROR(AY162/AY$160,"")</f>
        <v>0.44242424242424244</v>
      </c>
      <c r="AZ166" s="84" t="str">
        <f t="shared" si="190"/>
        <v/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>
        <f t="shared" si="172"/>
        <v>0.95614583333333325</v>
      </c>
      <c r="BG166" s="84">
        <f t="shared" si="172"/>
        <v>1.1642308975642308</v>
      </c>
      <c r="BH166" s="84">
        <f t="shared" si="172"/>
        <v>1.0003080872913992</v>
      </c>
      <c r="BI166" s="84">
        <f t="shared" si="172"/>
        <v>0.89694537346711267</v>
      </c>
      <c r="BJ166" s="84">
        <f t="shared" si="172"/>
        <v>1.0059309735630009</v>
      </c>
      <c r="BK166" s="84">
        <f t="shared" si="172"/>
        <v>1.0644076490386833</v>
      </c>
      <c r="BL166" s="84">
        <f t="shared" si="172"/>
        <v>0.92284811303216208</v>
      </c>
      <c r="BM166" s="84" t="str">
        <f t="shared" si="172"/>
        <v>-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>
        <f t="shared" si="186"/>
        <v>0.30679730557256585</v>
      </c>
      <c r="D167" s="84">
        <f t="shared" si="186"/>
        <v>0.32678910702976566</v>
      </c>
      <c r="E167" s="84">
        <f t="shared" si="186"/>
        <v>0.43643336529242571</v>
      </c>
      <c r="F167" s="67">
        <f t="shared" si="173"/>
        <v>1.3355199298386438</v>
      </c>
      <c r="H167" s="84">
        <f>IFERROR(H163/H$160,"")</f>
        <v>0.3</v>
      </c>
      <c r="I167" s="84">
        <f t="shared" si="187"/>
        <v>0.27260981912144705</v>
      </c>
      <c r="J167" s="84">
        <f t="shared" si="187"/>
        <v>0.39090909090909093</v>
      </c>
      <c r="K167" s="84">
        <f t="shared" si="187"/>
        <v>0.35720680393912263</v>
      </c>
      <c r="L167" s="84">
        <f t="shared" si="187"/>
        <v>0.29563812600969308</v>
      </c>
      <c r="M167" s="84">
        <f t="shared" si="187"/>
        <v>0.33942980096826253</v>
      </c>
      <c r="N167" s="84">
        <f t="shared" si="187"/>
        <v>0.33401892225421637</v>
      </c>
      <c r="O167" s="84">
        <f t="shared" si="187"/>
        <v>0.35027285129604363</v>
      </c>
      <c r="P167" s="84">
        <f t="shared" si="187"/>
        <v>0.36067354698533405</v>
      </c>
      <c r="Q167" s="84">
        <f t="shared" si="187"/>
        <v>0.5049038838760298</v>
      </c>
      <c r="R167" s="84">
        <f t="shared" si="187"/>
        <v>0.39393939393939392</v>
      </c>
      <c r="S167" s="84" t="str">
        <f t="shared" si="187"/>
        <v/>
      </c>
      <c r="U167" s="84">
        <f t="shared" si="188"/>
        <v>0.34246575342465752</v>
      </c>
      <c r="V167" s="84">
        <f t="shared" si="188"/>
        <v>0.2937062937062937</v>
      </c>
      <c r="W167" s="84">
        <f t="shared" si="188"/>
        <v>0.26315789473684209</v>
      </c>
      <c r="X167" s="84">
        <f t="shared" si="188"/>
        <v>0.24372759856630824</v>
      </c>
      <c r="Y167" s="84">
        <f t="shared" si="188"/>
        <v>0.24497991967871485</v>
      </c>
      <c r="Z167" s="84">
        <f t="shared" si="188"/>
        <v>0.33333333333333331</v>
      </c>
      <c r="AA167" s="84">
        <f t="shared" si="188"/>
        <v>0.4200743494423792</v>
      </c>
      <c r="AB167" s="84">
        <f t="shared" si="188"/>
        <v>0.33716475095785442</v>
      </c>
      <c r="AC167" s="84">
        <f t="shared" si="188"/>
        <v>0.40857142857142859</v>
      </c>
      <c r="AD167" s="84">
        <f t="shared" si="188"/>
        <v>0.31182795698924731</v>
      </c>
      <c r="AE167" s="84">
        <f t="shared" si="188"/>
        <v>0.42712550607287447</v>
      </c>
      <c r="AF167" s="84">
        <f t="shared" si="188"/>
        <v>0.29360465116279072</v>
      </c>
      <c r="AG167" s="84">
        <f t="shared" si="188"/>
        <v>0.29850746268656714</v>
      </c>
      <c r="AH167" s="84">
        <f t="shared" si="188"/>
        <v>0.18852459016393441</v>
      </c>
      <c r="AI167" s="84">
        <f t="shared" si="188"/>
        <v>0.33057851239669422</v>
      </c>
      <c r="AJ167" s="84">
        <f t="shared" si="188"/>
        <v>0.36873156342182889</v>
      </c>
      <c r="AK167" s="84">
        <f t="shared" si="188"/>
        <v>0.34766355140186916</v>
      </c>
      <c r="AL167" s="84">
        <f t="shared" si="188"/>
        <v>0.32487309644670048</v>
      </c>
      <c r="AM167" s="84">
        <f t="shared" si="188"/>
        <v>0.32058823529411767</v>
      </c>
      <c r="AN167" s="84">
        <f t="shared" si="188"/>
        <v>0.33415233415233414</v>
      </c>
      <c r="AO167" s="84">
        <f t="shared" si="188"/>
        <v>0.34364994663820703</v>
      </c>
      <c r="AP167" s="84">
        <f t="shared" si="188"/>
        <v>0.32349602724177073</v>
      </c>
      <c r="AQ167" s="84">
        <f t="shared" si="188"/>
        <v>0.31871657754010696</v>
      </c>
      <c r="AR167" s="84">
        <f t="shared" si="188"/>
        <v>0.39784946236559138</v>
      </c>
      <c r="AS167" s="84">
        <f t="shared" si="188"/>
        <v>0.34687499999999999</v>
      </c>
      <c r="AT167" s="84">
        <f t="shared" si="188"/>
        <v>0.32732732732732733</v>
      </c>
      <c r="AU167" s="84">
        <f t="shared" si="188"/>
        <v>0.391812865497076</v>
      </c>
      <c r="AV167" s="84">
        <f t="shared" si="188"/>
        <v>0.47692307692307695</v>
      </c>
      <c r="AW167" s="84">
        <f t="shared" si="188"/>
        <v>0.4684838160136286</v>
      </c>
      <c r="AX167" s="84">
        <f t="shared" si="188"/>
        <v>0.53506097560975607</v>
      </c>
      <c r="AY167" s="84">
        <f t="shared" si="190"/>
        <v>0.39393939393939392</v>
      </c>
      <c r="AZ167" s="84" t="str">
        <f t="shared" si="190"/>
        <v/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>
        <f t="shared" si="172"/>
        <v>1.1620312500000001</v>
      </c>
      <c r="BG167" s="84">
        <f t="shared" si="172"/>
        <v>1.7362579971275625</v>
      </c>
      <c r="BH167" s="84">
        <f t="shared" si="172"/>
        <v>1.1852339181286549</v>
      </c>
      <c r="BI167" s="84">
        <f t="shared" si="172"/>
        <v>1.2934153846153849</v>
      </c>
      <c r="BJ167" s="84">
        <f t="shared" si="172"/>
        <v>1.3475206535875877</v>
      </c>
      <c r="BK167" s="84">
        <f t="shared" si="172"/>
        <v>1.6469845655487805</v>
      </c>
      <c r="BL167" s="84">
        <f t="shared" si="172"/>
        <v>1.2288017792604946</v>
      </c>
      <c r="BM167" s="84" t="str">
        <f t="shared" si="172"/>
        <v>-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>
        <f t="shared" si="186"/>
        <v>0.23821187997550519</v>
      </c>
      <c r="D168" s="84">
        <f t="shared" si="186"/>
        <v>0.24065864471184295</v>
      </c>
      <c r="E168" s="84">
        <f t="shared" si="186"/>
        <v>0.29702780441035476</v>
      </c>
      <c r="F168" s="67">
        <f t="shared" si="173"/>
        <v>1.234228692536711</v>
      </c>
      <c r="H168" s="84">
        <f>IFERROR(H164/H$160,"")</f>
        <v>0.22372881355932203</v>
      </c>
      <c r="I168" s="84">
        <f t="shared" si="187"/>
        <v>0.2131782945736434</v>
      </c>
      <c r="J168" s="84">
        <f t="shared" si="187"/>
        <v>0.31931818181818183</v>
      </c>
      <c r="K168" s="84">
        <f t="shared" si="187"/>
        <v>0.26320501342882724</v>
      </c>
      <c r="L168" s="84">
        <f t="shared" si="187"/>
        <v>0.22132471728594508</v>
      </c>
      <c r="M168" s="84">
        <f t="shared" si="187"/>
        <v>0.24798278644432489</v>
      </c>
      <c r="N168" s="84">
        <f t="shared" si="187"/>
        <v>0.25832990538872891</v>
      </c>
      <c r="O168" s="84">
        <f t="shared" si="187"/>
        <v>0.25682128240109142</v>
      </c>
      <c r="P168" s="84">
        <f t="shared" si="187"/>
        <v>0.27159152634437805</v>
      </c>
      <c r="Q168" s="84">
        <f t="shared" si="187"/>
        <v>0.33228717143978032</v>
      </c>
      <c r="R168" s="84">
        <f t="shared" si="187"/>
        <v>0.24484848484848484</v>
      </c>
      <c r="S168" s="84" t="str">
        <f t="shared" si="187"/>
        <v/>
      </c>
      <c r="U168" s="84">
        <f t="shared" si="188"/>
        <v>0.23744292237442921</v>
      </c>
      <c r="V168" s="84">
        <f t="shared" si="188"/>
        <v>0.24475524475524477</v>
      </c>
      <c r="W168" s="84">
        <f t="shared" si="188"/>
        <v>0.19736842105263158</v>
      </c>
      <c r="X168" s="84">
        <f t="shared" si="188"/>
        <v>0.18996415770609318</v>
      </c>
      <c r="Y168" s="84">
        <f t="shared" si="188"/>
        <v>0.20080321285140562</v>
      </c>
      <c r="Z168" s="84">
        <f t="shared" si="188"/>
        <v>0.25203252032520324</v>
      </c>
      <c r="AA168" s="84">
        <f t="shared" si="188"/>
        <v>0.34200743494423791</v>
      </c>
      <c r="AB168" s="84">
        <f t="shared" si="188"/>
        <v>0.26436781609195403</v>
      </c>
      <c r="AC168" s="84">
        <f t="shared" si="188"/>
        <v>0.34285714285714286</v>
      </c>
      <c r="AD168" s="84">
        <f t="shared" si="188"/>
        <v>0.24014336917562723</v>
      </c>
      <c r="AE168" s="84">
        <f t="shared" si="188"/>
        <v>0.31376518218623484</v>
      </c>
      <c r="AF168" s="84">
        <f t="shared" si="188"/>
        <v>0.20930232558139536</v>
      </c>
      <c r="AG168" s="84">
        <f t="shared" si="188"/>
        <v>0.23134328358208955</v>
      </c>
      <c r="AH168" s="84">
        <f t="shared" si="188"/>
        <v>0.13934426229508196</v>
      </c>
      <c r="AI168" s="84">
        <f t="shared" si="188"/>
        <v>0.24517906336088155</v>
      </c>
      <c r="AJ168" s="84">
        <f t="shared" si="188"/>
        <v>0.25958702064896755</v>
      </c>
      <c r="AK168" s="84">
        <f t="shared" si="188"/>
        <v>0.26168224299065418</v>
      </c>
      <c r="AL168" s="84">
        <f t="shared" si="188"/>
        <v>0.2365482233502538</v>
      </c>
      <c r="AM168" s="84">
        <f t="shared" si="188"/>
        <v>0.23823529411764705</v>
      </c>
      <c r="AN168" s="84">
        <f t="shared" si="188"/>
        <v>0.25675675675675674</v>
      </c>
      <c r="AO168" s="84">
        <f t="shared" si="188"/>
        <v>0.27427961579509069</v>
      </c>
      <c r="AP168" s="84">
        <f t="shared" si="188"/>
        <v>0.24177071509648126</v>
      </c>
      <c r="AQ168" s="84">
        <f t="shared" si="188"/>
        <v>0.22994652406417113</v>
      </c>
      <c r="AR168" s="84">
        <f t="shared" si="188"/>
        <v>0.29121863799283154</v>
      </c>
      <c r="AS168" s="84">
        <f t="shared" si="188"/>
        <v>0.27187499999999998</v>
      </c>
      <c r="AT168" s="84">
        <f t="shared" si="188"/>
        <v>0.23723723723723725</v>
      </c>
      <c r="AU168" s="84">
        <f t="shared" si="188"/>
        <v>0.2982456140350877</v>
      </c>
      <c r="AV168" s="84">
        <f t="shared" si="188"/>
        <v>0.35076923076923078</v>
      </c>
      <c r="AW168" s="84">
        <f t="shared" si="188"/>
        <v>0.33219761499148209</v>
      </c>
      <c r="AX168" s="84">
        <f t="shared" si="188"/>
        <v>0.32317073170731708</v>
      </c>
      <c r="AY168" s="84">
        <f t="shared" si="190"/>
        <v>0.24484848484848484</v>
      </c>
      <c r="AZ168" s="84" t="str">
        <f t="shared" si="190"/>
        <v/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>
        <f t="shared" si="172"/>
        <v>1.1752016129032257</v>
      </c>
      <c r="BG168" s="84">
        <f t="shared" si="172"/>
        <v>1.7025260554672321</v>
      </c>
      <c r="BH168" s="84">
        <f t="shared" si="172"/>
        <v>1.2164399763453577</v>
      </c>
      <c r="BI168" s="84">
        <f t="shared" si="172"/>
        <v>1.3512587412587413</v>
      </c>
      <c r="BJ168" s="84">
        <f t="shared" si="172"/>
        <v>1.2694694572888781</v>
      </c>
      <c r="BK168" s="84">
        <f t="shared" si="172"/>
        <v>1.3661938658013191</v>
      </c>
      <c r="BL168" s="84">
        <f t="shared" si="172"/>
        <v>1.0277590722035166</v>
      </c>
      <c r="BM168" s="84" t="str">
        <f t="shared" si="172"/>
        <v>-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: INDEX(U171:AF171,$B$2))</f>
        <v>337.71500000000003</v>
      </c>
      <c r="D171" s="82">
        <f>SUM(AG171                                       : INDEX(AG171:AR171,$B$2))</f>
        <v>6280.3096999999998</v>
      </c>
      <c r="E171" s="82">
        <f>SUM(AS171                                      : INDEX(AS171:BD171,$B$2))</f>
        <v>17277.474699999999</v>
      </c>
      <c r="F171" s="65">
        <f>IFERROR(E171/D171,"")</f>
        <v>2.7510545698088742</v>
      </c>
      <c r="H171" s="4">
        <f>SUM(U171:W171)</f>
        <v>93.673000000000002</v>
      </c>
      <c r="I171" s="4">
        <f t="shared" ref="I171:I180" si="191">SUM(X171:Z171)</f>
        <v>179.12</v>
      </c>
      <c r="J171" s="4">
        <f>SUM(AA171:AC171)</f>
        <v>531.88799999999992</v>
      </c>
      <c r="K171" s="4">
        <f t="shared" ref="K171:K180" si="192">SUM(AD171:AF171)</f>
        <v>1597.452</v>
      </c>
      <c r="L171" s="4">
        <f t="shared" ref="L171:L180" si="193">SUM(AG171:AI171)</f>
        <v>2812.2736999999997</v>
      </c>
      <c r="M171" s="4">
        <f t="shared" ref="M171:M180" si="194">SUM(AJ171:AL171)</f>
        <v>2419.7341999999999</v>
      </c>
      <c r="N171" s="4">
        <f t="shared" ref="N171:N180" si="195">SUM(AM171:AO171)</f>
        <v>3097.6156000000001</v>
      </c>
      <c r="O171" s="4">
        <f t="shared" ref="O171:O180" si="196">SUM(AP171:AR171)</f>
        <v>5108.9972999999991</v>
      </c>
      <c r="P171" s="4">
        <f t="shared" ref="P171:P180" si="197">SUM(AS171:AU171)</f>
        <v>6195.4146999999994</v>
      </c>
      <c r="Q171" s="4">
        <f t="shared" ref="Q171:Q180" si="198">SUM(AV171:AX171)</f>
        <v>7893.87</v>
      </c>
      <c r="R171" s="4">
        <f t="shared" ref="R171:R180" si="199">SUM(AY171:BA171)</f>
        <v>3188.19</v>
      </c>
      <c r="S171" s="4">
        <f t="shared" ref="S171:S180" si="200">SUM(BB171:BD171)</f>
        <v>0</v>
      </c>
      <c r="U171" s="4">
        <v>0</v>
      </c>
      <c r="V171" s="4">
        <v>38.981000000000002</v>
      </c>
      <c r="W171" s="4">
        <v>54.692</v>
      </c>
      <c r="X171" s="4">
        <v>15.205</v>
      </c>
      <c r="Y171" s="4">
        <v>25.751999999999999</v>
      </c>
      <c r="Z171" s="4">
        <v>138.16300000000001</v>
      </c>
      <c r="AA171" s="4">
        <v>64.921999999999997</v>
      </c>
      <c r="AB171" s="4">
        <v>338.40600000000001</v>
      </c>
      <c r="AC171" s="4">
        <v>128.56</v>
      </c>
      <c r="AD171" s="4">
        <v>420.976</v>
      </c>
      <c r="AE171" s="4">
        <v>322.42599999999999</v>
      </c>
      <c r="AF171" s="4">
        <v>854.05</v>
      </c>
      <c r="AG171" s="4">
        <v>1089.6388999999999</v>
      </c>
      <c r="AH171" s="4">
        <v>920.47199999999998</v>
      </c>
      <c r="AI171" s="4">
        <v>802.16279999999995</v>
      </c>
      <c r="AJ171" s="4">
        <v>631.58320000000003</v>
      </c>
      <c r="AK171" s="4">
        <v>646.73500000000001</v>
      </c>
      <c r="AL171" s="4">
        <v>1141.4159999999999</v>
      </c>
      <c r="AM171" s="4">
        <v>1048.3018</v>
      </c>
      <c r="AN171" s="4">
        <v>1143.1768</v>
      </c>
      <c r="AO171" s="4">
        <v>906.13699999999994</v>
      </c>
      <c r="AP171" s="4">
        <v>871.71799999999996</v>
      </c>
      <c r="AQ171" s="4">
        <v>2081.0279999999998</v>
      </c>
      <c r="AR171" s="4">
        <v>2156.2512999999999</v>
      </c>
      <c r="AS171" s="4">
        <v>1686.0008</v>
      </c>
      <c r="AT171" s="4">
        <v>2554.1039000000001</v>
      </c>
      <c r="AU171" s="4">
        <v>1955.31</v>
      </c>
      <c r="AV171" s="4">
        <v>1640.23</v>
      </c>
      <c r="AW171" s="4">
        <v>2893.19</v>
      </c>
      <c r="AX171" s="4">
        <v>3360.45</v>
      </c>
      <c r="AY171" s="4">
        <v>3188.19</v>
      </c>
      <c r="AZ171" s="4"/>
      <c r="BA171" s="4"/>
      <c r="BB171" s="4"/>
      <c r="BC171" s="4"/>
      <c r="BD171" s="4"/>
      <c r="BF171" s="84">
        <f t="shared" ref="BF171:BQ180" si="201">IFERROR(AS171/AG171,"-")</f>
        <v>1.5473023218976489</v>
      </c>
      <c r="BG171" s="84">
        <f t="shared" si="201"/>
        <v>2.7747763104146568</v>
      </c>
      <c r="BH171" s="84">
        <f t="shared" si="201"/>
        <v>2.4375475900901913</v>
      </c>
      <c r="BI171" s="84">
        <f t="shared" si="201"/>
        <v>2.5970133467767984</v>
      </c>
      <c r="BJ171" s="84">
        <f t="shared" si="201"/>
        <v>4.473532436005474</v>
      </c>
      <c r="BK171" s="84">
        <f t="shared" si="201"/>
        <v>2.9441062680039529</v>
      </c>
      <c r="BL171" s="84">
        <f t="shared" si="201"/>
        <v>3.0412902086021414</v>
      </c>
      <c r="BM171" s="84">
        <f t="shared" si="201"/>
        <v>0</v>
      </c>
      <c r="BN171" s="84">
        <f t="shared" si="201"/>
        <v>0</v>
      </c>
      <c r="BO171" s="84">
        <f t="shared" si="201"/>
        <v>0</v>
      </c>
      <c r="BP171" s="84">
        <f t="shared" si="201"/>
        <v>0</v>
      </c>
      <c r="BQ171" s="84">
        <f t="shared" si="201"/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: INDEX(U172:AF172,$B$2))</f>
        <v>0</v>
      </c>
      <c r="D172" s="82">
        <f>SUM(AG172                                       : INDEX(AG172:AR172,$B$2))</f>
        <v>0</v>
      </c>
      <c r="E172" s="82">
        <f>SUM(AS172                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: INDEX(U173:AF173,$B$2))</f>
        <v>75.644000000000005</v>
      </c>
      <c r="D173" s="82">
        <f>SUM(AG173                                       : INDEX(AG173:AR173,$B$2))</f>
        <v>0</v>
      </c>
      <c r="E173" s="82">
        <f>SUM(AS173                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75.644000000000005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8.9440000000000008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75.644000000000005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8.9440000000000008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>
        <f t="shared" si="201"/>
        <v>0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: INDEX(U174:AF174,$B$2))</f>
        <v>243.34199999999998</v>
      </c>
      <c r="D174" s="82">
        <f>SUM(AG174                                       : INDEX(AG174:AR174,$B$2))</f>
        <v>166.59299999999999</v>
      </c>
      <c r="E174" s="82">
        <f>SUM(AS174                                      : INDEX(AS174:BD174,$B$2))</f>
        <v>21.954999999999998</v>
      </c>
      <c r="F174" s="65">
        <f t="shared" si="202"/>
        <v>0.13178825040667974</v>
      </c>
      <c r="H174" s="4">
        <f t="shared" si="203"/>
        <v>140.71199999999999</v>
      </c>
      <c r="I174" s="4">
        <f t="shared" si="191"/>
        <v>41.707999999999998</v>
      </c>
      <c r="J174" s="4">
        <f t="shared" si="204"/>
        <v>60.921999999999997</v>
      </c>
      <c r="K174" s="4">
        <f t="shared" si="192"/>
        <v>4.1219999999999999</v>
      </c>
      <c r="L174" s="4">
        <f t="shared" si="193"/>
        <v>0</v>
      </c>
      <c r="M174" s="4">
        <f t="shared" si="194"/>
        <v>36.219000000000001</v>
      </c>
      <c r="N174" s="4">
        <f t="shared" si="195"/>
        <v>142.19999999999999</v>
      </c>
      <c r="O174" s="4">
        <f t="shared" si="196"/>
        <v>51.039000000000001</v>
      </c>
      <c r="P174" s="4">
        <f t="shared" si="197"/>
        <v>10.595000000000001</v>
      </c>
      <c r="Q174" s="4">
        <f t="shared" si="198"/>
        <v>0</v>
      </c>
      <c r="R174" s="4">
        <f t="shared" si="199"/>
        <v>11.36</v>
      </c>
      <c r="S174" s="4">
        <f t="shared" si="200"/>
        <v>0</v>
      </c>
      <c r="U174" s="4">
        <v>140.71199999999999</v>
      </c>
      <c r="V174" s="4">
        <v>0</v>
      </c>
      <c r="W174" s="4">
        <v>0</v>
      </c>
      <c r="X174" s="4">
        <v>0</v>
      </c>
      <c r="Y174" s="4">
        <v>0</v>
      </c>
      <c r="Z174" s="4">
        <v>41.707999999999998</v>
      </c>
      <c r="AA174" s="4">
        <v>60.921999999999997</v>
      </c>
      <c r="AB174" s="4">
        <v>0</v>
      </c>
      <c r="AC174" s="4">
        <v>0</v>
      </c>
      <c r="AD174" s="4">
        <v>0</v>
      </c>
      <c r="AE174" s="4">
        <v>0</v>
      </c>
      <c r="AF174" s="4">
        <v>4.1219999999999999</v>
      </c>
      <c r="AG174" s="4">
        <v>0</v>
      </c>
      <c r="AH174" s="4">
        <v>0</v>
      </c>
      <c r="AI174" s="4">
        <v>0</v>
      </c>
      <c r="AJ174" s="4">
        <v>20.843</v>
      </c>
      <c r="AK174" s="4">
        <v>0</v>
      </c>
      <c r="AL174" s="4">
        <v>15.375999999999999</v>
      </c>
      <c r="AM174" s="4">
        <v>130.374</v>
      </c>
      <c r="AN174" s="4">
        <v>11.826000000000001</v>
      </c>
      <c r="AO174" s="4">
        <v>0</v>
      </c>
      <c r="AP174" s="4">
        <v>0</v>
      </c>
      <c r="AQ174" s="4">
        <v>24.841999999999999</v>
      </c>
      <c r="AR174" s="4">
        <v>26.196999999999999</v>
      </c>
      <c r="AS174" s="4">
        <v>10.595000000000001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11.36</v>
      </c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>
        <f t="shared" si="201"/>
        <v>0</v>
      </c>
      <c r="BJ174" s="84" t="str">
        <f t="shared" si="201"/>
        <v>-</v>
      </c>
      <c r="BK174" s="84">
        <f t="shared" si="201"/>
        <v>0</v>
      </c>
      <c r="BL174" s="84">
        <f t="shared" si="201"/>
        <v>8.713393774832405E-2</v>
      </c>
      <c r="BM174" s="84">
        <f t="shared" si="201"/>
        <v>0</v>
      </c>
      <c r="BN174" s="84" t="str">
        <f t="shared" si="201"/>
        <v>-</v>
      </c>
      <c r="BO174" s="84" t="str">
        <f t="shared" si="201"/>
        <v>-</v>
      </c>
      <c r="BP174" s="84">
        <f t="shared" si="201"/>
        <v>0</v>
      </c>
      <c r="BQ174" s="84">
        <f t="shared" si="201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: INDEX(U175:AF175,$B$2))</f>
        <v>180</v>
      </c>
      <c r="D175" s="82">
        <f>SUM(AG175                                       : INDEX(AG175:AR175,$B$2))</f>
        <v>103.883</v>
      </c>
      <c r="E175" s="82">
        <f>SUM(AS175                                      : INDEX(AS175:BD175,$B$2))</f>
        <v>71.31</v>
      </c>
      <c r="F175" s="65">
        <f t="shared" si="202"/>
        <v>0.68644532791698354</v>
      </c>
      <c r="H175" s="4">
        <f t="shared" si="203"/>
        <v>93.53</v>
      </c>
      <c r="I175" s="4">
        <f t="shared" si="191"/>
        <v>59.848999999999997</v>
      </c>
      <c r="J175" s="4">
        <f t="shared" si="204"/>
        <v>186.09899999999999</v>
      </c>
      <c r="K175" s="4">
        <f t="shared" si="192"/>
        <v>175.23399999999998</v>
      </c>
      <c r="L175" s="4">
        <f t="shared" si="193"/>
        <v>96.722999999999999</v>
      </c>
      <c r="M175" s="4">
        <f t="shared" si="194"/>
        <v>0</v>
      </c>
      <c r="N175" s="4">
        <f t="shared" si="195"/>
        <v>324.923</v>
      </c>
      <c r="O175" s="4">
        <f t="shared" si="196"/>
        <v>221.58699999999999</v>
      </c>
      <c r="P175" s="4">
        <f t="shared" si="197"/>
        <v>58.28</v>
      </c>
      <c r="Q175" s="4">
        <f t="shared" si="198"/>
        <v>13.030000000000001</v>
      </c>
      <c r="R175" s="4">
        <f t="shared" si="199"/>
        <v>0</v>
      </c>
      <c r="S175" s="4">
        <f t="shared" si="200"/>
        <v>0</v>
      </c>
      <c r="U175" s="4">
        <v>0</v>
      </c>
      <c r="V175" s="4">
        <v>30.324999999999999</v>
      </c>
      <c r="W175" s="4">
        <v>63.204999999999998</v>
      </c>
      <c r="X175" s="4">
        <v>59.848999999999997</v>
      </c>
      <c r="Y175" s="4">
        <v>0</v>
      </c>
      <c r="Z175" s="4">
        <v>0</v>
      </c>
      <c r="AA175" s="4">
        <v>26.620999999999999</v>
      </c>
      <c r="AB175" s="4">
        <v>104.059</v>
      </c>
      <c r="AC175" s="4">
        <v>55.418999999999997</v>
      </c>
      <c r="AD175" s="4">
        <v>75.891999999999996</v>
      </c>
      <c r="AE175" s="4">
        <v>0</v>
      </c>
      <c r="AF175" s="4">
        <v>99.341999999999999</v>
      </c>
      <c r="AG175" s="4">
        <v>56.762999999999998</v>
      </c>
      <c r="AH175" s="4">
        <v>23.695</v>
      </c>
      <c r="AI175" s="4">
        <v>16.265000000000001</v>
      </c>
      <c r="AJ175" s="4">
        <v>0</v>
      </c>
      <c r="AK175" s="4">
        <v>0</v>
      </c>
      <c r="AL175" s="4">
        <v>0</v>
      </c>
      <c r="AM175" s="4">
        <v>7.16</v>
      </c>
      <c r="AN175" s="4">
        <v>85.843999999999994</v>
      </c>
      <c r="AO175" s="4">
        <v>231.91900000000001</v>
      </c>
      <c r="AP175" s="4">
        <v>87.126999999999995</v>
      </c>
      <c r="AQ175" s="4">
        <v>59.091000000000001</v>
      </c>
      <c r="AR175" s="4">
        <v>75.369</v>
      </c>
      <c r="AS175" s="4">
        <v>10.239000000000001</v>
      </c>
      <c r="AT175" s="4">
        <v>21.611000000000001</v>
      </c>
      <c r="AU175" s="4">
        <v>26.43</v>
      </c>
      <c r="AV175" s="4">
        <v>10.55</v>
      </c>
      <c r="AW175" s="4">
        <v>2.48</v>
      </c>
      <c r="AX175" s="4">
        <v>0</v>
      </c>
      <c r="AY175" s="4">
        <v>0</v>
      </c>
      <c r="AZ175" s="4"/>
      <c r="BA175" s="4"/>
      <c r="BB175" s="4"/>
      <c r="BC175" s="4"/>
      <c r="BD175" s="4"/>
      <c r="BF175" s="84">
        <f t="shared" si="201"/>
        <v>0.18038158659690293</v>
      </c>
      <c r="BG175" s="84">
        <f t="shared" si="201"/>
        <v>0.91204895547583875</v>
      </c>
      <c r="BH175" s="84">
        <f t="shared" si="201"/>
        <v>1.6249615739317553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>
        <f t="shared" si="201"/>
        <v>0</v>
      </c>
      <c r="BM175" s="84">
        <f t="shared" si="201"/>
        <v>0</v>
      </c>
      <c r="BN175" s="84">
        <f t="shared" si="201"/>
        <v>0</v>
      </c>
      <c r="BO175" s="84">
        <f t="shared" si="201"/>
        <v>0</v>
      </c>
      <c r="BP175" s="84">
        <f t="shared" si="201"/>
        <v>0</v>
      </c>
      <c r="BQ175" s="84">
        <f t="shared" si="201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: INDEX(U176:AF176,$B$2))</f>
        <v>780.5788</v>
      </c>
      <c r="D176" s="82">
        <f>SUM(AG176                                       : INDEX(AG176:AR176,$B$2))</f>
        <v>2644.2745999999997</v>
      </c>
      <c r="E176" s="82">
        <f>SUM(AS176                                      : INDEX(AS176:BD176,$B$2))</f>
        <v>2635.5020000000004</v>
      </c>
      <c r="F176" s="65">
        <f t="shared" si="202"/>
        <v>0.99668241717407136</v>
      </c>
      <c r="H176" s="4">
        <f t="shared" si="203"/>
        <v>170.38200000000001</v>
      </c>
      <c r="I176" s="4">
        <f t="shared" si="191"/>
        <v>555.74080000000004</v>
      </c>
      <c r="J176" s="4">
        <f t="shared" si="204"/>
        <v>764.11099999999999</v>
      </c>
      <c r="K176" s="4">
        <f t="shared" si="192"/>
        <v>1292.0576000000001</v>
      </c>
      <c r="L176" s="4">
        <f t="shared" si="193"/>
        <v>1307.5476000000001</v>
      </c>
      <c r="M176" s="4">
        <f t="shared" si="194"/>
        <v>949.21600000000001</v>
      </c>
      <c r="N176" s="4">
        <f t="shared" si="195"/>
        <v>996.28100000000018</v>
      </c>
      <c r="O176" s="4">
        <f t="shared" si="196"/>
        <v>1597.085</v>
      </c>
      <c r="P176" s="4">
        <f t="shared" si="197"/>
        <v>761.29200000000003</v>
      </c>
      <c r="Q176" s="4">
        <f t="shared" si="198"/>
        <v>1446.47</v>
      </c>
      <c r="R176" s="4">
        <f t="shared" si="199"/>
        <v>427.74</v>
      </c>
      <c r="S176" s="4">
        <f t="shared" si="200"/>
        <v>0</v>
      </c>
      <c r="U176" s="4">
        <v>146.792</v>
      </c>
      <c r="V176" s="4">
        <v>0</v>
      </c>
      <c r="W176" s="4">
        <v>23.59</v>
      </c>
      <c r="X176" s="4">
        <v>84.680999999999997</v>
      </c>
      <c r="Y176" s="4">
        <v>179.976</v>
      </c>
      <c r="Z176" s="4">
        <v>291.0838</v>
      </c>
      <c r="AA176" s="4">
        <v>54.456000000000003</v>
      </c>
      <c r="AB176" s="4">
        <v>405.71699999999998</v>
      </c>
      <c r="AC176" s="4">
        <v>303.93799999999999</v>
      </c>
      <c r="AD176" s="4">
        <v>235.81100000000001</v>
      </c>
      <c r="AE176" s="4">
        <v>481.00560000000002</v>
      </c>
      <c r="AF176" s="4">
        <v>575.24099999999999</v>
      </c>
      <c r="AG176" s="4">
        <v>555.20500000000004</v>
      </c>
      <c r="AH176" s="4">
        <v>402.38060000000002</v>
      </c>
      <c r="AI176" s="4">
        <v>349.96199999999999</v>
      </c>
      <c r="AJ176" s="4">
        <v>396.52499999999998</v>
      </c>
      <c r="AK176" s="4">
        <v>256.36799999999999</v>
      </c>
      <c r="AL176" s="4">
        <v>296.32299999999998</v>
      </c>
      <c r="AM176" s="4">
        <v>387.51100000000002</v>
      </c>
      <c r="AN176" s="4">
        <v>316.75400000000002</v>
      </c>
      <c r="AO176" s="4">
        <v>292.01600000000002</v>
      </c>
      <c r="AP176" s="4">
        <v>417.92399999999998</v>
      </c>
      <c r="AQ176" s="4">
        <v>770.34500000000003</v>
      </c>
      <c r="AR176" s="4">
        <v>408.81599999999997</v>
      </c>
      <c r="AS176" s="4">
        <v>214.21299999999999</v>
      </c>
      <c r="AT176" s="4">
        <v>208.959</v>
      </c>
      <c r="AU176" s="4">
        <v>338.12</v>
      </c>
      <c r="AV176" s="4">
        <v>331.86</v>
      </c>
      <c r="AW176" s="4">
        <v>235.16</v>
      </c>
      <c r="AX176" s="4">
        <v>879.45</v>
      </c>
      <c r="AY176" s="4">
        <v>427.74</v>
      </c>
      <c r="AZ176" s="4"/>
      <c r="BA176" s="4"/>
      <c r="BB176" s="4"/>
      <c r="BC176" s="4"/>
      <c r="BD176" s="4"/>
      <c r="BF176" s="84">
        <f t="shared" si="201"/>
        <v>0.38582685674660705</v>
      </c>
      <c r="BG176" s="84">
        <f t="shared" si="201"/>
        <v>0.51930684531013671</v>
      </c>
      <c r="BH176" s="84">
        <f t="shared" si="201"/>
        <v>0.96616204045010601</v>
      </c>
      <c r="BI176" s="84">
        <f t="shared" si="201"/>
        <v>0.83692074900699842</v>
      </c>
      <c r="BJ176" s="84">
        <f t="shared" si="201"/>
        <v>0.91727516694751299</v>
      </c>
      <c r="BK176" s="84">
        <f t="shared" si="201"/>
        <v>2.967876270151153</v>
      </c>
      <c r="BL176" s="84">
        <f t="shared" si="201"/>
        <v>1.1038138272203886</v>
      </c>
      <c r="BM176" s="84">
        <f t="shared" si="201"/>
        <v>0</v>
      </c>
      <c r="BN176" s="84">
        <f t="shared" si="201"/>
        <v>0</v>
      </c>
      <c r="BO176" s="84">
        <f t="shared" si="201"/>
        <v>0</v>
      </c>
      <c r="BP176" s="84">
        <f t="shared" si="201"/>
        <v>0</v>
      </c>
      <c r="BQ176" s="84">
        <f t="shared" si="201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: INDEX(U177:AF177,$B$2))</f>
        <v>5736.7280000000001</v>
      </c>
      <c r="D177" s="82">
        <f>SUM(AG177                                       : INDEX(AG177:AR177,$B$2))</f>
        <v>24806.6747</v>
      </c>
      <c r="E177" s="82">
        <f>SUM(AS177                                      : INDEX(AS177:BD177,$B$2))</f>
        <v>53151.733000000131</v>
      </c>
      <c r="F177" s="65">
        <f t="shared" si="202"/>
        <v>2.1426383682130572</v>
      </c>
      <c r="H177" s="4">
        <f t="shared" si="203"/>
        <v>1789.9180000000001</v>
      </c>
      <c r="I177" s="4">
        <f t="shared" si="191"/>
        <v>2279.1239999999998</v>
      </c>
      <c r="J177" s="4">
        <f t="shared" si="204"/>
        <v>5629.3895000000002</v>
      </c>
      <c r="K177" s="4">
        <f t="shared" si="192"/>
        <v>10385.143700000011</v>
      </c>
      <c r="L177" s="4">
        <f t="shared" si="193"/>
        <v>9543.6036999999997</v>
      </c>
      <c r="M177" s="4">
        <f t="shared" si="194"/>
        <v>11009.928</v>
      </c>
      <c r="N177" s="4">
        <f t="shared" si="195"/>
        <v>19062.104900000049</v>
      </c>
      <c r="O177" s="4">
        <f t="shared" si="196"/>
        <v>30927.602500000128</v>
      </c>
      <c r="P177" s="4">
        <f t="shared" si="197"/>
        <v>25281.483000000131</v>
      </c>
      <c r="Q177" s="4">
        <f t="shared" si="198"/>
        <v>20284.739999999998</v>
      </c>
      <c r="R177" s="4">
        <f t="shared" si="199"/>
        <v>7585.51</v>
      </c>
      <c r="S177" s="4">
        <f t="shared" si="200"/>
        <v>0</v>
      </c>
      <c r="U177" s="4">
        <v>721.62599999999998</v>
      </c>
      <c r="V177" s="4">
        <v>628.33500000000004</v>
      </c>
      <c r="W177" s="4">
        <v>439.95699999999999</v>
      </c>
      <c r="X177" s="4">
        <v>598.99900000000002</v>
      </c>
      <c r="Y177" s="4">
        <v>652.096</v>
      </c>
      <c r="Z177" s="4">
        <v>1028.029</v>
      </c>
      <c r="AA177" s="4">
        <v>1667.6859999999999</v>
      </c>
      <c r="AB177" s="4">
        <v>1799.9490000000001</v>
      </c>
      <c r="AC177" s="4">
        <v>2161.7545</v>
      </c>
      <c r="AD177" s="4">
        <v>2357.864</v>
      </c>
      <c r="AE177" s="4">
        <v>3016.5061000000001</v>
      </c>
      <c r="AF177" s="4">
        <v>5010.7736000000104</v>
      </c>
      <c r="AG177" s="4">
        <v>3665.0763000000002</v>
      </c>
      <c r="AH177" s="4">
        <v>3030.3748000000001</v>
      </c>
      <c r="AI177" s="4">
        <v>2848.1525999999999</v>
      </c>
      <c r="AJ177" s="4">
        <v>2479.3921999999998</v>
      </c>
      <c r="AK177" s="4">
        <v>4034.7116000000001</v>
      </c>
      <c r="AL177" s="4">
        <v>4495.8242</v>
      </c>
      <c r="AM177" s="4">
        <v>4253.143</v>
      </c>
      <c r="AN177" s="4">
        <v>7209.2331000000204</v>
      </c>
      <c r="AO177" s="4">
        <v>7599.7288000000299</v>
      </c>
      <c r="AP177" s="4">
        <v>7609.9890000000296</v>
      </c>
      <c r="AQ177" s="4">
        <v>10633.0813</v>
      </c>
      <c r="AR177" s="4">
        <v>12684.5322000001</v>
      </c>
      <c r="AS177" s="4">
        <v>12339.5870000001</v>
      </c>
      <c r="AT177" s="4">
        <v>7086.4660000000304</v>
      </c>
      <c r="AU177" s="4">
        <v>5855.43</v>
      </c>
      <c r="AV177" s="4">
        <v>4464.28</v>
      </c>
      <c r="AW177" s="4">
        <v>8426.64</v>
      </c>
      <c r="AX177" s="4">
        <v>7393.82</v>
      </c>
      <c r="AY177" s="4">
        <v>7585.51</v>
      </c>
      <c r="AZ177" s="4"/>
      <c r="BA177" s="4"/>
      <c r="BB177" s="4"/>
      <c r="BC177" s="4"/>
      <c r="BD177" s="4"/>
      <c r="BF177" s="84">
        <f t="shared" si="201"/>
        <v>3.3668022136401632</v>
      </c>
      <c r="BG177" s="84">
        <f t="shared" si="201"/>
        <v>2.3384783954776913</v>
      </c>
      <c r="BH177" s="84">
        <f t="shared" si="201"/>
        <v>2.0558694783418558</v>
      </c>
      <c r="BI177" s="84">
        <f t="shared" si="201"/>
        <v>1.8005541842069197</v>
      </c>
      <c r="BJ177" s="84">
        <f t="shared" si="201"/>
        <v>2.0885358943623129</v>
      </c>
      <c r="BK177" s="84">
        <f t="shared" si="201"/>
        <v>1.6445972242419977</v>
      </c>
      <c r="BL177" s="84">
        <f t="shared" si="201"/>
        <v>1.7835069265246901</v>
      </c>
      <c r="BM177" s="84">
        <f t="shared" si="201"/>
        <v>0</v>
      </c>
      <c r="BN177" s="84">
        <f t="shared" si="201"/>
        <v>0</v>
      </c>
      <c r="BO177" s="84">
        <f t="shared" si="201"/>
        <v>0</v>
      </c>
      <c r="BP177" s="84">
        <f t="shared" si="201"/>
        <v>0</v>
      </c>
      <c r="BQ177" s="84">
        <f t="shared" si="201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: INDEX(U178:AF178,$B$2))</f>
        <v>0</v>
      </c>
      <c r="D178" s="82">
        <f>SUM(AG178                                       : INDEX(AG178:AR178,$B$2))</f>
        <v>0</v>
      </c>
      <c r="E178" s="82">
        <f>SUM(AS178                                      : INDEX(AS178:BD178,$B$2))</f>
        <v>24878.34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6316.84</v>
      </c>
      <c r="Q178" s="4">
        <f t="shared" si="198"/>
        <v>12853.16</v>
      </c>
      <c r="R178" s="4">
        <f>SUM(AY178:BA178)</f>
        <v>5708.34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3185.58</v>
      </c>
      <c r="AU178" s="4">
        <v>3131.26</v>
      </c>
      <c r="AV178" s="4">
        <v>2542.54</v>
      </c>
      <c r="AW178" s="4">
        <v>5669.87</v>
      </c>
      <c r="AX178" s="4">
        <v>4640.75</v>
      </c>
      <c r="AY178" s="4">
        <v>5708.34</v>
      </c>
      <c r="AZ178" s="4"/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/>
      <c r="B179" s="3" t="s">
        <v>153</v>
      </c>
      <c r="C179" s="82">
        <f>SUM(U179                                      : INDEX(U179:AF179,$B$2))</f>
        <v>7354.0078000000003</v>
      </c>
      <c r="D179" s="82">
        <f>SUM(AG179                                       : INDEX(AG179:AR179,$B$2))</f>
        <v>34001.735000000001</v>
      </c>
      <c r="E179" s="82">
        <f>SUM(AS179                                       : INDEX(AS179:BD179,$B$2))</f>
        <v>73157.974700000137</v>
      </c>
      <c r="F179" s="65">
        <f t="shared" si="202"/>
        <v>2.151595343590559</v>
      </c>
      <c r="H179" s="4">
        <f t="shared" si="203"/>
        <v>2288.2150000000001</v>
      </c>
      <c r="I179" s="4">
        <f t="shared" si="191"/>
        <v>3191.1858000000002</v>
      </c>
      <c r="J179" s="4">
        <f t="shared" si="204"/>
        <v>7172.4094999999998</v>
      </c>
      <c r="K179" s="4">
        <f t="shared" si="192"/>
        <v>13454.009300000011</v>
      </c>
      <c r="L179" s="4">
        <f t="shared" si="193"/>
        <v>13760.147999999999</v>
      </c>
      <c r="M179" s="4">
        <f t="shared" si="194"/>
        <v>14415.0972</v>
      </c>
      <c r="N179" s="4">
        <f t="shared" si="195"/>
        <v>23623.124500000049</v>
      </c>
      <c r="O179" s="4">
        <f t="shared" si="196"/>
        <v>37915.254800000126</v>
      </c>
      <c r="P179" s="4">
        <f t="shared" si="197"/>
        <v>32307.064700000134</v>
      </c>
      <c r="Q179" s="4">
        <f t="shared" si="198"/>
        <v>29638.11</v>
      </c>
      <c r="R179" s="4">
        <f t="shared" si="199"/>
        <v>11212.8</v>
      </c>
      <c r="S179" s="4">
        <f t="shared" si="200"/>
        <v>0</v>
      </c>
      <c r="U179" s="61">
        <f>SUM(U171:U177)</f>
        <v>1009.13</v>
      </c>
      <c r="V179" s="61">
        <f>SUM(V171:V177)</f>
        <v>697.64100000000008</v>
      </c>
      <c r="W179" s="61">
        <f>SUM(W171:W177)</f>
        <v>581.44399999999996</v>
      </c>
      <c r="X179" s="61">
        <f>SUM(X171:X177)</f>
        <v>758.73400000000004</v>
      </c>
      <c r="Y179" s="61">
        <f>SUM(Y171:Y177)</f>
        <v>933.46800000000007</v>
      </c>
      <c r="Z179" s="61">
        <f t="shared" ref="Z179:BD179" si="205">SUM(Z171:Z177)</f>
        <v>1498.9838</v>
      </c>
      <c r="AA179" s="61">
        <f t="shared" si="205"/>
        <v>1874.607</v>
      </c>
      <c r="AB179" s="61">
        <f t="shared" si="205"/>
        <v>2648.1310000000003</v>
      </c>
      <c r="AC179" s="61">
        <f t="shared" si="205"/>
        <v>2649.6714999999999</v>
      </c>
      <c r="AD179" s="61">
        <f t="shared" si="205"/>
        <v>3090.5430000000001</v>
      </c>
      <c r="AE179" s="61">
        <f t="shared" si="205"/>
        <v>3819.9376999999999</v>
      </c>
      <c r="AF179" s="61">
        <f t="shared" si="205"/>
        <v>6543.5286000000106</v>
      </c>
      <c r="AG179" s="61">
        <f t="shared" si="205"/>
        <v>5366.6831999999995</v>
      </c>
      <c r="AH179" s="61">
        <f t="shared" si="205"/>
        <v>4376.9224000000004</v>
      </c>
      <c r="AI179" s="61">
        <f t="shared" si="205"/>
        <v>4016.5423999999998</v>
      </c>
      <c r="AJ179" s="61">
        <f>SUM(AJ171:AJ177)</f>
        <v>3528.3433999999997</v>
      </c>
      <c r="AK179" s="61">
        <f t="shared" si="205"/>
        <v>4937.8145999999997</v>
      </c>
      <c r="AL179" s="61">
        <f t="shared" si="205"/>
        <v>5948.9391999999998</v>
      </c>
      <c r="AM179" s="61">
        <f t="shared" si="205"/>
        <v>5826.4898000000003</v>
      </c>
      <c r="AN179" s="61">
        <f t="shared" si="205"/>
        <v>8766.8339000000196</v>
      </c>
      <c r="AO179" s="61">
        <f t="shared" si="205"/>
        <v>9029.80080000003</v>
      </c>
      <c r="AP179" s="61">
        <f t="shared" si="205"/>
        <v>8986.7580000000289</v>
      </c>
      <c r="AQ179" s="61">
        <f t="shared" si="205"/>
        <v>13577.3313</v>
      </c>
      <c r="AR179" s="61">
        <f t="shared" si="205"/>
        <v>15351.165500000099</v>
      </c>
      <c r="AS179" s="61">
        <f t="shared" si="205"/>
        <v>14260.6348000001</v>
      </c>
      <c r="AT179" s="61">
        <f t="shared" si="205"/>
        <v>9871.139900000031</v>
      </c>
      <c r="AU179" s="61">
        <f t="shared" si="205"/>
        <v>8175.2900000000009</v>
      </c>
      <c r="AV179" s="61">
        <f t="shared" si="205"/>
        <v>6446.92</v>
      </c>
      <c r="AW179" s="61">
        <f t="shared" si="205"/>
        <v>11557.47</v>
      </c>
      <c r="AX179" s="61">
        <f t="shared" si="205"/>
        <v>11633.72</v>
      </c>
      <c r="AY179" s="61">
        <f t="shared" si="205"/>
        <v>11212.8</v>
      </c>
      <c r="AZ179" s="61">
        <f t="shared" si="205"/>
        <v>0</v>
      </c>
      <c r="BA179" s="61">
        <f t="shared" si="205"/>
        <v>0</v>
      </c>
      <c r="BB179" s="61">
        <f t="shared" si="205"/>
        <v>0</v>
      </c>
      <c r="BC179" s="61">
        <f t="shared" si="205"/>
        <v>0</v>
      </c>
      <c r="BD179" s="61">
        <f t="shared" si="205"/>
        <v>0</v>
      </c>
      <c r="BF179" s="84">
        <f t="shared" si="201"/>
        <v>2.6572529565374943</v>
      </c>
      <c r="BG179" s="84">
        <f t="shared" si="201"/>
        <v>2.2552695702350194</v>
      </c>
      <c r="BH179" s="84">
        <f t="shared" si="201"/>
        <v>2.035404879580009</v>
      </c>
      <c r="BI179" s="84">
        <f t="shared" si="201"/>
        <v>1.8271804269391694</v>
      </c>
      <c r="BJ179" s="84">
        <f t="shared" si="201"/>
        <v>2.3406042827124374</v>
      </c>
      <c r="BK179" s="84">
        <f t="shared" si="201"/>
        <v>1.9555957136021831</v>
      </c>
      <c r="BL179" s="84">
        <f t="shared" si="201"/>
        <v>1.9244520088235628</v>
      </c>
      <c r="BM179" s="84">
        <f t="shared" si="201"/>
        <v>0</v>
      </c>
      <c r="BN179" s="84">
        <f t="shared" si="201"/>
        <v>0</v>
      </c>
      <c r="BO179" s="84">
        <f t="shared" si="201"/>
        <v>0</v>
      </c>
      <c r="BP179" s="84">
        <f t="shared" si="201"/>
        <v>0</v>
      </c>
      <c r="BQ179" s="84">
        <f t="shared" si="201"/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7354.0078000000003</v>
      </c>
      <c r="D180" s="83">
        <f t="shared" ref="D180:E180" si="206">SUM(D171:D178)</f>
        <v>34001.735000000001</v>
      </c>
      <c r="E180" s="83">
        <f t="shared" si="206"/>
        <v>98036.314700000134</v>
      </c>
      <c r="F180" s="65">
        <f t="shared" si="202"/>
        <v>2.8832738888177363</v>
      </c>
      <c r="H180" s="4">
        <f t="shared" si="203"/>
        <v>2288.2150000000001</v>
      </c>
      <c r="I180" s="4">
        <f t="shared" si="191"/>
        <v>3191.1858000000002</v>
      </c>
      <c r="J180" s="4">
        <f t="shared" si="204"/>
        <v>7172.4094999999998</v>
      </c>
      <c r="K180" s="4">
        <f t="shared" si="192"/>
        <v>13454.009300000009</v>
      </c>
      <c r="L180" s="4">
        <f t="shared" si="193"/>
        <v>13760.148000000001</v>
      </c>
      <c r="M180" s="4">
        <f t="shared" si="194"/>
        <v>14415.0972</v>
      </c>
      <c r="N180" s="4">
        <f t="shared" si="195"/>
        <v>23623.124500000049</v>
      </c>
      <c r="O180" s="4">
        <f t="shared" si="196"/>
        <v>37915.254800000126</v>
      </c>
      <c r="P180" s="4">
        <f t="shared" si="197"/>
        <v>38623.904700000101</v>
      </c>
      <c r="Q180" s="4">
        <f t="shared" si="198"/>
        <v>42491.27</v>
      </c>
      <c r="R180" s="4">
        <f t="shared" si="199"/>
        <v>16921.14</v>
      </c>
      <c r="S180" s="4">
        <f t="shared" si="200"/>
        <v>0</v>
      </c>
      <c r="U180" s="4">
        <v>1009.13</v>
      </c>
      <c r="V180" s="4">
        <v>697.64099999999996</v>
      </c>
      <c r="W180" s="4">
        <v>581.44399999999996</v>
      </c>
      <c r="X180" s="4">
        <v>758.73400000000004</v>
      </c>
      <c r="Y180" s="4">
        <v>933.46799999999996</v>
      </c>
      <c r="Z180" s="4">
        <v>1498.9838</v>
      </c>
      <c r="AA180" s="4">
        <v>1874.607</v>
      </c>
      <c r="AB180" s="4">
        <v>2648.1309999999999</v>
      </c>
      <c r="AC180" s="4">
        <v>2649.6714999999999</v>
      </c>
      <c r="AD180" s="4">
        <v>3090.5430000000001</v>
      </c>
      <c r="AE180" s="4">
        <v>3819.9376999999999</v>
      </c>
      <c r="AF180" s="4">
        <v>6543.5286000000096</v>
      </c>
      <c r="AG180" s="4">
        <v>5366.6832000000004</v>
      </c>
      <c r="AH180" s="4">
        <v>4376.9224000000004</v>
      </c>
      <c r="AI180" s="4">
        <v>4016.5423999999998</v>
      </c>
      <c r="AJ180" s="4">
        <v>3528.3434000000002</v>
      </c>
      <c r="AK180" s="4">
        <v>4937.8145999999997</v>
      </c>
      <c r="AL180" s="4">
        <v>5948.9391999999998</v>
      </c>
      <c r="AM180" s="4">
        <v>5826.4898000000003</v>
      </c>
      <c r="AN180" s="4">
        <v>8766.8339000000196</v>
      </c>
      <c r="AO180" s="4">
        <v>9029.80080000003</v>
      </c>
      <c r="AP180" s="4">
        <v>8986.7580000000307</v>
      </c>
      <c r="AQ180" s="4">
        <v>13577.3313</v>
      </c>
      <c r="AR180" s="4">
        <v>15351.165500000099</v>
      </c>
      <c r="AS180" s="4">
        <v>14260.6348000001</v>
      </c>
      <c r="AT180" s="4">
        <v>13056.7199</v>
      </c>
      <c r="AU180" s="4">
        <v>11306.55</v>
      </c>
      <c r="AV180" s="4">
        <v>8989.4599999999991</v>
      </c>
      <c r="AW180" s="4">
        <v>17227.34</v>
      </c>
      <c r="AX180" s="4">
        <v>16274.47</v>
      </c>
      <c r="AY180" s="4">
        <v>16921.14</v>
      </c>
      <c r="AZ180" s="4"/>
      <c r="BA180" s="4"/>
      <c r="BB180" s="4"/>
      <c r="BC180" s="4"/>
      <c r="BD180" s="4"/>
      <c r="BF180" s="84">
        <f t="shared" si="201"/>
        <v>2.6572529565374938</v>
      </c>
      <c r="BG180" s="84">
        <f t="shared" si="201"/>
        <v>2.9830823365751238</v>
      </c>
      <c r="BH180" s="84">
        <f t="shared" si="201"/>
        <v>2.8149958033556421</v>
      </c>
      <c r="BI180" s="84">
        <f t="shared" si="201"/>
        <v>2.5477848896453783</v>
      </c>
      <c r="BJ180" s="84">
        <f t="shared" si="201"/>
        <v>3.4888592212433416</v>
      </c>
      <c r="BK180" s="84">
        <f t="shared" si="201"/>
        <v>2.7356927769576127</v>
      </c>
      <c r="BL180" s="84">
        <f t="shared" si="201"/>
        <v>2.9041739676605971</v>
      </c>
      <c r="BM180" s="84">
        <f t="shared" si="201"/>
        <v>0</v>
      </c>
      <c r="BN180" s="84">
        <f t="shared" si="201"/>
        <v>0</v>
      </c>
      <c r="BO180" s="84">
        <f t="shared" si="201"/>
        <v>0</v>
      </c>
      <c r="BP180" s="84">
        <f t="shared" si="201"/>
        <v>0</v>
      </c>
      <c r="BQ180" s="84">
        <f t="shared" si="201"/>
        <v>0</v>
      </c>
    </row>
  </sheetData>
  <mergeCells count="1">
    <mergeCell ref="BF2:BK2"/>
  </mergeCells>
  <conditionalFormatting sqref="AG109:AR109">
    <cfRule type="expression" dxfId="1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zoomScale="80" zoomScaleNormal="80" workbookViewId="0">
      <pane xSplit="2" ySplit="3" topLeftCell="AU4" activePane="bottomRight" state="frozen"/>
      <selection activeCell="B2" sqref="B2"/>
      <selection pane="topRight" activeCell="C2" sqref="C2"/>
      <selection pane="bottomLeft" activeCell="B4" sqref="B4"/>
      <selection pane="bottomRight" activeCell="BG14" sqref="BG14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5" width="8.5" customWidth="1" outlineLevel="1" collapsed="1"/>
    <col min="56" max="56" width="8.5" customWidth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85" customFormat="1" x14ac:dyDescent="0.25">
      <c r="B1" s="104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7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4200" t="s">
        <v>203</v>
      </c>
      <c r="BG2" s="4201"/>
      <c r="BH2" s="4201"/>
      <c r="BI2" s="4201"/>
      <c r="BJ2" s="4201"/>
      <c r="BK2" s="4201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1642</v>
      </c>
      <c r="D4" s="69">
        <f t="shared" ref="D4:F4" si="0">D84</f>
        <v>2378</v>
      </c>
      <c r="E4" s="69">
        <f t="shared" si="0"/>
        <v>2410</v>
      </c>
      <c r="F4" s="73">
        <f t="shared" si="0"/>
        <v>1.0134566862910008</v>
      </c>
      <c r="H4" s="69">
        <f>H84</f>
        <v>1474</v>
      </c>
      <c r="I4" s="69">
        <f t="shared" ref="I4:S4" si="1">I84</f>
        <v>1616</v>
      </c>
      <c r="J4" s="69">
        <f t="shared" si="1"/>
        <v>1729</v>
      </c>
      <c r="K4" s="69">
        <f t="shared" si="1"/>
        <v>1925</v>
      </c>
      <c r="L4" s="69">
        <f t="shared" si="1"/>
        <v>2067</v>
      </c>
      <c r="M4" s="69">
        <f t="shared" si="1"/>
        <v>2293</v>
      </c>
      <c r="N4" s="69">
        <f t="shared" si="1"/>
        <v>2624</v>
      </c>
      <c r="O4" s="69">
        <f t="shared" si="1"/>
        <v>3144</v>
      </c>
      <c r="P4" s="69">
        <f t="shared" si="1"/>
        <v>2534</v>
      </c>
      <c r="Q4" s="69">
        <f t="shared" si="1"/>
        <v>2491</v>
      </c>
      <c r="R4" s="69">
        <f t="shared" si="1"/>
        <v>2410</v>
      </c>
      <c r="S4" s="69" t="str">
        <f t="shared" si="1"/>
        <v>-</v>
      </c>
      <c r="T4" s="1"/>
      <c r="U4" s="1">
        <v>1354</v>
      </c>
      <c r="V4" s="1">
        <v>1383</v>
      </c>
      <c r="W4" s="1">
        <v>1476</v>
      </c>
      <c r="X4" s="1">
        <v>1632</v>
      </c>
      <c r="Y4" s="1">
        <v>1590</v>
      </c>
      <c r="Z4" s="1">
        <v>1621</v>
      </c>
      <c r="AA4" s="1">
        <v>1650</v>
      </c>
      <c r="AB4" s="1">
        <v>1751</v>
      </c>
      <c r="AC4" s="1">
        <v>1734</v>
      </c>
      <c r="AD4" s="1">
        <v>1802</v>
      </c>
      <c r="AE4" s="1">
        <v>1897</v>
      </c>
      <c r="AF4" s="1">
        <v>1928</v>
      </c>
      <c r="AG4" s="1">
        <v>1939</v>
      </c>
      <c r="AH4" s="1">
        <v>1938</v>
      </c>
      <c r="AI4" s="1">
        <v>2068</v>
      </c>
      <c r="AJ4" s="1">
        <v>2121</v>
      </c>
      <c r="AK4" s="1">
        <v>2197</v>
      </c>
      <c r="AL4" s="1">
        <v>2295</v>
      </c>
      <c r="AM4" s="1">
        <v>2378</v>
      </c>
      <c r="AN4" s="1">
        <v>2500</v>
      </c>
      <c r="AO4" s="1">
        <v>2624</v>
      </c>
      <c r="AP4" s="1">
        <v>2812</v>
      </c>
      <c r="AQ4" s="1">
        <v>3031</v>
      </c>
      <c r="AR4" s="1">
        <v>3144</v>
      </c>
      <c r="AS4" s="11">
        <v>3220</v>
      </c>
      <c r="AT4" s="11">
        <v>2564</v>
      </c>
      <c r="AU4" s="11">
        <v>2534</v>
      </c>
      <c r="AV4" s="11">
        <v>2327</v>
      </c>
      <c r="AW4" s="11">
        <v>2436</v>
      </c>
      <c r="AX4" s="11">
        <v>2491</v>
      </c>
      <c r="AY4" s="77">
        <v>2410</v>
      </c>
      <c r="AZ4" s="77"/>
      <c r="BA4" s="77"/>
      <c r="BB4" s="77"/>
      <c r="BC4" s="77"/>
      <c r="BD4" s="77"/>
      <c r="BF4" s="84">
        <f>IFERROR(AS4/AG4,"-")</f>
        <v>1.6606498194945849</v>
      </c>
      <c r="BG4" s="84">
        <f t="shared" ref="BG4:BP4" si="2">IFERROR(AT4/AH4,"-")</f>
        <v>1.323013415892673</v>
      </c>
      <c r="BH4" s="84">
        <f t="shared" si="2"/>
        <v>1.2253384912959382</v>
      </c>
      <c r="BI4" s="84">
        <f t="shared" si="2"/>
        <v>1.0971239981140972</v>
      </c>
      <c r="BJ4" s="84">
        <f t="shared" si="2"/>
        <v>1.1087847064178424</v>
      </c>
      <c r="BK4" s="84">
        <f t="shared" si="2"/>
        <v>1.0854030501089325</v>
      </c>
      <c r="BL4" s="84">
        <f t="shared" si="2"/>
        <v>1.0134566862910008</v>
      </c>
      <c r="BM4" s="84">
        <f t="shared" si="2"/>
        <v>0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1761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902</v>
      </c>
      <c r="Q5" s="69">
        <f t="shared" si="4"/>
        <v>1550</v>
      </c>
      <c r="R5" s="69">
        <f t="shared" si="4"/>
        <v>1761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799</v>
      </c>
      <c r="AU5" s="11">
        <v>902</v>
      </c>
      <c r="AV5" s="11">
        <v>1130</v>
      </c>
      <c r="AW5" s="11">
        <v>1301</v>
      </c>
      <c r="AX5" s="11">
        <v>1550</v>
      </c>
      <c r="AY5" s="77">
        <v>1761</v>
      </c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>
        <f>C109</f>
        <v>0.26093957188861527</v>
      </c>
      <c r="D6" s="73">
        <f t="shared" ref="D6:F6" si="17">D109</f>
        <v>0.19352865202909386</v>
      </c>
      <c r="E6" s="73">
        <f t="shared" si="17"/>
        <v>0.1644220540714128</v>
      </c>
      <c r="F6" s="73">
        <f t="shared" si="17"/>
        <v>0.84960057514736698</v>
      </c>
      <c r="G6" s="74"/>
      <c r="H6" s="73">
        <f t="shared" ref="H6:R6" si="18">H109</f>
        <v>0.19942196531791909</v>
      </c>
      <c r="I6" s="73">
        <f t="shared" si="18"/>
        <v>0.29577612409600673</v>
      </c>
      <c r="J6" s="73">
        <f t="shared" si="18"/>
        <v>0.30245151127301367</v>
      </c>
      <c r="K6" s="73">
        <f t="shared" si="18"/>
        <v>0.33707052441229657</v>
      </c>
      <c r="L6" s="73">
        <f t="shared" si="18"/>
        <v>0.15914893617021278</v>
      </c>
      <c r="M6" s="73">
        <f t="shared" si="18"/>
        <v>0.22047849834602662</v>
      </c>
      <c r="N6" s="73">
        <f t="shared" si="18"/>
        <v>0.20088586030664396</v>
      </c>
      <c r="O6" s="73">
        <f t="shared" si="18"/>
        <v>0.21450670333447922</v>
      </c>
      <c r="P6" s="73">
        <f t="shared" si="18"/>
        <v>0.16337486073128735</v>
      </c>
      <c r="Q6" s="73">
        <f t="shared" si="18"/>
        <v>0.17589755316716213</v>
      </c>
      <c r="R6" s="73">
        <f t="shared" si="18"/>
        <v>0.13638577691183634</v>
      </c>
      <c r="S6" s="73" t="str">
        <f>S109</f>
        <v/>
      </c>
      <c r="T6" s="74"/>
      <c r="U6" s="74">
        <v>0.217872968980798</v>
      </c>
      <c r="V6" s="74">
        <v>0.16413593637021001</v>
      </c>
      <c r="W6" s="74">
        <v>0.207598371777476</v>
      </c>
      <c r="X6" s="74">
        <v>0.245398773006135</v>
      </c>
      <c r="Y6" s="74">
        <v>0.29363579080025198</v>
      </c>
      <c r="Z6" s="74">
        <v>0.337252475247525</v>
      </c>
      <c r="AA6" s="74">
        <v>0.31425091352009699</v>
      </c>
      <c r="AB6" s="74">
        <v>0.241537578886976</v>
      </c>
      <c r="AC6" s="74">
        <v>0.34644303065355703</v>
      </c>
      <c r="AD6" s="74">
        <v>0.27474972191323699</v>
      </c>
      <c r="AE6" s="74">
        <v>0.32241014799154299</v>
      </c>
      <c r="AF6" s="74">
        <v>0.39480519480519499</v>
      </c>
      <c r="AG6" s="74">
        <v>0.12480580010357301</v>
      </c>
      <c r="AH6" s="74">
        <v>0.12028910686628801</v>
      </c>
      <c r="AI6" s="74">
        <v>0.23026973026972999</v>
      </c>
      <c r="AJ6" s="74">
        <v>0.20348698352042</v>
      </c>
      <c r="AK6" s="74">
        <v>0.196895992587445</v>
      </c>
      <c r="AL6" s="74">
        <v>0.25924276169264998</v>
      </c>
      <c r="AM6" s="74">
        <v>0.20509526867908401</v>
      </c>
      <c r="AN6" s="74">
        <v>0.190241902419024</v>
      </c>
      <c r="AO6" s="74">
        <v>0.20725995316159301</v>
      </c>
      <c r="AP6" s="74">
        <v>0.17512877115526099</v>
      </c>
      <c r="AQ6" s="74">
        <v>0.19647441382851299</v>
      </c>
      <c r="AR6" s="74">
        <v>0.26623481781376501</v>
      </c>
      <c r="AS6" s="74">
        <v>0.11313639220615965</v>
      </c>
      <c r="AT6" s="74">
        <v>0.18049792531120301</v>
      </c>
      <c r="AU6" s="74">
        <v>0.26245586504511598</v>
      </c>
      <c r="AV6" s="74">
        <v>0.24069119999999999</v>
      </c>
      <c r="AW6" s="74">
        <v>0.25320179999999998</v>
      </c>
      <c r="AX6" s="74">
        <v>0.2687234</v>
      </c>
      <c r="AY6" s="76">
        <v>0.22036320000000001</v>
      </c>
      <c r="AZ6" s="76"/>
      <c r="BA6" s="76"/>
      <c r="BB6" s="76"/>
      <c r="BC6" s="76"/>
      <c r="BD6" s="76"/>
      <c r="BE6" s="74"/>
      <c r="BF6" s="84">
        <f t="shared" si="5"/>
        <v>0.90649947448172097</v>
      </c>
      <c r="BG6" s="84">
        <f t="shared" si="6"/>
        <v>1.500534254625753</v>
      </c>
      <c r="BH6" s="84">
        <f t="shared" si="7"/>
        <v>1.1397757957056893</v>
      </c>
      <c r="BI6" s="84">
        <f t="shared" si="8"/>
        <v>1.1828333971831007</v>
      </c>
      <c r="BJ6" s="84">
        <f t="shared" si="9"/>
        <v>1.2859672595294116</v>
      </c>
      <c r="BK6" s="84">
        <f t="shared" si="10"/>
        <v>1.0365705034364274</v>
      </c>
      <c r="BL6" s="84">
        <f t="shared" si="11"/>
        <v>1.0744431181628378</v>
      </c>
      <c r="BM6" s="84">
        <f t="shared" si="12"/>
        <v>0</v>
      </c>
      <c r="BN6" s="84">
        <f t="shared" si="13"/>
        <v>0</v>
      </c>
      <c r="BO6" s="84">
        <f t="shared" si="14"/>
        <v>0</v>
      </c>
      <c r="BP6" s="84">
        <f t="shared" si="15"/>
        <v>0</v>
      </c>
      <c r="BQ6" s="84">
        <f t="shared" si="16"/>
        <v>0</v>
      </c>
    </row>
    <row r="7" spans="1:70" x14ac:dyDescent="0.25">
      <c r="A7" s="16" t="s">
        <v>151</v>
      </c>
      <c r="B7" s="22" t="s">
        <v>64</v>
      </c>
      <c r="C7" s="69">
        <f>C96</f>
        <v>2755</v>
      </c>
      <c r="D7" s="69">
        <f t="shared" ref="D7:F8" si="19">D96</f>
        <v>2847</v>
      </c>
      <c r="E7" s="69">
        <f t="shared" si="19"/>
        <v>3941</v>
      </c>
      <c r="F7" s="73">
        <f t="shared" si="19"/>
        <v>1.3842641376887952</v>
      </c>
      <c r="H7" s="69">
        <f t="shared" ref="H7:S7" si="20">H96</f>
        <v>828</v>
      </c>
      <c r="I7" s="69">
        <f t="shared" si="20"/>
        <v>1411</v>
      </c>
      <c r="J7" s="69">
        <f t="shared" si="20"/>
        <v>1536</v>
      </c>
      <c r="K7" s="69">
        <f t="shared" si="20"/>
        <v>1864</v>
      </c>
      <c r="L7" s="69">
        <f t="shared" si="20"/>
        <v>935</v>
      </c>
      <c r="M7" s="69">
        <f t="shared" si="20"/>
        <v>1433</v>
      </c>
      <c r="N7" s="69">
        <f t="shared" si="20"/>
        <v>1474</v>
      </c>
      <c r="O7" s="69">
        <f t="shared" si="20"/>
        <v>1872</v>
      </c>
      <c r="P7" s="69">
        <f t="shared" si="20"/>
        <v>1551</v>
      </c>
      <c r="Q7" s="69">
        <f t="shared" si="20"/>
        <v>1850</v>
      </c>
      <c r="R7" s="69">
        <f t="shared" si="20"/>
        <v>540</v>
      </c>
      <c r="S7" s="69">
        <f t="shared" si="20"/>
        <v>0</v>
      </c>
      <c r="T7" s="1"/>
      <c r="U7" s="1">
        <v>295</v>
      </c>
      <c r="V7" s="1">
        <v>227</v>
      </c>
      <c r="W7" s="1">
        <v>306</v>
      </c>
      <c r="X7" s="1">
        <v>400</v>
      </c>
      <c r="Y7" s="1">
        <v>466</v>
      </c>
      <c r="Z7" s="1">
        <v>545</v>
      </c>
      <c r="AA7" s="1">
        <v>516</v>
      </c>
      <c r="AB7" s="1">
        <v>421</v>
      </c>
      <c r="AC7" s="1">
        <v>599</v>
      </c>
      <c r="AD7" s="1">
        <v>494</v>
      </c>
      <c r="AE7" s="1">
        <v>610</v>
      </c>
      <c r="AF7" s="1">
        <v>760</v>
      </c>
      <c r="AG7" s="1">
        <v>241</v>
      </c>
      <c r="AH7" s="1">
        <v>233</v>
      </c>
      <c r="AI7" s="1">
        <v>461</v>
      </c>
      <c r="AJ7" s="1">
        <v>426</v>
      </c>
      <c r="AK7" s="1">
        <v>425</v>
      </c>
      <c r="AL7" s="1">
        <v>582</v>
      </c>
      <c r="AM7" s="1">
        <v>479</v>
      </c>
      <c r="AN7" s="1">
        <v>464</v>
      </c>
      <c r="AO7" s="1">
        <v>531</v>
      </c>
      <c r="AP7" s="1">
        <v>476</v>
      </c>
      <c r="AQ7" s="1">
        <v>574</v>
      </c>
      <c r="AR7" s="1">
        <v>822</v>
      </c>
      <c r="AS7" s="11">
        <v>360</v>
      </c>
      <c r="AT7" s="11">
        <v>522</v>
      </c>
      <c r="AU7" s="11">
        <v>669</v>
      </c>
      <c r="AV7" s="11">
        <v>585</v>
      </c>
      <c r="AW7" s="11">
        <v>603</v>
      </c>
      <c r="AX7" s="11">
        <v>662</v>
      </c>
      <c r="AY7" s="77">
        <v>540</v>
      </c>
      <c r="AZ7" s="77"/>
      <c r="BA7" s="77"/>
      <c r="BB7" s="77"/>
      <c r="BC7" s="77"/>
      <c r="BD7" s="77"/>
      <c r="BF7" s="84">
        <f t="shared" si="5"/>
        <v>1.4937759336099585</v>
      </c>
      <c r="BG7" s="84">
        <f t="shared" si="6"/>
        <v>2.2403433476394849</v>
      </c>
      <c r="BH7" s="84">
        <f t="shared" si="7"/>
        <v>1.4511930585683297</v>
      </c>
      <c r="BI7" s="84">
        <f t="shared" si="8"/>
        <v>1.3732394366197183</v>
      </c>
      <c r="BJ7" s="84">
        <f t="shared" si="9"/>
        <v>1.4188235294117648</v>
      </c>
      <c r="BK7" s="84">
        <f t="shared" si="10"/>
        <v>1.1374570446735395</v>
      </c>
      <c r="BL7" s="84">
        <f t="shared" si="11"/>
        <v>1.1273486430062631</v>
      </c>
      <c r="BM7" s="84">
        <f t="shared" si="12"/>
        <v>0</v>
      </c>
      <c r="BN7" s="84">
        <f t="shared" si="13"/>
        <v>0</v>
      </c>
      <c r="BO7" s="84">
        <f t="shared" si="14"/>
        <v>0</v>
      </c>
      <c r="BP7" s="84">
        <f t="shared" si="15"/>
        <v>0</v>
      </c>
      <c r="BQ7" s="84">
        <f t="shared" si="16"/>
        <v>0</v>
      </c>
    </row>
    <row r="8" spans="1:70" x14ac:dyDescent="0.25">
      <c r="A8" s="16" t="s">
        <v>152</v>
      </c>
      <c r="B8" s="22" t="s">
        <v>32</v>
      </c>
      <c r="C8" s="69">
        <f>C97</f>
        <v>2755</v>
      </c>
      <c r="D8" s="69">
        <f t="shared" si="19"/>
        <v>2847</v>
      </c>
      <c r="E8" s="69">
        <f t="shared" si="19"/>
        <v>4096</v>
      </c>
      <c r="F8" s="73">
        <f t="shared" si="19"/>
        <v>1.438707411310151</v>
      </c>
      <c r="H8" s="69">
        <f t="shared" ref="H8:S8" si="21">H97</f>
        <v>828</v>
      </c>
      <c r="I8" s="69">
        <f t="shared" si="21"/>
        <v>1411</v>
      </c>
      <c r="J8" s="69">
        <f t="shared" si="21"/>
        <v>1536</v>
      </c>
      <c r="K8" s="69">
        <f t="shared" si="21"/>
        <v>1864</v>
      </c>
      <c r="L8" s="69">
        <f t="shared" si="21"/>
        <v>935</v>
      </c>
      <c r="M8" s="69">
        <f t="shared" si="21"/>
        <v>1433</v>
      </c>
      <c r="N8" s="69">
        <f t="shared" si="21"/>
        <v>1474</v>
      </c>
      <c r="O8" s="69">
        <f t="shared" si="21"/>
        <v>1872</v>
      </c>
      <c r="P8" s="69">
        <f t="shared" si="21"/>
        <v>1613</v>
      </c>
      <c r="Q8" s="69">
        <f t="shared" si="21"/>
        <v>1923</v>
      </c>
      <c r="R8" s="69">
        <f t="shared" si="21"/>
        <v>560</v>
      </c>
      <c r="S8" s="69">
        <f t="shared" si="21"/>
        <v>0</v>
      </c>
      <c r="T8" s="1"/>
      <c r="U8" s="1">
        <v>295</v>
      </c>
      <c r="V8" s="1">
        <v>227</v>
      </c>
      <c r="W8" s="1">
        <v>306</v>
      </c>
      <c r="X8" s="1">
        <v>400</v>
      </c>
      <c r="Y8" s="1">
        <v>466</v>
      </c>
      <c r="Z8" s="1">
        <v>545</v>
      </c>
      <c r="AA8" s="1">
        <v>516</v>
      </c>
      <c r="AB8" s="1">
        <v>421</v>
      </c>
      <c r="AC8" s="1">
        <v>599</v>
      </c>
      <c r="AD8" s="1">
        <v>494</v>
      </c>
      <c r="AE8" s="1">
        <v>610</v>
      </c>
      <c r="AF8" s="1">
        <v>760</v>
      </c>
      <c r="AG8" s="1">
        <v>241</v>
      </c>
      <c r="AH8" s="1">
        <v>233</v>
      </c>
      <c r="AI8" s="1">
        <v>461</v>
      </c>
      <c r="AJ8" s="1">
        <v>426</v>
      </c>
      <c r="AK8" s="1">
        <v>425</v>
      </c>
      <c r="AL8" s="1">
        <v>582</v>
      </c>
      <c r="AM8" s="1">
        <v>479</v>
      </c>
      <c r="AN8" s="1">
        <v>464</v>
      </c>
      <c r="AO8" s="1">
        <v>531</v>
      </c>
      <c r="AP8" s="1">
        <v>476</v>
      </c>
      <c r="AQ8" s="1">
        <v>574</v>
      </c>
      <c r="AR8" s="1">
        <v>822</v>
      </c>
      <c r="AS8" s="11">
        <v>360</v>
      </c>
      <c r="AT8" s="11">
        <v>553</v>
      </c>
      <c r="AU8" s="11">
        <v>700</v>
      </c>
      <c r="AV8" s="11">
        <v>620</v>
      </c>
      <c r="AW8" s="11">
        <v>626</v>
      </c>
      <c r="AX8" s="11">
        <v>677</v>
      </c>
      <c r="AY8" s="77">
        <v>560</v>
      </c>
      <c r="AZ8" s="77"/>
      <c r="BA8" s="77"/>
      <c r="BB8" s="77"/>
      <c r="BC8" s="77"/>
      <c r="BD8" s="77"/>
      <c r="BF8" s="84">
        <f t="shared" si="5"/>
        <v>1.4937759336099585</v>
      </c>
      <c r="BG8" s="84">
        <f t="shared" si="6"/>
        <v>2.3733905579399144</v>
      </c>
      <c r="BH8" s="84">
        <f t="shared" si="7"/>
        <v>1.5184381778741864</v>
      </c>
      <c r="BI8" s="84">
        <f t="shared" si="8"/>
        <v>1.4553990610328638</v>
      </c>
      <c r="BJ8" s="84">
        <f t="shared" si="9"/>
        <v>1.4729411764705882</v>
      </c>
      <c r="BK8" s="84">
        <f t="shared" si="10"/>
        <v>1.1632302405498283</v>
      </c>
      <c r="BL8" s="84">
        <f t="shared" si="11"/>
        <v>1.1691022964509394</v>
      </c>
      <c r="BM8" s="84">
        <f t="shared" si="12"/>
        <v>0</v>
      </c>
      <c r="BN8" s="84">
        <f t="shared" si="13"/>
        <v>0</v>
      </c>
      <c r="BO8" s="84">
        <f t="shared" si="14"/>
        <v>0</v>
      </c>
      <c r="BP8" s="84">
        <f t="shared" si="15"/>
        <v>0</v>
      </c>
      <c r="BQ8" s="84">
        <f t="shared" si="16"/>
        <v>0</v>
      </c>
    </row>
    <row r="9" spans="1:70" x14ac:dyDescent="0.25">
      <c r="A9" s="16" t="s">
        <v>207</v>
      </c>
      <c r="B9" s="22" t="s">
        <v>69</v>
      </c>
      <c r="C9" s="69">
        <f>C145</f>
        <v>1.4860254083484574</v>
      </c>
      <c r="D9" s="69">
        <f t="shared" ref="D9:F9" si="22">D145</f>
        <v>1.7070600632244468</v>
      </c>
      <c r="E9" s="69">
        <f t="shared" si="22"/>
        <v>2.198974609375</v>
      </c>
      <c r="F9" s="73">
        <f t="shared" si="22"/>
        <v>1.2881647557388116</v>
      </c>
      <c r="H9" s="69">
        <f t="shared" ref="H9:S9" si="23">H145</f>
        <v>1.4553140096618358</v>
      </c>
      <c r="I9" s="69">
        <f t="shared" si="23"/>
        <v>1.4939759036144578</v>
      </c>
      <c r="J9" s="69">
        <f t="shared" si="23"/>
        <v>1.5123697916666667</v>
      </c>
      <c r="K9" s="69">
        <f t="shared" si="23"/>
        <v>1.9168454935622317</v>
      </c>
      <c r="L9" s="69">
        <f t="shared" si="23"/>
        <v>1.6663101604278074</v>
      </c>
      <c r="M9" s="69">
        <f t="shared" si="23"/>
        <v>1.7508722958827634</v>
      </c>
      <c r="N9" s="69">
        <f t="shared" si="23"/>
        <v>1.8175033921302579</v>
      </c>
      <c r="O9" s="69">
        <f t="shared" si="23"/>
        <v>2.1474358974358974</v>
      </c>
      <c r="P9" s="69">
        <f t="shared" si="23"/>
        <v>1.8822070675759455</v>
      </c>
      <c r="Q9" s="69">
        <f t="shared" si="23"/>
        <v>2.4960998439937598</v>
      </c>
      <c r="R9" s="69">
        <f>R145</f>
        <v>2.0910714285714285</v>
      </c>
      <c r="S9" s="69" t="str">
        <f t="shared" si="23"/>
        <v>-</v>
      </c>
      <c r="T9" s="1"/>
      <c r="U9" s="1">
        <v>1.2644067796610201</v>
      </c>
      <c r="V9" s="1">
        <v>1.3964757709251101</v>
      </c>
      <c r="W9" s="1">
        <v>1.68300653594771</v>
      </c>
      <c r="X9" s="1">
        <v>1.645</v>
      </c>
      <c r="Y9" s="1">
        <v>1.3819742489270399</v>
      </c>
      <c r="Z9" s="1">
        <v>1.47889908256881</v>
      </c>
      <c r="AA9" s="1">
        <v>1.51356589147287</v>
      </c>
      <c r="AB9" s="1">
        <v>1.40855106888361</v>
      </c>
      <c r="AC9" s="1">
        <v>1.5843071786310501</v>
      </c>
      <c r="AD9" s="1">
        <v>1.5344129554655901</v>
      </c>
      <c r="AE9" s="1">
        <v>1.97868852459016</v>
      </c>
      <c r="AF9" s="1">
        <v>2.11578947368421</v>
      </c>
      <c r="AG9" s="1">
        <v>1.44813278008299</v>
      </c>
      <c r="AH9" s="1">
        <v>1.4334763948497899</v>
      </c>
      <c r="AI9" s="1">
        <v>1.8980477223427299</v>
      </c>
      <c r="AJ9" s="1">
        <v>1.89906103286385</v>
      </c>
      <c r="AK9" s="1">
        <v>1.5811764705882401</v>
      </c>
      <c r="AL9" s="1">
        <v>1.7663230240549801</v>
      </c>
      <c r="AM9" s="1">
        <v>1.6555323590814199</v>
      </c>
      <c r="AN9" s="1">
        <v>1.66163793103448</v>
      </c>
      <c r="AO9" s="1">
        <v>2.0998116760828598</v>
      </c>
      <c r="AP9" s="1">
        <v>1.77310924369748</v>
      </c>
      <c r="AQ9" s="1">
        <v>2.23344947735192</v>
      </c>
      <c r="AR9" s="1">
        <v>2.30413625304136</v>
      </c>
      <c r="AS9" s="11">
        <v>1.9166666666666667</v>
      </c>
      <c r="AT9" s="11">
        <v>1.6600361663652801</v>
      </c>
      <c r="AU9" s="11">
        <v>2.04</v>
      </c>
      <c r="AV9" s="11">
        <v>2.0306449999999998</v>
      </c>
      <c r="AW9" s="11">
        <v>3.0591050000000002</v>
      </c>
      <c r="AX9" s="11">
        <v>2.4017729999999999</v>
      </c>
      <c r="AY9" s="77">
        <v>2.0910709999999999</v>
      </c>
      <c r="AZ9" s="77"/>
      <c r="BA9" s="77"/>
      <c r="BB9" s="77"/>
      <c r="BC9" s="77"/>
      <c r="BD9" s="77"/>
      <c r="BF9" s="84">
        <f t="shared" si="5"/>
        <v>1.3235434574976102</v>
      </c>
      <c r="BG9" s="84">
        <f t="shared" si="6"/>
        <v>1.1580491819254761</v>
      </c>
      <c r="BH9" s="84">
        <f t="shared" si="7"/>
        <v>1.0747885714285732</v>
      </c>
      <c r="BI9" s="84">
        <f t="shared" si="8"/>
        <v>1.0692889616810874</v>
      </c>
      <c r="BJ9" s="84">
        <f t="shared" si="9"/>
        <v>1.934701822916661</v>
      </c>
      <c r="BK9" s="84">
        <f t="shared" si="10"/>
        <v>1.3597586439688736</v>
      </c>
      <c r="BL9" s="84">
        <f t="shared" si="11"/>
        <v>1.2630807175283729</v>
      </c>
      <c r="BM9" s="84">
        <f t="shared" si="12"/>
        <v>0</v>
      </c>
      <c r="BN9" s="84">
        <f t="shared" si="13"/>
        <v>0</v>
      </c>
      <c r="BO9" s="84">
        <f t="shared" si="14"/>
        <v>0</v>
      </c>
      <c r="BP9" s="84">
        <f t="shared" si="15"/>
        <v>0</v>
      </c>
      <c r="BQ9" s="84">
        <f t="shared" si="16"/>
        <v>0</v>
      </c>
    </row>
    <row r="10" spans="1:70" x14ac:dyDescent="0.25">
      <c r="A10" s="16" t="s">
        <v>208</v>
      </c>
      <c r="B10" s="22" t="s">
        <v>65</v>
      </c>
      <c r="C10" s="69">
        <f>C121</f>
        <v>4094</v>
      </c>
      <c r="D10" s="69">
        <f t="shared" ref="D10:F10" si="24">D121</f>
        <v>4860</v>
      </c>
      <c r="E10" s="69">
        <f t="shared" si="24"/>
        <v>9007</v>
      </c>
      <c r="F10" s="73">
        <f t="shared" si="24"/>
        <v>1.8532921810699587</v>
      </c>
      <c r="H10" s="69">
        <f t="shared" ref="H10:S10" si="25">H121</f>
        <v>1205</v>
      </c>
      <c r="I10" s="69">
        <f t="shared" si="25"/>
        <v>2108</v>
      </c>
      <c r="J10" s="69">
        <f t="shared" si="25"/>
        <v>2323</v>
      </c>
      <c r="K10" s="69">
        <f t="shared" si="25"/>
        <v>3573</v>
      </c>
      <c r="L10" s="69">
        <f t="shared" si="25"/>
        <v>1558</v>
      </c>
      <c r="M10" s="69">
        <f t="shared" si="25"/>
        <v>2509</v>
      </c>
      <c r="N10" s="69">
        <f t="shared" si="25"/>
        <v>2679</v>
      </c>
      <c r="O10" s="69">
        <f t="shared" si="25"/>
        <v>4020</v>
      </c>
      <c r="P10" s="69">
        <f t="shared" si="25"/>
        <v>3036</v>
      </c>
      <c r="Q10" s="69">
        <f t="shared" si="25"/>
        <v>4800</v>
      </c>
      <c r="R10" s="69">
        <f t="shared" si="25"/>
        <v>1171</v>
      </c>
      <c r="S10" s="69">
        <f t="shared" si="25"/>
        <v>0</v>
      </c>
      <c r="T10" s="1"/>
      <c r="U10" s="1">
        <v>373</v>
      </c>
      <c r="V10" s="1">
        <v>317</v>
      </c>
      <c r="W10" s="1">
        <v>515</v>
      </c>
      <c r="X10" s="1">
        <v>658</v>
      </c>
      <c r="Y10" s="1">
        <v>644</v>
      </c>
      <c r="Z10" s="1">
        <v>806</v>
      </c>
      <c r="AA10" s="1">
        <v>781</v>
      </c>
      <c r="AB10" s="1">
        <v>593</v>
      </c>
      <c r="AC10" s="1">
        <v>949</v>
      </c>
      <c r="AD10" s="1">
        <v>758</v>
      </c>
      <c r="AE10" s="1">
        <v>1207</v>
      </c>
      <c r="AF10" s="1">
        <v>1608</v>
      </c>
      <c r="AG10" s="1">
        <v>349</v>
      </c>
      <c r="AH10" s="1">
        <v>334</v>
      </c>
      <c r="AI10" s="1">
        <v>875</v>
      </c>
      <c r="AJ10" s="1">
        <v>809</v>
      </c>
      <c r="AK10" s="1">
        <v>672</v>
      </c>
      <c r="AL10" s="1">
        <v>1028</v>
      </c>
      <c r="AM10" s="1">
        <v>793</v>
      </c>
      <c r="AN10" s="1">
        <v>771</v>
      </c>
      <c r="AO10" s="1">
        <v>1115</v>
      </c>
      <c r="AP10" s="1">
        <v>844</v>
      </c>
      <c r="AQ10" s="1">
        <v>1282</v>
      </c>
      <c r="AR10" s="1">
        <v>1894</v>
      </c>
      <c r="AS10" s="11">
        <v>690</v>
      </c>
      <c r="AT10" s="11">
        <v>918</v>
      </c>
      <c r="AU10" s="11">
        <v>1428</v>
      </c>
      <c r="AV10" s="11">
        <v>1259</v>
      </c>
      <c r="AW10" s="11">
        <v>1915</v>
      </c>
      <c r="AX10" s="11">
        <v>1626</v>
      </c>
      <c r="AY10" s="77">
        <v>1171</v>
      </c>
      <c r="AZ10" s="77"/>
      <c r="BA10" s="77"/>
      <c r="BB10" s="77"/>
      <c r="BC10" s="77"/>
      <c r="BD10" s="77"/>
      <c r="BF10" s="84">
        <f t="shared" si="5"/>
        <v>1.9770773638968482</v>
      </c>
      <c r="BG10" s="84">
        <f t="shared" si="6"/>
        <v>2.7485029940119761</v>
      </c>
      <c r="BH10" s="84">
        <f t="shared" si="7"/>
        <v>1.6319999999999999</v>
      </c>
      <c r="BI10" s="84">
        <f t="shared" si="8"/>
        <v>1.5562422744128555</v>
      </c>
      <c r="BJ10" s="84">
        <f t="shared" si="9"/>
        <v>2.8497023809523809</v>
      </c>
      <c r="BK10" s="84">
        <f t="shared" si="10"/>
        <v>1.5817120622568093</v>
      </c>
      <c r="BL10" s="84">
        <f t="shared" si="11"/>
        <v>1.476670870113493</v>
      </c>
      <c r="BM10" s="84">
        <f t="shared" si="12"/>
        <v>0</v>
      </c>
      <c r="BN10" s="84">
        <f t="shared" si="13"/>
        <v>0</v>
      </c>
      <c r="BO10" s="84">
        <f t="shared" si="14"/>
        <v>0</v>
      </c>
      <c r="BP10" s="84">
        <f t="shared" si="15"/>
        <v>0</v>
      </c>
      <c r="BQ10" s="84">
        <f t="shared" si="16"/>
        <v>0</v>
      </c>
    </row>
    <row r="11" spans="1:70" x14ac:dyDescent="0.25">
      <c r="A11" s="16" t="s">
        <v>209</v>
      </c>
      <c r="B11" s="22" t="s">
        <v>70</v>
      </c>
      <c r="C11" s="69">
        <f>C133</f>
        <v>19.995114802149484</v>
      </c>
      <c r="D11" s="69">
        <f t="shared" ref="D11:F11" si="26">D133</f>
        <v>19.40311810699588</v>
      </c>
      <c r="E11" s="69">
        <f t="shared" si="26"/>
        <v>18.978167536360608</v>
      </c>
      <c r="F11" s="73">
        <f t="shared" si="26"/>
        <v>0.97809885152005271</v>
      </c>
      <c r="H11" s="69">
        <f t="shared" ref="H11:S11" si="27">H133</f>
        <v>17.469512863070538</v>
      </c>
      <c r="I11" s="69">
        <f t="shared" si="27"/>
        <v>20.980651802656546</v>
      </c>
      <c r="J11" s="69">
        <f t="shared" si="27"/>
        <v>20.920287559190701</v>
      </c>
      <c r="K11" s="69">
        <f t="shared" si="27"/>
        <v>19.518221382591658</v>
      </c>
      <c r="L11" s="69">
        <f t="shared" si="27"/>
        <v>19.698229139922958</v>
      </c>
      <c r="M11" s="69">
        <f t="shared" si="27"/>
        <v>19.704485850936624</v>
      </c>
      <c r="N11" s="69">
        <f t="shared" si="27"/>
        <v>18.084110488988426</v>
      </c>
      <c r="O11" s="69">
        <f t="shared" si="27"/>
        <v>22.635002238805992</v>
      </c>
      <c r="P11" s="69">
        <f t="shared" si="27"/>
        <v>20.190858036890646</v>
      </c>
      <c r="Q11" s="69">
        <f t="shared" si="27"/>
        <v>18.002697916666666</v>
      </c>
      <c r="R11" s="69">
        <f t="shared" si="27"/>
        <v>19.832587532023911</v>
      </c>
      <c r="S11" s="69" t="str">
        <f t="shared" si="27"/>
        <v>-</v>
      </c>
      <c r="T11" s="2"/>
      <c r="U11" s="1">
        <v>14.02</v>
      </c>
      <c r="V11" s="1">
        <v>15.625955835962101</v>
      </c>
      <c r="W11" s="1">
        <v>21.102669902912599</v>
      </c>
      <c r="X11" s="1">
        <v>21.302693009118499</v>
      </c>
      <c r="Y11" s="1">
        <v>17.635987577639799</v>
      </c>
      <c r="Z11" s="1">
        <v>23.390156327543401</v>
      </c>
      <c r="AA11" s="1">
        <v>21.2317836107554</v>
      </c>
      <c r="AB11" s="1">
        <v>16.9602276559865</v>
      </c>
      <c r="AC11" s="1">
        <v>23.138451001053699</v>
      </c>
      <c r="AD11" s="1">
        <v>18.239158311345602</v>
      </c>
      <c r="AE11" s="1">
        <v>17.9041168185584</v>
      </c>
      <c r="AF11" s="1">
        <v>21.332745024875599</v>
      </c>
      <c r="AG11" s="1">
        <v>17.371126074498601</v>
      </c>
      <c r="AH11" s="1">
        <v>20.357589820359198</v>
      </c>
      <c r="AI11" s="1">
        <v>20.3747234285714</v>
      </c>
      <c r="AJ11" s="1">
        <v>22.610008652657601</v>
      </c>
      <c r="AK11" s="1">
        <v>20.347913690476201</v>
      </c>
      <c r="AL11" s="1">
        <v>16.997334630350199</v>
      </c>
      <c r="AM11" s="1">
        <v>17.869808322824699</v>
      </c>
      <c r="AN11" s="1">
        <v>18.226050583657599</v>
      </c>
      <c r="AO11" s="1">
        <v>18.1383757847534</v>
      </c>
      <c r="AP11" s="1">
        <v>21.754643364928899</v>
      </c>
      <c r="AQ11" s="1">
        <v>21.555341653666201</v>
      </c>
      <c r="AR11" s="1">
        <v>23.7581003167899</v>
      </c>
      <c r="AS11" s="11">
        <v>18.506746376811595</v>
      </c>
      <c r="AT11" s="11">
        <v>22.842821350762499</v>
      </c>
      <c r="AU11" s="11">
        <v>19.299775910364101</v>
      </c>
      <c r="AV11" s="11">
        <v>19.430209999999999</v>
      </c>
      <c r="AW11" s="11">
        <v>16.28614</v>
      </c>
      <c r="AX11" s="11">
        <v>18.919029999999999</v>
      </c>
      <c r="AY11" s="77">
        <v>19.832588000000001</v>
      </c>
      <c r="AZ11" s="77"/>
      <c r="BA11" s="77"/>
      <c r="BB11" s="77"/>
      <c r="BC11" s="77"/>
      <c r="BD11" s="77"/>
      <c r="BF11" s="84">
        <f t="shared" si="5"/>
        <v>1.065374017633786</v>
      </c>
      <c r="BG11" s="84">
        <f t="shared" si="6"/>
        <v>1.1220788684875591</v>
      </c>
      <c r="BH11" s="84">
        <f t="shared" si="7"/>
        <v>0.94724112344514555</v>
      </c>
      <c r="BI11" s="84">
        <f t="shared" si="8"/>
        <v>0.85936322707758694</v>
      </c>
      <c r="BJ11" s="84">
        <f t="shared" si="9"/>
        <v>0.80038377632900493</v>
      </c>
      <c r="BK11" s="84">
        <f t="shared" si="10"/>
        <v>1.1130586301583101</v>
      </c>
      <c r="BL11" s="84">
        <f t="shared" si="11"/>
        <v>1.109837757726158</v>
      </c>
      <c r="BM11" s="84">
        <f t="shared" si="12"/>
        <v>0</v>
      </c>
      <c r="BN11" s="84">
        <f t="shared" si="13"/>
        <v>0</v>
      </c>
      <c r="BO11" s="84">
        <f t="shared" si="14"/>
        <v>0</v>
      </c>
      <c r="BP11" s="84">
        <f t="shared" si="15"/>
        <v>0</v>
      </c>
      <c r="BQ11" s="84">
        <f t="shared" si="16"/>
        <v>0</v>
      </c>
    </row>
    <row r="12" spans="1:70" x14ac:dyDescent="0.25">
      <c r="A12" s="16" t="s">
        <v>210</v>
      </c>
      <c r="B12" s="22" t="s">
        <v>85</v>
      </c>
      <c r="C12" s="69">
        <f>C59</f>
        <v>81859.999999999985</v>
      </c>
      <c r="D12" s="69">
        <f t="shared" ref="D12:F12" si="28">D59</f>
        <v>94299.15399999998</v>
      </c>
      <c r="E12" s="69">
        <f t="shared" si="28"/>
        <v>170936.35500000001</v>
      </c>
      <c r="F12" s="73">
        <f t="shared" si="28"/>
        <v>1.8127029538356203</v>
      </c>
      <c r="H12" s="69">
        <f>H59</f>
        <v>21050.762999999999</v>
      </c>
      <c r="I12" s="69">
        <f t="shared" ref="I12:S12" si="29">I59</f>
        <v>44227.214</v>
      </c>
      <c r="J12" s="69">
        <f t="shared" si="29"/>
        <v>48597.828000000001</v>
      </c>
      <c r="K12" s="69">
        <f t="shared" si="29"/>
        <v>69738.604999999996</v>
      </c>
      <c r="L12" s="69">
        <f t="shared" si="29"/>
        <v>30689.840999999971</v>
      </c>
      <c r="M12" s="69">
        <f t="shared" si="29"/>
        <v>49438.554999999993</v>
      </c>
      <c r="N12" s="69">
        <f t="shared" si="29"/>
        <v>48447.331999999995</v>
      </c>
      <c r="O12" s="69">
        <f t="shared" si="29"/>
        <v>90992.70900000009</v>
      </c>
      <c r="P12" s="69">
        <f t="shared" si="29"/>
        <v>61299.445</v>
      </c>
      <c r="Q12" s="69">
        <f t="shared" si="29"/>
        <v>86412.95</v>
      </c>
      <c r="R12" s="69">
        <f t="shared" si="29"/>
        <v>23223.96</v>
      </c>
      <c r="S12" s="69">
        <f t="shared" si="29"/>
        <v>0</v>
      </c>
      <c r="T12" s="2"/>
      <c r="U12" s="1">
        <v>5229.46</v>
      </c>
      <c r="V12" s="1">
        <v>4953.4279999999999</v>
      </c>
      <c r="W12" s="1">
        <v>10867.875</v>
      </c>
      <c r="X12" s="1">
        <v>14017.172</v>
      </c>
      <c r="Y12" s="1">
        <v>11357.575999999999</v>
      </c>
      <c r="Z12" s="1">
        <v>18852.466</v>
      </c>
      <c r="AA12" s="1">
        <v>16582.023000000001</v>
      </c>
      <c r="AB12" s="1">
        <v>10057.415000000001</v>
      </c>
      <c r="AC12" s="1">
        <v>21958.39</v>
      </c>
      <c r="AD12" s="1">
        <v>13825.281999999999</v>
      </c>
      <c r="AE12" s="1">
        <v>21610.269</v>
      </c>
      <c r="AF12" s="1">
        <v>34303.053999999996</v>
      </c>
      <c r="AG12" s="1">
        <v>6062.5230000000001</v>
      </c>
      <c r="AH12" s="1">
        <v>6799.4349999999704</v>
      </c>
      <c r="AI12" s="1">
        <v>17827.883000000002</v>
      </c>
      <c r="AJ12" s="1">
        <v>18291.496999999999</v>
      </c>
      <c r="AK12" s="1">
        <v>13673.798000000001</v>
      </c>
      <c r="AL12" s="1">
        <v>17473.259999999998</v>
      </c>
      <c r="AM12" s="1">
        <v>14170.758</v>
      </c>
      <c r="AN12" s="1">
        <v>14052.285</v>
      </c>
      <c r="AO12" s="1">
        <v>20224.289000000001</v>
      </c>
      <c r="AP12" s="1">
        <v>18360.919000000002</v>
      </c>
      <c r="AQ12" s="1">
        <v>27633.948</v>
      </c>
      <c r="AR12" s="1">
        <v>44997.842000000099</v>
      </c>
      <c r="AS12" s="11">
        <v>12769.655000000001</v>
      </c>
      <c r="AT12" s="11">
        <v>20969.71</v>
      </c>
      <c r="AU12" s="11">
        <v>27560.080000000002</v>
      </c>
      <c r="AV12" s="11">
        <v>24462.639999999999</v>
      </c>
      <c r="AW12" s="11">
        <v>31187.96</v>
      </c>
      <c r="AX12" s="11">
        <v>30762.35</v>
      </c>
      <c r="AY12" s="78">
        <v>23223.96</v>
      </c>
      <c r="AZ12" s="78"/>
      <c r="BA12" s="78"/>
      <c r="BB12" s="78"/>
      <c r="BC12" s="78"/>
      <c r="BD12" s="78"/>
      <c r="BF12" s="84">
        <f>IFERROR(AS12/AG12,"-")</f>
        <v>2.1063268543476044</v>
      </c>
      <c r="BG12" s="84">
        <f t="shared" si="6"/>
        <v>3.0840371295556306</v>
      </c>
      <c r="BH12" s="84">
        <f t="shared" si="7"/>
        <v>1.5458975134624788</v>
      </c>
      <c r="BI12" s="84">
        <f t="shared" si="8"/>
        <v>1.3373776897538785</v>
      </c>
      <c r="BJ12" s="84">
        <f t="shared" si="9"/>
        <v>2.2808556920323086</v>
      </c>
      <c r="BK12" s="84">
        <f t="shared" si="10"/>
        <v>1.760538674523243</v>
      </c>
      <c r="BL12" s="84">
        <f t="shared" si="11"/>
        <v>1.6388650487151075</v>
      </c>
      <c r="BM12" s="84">
        <f t="shared" si="12"/>
        <v>0</v>
      </c>
      <c r="BN12" s="84">
        <f t="shared" si="13"/>
        <v>0</v>
      </c>
      <c r="BO12" s="84">
        <f t="shared" si="14"/>
        <v>0</v>
      </c>
      <c r="BP12" s="84">
        <f t="shared" si="15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1650</v>
      </c>
      <c r="D20" s="81">
        <f>INDEX(AG20:AR20,$B$2)</f>
        <v>2378</v>
      </c>
      <c r="E20" s="81">
        <f>INDEX(AS20:BD20,$B$2)</f>
        <v>4171</v>
      </c>
      <c r="F20" s="65">
        <f>IFERROR(E20/D20,"")</f>
        <v>1.7539949537426409</v>
      </c>
      <c r="H20" s="4">
        <f>W20</f>
        <v>1476</v>
      </c>
      <c r="I20" s="4">
        <f>Z20</f>
        <v>1621</v>
      </c>
      <c r="J20" s="4">
        <f>AC20</f>
        <v>1734</v>
      </c>
      <c r="K20" s="69">
        <f>AF20</f>
        <v>1928</v>
      </c>
      <c r="L20" s="4">
        <f>AI20</f>
        <v>2068</v>
      </c>
      <c r="M20" s="4">
        <f>AL20</f>
        <v>2295</v>
      </c>
      <c r="N20" s="4">
        <f>AO20</f>
        <v>2624</v>
      </c>
      <c r="O20" s="4">
        <f>AR20</f>
        <v>3144</v>
      </c>
      <c r="P20" s="4">
        <f>INDEX(AS20:AU20,IF($B$2&gt;3,3,$B$2))</f>
        <v>3436</v>
      </c>
      <c r="Q20" s="4">
        <f>INDEX(AV20:AX20,IF($B$2&gt;6,3,$B$2-3))</f>
        <v>4041</v>
      </c>
      <c r="R20" s="4">
        <f>IFERROR(INDEX(AY20:BA20,IF($B$2&gt;9,3,$B$2-6)),"-")</f>
        <v>4171</v>
      </c>
      <c r="S20" s="69" t="str">
        <f>IFERROR(INDEX(BB20:BD20,IF($B$2&gt;12,3,$B$2-9)),"-")</f>
        <v>-</v>
      </c>
      <c r="T20" s="1"/>
      <c r="U20" s="37">
        <v>1354</v>
      </c>
      <c r="V20" s="37">
        <v>1383</v>
      </c>
      <c r="W20" s="37">
        <v>1476</v>
      </c>
      <c r="X20" s="37">
        <v>1632</v>
      </c>
      <c r="Y20" s="37">
        <v>1590</v>
      </c>
      <c r="Z20" s="37">
        <v>1621</v>
      </c>
      <c r="AA20" s="37">
        <v>1650</v>
      </c>
      <c r="AB20" s="37">
        <v>1751</v>
      </c>
      <c r="AC20" s="37">
        <v>1734</v>
      </c>
      <c r="AD20" s="37">
        <v>1802</v>
      </c>
      <c r="AE20" s="37">
        <v>1897</v>
      </c>
      <c r="AF20" s="37">
        <v>1928</v>
      </c>
      <c r="AG20" s="37">
        <v>1939</v>
      </c>
      <c r="AH20" s="37">
        <v>1938</v>
      </c>
      <c r="AI20" s="37">
        <v>2068</v>
      </c>
      <c r="AJ20" s="37">
        <v>2121</v>
      </c>
      <c r="AK20" s="37">
        <v>2197</v>
      </c>
      <c r="AL20" s="37">
        <v>2295</v>
      </c>
      <c r="AM20" s="37">
        <v>2378</v>
      </c>
      <c r="AN20" s="37">
        <v>2500</v>
      </c>
      <c r="AO20" s="37">
        <v>2624</v>
      </c>
      <c r="AP20" s="37">
        <v>2812</v>
      </c>
      <c r="AQ20" s="37">
        <v>3031</v>
      </c>
      <c r="AR20" s="37">
        <v>3144</v>
      </c>
      <c r="AS20" s="11">
        <v>3220</v>
      </c>
      <c r="AT20" s="11">
        <v>3363</v>
      </c>
      <c r="AU20" s="11">
        <v>3436</v>
      </c>
      <c r="AV20" s="11">
        <v>3457</v>
      </c>
      <c r="AW20" s="11">
        <v>3737</v>
      </c>
      <c r="AX20" s="11">
        <v>4041</v>
      </c>
      <c r="AY20" s="11">
        <v>4171</v>
      </c>
      <c r="AZ20" s="11"/>
      <c r="BA20" s="11"/>
      <c r="BB20" s="11"/>
      <c r="BC20" s="11"/>
      <c r="BD20" s="11"/>
      <c r="BF20" s="84">
        <f t="shared" ref="BF20:BF28" si="52">IFERROR(AS20/AG20,"-")</f>
        <v>1.6606498194945849</v>
      </c>
      <c r="BG20" s="84">
        <f t="shared" ref="BG20:BG28" si="53">IFERROR(AT20/AH20,"-")</f>
        <v>1.7352941176470589</v>
      </c>
      <c r="BH20" s="84">
        <f t="shared" ref="BH20:BH28" si="54">IFERROR(AU20/AI20,"-")</f>
        <v>1.6615087040618957</v>
      </c>
      <c r="BI20" s="84">
        <f t="shared" ref="BI20:BI28" si="55">IFERROR(AV20/AJ20,"-")</f>
        <v>1.6298915605846298</v>
      </c>
      <c r="BJ20" s="84">
        <f t="shared" ref="BJ20:BJ28" si="56">IFERROR(AW20/AK20,"-")</f>
        <v>1.7009558488848429</v>
      </c>
      <c r="BK20" s="84">
        <f t="shared" ref="BK20:BK28" si="57">IFERROR(AX20/AL20,"-")</f>
        <v>1.7607843137254902</v>
      </c>
      <c r="BL20" s="84">
        <f t="shared" ref="BL20:BL28" si="58">IFERROR(AY20/AM20,"-")</f>
        <v>1.7539949537426409</v>
      </c>
      <c r="BM20" s="84">
        <f t="shared" ref="BM20:BM28" si="59">IFERROR(AZ20/AN20,"-")</f>
        <v>0</v>
      </c>
      <c r="BN20" s="84">
        <f t="shared" ref="BN20:BN28" si="60">IFERROR(BA20/AO20,"-")</f>
        <v>0</v>
      </c>
      <c r="BO20" s="84">
        <f t="shared" ref="BO20:BO28" si="61">IFERROR(BB20/AP20,"-")</f>
        <v>0</v>
      </c>
      <c r="BP20" s="84">
        <f t="shared" ref="BP20:BP28" si="62">IFERROR(BC20/AQ20,"-")</f>
        <v>0</v>
      </c>
      <c r="BQ20" s="84">
        <f t="shared" ref="BQ20:BQ28" si="63">IFERROR(BD20/AR20,"-")</f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1650</v>
      </c>
      <c r="D21" s="81">
        <f t="shared" ref="D21:D28" si="65">INDEX(AG21:AR21,$B$2)</f>
        <v>2378</v>
      </c>
      <c r="E21" s="81">
        <f t="shared" ref="E21:E28" si="66">INDEX(AS21:BD21,$B$2)</f>
        <v>2410</v>
      </c>
      <c r="F21" s="65">
        <f t="shared" ref="F21:F27" si="67">IFERROR(E21/D21,"")</f>
        <v>1.0134566862910008</v>
      </c>
      <c r="H21" s="4">
        <f t="shared" ref="H21:H28" si="68">W21</f>
        <v>1476</v>
      </c>
      <c r="I21" s="4">
        <f t="shared" ref="I21:I28" si="69">Z21</f>
        <v>1621</v>
      </c>
      <c r="J21" s="4">
        <f t="shared" ref="J21:J28" si="70">AC21</f>
        <v>1734</v>
      </c>
      <c r="K21" s="69">
        <f t="shared" ref="K21:K28" si="71">AF21</f>
        <v>1928</v>
      </c>
      <c r="L21" s="4">
        <f t="shared" ref="L21:L28" si="72">AI21</f>
        <v>2068</v>
      </c>
      <c r="M21" s="4">
        <f t="shared" ref="M21:M28" si="73">AL21</f>
        <v>2295</v>
      </c>
      <c r="N21" s="4">
        <f t="shared" ref="N21:N28" si="74">AO21</f>
        <v>2624</v>
      </c>
      <c r="O21" s="4">
        <f t="shared" ref="O21:O28" si="75">AR21</f>
        <v>3144</v>
      </c>
      <c r="P21" s="4">
        <f t="shared" ref="P21:P28" si="76">INDEX(AS21:AU21,IF($B$2&gt;3,3,$B$2))</f>
        <v>2534</v>
      </c>
      <c r="Q21" s="4">
        <f t="shared" ref="Q21:Q28" si="77">INDEX(AV21:AX21,IF($B$2&gt;6,3,$B$2-3))</f>
        <v>2491</v>
      </c>
      <c r="R21" s="4">
        <f>IFERROR(INDEX(AY21:BA21,IF($B$2&gt;9,3,$B$2-6)),"-")</f>
        <v>2410</v>
      </c>
      <c r="S21" s="69" t="str">
        <f t="shared" ref="S21:S28" si="78">IFERROR(INDEX(BB21:BD21,IF($B$2&gt;12,3,$B$2-9)),"-")</f>
        <v>-</v>
      </c>
      <c r="T21" s="1"/>
      <c r="U21" s="37">
        <v>1354</v>
      </c>
      <c r="V21" s="37">
        <v>1383</v>
      </c>
      <c r="W21" s="37">
        <v>1476</v>
      </c>
      <c r="X21" s="37">
        <v>1632</v>
      </c>
      <c r="Y21" s="37">
        <v>1590</v>
      </c>
      <c r="Z21" s="37">
        <v>1621</v>
      </c>
      <c r="AA21" s="37">
        <v>1650</v>
      </c>
      <c r="AB21" s="37">
        <v>1751</v>
      </c>
      <c r="AC21" s="37">
        <v>1734</v>
      </c>
      <c r="AD21" s="37">
        <v>1802</v>
      </c>
      <c r="AE21" s="37">
        <v>1897</v>
      </c>
      <c r="AF21" s="37">
        <v>1928</v>
      </c>
      <c r="AG21" s="37">
        <v>1939</v>
      </c>
      <c r="AH21" s="37">
        <v>1938</v>
      </c>
      <c r="AI21" s="37">
        <v>2068</v>
      </c>
      <c r="AJ21" s="37">
        <v>2121</v>
      </c>
      <c r="AK21" s="37">
        <v>2197</v>
      </c>
      <c r="AL21" s="37">
        <v>2295</v>
      </c>
      <c r="AM21" s="37">
        <v>2378</v>
      </c>
      <c r="AN21" s="37">
        <v>2500</v>
      </c>
      <c r="AO21" s="37">
        <v>2624</v>
      </c>
      <c r="AP21" s="37">
        <v>2812</v>
      </c>
      <c r="AQ21" s="37">
        <v>3031</v>
      </c>
      <c r="AR21" s="37">
        <v>3144</v>
      </c>
      <c r="AS21" s="11">
        <v>3220</v>
      </c>
      <c r="AT21" s="11">
        <v>2564</v>
      </c>
      <c r="AU21" s="11">
        <v>2534</v>
      </c>
      <c r="AV21" s="11">
        <v>2327</v>
      </c>
      <c r="AW21" s="11">
        <v>2436</v>
      </c>
      <c r="AX21" s="11">
        <v>2491</v>
      </c>
      <c r="AY21" s="11">
        <v>2410</v>
      </c>
      <c r="AZ21" s="11"/>
      <c r="BA21" s="11"/>
      <c r="BB21" s="11"/>
      <c r="BC21" s="11"/>
      <c r="BD21" s="11"/>
      <c r="BF21" s="84">
        <f t="shared" si="52"/>
        <v>1.6606498194945849</v>
      </c>
      <c r="BG21" s="84">
        <f t="shared" si="53"/>
        <v>1.323013415892673</v>
      </c>
      <c r="BH21" s="84">
        <f t="shared" si="54"/>
        <v>1.2253384912959382</v>
      </c>
      <c r="BI21" s="84">
        <f t="shared" si="55"/>
        <v>1.0971239981140972</v>
      </c>
      <c r="BJ21" s="84">
        <f t="shared" si="56"/>
        <v>1.1087847064178424</v>
      </c>
      <c r="BK21" s="84">
        <f t="shared" si="57"/>
        <v>1.0854030501089325</v>
      </c>
      <c r="BL21" s="84">
        <f t="shared" si="58"/>
        <v>1.0134566862910008</v>
      </c>
      <c r="BM21" s="84">
        <f t="shared" si="59"/>
        <v>0</v>
      </c>
      <c r="BN21" s="84">
        <f t="shared" si="60"/>
        <v>0</v>
      </c>
      <c r="BO21" s="84">
        <f t="shared" si="61"/>
        <v>0</v>
      </c>
      <c r="BP21" s="84">
        <f t="shared" si="62"/>
        <v>0</v>
      </c>
      <c r="BQ21" s="84">
        <f t="shared" si="63"/>
        <v>0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1761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902</v>
      </c>
      <c r="Q22" s="4">
        <f t="shared" si="77"/>
        <v>1550</v>
      </c>
      <c r="R22" s="4">
        <f>IFERROR(INDEX(AY22:BA22,IF($B$2&gt;9,3,$B$2-6)),"-")</f>
        <v>1761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799</v>
      </c>
      <c r="AU22" s="11">
        <v>902</v>
      </c>
      <c r="AV22" s="11">
        <v>1130</v>
      </c>
      <c r="AW22" s="11">
        <v>1301</v>
      </c>
      <c r="AX22" s="11">
        <v>1550</v>
      </c>
      <c r="AY22" s="11">
        <v>1761</v>
      </c>
      <c r="AZ22" s="11"/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1179</v>
      </c>
      <c r="D23" s="81">
        <f t="shared" si="65"/>
        <v>1845</v>
      </c>
      <c r="E23" s="81">
        <f t="shared" si="66"/>
        <v>1789</v>
      </c>
      <c r="F23" s="65">
        <f t="shared" si="67"/>
        <v>0.9696476964769648</v>
      </c>
      <c r="H23" s="4">
        <f t="shared" si="68"/>
        <v>1088</v>
      </c>
      <c r="I23" s="4">
        <f t="shared" si="69"/>
        <v>1155</v>
      </c>
      <c r="J23" s="4">
        <f t="shared" si="70"/>
        <v>1248</v>
      </c>
      <c r="K23" s="69">
        <f t="shared" si="71"/>
        <v>1422</v>
      </c>
      <c r="L23" s="4">
        <f t="shared" si="72"/>
        <v>1545</v>
      </c>
      <c r="M23" s="4">
        <f t="shared" si="73"/>
        <v>1730</v>
      </c>
      <c r="N23" s="4">
        <f t="shared" si="74"/>
        <v>2064</v>
      </c>
      <c r="O23" s="4">
        <f t="shared" si="75"/>
        <v>2513</v>
      </c>
      <c r="P23" s="4">
        <f t="shared" si="76"/>
        <v>1817</v>
      </c>
      <c r="Q23" s="4">
        <f t="shared" si="77"/>
        <v>1833</v>
      </c>
      <c r="R23" s="4">
        <f t="shared" ref="R23:R28" si="79">IFERROR(INDEX(AY23:BA23,IF($B$2&gt;9,3,$B$2-6)),"-")</f>
        <v>1789</v>
      </c>
      <c r="S23" s="69" t="str">
        <f>IFERROR(INDEX(BB23:BD23,IF($B$2&gt;12,3,$B$2-9)),"-")</f>
        <v>-</v>
      </c>
      <c r="U23" s="4">
        <v>1025</v>
      </c>
      <c r="V23" s="4">
        <v>1043</v>
      </c>
      <c r="W23" s="4">
        <v>1088</v>
      </c>
      <c r="X23" s="4">
        <v>1193</v>
      </c>
      <c r="Y23" s="4">
        <v>1125</v>
      </c>
      <c r="Z23" s="4">
        <v>1155</v>
      </c>
      <c r="AA23" s="4">
        <v>1179</v>
      </c>
      <c r="AB23" s="4">
        <v>1278</v>
      </c>
      <c r="AC23" s="4">
        <v>1248</v>
      </c>
      <c r="AD23" s="4">
        <v>1295</v>
      </c>
      <c r="AE23" s="4">
        <v>1384</v>
      </c>
      <c r="AF23" s="4">
        <v>1422</v>
      </c>
      <c r="AG23" s="4">
        <v>1429</v>
      </c>
      <c r="AH23" s="4">
        <v>1443</v>
      </c>
      <c r="AI23" s="4">
        <v>1545</v>
      </c>
      <c r="AJ23" s="4">
        <v>1574</v>
      </c>
      <c r="AK23" s="4">
        <v>1627</v>
      </c>
      <c r="AL23" s="4">
        <v>1730</v>
      </c>
      <c r="AM23" s="4">
        <v>1845</v>
      </c>
      <c r="AN23" s="4">
        <v>1944</v>
      </c>
      <c r="AO23" s="4">
        <v>2064</v>
      </c>
      <c r="AP23" s="4">
        <v>2227</v>
      </c>
      <c r="AQ23" s="4">
        <v>2410</v>
      </c>
      <c r="AR23" s="4">
        <v>2513</v>
      </c>
      <c r="AS23" s="11">
        <v>2581</v>
      </c>
      <c r="AT23" s="11">
        <v>1867</v>
      </c>
      <c r="AU23" s="11">
        <v>1817</v>
      </c>
      <c r="AV23" s="11">
        <v>1650</v>
      </c>
      <c r="AW23" s="11">
        <v>1756</v>
      </c>
      <c r="AX23" s="11">
        <v>1833</v>
      </c>
      <c r="AY23" s="11">
        <v>1789</v>
      </c>
      <c r="AZ23" s="11"/>
      <c r="BA23" s="11"/>
      <c r="BB23" s="11"/>
      <c r="BC23" s="11"/>
      <c r="BD23" s="11"/>
      <c r="BF23" s="84">
        <f t="shared" si="52"/>
        <v>1.8061581525542336</v>
      </c>
      <c r="BG23" s="84">
        <f t="shared" si="53"/>
        <v>1.2938322938322939</v>
      </c>
      <c r="BH23" s="84">
        <f t="shared" si="54"/>
        <v>1.176051779935275</v>
      </c>
      <c r="BI23" s="84">
        <f t="shared" si="55"/>
        <v>1.0482846251588309</v>
      </c>
      <c r="BJ23" s="84">
        <f t="shared" si="56"/>
        <v>1.0792870313460357</v>
      </c>
      <c r="BK23" s="84">
        <f t="shared" si="57"/>
        <v>1.0595375722543352</v>
      </c>
      <c r="BL23" s="84">
        <f t="shared" si="58"/>
        <v>0.9696476964769648</v>
      </c>
      <c r="BM23" s="84">
        <f t="shared" si="59"/>
        <v>0</v>
      </c>
      <c r="BN23" s="84">
        <f t="shared" si="60"/>
        <v>0</v>
      </c>
      <c r="BO23" s="84">
        <f t="shared" si="61"/>
        <v>0</v>
      </c>
      <c r="BP23" s="84">
        <f t="shared" si="62"/>
        <v>0</v>
      </c>
      <c r="BQ23" s="84">
        <f t="shared" si="63"/>
        <v>0</v>
      </c>
    </row>
    <row r="24" spans="1:69" x14ac:dyDescent="0.25">
      <c r="A24" s="16" t="s">
        <v>108</v>
      </c>
      <c r="B24" s="16" t="s">
        <v>73</v>
      </c>
      <c r="C24" s="81">
        <f t="shared" si="64"/>
        <v>65</v>
      </c>
      <c r="D24" s="81">
        <f t="shared" si="65"/>
        <v>81</v>
      </c>
      <c r="E24" s="81">
        <f t="shared" si="66"/>
        <v>121</v>
      </c>
      <c r="F24" s="65">
        <f t="shared" si="67"/>
        <v>1.4938271604938271</v>
      </c>
      <c r="H24" s="4">
        <f t="shared" si="68"/>
        <v>71</v>
      </c>
      <c r="I24" s="4">
        <f t="shared" si="69"/>
        <v>74</v>
      </c>
      <c r="J24" s="4">
        <f t="shared" si="70"/>
        <v>63</v>
      </c>
      <c r="K24" s="69">
        <f t="shared" si="71"/>
        <v>79</v>
      </c>
      <c r="L24" s="4">
        <f t="shared" si="72"/>
        <v>84</v>
      </c>
      <c r="M24" s="4">
        <f t="shared" si="73"/>
        <v>86</v>
      </c>
      <c r="N24" s="4">
        <f t="shared" si="74"/>
        <v>83</v>
      </c>
      <c r="O24" s="4">
        <f t="shared" si="75"/>
        <v>84</v>
      </c>
      <c r="P24" s="4">
        <f t="shared" si="76"/>
        <v>125</v>
      </c>
      <c r="Q24" s="4">
        <f t="shared" si="77"/>
        <v>143</v>
      </c>
      <c r="R24" s="4">
        <f t="shared" si="79"/>
        <v>121</v>
      </c>
      <c r="S24" s="69" t="str">
        <f t="shared" si="78"/>
        <v>-</v>
      </c>
      <c r="U24" s="4">
        <v>50</v>
      </c>
      <c r="V24" s="4">
        <v>58</v>
      </c>
      <c r="W24" s="4">
        <v>71</v>
      </c>
      <c r="X24" s="4">
        <v>71</v>
      </c>
      <c r="Y24" s="4">
        <v>76</v>
      </c>
      <c r="Z24" s="4">
        <v>74</v>
      </c>
      <c r="AA24" s="4">
        <v>65</v>
      </c>
      <c r="AB24" s="4">
        <v>65</v>
      </c>
      <c r="AC24" s="4">
        <v>63</v>
      </c>
      <c r="AD24" s="4">
        <v>71</v>
      </c>
      <c r="AE24" s="4">
        <v>78</v>
      </c>
      <c r="AF24" s="4">
        <v>79</v>
      </c>
      <c r="AG24" s="4">
        <v>77</v>
      </c>
      <c r="AH24" s="4">
        <v>79</v>
      </c>
      <c r="AI24" s="4">
        <v>84</v>
      </c>
      <c r="AJ24" s="4">
        <v>94</v>
      </c>
      <c r="AK24" s="4">
        <v>95</v>
      </c>
      <c r="AL24" s="4">
        <v>86</v>
      </c>
      <c r="AM24" s="4">
        <v>81</v>
      </c>
      <c r="AN24" s="4">
        <v>91</v>
      </c>
      <c r="AO24" s="4">
        <v>83</v>
      </c>
      <c r="AP24" s="4">
        <v>91</v>
      </c>
      <c r="AQ24" s="4">
        <v>85</v>
      </c>
      <c r="AR24" s="4">
        <v>84</v>
      </c>
      <c r="AS24" s="11">
        <v>85</v>
      </c>
      <c r="AT24" s="11">
        <v>97</v>
      </c>
      <c r="AU24" s="11">
        <v>125</v>
      </c>
      <c r="AV24" s="11">
        <v>131</v>
      </c>
      <c r="AW24" s="11">
        <v>146</v>
      </c>
      <c r="AX24" s="11">
        <v>143</v>
      </c>
      <c r="AY24" s="11">
        <v>121</v>
      </c>
      <c r="AZ24" s="11"/>
      <c r="BA24" s="11"/>
      <c r="BB24" s="11"/>
      <c r="BC24" s="11"/>
      <c r="BD24" s="11"/>
      <c r="BF24" s="84">
        <f t="shared" si="52"/>
        <v>1.1038961038961039</v>
      </c>
      <c r="BG24" s="84">
        <f t="shared" si="53"/>
        <v>1.2278481012658229</v>
      </c>
      <c r="BH24" s="84">
        <f t="shared" si="54"/>
        <v>1.4880952380952381</v>
      </c>
      <c r="BI24" s="84">
        <f t="shared" si="55"/>
        <v>1.3936170212765957</v>
      </c>
      <c r="BJ24" s="84">
        <f t="shared" si="56"/>
        <v>1.5368421052631578</v>
      </c>
      <c r="BK24" s="84">
        <f t="shared" si="57"/>
        <v>1.6627906976744187</v>
      </c>
      <c r="BL24" s="84">
        <f t="shared" si="58"/>
        <v>1.4938271604938271</v>
      </c>
      <c r="BM24" s="84">
        <f t="shared" si="59"/>
        <v>0</v>
      </c>
      <c r="BN24" s="84">
        <f t="shared" si="60"/>
        <v>0</v>
      </c>
      <c r="BO24" s="84">
        <f t="shared" si="61"/>
        <v>0</v>
      </c>
      <c r="BP24" s="84">
        <f t="shared" si="62"/>
        <v>0</v>
      </c>
      <c r="BQ24" s="84">
        <f t="shared" si="63"/>
        <v>0</v>
      </c>
    </row>
    <row r="25" spans="1:69" x14ac:dyDescent="0.25">
      <c r="A25" s="16" t="s">
        <v>109</v>
      </c>
      <c r="B25" s="16" t="s">
        <v>74</v>
      </c>
      <c r="C25" s="81">
        <f t="shared" si="64"/>
        <v>256</v>
      </c>
      <c r="D25" s="81">
        <f t="shared" si="65"/>
        <v>275</v>
      </c>
      <c r="E25" s="81">
        <f t="shared" si="66"/>
        <v>320</v>
      </c>
      <c r="F25" s="65">
        <f t="shared" si="67"/>
        <v>1.1636363636363636</v>
      </c>
      <c r="H25" s="4">
        <f t="shared" si="68"/>
        <v>204</v>
      </c>
      <c r="I25" s="4">
        <f t="shared" si="69"/>
        <v>247</v>
      </c>
      <c r="J25" s="4">
        <f t="shared" si="70"/>
        <v>273</v>
      </c>
      <c r="K25" s="69">
        <f t="shared" si="71"/>
        <v>272</v>
      </c>
      <c r="L25" s="4">
        <f t="shared" si="72"/>
        <v>272</v>
      </c>
      <c r="M25" s="4">
        <f t="shared" si="73"/>
        <v>299</v>
      </c>
      <c r="N25" s="4">
        <f t="shared" si="74"/>
        <v>299</v>
      </c>
      <c r="O25" s="4">
        <f t="shared" si="75"/>
        <v>355</v>
      </c>
      <c r="P25" s="4">
        <f t="shared" si="76"/>
        <v>387</v>
      </c>
      <c r="Q25" s="4">
        <f t="shared" si="77"/>
        <v>316</v>
      </c>
      <c r="R25" s="4">
        <f t="shared" si="79"/>
        <v>320</v>
      </c>
      <c r="S25" s="69" t="str">
        <f t="shared" si="78"/>
        <v>-</v>
      </c>
      <c r="U25" s="4">
        <v>177</v>
      </c>
      <c r="V25" s="4">
        <v>179</v>
      </c>
      <c r="W25" s="4">
        <v>204</v>
      </c>
      <c r="X25" s="4">
        <v>233</v>
      </c>
      <c r="Y25" s="4">
        <v>251</v>
      </c>
      <c r="Z25" s="4">
        <v>247</v>
      </c>
      <c r="AA25" s="4">
        <v>256</v>
      </c>
      <c r="AB25" s="4">
        <v>260</v>
      </c>
      <c r="AC25" s="4">
        <v>273</v>
      </c>
      <c r="AD25" s="4">
        <v>280</v>
      </c>
      <c r="AE25" s="4">
        <v>282</v>
      </c>
      <c r="AF25" s="4">
        <v>272</v>
      </c>
      <c r="AG25" s="4">
        <v>272</v>
      </c>
      <c r="AH25" s="4">
        <v>258</v>
      </c>
      <c r="AI25" s="4">
        <v>272</v>
      </c>
      <c r="AJ25" s="4">
        <v>284</v>
      </c>
      <c r="AK25" s="4">
        <v>304</v>
      </c>
      <c r="AL25" s="4">
        <v>299</v>
      </c>
      <c r="AM25" s="4">
        <v>275</v>
      </c>
      <c r="AN25" s="4">
        <v>290</v>
      </c>
      <c r="AO25" s="4">
        <v>299</v>
      </c>
      <c r="AP25" s="4">
        <v>313</v>
      </c>
      <c r="AQ25" s="4">
        <v>347</v>
      </c>
      <c r="AR25" s="4">
        <v>355</v>
      </c>
      <c r="AS25" s="11">
        <v>356</v>
      </c>
      <c r="AT25" s="11">
        <v>388</v>
      </c>
      <c r="AU25" s="11">
        <v>387</v>
      </c>
      <c r="AV25" s="11">
        <v>336</v>
      </c>
      <c r="AW25" s="11">
        <v>325</v>
      </c>
      <c r="AX25" s="11">
        <v>316</v>
      </c>
      <c r="AY25" s="11">
        <v>320</v>
      </c>
      <c r="AZ25" s="11"/>
      <c r="BA25" s="11"/>
      <c r="BB25" s="11"/>
      <c r="BC25" s="11"/>
      <c r="BD25" s="11"/>
      <c r="BF25" s="84">
        <f t="shared" si="52"/>
        <v>1.3088235294117647</v>
      </c>
      <c r="BG25" s="84">
        <f t="shared" si="53"/>
        <v>1.5038759689922481</v>
      </c>
      <c r="BH25" s="84">
        <f t="shared" si="54"/>
        <v>1.4227941176470589</v>
      </c>
      <c r="BI25" s="84">
        <f t="shared" si="55"/>
        <v>1.1830985915492958</v>
      </c>
      <c r="BJ25" s="84">
        <f t="shared" si="56"/>
        <v>1.069078947368421</v>
      </c>
      <c r="BK25" s="84">
        <f t="shared" si="57"/>
        <v>1.0568561872909699</v>
      </c>
      <c r="BL25" s="84">
        <f t="shared" si="58"/>
        <v>1.1636363636363636</v>
      </c>
      <c r="BM25" s="84">
        <f t="shared" si="59"/>
        <v>0</v>
      </c>
      <c r="BN25" s="84">
        <f t="shared" si="60"/>
        <v>0</v>
      </c>
      <c r="BO25" s="84">
        <f t="shared" si="61"/>
        <v>0</v>
      </c>
      <c r="BP25" s="84">
        <f t="shared" si="62"/>
        <v>0</v>
      </c>
      <c r="BQ25" s="84">
        <f t="shared" si="63"/>
        <v>0</v>
      </c>
    </row>
    <row r="26" spans="1:69" x14ac:dyDescent="0.25">
      <c r="A26" s="16" t="s">
        <v>110</v>
      </c>
      <c r="B26" s="16" t="s">
        <v>75</v>
      </c>
      <c r="C26" s="81">
        <f t="shared" si="64"/>
        <v>96</v>
      </c>
      <c r="D26" s="81">
        <f t="shared" si="65"/>
        <v>126</v>
      </c>
      <c r="E26" s="81">
        <f t="shared" si="66"/>
        <v>117</v>
      </c>
      <c r="F26" s="65">
        <f t="shared" si="67"/>
        <v>0.9285714285714286</v>
      </c>
      <c r="H26" s="4">
        <f t="shared" si="68"/>
        <v>65</v>
      </c>
      <c r="I26" s="4">
        <f t="shared" si="69"/>
        <v>89</v>
      </c>
      <c r="J26" s="4">
        <f t="shared" si="70"/>
        <v>97</v>
      </c>
      <c r="K26" s="69">
        <f t="shared" si="71"/>
        <v>105</v>
      </c>
      <c r="L26" s="4">
        <f t="shared" si="72"/>
        <v>117</v>
      </c>
      <c r="M26" s="4">
        <f t="shared" si="73"/>
        <v>129</v>
      </c>
      <c r="N26" s="4">
        <f t="shared" si="74"/>
        <v>129</v>
      </c>
      <c r="O26" s="4">
        <f t="shared" si="75"/>
        <v>142</v>
      </c>
      <c r="P26" s="4">
        <f t="shared" si="76"/>
        <v>144</v>
      </c>
      <c r="Q26" s="4">
        <f t="shared" si="77"/>
        <v>134</v>
      </c>
      <c r="R26" s="4">
        <f t="shared" si="79"/>
        <v>117</v>
      </c>
      <c r="S26" s="69" t="str">
        <f t="shared" si="78"/>
        <v>-</v>
      </c>
      <c r="U26" s="4">
        <v>59</v>
      </c>
      <c r="V26" s="4">
        <v>59</v>
      </c>
      <c r="W26" s="4">
        <v>65</v>
      </c>
      <c r="X26" s="4">
        <v>82</v>
      </c>
      <c r="Y26" s="4">
        <v>82</v>
      </c>
      <c r="Z26" s="4">
        <v>89</v>
      </c>
      <c r="AA26" s="4">
        <v>96</v>
      </c>
      <c r="AB26" s="4">
        <v>95</v>
      </c>
      <c r="AC26" s="4">
        <v>97</v>
      </c>
      <c r="AD26" s="4">
        <v>103</v>
      </c>
      <c r="AE26" s="4">
        <v>103</v>
      </c>
      <c r="AF26" s="4">
        <v>105</v>
      </c>
      <c r="AG26" s="4">
        <v>110</v>
      </c>
      <c r="AH26" s="4">
        <v>109</v>
      </c>
      <c r="AI26" s="4">
        <v>117</v>
      </c>
      <c r="AJ26" s="4">
        <v>121</v>
      </c>
      <c r="AK26" s="4">
        <v>124</v>
      </c>
      <c r="AL26" s="4">
        <v>129</v>
      </c>
      <c r="AM26" s="4">
        <v>126</v>
      </c>
      <c r="AN26" s="4">
        <v>125</v>
      </c>
      <c r="AO26" s="4">
        <v>129</v>
      </c>
      <c r="AP26" s="4">
        <v>130</v>
      </c>
      <c r="AQ26" s="4">
        <v>136</v>
      </c>
      <c r="AR26" s="4">
        <v>142</v>
      </c>
      <c r="AS26" s="11">
        <v>143</v>
      </c>
      <c r="AT26" s="11">
        <v>151</v>
      </c>
      <c r="AU26" s="11">
        <v>144</v>
      </c>
      <c r="AV26" s="11">
        <v>147</v>
      </c>
      <c r="AW26" s="11">
        <v>144</v>
      </c>
      <c r="AX26" s="11">
        <v>134</v>
      </c>
      <c r="AY26" s="11">
        <v>117</v>
      </c>
      <c r="AZ26" s="11"/>
      <c r="BA26" s="11"/>
      <c r="BB26" s="11"/>
      <c r="BC26" s="11"/>
      <c r="BD26" s="11"/>
      <c r="BF26" s="84">
        <f t="shared" si="52"/>
        <v>1.3</v>
      </c>
      <c r="BG26" s="84">
        <f t="shared" si="53"/>
        <v>1.3853211009174311</v>
      </c>
      <c r="BH26" s="84">
        <f t="shared" si="54"/>
        <v>1.2307692307692308</v>
      </c>
      <c r="BI26" s="84">
        <f t="shared" si="55"/>
        <v>1.2148760330578512</v>
      </c>
      <c r="BJ26" s="84">
        <f t="shared" si="56"/>
        <v>1.1612903225806452</v>
      </c>
      <c r="BK26" s="84">
        <f t="shared" si="57"/>
        <v>1.0387596899224807</v>
      </c>
      <c r="BL26" s="84">
        <f t="shared" si="58"/>
        <v>0.9285714285714286</v>
      </c>
      <c r="BM26" s="84">
        <f t="shared" si="59"/>
        <v>0</v>
      </c>
      <c r="BN26" s="84">
        <f t="shared" si="60"/>
        <v>0</v>
      </c>
      <c r="BO26" s="84">
        <f t="shared" si="61"/>
        <v>0</v>
      </c>
      <c r="BP26" s="84">
        <f t="shared" si="62"/>
        <v>0</v>
      </c>
      <c r="BQ26" s="84">
        <f t="shared" si="63"/>
        <v>0</v>
      </c>
    </row>
    <row r="27" spans="1:69" x14ac:dyDescent="0.25">
      <c r="A27" s="16" t="s">
        <v>111</v>
      </c>
      <c r="B27" s="16" t="s">
        <v>76</v>
      </c>
      <c r="C27" s="81">
        <f t="shared" si="64"/>
        <v>46</v>
      </c>
      <c r="D27" s="81">
        <f t="shared" si="65"/>
        <v>39</v>
      </c>
      <c r="E27" s="81">
        <f t="shared" si="66"/>
        <v>40</v>
      </c>
      <c r="F27" s="65">
        <f t="shared" si="67"/>
        <v>1.0256410256410255</v>
      </c>
      <c r="H27" s="4">
        <f t="shared" si="68"/>
        <v>43</v>
      </c>
      <c r="I27" s="4">
        <f t="shared" si="69"/>
        <v>47</v>
      </c>
      <c r="J27" s="4">
        <f t="shared" si="70"/>
        <v>44</v>
      </c>
      <c r="K27" s="69">
        <f t="shared" si="71"/>
        <v>40</v>
      </c>
      <c r="L27" s="4">
        <f t="shared" si="72"/>
        <v>39</v>
      </c>
      <c r="M27" s="4">
        <f t="shared" si="73"/>
        <v>39</v>
      </c>
      <c r="N27" s="4">
        <f t="shared" si="74"/>
        <v>37</v>
      </c>
      <c r="O27" s="4">
        <f t="shared" si="75"/>
        <v>36</v>
      </c>
      <c r="P27" s="4">
        <f t="shared" si="76"/>
        <v>40</v>
      </c>
      <c r="Q27" s="4">
        <f t="shared" si="77"/>
        <v>42</v>
      </c>
      <c r="R27" s="4">
        <f t="shared" si="79"/>
        <v>40</v>
      </c>
      <c r="S27" s="69" t="str">
        <f t="shared" si="78"/>
        <v>-</v>
      </c>
      <c r="U27" s="4">
        <v>39</v>
      </c>
      <c r="V27" s="4">
        <v>40</v>
      </c>
      <c r="W27" s="4">
        <v>43</v>
      </c>
      <c r="X27" s="4">
        <v>45</v>
      </c>
      <c r="Y27" s="4">
        <v>47</v>
      </c>
      <c r="Z27" s="4">
        <v>47</v>
      </c>
      <c r="AA27" s="4">
        <v>46</v>
      </c>
      <c r="AB27" s="4">
        <v>45</v>
      </c>
      <c r="AC27" s="4">
        <v>44</v>
      </c>
      <c r="AD27" s="4">
        <v>43</v>
      </c>
      <c r="AE27" s="4">
        <v>40</v>
      </c>
      <c r="AF27" s="4">
        <v>40</v>
      </c>
      <c r="AG27" s="4">
        <v>40</v>
      </c>
      <c r="AH27" s="4">
        <v>38</v>
      </c>
      <c r="AI27" s="4">
        <v>39</v>
      </c>
      <c r="AJ27" s="4">
        <v>37</v>
      </c>
      <c r="AK27" s="4">
        <v>36</v>
      </c>
      <c r="AL27" s="4">
        <v>39</v>
      </c>
      <c r="AM27" s="4">
        <v>39</v>
      </c>
      <c r="AN27" s="4">
        <v>38</v>
      </c>
      <c r="AO27" s="4">
        <v>37</v>
      </c>
      <c r="AP27" s="4">
        <v>38</v>
      </c>
      <c r="AQ27" s="4">
        <v>39</v>
      </c>
      <c r="AR27" s="4">
        <v>36</v>
      </c>
      <c r="AS27" s="11">
        <v>37</v>
      </c>
      <c r="AT27" s="11">
        <v>40</v>
      </c>
      <c r="AU27" s="11">
        <v>40</v>
      </c>
      <c r="AV27" s="11">
        <v>42</v>
      </c>
      <c r="AW27" s="11">
        <v>43</v>
      </c>
      <c r="AX27" s="11">
        <v>42</v>
      </c>
      <c r="AY27" s="11">
        <v>40</v>
      </c>
      <c r="AZ27" s="11"/>
      <c r="BA27" s="11"/>
      <c r="BB27" s="11"/>
      <c r="BC27" s="11"/>
      <c r="BD27" s="11"/>
      <c r="BF27" s="84">
        <f t="shared" si="52"/>
        <v>0.92500000000000004</v>
      </c>
      <c r="BG27" s="84">
        <f t="shared" si="53"/>
        <v>1.0526315789473684</v>
      </c>
      <c r="BH27" s="84">
        <f t="shared" si="54"/>
        <v>1.0256410256410255</v>
      </c>
      <c r="BI27" s="84">
        <f t="shared" si="55"/>
        <v>1.1351351351351351</v>
      </c>
      <c r="BJ27" s="84">
        <f t="shared" si="56"/>
        <v>1.1944444444444444</v>
      </c>
      <c r="BK27" s="84">
        <f t="shared" si="57"/>
        <v>1.0769230769230769</v>
      </c>
      <c r="BL27" s="84">
        <f t="shared" si="58"/>
        <v>1.0256410256410255</v>
      </c>
      <c r="BM27" s="84">
        <f t="shared" si="59"/>
        <v>0</v>
      </c>
      <c r="BN27" s="84">
        <f t="shared" si="60"/>
        <v>0</v>
      </c>
      <c r="BO27" s="84">
        <f t="shared" si="61"/>
        <v>0</v>
      </c>
      <c r="BP27" s="84">
        <f t="shared" si="62"/>
        <v>0</v>
      </c>
      <c r="BQ27" s="84">
        <f t="shared" si="63"/>
        <v>0</v>
      </c>
    </row>
    <row r="28" spans="1:69" x14ac:dyDescent="0.25">
      <c r="A28" s="16" t="s">
        <v>112</v>
      </c>
      <c r="B28" s="16" t="s">
        <v>77</v>
      </c>
      <c r="C28" s="81">
        <f t="shared" si="64"/>
        <v>8</v>
      </c>
      <c r="D28" s="81">
        <f t="shared" si="65"/>
        <v>12</v>
      </c>
      <c r="E28" s="81">
        <f t="shared" si="66"/>
        <v>23</v>
      </c>
      <c r="F28" s="65">
        <f>IFERROR(E28/D28,"")</f>
        <v>1.9166666666666667</v>
      </c>
      <c r="H28" s="4">
        <f t="shared" si="68"/>
        <v>5</v>
      </c>
      <c r="I28" s="4">
        <f t="shared" si="69"/>
        <v>9</v>
      </c>
      <c r="J28" s="4">
        <f t="shared" si="70"/>
        <v>9</v>
      </c>
      <c r="K28" s="69">
        <f t="shared" si="71"/>
        <v>10</v>
      </c>
      <c r="L28" s="4">
        <f t="shared" si="72"/>
        <v>11</v>
      </c>
      <c r="M28" s="4">
        <f t="shared" si="73"/>
        <v>12</v>
      </c>
      <c r="N28" s="4">
        <f t="shared" si="74"/>
        <v>12</v>
      </c>
      <c r="O28" s="4">
        <f t="shared" si="75"/>
        <v>14</v>
      </c>
      <c r="P28" s="4">
        <f t="shared" si="76"/>
        <v>21</v>
      </c>
      <c r="Q28" s="4">
        <f t="shared" si="77"/>
        <v>23</v>
      </c>
      <c r="R28" s="4">
        <f t="shared" si="79"/>
        <v>23</v>
      </c>
      <c r="S28" s="69" t="str">
        <f t="shared" si="78"/>
        <v>-</v>
      </c>
      <c r="U28" s="4">
        <v>4</v>
      </c>
      <c r="V28" s="4">
        <v>4</v>
      </c>
      <c r="W28" s="4">
        <v>5</v>
      </c>
      <c r="X28" s="4">
        <v>8</v>
      </c>
      <c r="Y28" s="4">
        <v>9</v>
      </c>
      <c r="Z28" s="4">
        <v>9</v>
      </c>
      <c r="AA28" s="4">
        <v>8</v>
      </c>
      <c r="AB28" s="4">
        <v>8</v>
      </c>
      <c r="AC28" s="4">
        <v>9</v>
      </c>
      <c r="AD28" s="4">
        <v>10</v>
      </c>
      <c r="AE28" s="4">
        <v>10</v>
      </c>
      <c r="AF28" s="4">
        <v>10</v>
      </c>
      <c r="AG28" s="4">
        <v>11</v>
      </c>
      <c r="AH28" s="4">
        <v>11</v>
      </c>
      <c r="AI28" s="4">
        <v>11</v>
      </c>
      <c r="AJ28" s="4">
        <v>11</v>
      </c>
      <c r="AK28" s="4">
        <v>11</v>
      </c>
      <c r="AL28" s="4">
        <v>12</v>
      </c>
      <c r="AM28" s="4">
        <v>12</v>
      </c>
      <c r="AN28" s="4">
        <v>12</v>
      </c>
      <c r="AO28" s="4">
        <v>12</v>
      </c>
      <c r="AP28" s="4">
        <v>13</v>
      </c>
      <c r="AQ28" s="4">
        <v>14</v>
      </c>
      <c r="AR28" s="4">
        <v>14</v>
      </c>
      <c r="AS28" s="11">
        <v>18</v>
      </c>
      <c r="AT28" s="11">
        <v>21</v>
      </c>
      <c r="AU28" s="11">
        <v>21</v>
      </c>
      <c r="AV28" s="11">
        <v>21</v>
      </c>
      <c r="AW28" s="11">
        <v>22</v>
      </c>
      <c r="AX28" s="11">
        <v>23</v>
      </c>
      <c r="AY28" s="11">
        <v>23</v>
      </c>
      <c r="AZ28" s="11"/>
      <c r="BA28" s="11"/>
      <c r="BB28" s="11"/>
      <c r="BC28" s="11"/>
      <c r="BD28" s="11"/>
      <c r="BF28" s="84">
        <f t="shared" si="52"/>
        <v>1.6363636363636365</v>
      </c>
      <c r="BG28" s="84">
        <f t="shared" si="53"/>
        <v>1.9090909090909092</v>
      </c>
      <c r="BH28" s="84">
        <f t="shared" si="54"/>
        <v>1.9090909090909092</v>
      </c>
      <c r="BI28" s="84">
        <f t="shared" si="55"/>
        <v>1.9090909090909092</v>
      </c>
      <c r="BJ28" s="84">
        <f t="shared" si="56"/>
        <v>2</v>
      </c>
      <c r="BK28" s="84">
        <f t="shared" si="57"/>
        <v>1.9166666666666667</v>
      </c>
      <c r="BL28" s="84">
        <f t="shared" si="58"/>
        <v>1.9166666666666667</v>
      </c>
      <c r="BM28" s="84">
        <f t="shared" si="59"/>
        <v>0</v>
      </c>
      <c r="BN28" s="84">
        <f t="shared" si="60"/>
        <v>0</v>
      </c>
      <c r="BO28" s="84">
        <f t="shared" si="61"/>
        <v>0</v>
      </c>
      <c r="BP28" s="84">
        <f t="shared" si="62"/>
        <v>0</v>
      </c>
      <c r="BQ28" s="84">
        <f t="shared" si="63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: INDEX(U31:AF31,$B$2))</f>
        <v>1544</v>
      </c>
      <c r="D31" s="71">
        <f>SUM(AG31                                    : INDEX(AG31:AR31,$B$2))</f>
        <v>1458</v>
      </c>
      <c r="E31" s="71">
        <f>SUM(AS31                                     : INDEX(AS31:BD31,$B$2))</f>
        <v>2314</v>
      </c>
      <c r="F31" s="67">
        <f>IFERROR(E31/D31,"-")</f>
        <v>1.5871056241426611</v>
      </c>
      <c r="H31" s="4">
        <f>SUM(U31:W31)</f>
        <v>521</v>
      </c>
      <c r="I31" s="4">
        <f>SUM(X31:Z31)</f>
        <v>792</v>
      </c>
      <c r="J31" s="4">
        <f>SUM(AA31:AC31)</f>
        <v>684</v>
      </c>
      <c r="K31" s="4">
        <f>SUM(AD31:AF31)</f>
        <v>754</v>
      </c>
      <c r="L31" s="4">
        <f>SUM(AG31:AI31)</f>
        <v>468</v>
      </c>
      <c r="M31" s="4">
        <f>SUM(AJ31:AL31)</f>
        <v>744</v>
      </c>
      <c r="N31" s="4">
        <f>SUM(AM31:AO31)</f>
        <v>815</v>
      </c>
      <c r="O31" s="4">
        <f>SUM(AP31:AR31)</f>
        <v>1067</v>
      </c>
      <c r="P31" s="4">
        <f>SUM(AS31:AU31)</f>
        <v>918</v>
      </c>
      <c r="Q31" s="4">
        <f>SUM(AV31:AX31)</f>
        <v>1058</v>
      </c>
      <c r="R31" s="4">
        <f>SUM(AY31:BA31)</f>
        <v>338</v>
      </c>
      <c r="S31" s="4">
        <f>SUM(BB31:BD31)</f>
        <v>0</v>
      </c>
      <c r="T31" s="1"/>
      <c r="U31" s="4">
        <v>218</v>
      </c>
      <c r="V31" s="4">
        <v>73</v>
      </c>
      <c r="W31" s="4">
        <v>230</v>
      </c>
      <c r="X31" s="4">
        <v>308</v>
      </c>
      <c r="Y31" s="4">
        <v>224</v>
      </c>
      <c r="Z31" s="4">
        <v>260</v>
      </c>
      <c r="AA31" s="4">
        <v>231</v>
      </c>
      <c r="AB31" s="4">
        <v>228</v>
      </c>
      <c r="AC31" s="4">
        <v>225</v>
      </c>
      <c r="AD31" s="4">
        <v>187</v>
      </c>
      <c r="AE31" s="4">
        <v>314</v>
      </c>
      <c r="AF31" s="4">
        <v>253</v>
      </c>
      <c r="AG31" s="4">
        <v>71</v>
      </c>
      <c r="AH31" s="4">
        <v>74</v>
      </c>
      <c r="AI31" s="4">
        <v>323</v>
      </c>
      <c r="AJ31" s="4">
        <v>210</v>
      </c>
      <c r="AK31" s="4">
        <v>217</v>
      </c>
      <c r="AL31" s="4">
        <v>317</v>
      </c>
      <c r="AM31" s="4">
        <v>246</v>
      </c>
      <c r="AN31" s="4">
        <v>239</v>
      </c>
      <c r="AO31" s="4">
        <v>330</v>
      </c>
      <c r="AP31" s="4">
        <v>307</v>
      </c>
      <c r="AQ31" s="4">
        <v>377</v>
      </c>
      <c r="AR31" s="4">
        <v>383</v>
      </c>
      <c r="AS31" s="49">
        <v>189</v>
      </c>
      <c r="AT31" s="49">
        <v>381</v>
      </c>
      <c r="AU31" s="49">
        <v>348</v>
      </c>
      <c r="AV31" s="49">
        <v>294</v>
      </c>
      <c r="AW31" s="49">
        <v>352</v>
      </c>
      <c r="AX31" s="49">
        <v>412</v>
      </c>
      <c r="AY31" s="49">
        <v>338</v>
      </c>
      <c r="AZ31" s="49"/>
      <c r="BA31" s="49"/>
      <c r="BB31" s="49"/>
      <c r="BC31" s="49"/>
      <c r="BD31" s="49"/>
      <c r="BF31" s="84">
        <f t="shared" ref="BF31:BF38" si="80">IFERROR(AS31/AG31,"-")</f>
        <v>2.6619718309859155</v>
      </c>
      <c r="BG31" s="84">
        <f t="shared" ref="BG31:BG38" si="81">IFERROR(AT31/AH31,"-")</f>
        <v>5.1486486486486482</v>
      </c>
      <c r="BH31" s="84">
        <f t="shared" ref="BH31:BH38" si="82">IFERROR(AU31/AI31,"-")</f>
        <v>1.0773993808049536</v>
      </c>
      <c r="BI31" s="84">
        <f t="shared" ref="BI31:BI38" si="83">IFERROR(AV31/AJ31,"-")</f>
        <v>1.4</v>
      </c>
      <c r="BJ31" s="84">
        <f t="shared" ref="BJ31:BJ38" si="84">IFERROR(AW31/AK31,"-")</f>
        <v>1.6221198156682028</v>
      </c>
      <c r="BK31" s="84">
        <f t="shared" ref="BK31:BK38" si="85">IFERROR(AX31/AL31,"-")</f>
        <v>1.2996845425867507</v>
      </c>
      <c r="BL31" s="84">
        <f>IFERROR(AY31/AM31,"-")</f>
        <v>1.3739837398373984</v>
      </c>
      <c r="BM31" s="84">
        <f t="shared" ref="BM31:BM38" si="86">IFERROR(AZ31/AN31,"-")</f>
        <v>0</v>
      </c>
      <c r="BN31" s="84">
        <f t="shared" ref="BN31:BN38" si="87">IFERROR(BA31/AO31,"-")</f>
        <v>0</v>
      </c>
      <c r="BO31" s="84">
        <f t="shared" ref="BO31:BO38" si="88">IFERROR(BB31/AP31,"-")</f>
        <v>0</v>
      </c>
      <c r="BP31" s="84">
        <f t="shared" ref="BP31:BP38" si="89">IFERROR(BC31/AQ31,"-")</f>
        <v>0</v>
      </c>
      <c r="BQ31" s="84">
        <f t="shared" ref="BQ31:BQ38" si="90">IFERROR(BD31/AR31,"-")</f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: INDEX(U32:AF32,$B$2))</f>
        <v>1272</v>
      </c>
      <c r="D32" s="71">
        <f>SUM(AG32                                     : INDEX(AG32:AR32,$B$2))</f>
        <v>1293</v>
      </c>
      <c r="E32" s="71">
        <f>SUM(AS32                                     : INDEX(AS32:BD32,$B$2))</f>
        <v>2108</v>
      </c>
      <c r="F32" s="67">
        <f t="shared" ref="F32:F38" si="91">IFERROR(E32/D32,"-")</f>
        <v>1.6303170920340293</v>
      </c>
      <c r="H32" s="4">
        <f t="shared" ref="H32:H38" si="92">SUM(U32:W32)</f>
        <v>413</v>
      </c>
      <c r="I32" s="4">
        <f t="shared" ref="I32:I38" si="93">SUM(X32:Z32)</f>
        <v>653</v>
      </c>
      <c r="J32" s="4">
        <f t="shared" ref="J32:J38" si="94">SUM(AA32:AC32)</f>
        <v>600</v>
      </c>
      <c r="K32" s="4">
        <f t="shared" ref="K32:K37" si="95">SUM(AD32:AF32)</f>
        <v>690</v>
      </c>
      <c r="L32" s="4">
        <f t="shared" ref="L32:L38" si="96">SUM(AG32:AI32)</f>
        <v>426</v>
      </c>
      <c r="M32" s="4">
        <f t="shared" ref="M32:M38" si="97">SUM(AJ32:AL32)</f>
        <v>643</v>
      </c>
      <c r="N32" s="4">
        <f t="shared" ref="N32:N38" si="98">SUM(AM32:AO32)</f>
        <v>724</v>
      </c>
      <c r="O32" s="4">
        <f t="shared" ref="O32:O38" si="99">SUM(AP32:AR32)</f>
        <v>904</v>
      </c>
      <c r="P32" s="4">
        <f t="shared" ref="P32:P38" si="100">SUM(AS32:AU32)</f>
        <v>801</v>
      </c>
      <c r="Q32" s="4">
        <f t="shared" ref="Q32:Q38" si="101">SUM(AV32:AX32)</f>
        <v>998</v>
      </c>
      <c r="R32" s="4">
        <f t="shared" ref="R32:R38" si="102">SUM(AY32:BA32)</f>
        <v>309</v>
      </c>
      <c r="S32" s="4">
        <f t="shared" ref="S32:S38" si="103">SUM(BB32:BD32)</f>
        <v>0</v>
      </c>
      <c r="T32" s="1"/>
      <c r="U32" s="4">
        <v>175</v>
      </c>
      <c r="V32" s="4">
        <v>58</v>
      </c>
      <c r="W32" s="4">
        <v>180</v>
      </c>
      <c r="X32" s="4">
        <v>245</v>
      </c>
      <c r="Y32" s="4">
        <v>188</v>
      </c>
      <c r="Z32" s="4">
        <v>220</v>
      </c>
      <c r="AA32" s="4">
        <v>206</v>
      </c>
      <c r="AB32" s="4">
        <v>204</v>
      </c>
      <c r="AC32" s="4">
        <v>190</v>
      </c>
      <c r="AD32" s="4">
        <v>162</v>
      </c>
      <c r="AE32" s="4">
        <v>296</v>
      </c>
      <c r="AF32" s="4">
        <v>232</v>
      </c>
      <c r="AG32" s="4">
        <v>65</v>
      </c>
      <c r="AH32" s="4">
        <v>72</v>
      </c>
      <c r="AI32" s="4">
        <v>289</v>
      </c>
      <c r="AJ32" s="4">
        <v>193</v>
      </c>
      <c r="AK32" s="4">
        <v>177</v>
      </c>
      <c r="AL32" s="4">
        <v>273</v>
      </c>
      <c r="AM32" s="4">
        <v>224</v>
      </c>
      <c r="AN32" s="4">
        <v>211</v>
      </c>
      <c r="AO32" s="4">
        <v>289</v>
      </c>
      <c r="AP32" s="4">
        <v>253</v>
      </c>
      <c r="AQ32" s="4">
        <v>307</v>
      </c>
      <c r="AR32" s="4">
        <v>344</v>
      </c>
      <c r="AS32" s="49">
        <v>150</v>
      </c>
      <c r="AT32" s="49">
        <v>323</v>
      </c>
      <c r="AU32" s="49">
        <v>328</v>
      </c>
      <c r="AV32" s="49">
        <v>272</v>
      </c>
      <c r="AW32" s="49">
        <v>334</v>
      </c>
      <c r="AX32" s="49">
        <v>392</v>
      </c>
      <c r="AY32" s="49">
        <v>309</v>
      </c>
      <c r="AZ32" s="49"/>
      <c r="BA32" s="49"/>
      <c r="BB32" s="49"/>
      <c r="BC32" s="49"/>
      <c r="BD32" s="49"/>
      <c r="BF32" s="84">
        <f t="shared" si="80"/>
        <v>2.3076923076923075</v>
      </c>
      <c r="BG32" s="84">
        <f t="shared" si="81"/>
        <v>4.4861111111111107</v>
      </c>
      <c r="BH32" s="84">
        <f t="shared" si="82"/>
        <v>1.1349480968858132</v>
      </c>
      <c r="BI32" s="84">
        <f t="shared" si="83"/>
        <v>1.4093264248704662</v>
      </c>
      <c r="BJ32" s="84">
        <f t="shared" si="84"/>
        <v>1.8870056497175141</v>
      </c>
      <c r="BK32" s="84">
        <f t="shared" si="85"/>
        <v>1.4358974358974359</v>
      </c>
      <c r="BL32" s="84">
        <f t="shared" ref="BL32:BL38" si="104">IFERROR(AY32/AM32,"-")</f>
        <v>1.3794642857142858</v>
      </c>
      <c r="BM32" s="84">
        <f t="shared" si="86"/>
        <v>0</v>
      </c>
      <c r="BN32" s="84">
        <f t="shared" si="87"/>
        <v>0</v>
      </c>
      <c r="BO32" s="84">
        <f t="shared" si="88"/>
        <v>0</v>
      </c>
      <c r="BP32" s="84">
        <f t="shared" si="89"/>
        <v>0</v>
      </c>
      <c r="BQ32" s="84">
        <f t="shared" si="90"/>
        <v>0</v>
      </c>
    </row>
    <row r="33" spans="1:69" x14ac:dyDescent="0.25">
      <c r="A33" s="16" t="s">
        <v>231</v>
      </c>
      <c r="B33" s="16" t="s">
        <v>79</v>
      </c>
      <c r="C33" s="71">
        <f>SUM(U33                                    : INDEX(U33:AF33,$B$2))</f>
        <v>280</v>
      </c>
      <c r="D33" s="71">
        <f>SUM(AG33                                    : INDEX(AG33:AR33,$B$2))</f>
        <v>166</v>
      </c>
      <c r="E33" s="71">
        <f>SUM(AS33                                     : INDEX(AS33:BD33,$B$2))</f>
        <v>206</v>
      </c>
      <c r="F33" s="67">
        <f t="shared" si="91"/>
        <v>1.2409638554216869</v>
      </c>
      <c r="H33" s="4">
        <f t="shared" si="92"/>
        <v>116</v>
      </c>
      <c r="I33" s="4">
        <f t="shared" si="93"/>
        <v>139</v>
      </c>
      <c r="J33" s="4">
        <f t="shared" si="94"/>
        <v>84</v>
      </c>
      <c r="K33" s="4">
        <f t="shared" si="95"/>
        <v>63</v>
      </c>
      <c r="L33" s="4">
        <f t="shared" si="96"/>
        <v>43</v>
      </c>
      <c r="M33" s="4">
        <f t="shared" si="97"/>
        <v>101</v>
      </c>
      <c r="N33" s="4">
        <f t="shared" si="98"/>
        <v>91</v>
      </c>
      <c r="O33" s="4">
        <f t="shared" si="99"/>
        <v>163</v>
      </c>
      <c r="P33" s="4">
        <f t="shared" si="100"/>
        <v>117</v>
      </c>
      <c r="Q33" s="4">
        <f t="shared" si="101"/>
        <v>60</v>
      </c>
      <c r="R33" s="4">
        <f t="shared" si="102"/>
        <v>29</v>
      </c>
      <c r="S33" s="4">
        <f t="shared" si="103"/>
        <v>0</v>
      </c>
      <c r="T33" s="1"/>
      <c r="U33" s="4">
        <v>49</v>
      </c>
      <c r="V33" s="4">
        <v>15</v>
      </c>
      <c r="W33" s="4">
        <v>52</v>
      </c>
      <c r="X33" s="4">
        <v>65</v>
      </c>
      <c r="Y33" s="4">
        <v>36</v>
      </c>
      <c r="Z33" s="4">
        <v>38</v>
      </c>
      <c r="AA33" s="4">
        <v>25</v>
      </c>
      <c r="AB33" s="4">
        <v>24</v>
      </c>
      <c r="AC33" s="4">
        <v>35</v>
      </c>
      <c r="AD33" s="4">
        <v>25</v>
      </c>
      <c r="AE33" s="4">
        <v>18</v>
      </c>
      <c r="AF33" s="4">
        <v>20</v>
      </c>
      <c r="AG33" s="4">
        <v>6</v>
      </c>
      <c r="AH33" s="4">
        <v>3</v>
      </c>
      <c r="AI33" s="4">
        <v>34</v>
      </c>
      <c r="AJ33" s="4">
        <v>17</v>
      </c>
      <c r="AK33" s="4">
        <v>40</v>
      </c>
      <c r="AL33" s="4">
        <v>44</v>
      </c>
      <c r="AM33" s="4">
        <v>22</v>
      </c>
      <c r="AN33" s="4">
        <v>28</v>
      </c>
      <c r="AO33" s="4">
        <v>41</v>
      </c>
      <c r="AP33" s="4">
        <v>54</v>
      </c>
      <c r="AQ33" s="4">
        <v>70</v>
      </c>
      <c r="AR33" s="4">
        <v>39</v>
      </c>
      <c r="AS33" s="49">
        <v>39</v>
      </c>
      <c r="AT33" s="49">
        <v>58</v>
      </c>
      <c r="AU33" s="49">
        <v>20</v>
      </c>
      <c r="AV33" s="49">
        <v>22</v>
      </c>
      <c r="AW33" s="49">
        <v>18</v>
      </c>
      <c r="AX33" s="49">
        <v>20</v>
      </c>
      <c r="AY33" s="49">
        <v>29</v>
      </c>
      <c r="AZ33" s="49"/>
      <c r="BA33" s="49"/>
      <c r="BB33" s="49"/>
      <c r="BC33" s="49"/>
      <c r="BD33" s="49"/>
      <c r="BF33" s="84">
        <f t="shared" si="80"/>
        <v>6.5</v>
      </c>
      <c r="BG33" s="84">
        <f t="shared" si="81"/>
        <v>19.333333333333332</v>
      </c>
      <c r="BH33" s="84">
        <f t="shared" si="82"/>
        <v>0.58823529411764708</v>
      </c>
      <c r="BI33" s="84">
        <f t="shared" si="83"/>
        <v>1.2941176470588236</v>
      </c>
      <c r="BJ33" s="84">
        <f t="shared" si="84"/>
        <v>0.45</v>
      </c>
      <c r="BK33" s="84">
        <f t="shared" si="85"/>
        <v>0.45454545454545453</v>
      </c>
      <c r="BL33" s="84">
        <f t="shared" si="104"/>
        <v>1.3181818181818181</v>
      </c>
      <c r="BM33" s="84">
        <f t="shared" si="86"/>
        <v>0</v>
      </c>
      <c r="BN33" s="84">
        <f t="shared" si="87"/>
        <v>0</v>
      </c>
      <c r="BO33" s="84">
        <f t="shared" si="88"/>
        <v>0</v>
      </c>
      <c r="BP33" s="84">
        <f t="shared" si="89"/>
        <v>0</v>
      </c>
      <c r="BQ33" s="84">
        <f t="shared" si="90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: INDEX(U34:AF34,$B$2))</f>
        <v>39</v>
      </c>
      <c r="D34" s="71">
        <f>SUM(AG34                                    : INDEX(AG34:AR34,$B$2))</f>
        <v>0</v>
      </c>
      <c r="E34" s="71">
        <f>SUM(AS34                                     : INDEX(AS34:BD34,$B$2))</f>
        <v>0</v>
      </c>
      <c r="F34" s="67" t="str">
        <f t="shared" si="91"/>
        <v>-</v>
      </c>
      <c r="H34" s="4">
        <f t="shared" si="92"/>
        <v>29</v>
      </c>
      <c r="I34" s="4">
        <f t="shared" si="93"/>
        <v>10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>
        <v>11</v>
      </c>
      <c r="V34" s="1">
        <v>4</v>
      </c>
      <c r="W34" s="1">
        <v>14</v>
      </c>
      <c r="X34" s="1">
        <v>5</v>
      </c>
      <c r="Y34" s="1">
        <v>3</v>
      </c>
      <c r="Z34" s="1">
        <v>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>
        <v>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: INDEX(U35:AF35,$B$2))</f>
        <v>168</v>
      </c>
      <c r="D35" s="71">
        <f>SUM(AG35                                    : INDEX(AG35:AR35,$B$2))</f>
        <v>124</v>
      </c>
      <c r="E35" s="71">
        <f>SUM(AS35                                     : INDEX(AS35:BD35,$B$2))</f>
        <v>137</v>
      </c>
      <c r="F35" s="67">
        <f t="shared" si="91"/>
        <v>1.1048387096774193</v>
      </c>
      <c r="H35" s="4">
        <f t="shared" si="92"/>
        <v>57</v>
      </c>
      <c r="I35" s="4">
        <f t="shared" si="93"/>
        <v>92</v>
      </c>
      <c r="J35" s="4">
        <f t="shared" si="94"/>
        <v>66</v>
      </c>
      <c r="K35" s="4">
        <f>SUM(AD35:AF35)</f>
        <v>52</v>
      </c>
      <c r="L35" s="4">
        <f t="shared" si="96"/>
        <v>29</v>
      </c>
      <c r="M35" s="4">
        <f t="shared" si="97"/>
        <v>76</v>
      </c>
      <c r="N35" s="4">
        <f t="shared" si="98"/>
        <v>72</v>
      </c>
      <c r="O35" s="4">
        <f t="shared" si="99"/>
        <v>130</v>
      </c>
      <c r="P35" s="4">
        <f t="shared" si="100"/>
        <v>75</v>
      </c>
      <c r="Q35" s="4">
        <f t="shared" si="101"/>
        <v>39</v>
      </c>
      <c r="R35" s="4">
        <f t="shared" si="102"/>
        <v>23</v>
      </c>
      <c r="S35" s="4">
        <f t="shared" si="103"/>
        <v>0</v>
      </c>
      <c r="T35" s="1"/>
      <c r="U35" s="1">
        <v>23</v>
      </c>
      <c r="V35" s="1">
        <v>9</v>
      </c>
      <c r="W35" s="1">
        <v>25</v>
      </c>
      <c r="X35" s="1">
        <v>36</v>
      </c>
      <c r="Y35" s="1">
        <v>28</v>
      </c>
      <c r="Z35" s="1">
        <v>28</v>
      </c>
      <c r="AA35" s="1">
        <v>19</v>
      </c>
      <c r="AB35" s="1">
        <v>20</v>
      </c>
      <c r="AC35" s="1">
        <v>27</v>
      </c>
      <c r="AD35" s="1">
        <v>19</v>
      </c>
      <c r="AE35" s="1">
        <v>17</v>
      </c>
      <c r="AF35" s="1">
        <v>16</v>
      </c>
      <c r="AG35" s="1">
        <v>5</v>
      </c>
      <c r="AH35" s="1">
        <v>2</v>
      </c>
      <c r="AI35" s="1">
        <v>22</v>
      </c>
      <c r="AJ35" s="1">
        <v>16</v>
      </c>
      <c r="AK35" s="1">
        <v>29</v>
      </c>
      <c r="AL35" s="1">
        <v>31</v>
      </c>
      <c r="AM35" s="1">
        <v>19</v>
      </c>
      <c r="AN35" s="1">
        <v>24</v>
      </c>
      <c r="AO35" s="1">
        <v>29</v>
      </c>
      <c r="AP35" s="1">
        <v>41</v>
      </c>
      <c r="AQ35" s="1">
        <v>57</v>
      </c>
      <c r="AR35" s="1">
        <v>32</v>
      </c>
      <c r="AS35" s="49">
        <v>21</v>
      </c>
      <c r="AT35" s="49">
        <v>41</v>
      </c>
      <c r="AU35" s="49">
        <v>13</v>
      </c>
      <c r="AV35" s="49">
        <v>14</v>
      </c>
      <c r="AW35" s="49">
        <v>10</v>
      </c>
      <c r="AX35" s="49">
        <v>15</v>
      </c>
      <c r="AY35" s="49">
        <v>23</v>
      </c>
      <c r="AZ35" s="49"/>
      <c r="BA35" s="49"/>
      <c r="BB35" s="49"/>
      <c r="BC35" s="49"/>
      <c r="BD35" s="49"/>
      <c r="BF35" s="84">
        <f t="shared" si="80"/>
        <v>4.2</v>
      </c>
      <c r="BG35" s="84">
        <f t="shared" si="81"/>
        <v>20.5</v>
      </c>
      <c r="BH35" s="84">
        <f t="shared" si="82"/>
        <v>0.59090909090909094</v>
      </c>
      <c r="BI35" s="84">
        <f t="shared" si="83"/>
        <v>0.875</v>
      </c>
      <c r="BJ35" s="84">
        <f t="shared" si="84"/>
        <v>0.34482758620689657</v>
      </c>
      <c r="BK35" s="84">
        <f t="shared" si="85"/>
        <v>0.4838709677419355</v>
      </c>
      <c r="BL35" s="84">
        <f t="shared" si="104"/>
        <v>1.2105263157894737</v>
      </c>
      <c r="BM35" s="84">
        <f t="shared" si="86"/>
        <v>0</v>
      </c>
      <c r="BN35" s="84">
        <f t="shared" si="87"/>
        <v>0</v>
      </c>
      <c r="BO35" s="84">
        <f t="shared" si="88"/>
        <v>0</v>
      </c>
      <c r="BP35" s="84">
        <f t="shared" si="89"/>
        <v>0</v>
      </c>
      <c r="BQ35" s="84">
        <f t="shared" si="90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: INDEX(U36:AF36,$B$2))</f>
        <v>44</v>
      </c>
      <c r="D36" s="71">
        <f>SUM(AG36                                    : INDEX(AG36:AR36,$B$2))</f>
        <v>26</v>
      </c>
      <c r="E36" s="71">
        <f>SUM(AS36                                     : INDEX(AS36:BD36,$B$2))</f>
        <v>41</v>
      </c>
      <c r="F36" s="67">
        <f t="shared" si="91"/>
        <v>1.5769230769230769</v>
      </c>
      <c r="H36" s="4">
        <f t="shared" si="92"/>
        <v>13</v>
      </c>
      <c r="I36" s="4">
        <f t="shared" si="93"/>
        <v>26</v>
      </c>
      <c r="J36" s="4">
        <f t="shared" si="94"/>
        <v>13</v>
      </c>
      <c r="K36" s="4">
        <f>SUM(AD36:AF36)</f>
        <v>11</v>
      </c>
      <c r="L36" s="4">
        <f t="shared" si="96"/>
        <v>8</v>
      </c>
      <c r="M36" s="4">
        <f t="shared" si="97"/>
        <v>17</v>
      </c>
      <c r="N36" s="4">
        <f t="shared" si="98"/>
        <v>14</v>
      </c>
      <c r="O36" s="4">
        <f t="shared" si="99"/>
        <v>25</v>
      </c>
      <c r="P36" s="4">
        <f t="shared" si="100"/>
        <v>27</v>
      </c>
      <c r="Q36" s="4">
        <f t="shared" si="101"/>
        <v>11</v>
      </c>
      <c r="R36" s="4">
        <f t="shared" si="102"/>
        <v>3</v>
      </c>
      <c r="S36" s="4">
        <f t="shared" si="103"/>
        <v>0</v>
      </c>
      <c r="T36" s="1"/>
      <c r="U36" s="1">
        <v>5</v>
      </c>
      <c r="V36" s="1">
        <v>1</v>
      </c>
      <c r="W36" s="1">
        <v>7</v>
      </c>
      <c r="X36" s="1">
        <v>16</v>
      </c>
      <c r="Y36" s="1">
        <v>2</v>
      </c>
      <c r="Z36" s="1">
        <v>8</v>
      </c>
      <c r="AA36" s="1">
        <v>5</v>
      </c>
      <c r="AB36" s="1">
        <v>3</v>
      </c>
      <c r="AC36" s="1">
        <v>5</v>
      </c>
      <c r="AD36" s="1">
        <v>5</v>
      </c>
      <c r="AE36" s="1">
        <v>1</v>
      </c>
      <c r="AF36" s="1">
        <v>5</v>
      </c>
      <c r="AG36" s="1"/>
      <c r="AH36" s="1"/>
      <c r="AI36" s="1">
        <v>8</v>
      </c>
      <c r="AJ36" s="1">
        <v>1</v>
      </c>
      <c r="AK36" s="1">
        <v>7</v>
      </c>
      <c r="AL36" s="1">
        <v>9</v>
      </c>
      <c r="AM36" s="1">
        <v>1</v>
      </c>
      <c r="AN36" s="1">
        <v>4</v>
      </c>
      <c r="AO36" s="1">
        <v>9</v>
      </c>
      <c r="AP36" s="1">
        <v>8</v>
      </c>
      <c r="AQ36" s="1">
        <v>10</v>
      </c>
      <c r="AR36" s="1">
        <v>7</v>
      </c>
      <c r="AS36" s="49">
        <v>12</v>
      </c>
      <c r="AT36" s="49">
        <v>10</v>
      </c>
      <c r="AU36" s="49">
        <v>5</v>
      </c>
      <c r="AV36" s="49">
        <v>3</v>
      </c>
      <c r="AW36" s="49">
        <v>5</v>
      </c>
      <c r="AX36" s="49">
        <v>3</v>
      </c>
      <c r="AY36" s="49">
        <v>3</v>
      </c>
      <c r="AZ36" s="49"/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>
        <f t="shared" si="82"/>
        <v>0.625</v>
      </c>
      <c r="BI36" s="84">
        <f t="shared" si="83"/>
        <v>3</v>
      </c>
      <c r="BJ36" s="84">
        <f t="shared" si="84"/>
        <v>0.7142857142857143</v>
      </c>
      <c r="BK36" s="84">
        <f t="shared" si="85"/>
        <v>0.33333333333333331</v>
      </c>
      <c r="BL36" s="84">
        <f t="shared" si="104"/>
        <v>3</v>
      </c>
      <c r="BM36" s="84">
        <f t="shared" si="86"/>
        <v>0</v>
      </c>
      <c r="BN36" s="84">
        <f t="shared" si="87"/>
        <v>0</v>
      </c>
      <c r="BO36" s="84">
        <f t="shared" si="88"/>
        <v>0</v>
      </c>
      <c r="BP36" s="84">
        <f t="shared" si="89"/>
        <v>0</v>
      </c>
      <c r="BQ36" s="84">
        <f t="shared" si="90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: INDEX(U37:AF37,$B$2))</f>
        <v>18</v>
      </c>
      <c r="D37" s="71">
        <f>SUM(AG37                                    : INDEX(AG37:AR37,$B$2))</f>
        <v>12</v>
      </c>
      <c r="E37" s="71">
        <f>SUM(AS37                                     : INDEX(AS37:BD37,$B$2))</f>
        <v>17</v>
      </c>
      <c r="F37" s="67">
        <f t="shared" si="91"/>
        <v>1.4166666666666667</v>
      </c>
      <c r="H37" s="4">
        <f t="shared" si="92"/>
        <v>9</v>
      </c>
      <c r="I37" s="4">
        <f t="shared" si="93"/>
        <v>8</v>
      </c>
      <c r="J37" s="4">
        <f t="shared" si="94"/>
        <v>4</v>
      </c>
      <c r="K37" s="4">
        <f t="shared" si="95"/>
        <v>0</v>
      </c>
      <c r="L37" s="4">
        <f t="shared" si="96"/>
        <v>4</v>
      </c>
      <c r="M37" s="4">
        <f t="shared" si="97"/>
        <v>6</v>
      </c>
      <c r="N37" s="4">
        <f t="shared" si="98"/>
        <v>3</v>
      </c>
      <c r="O37" s="4">
        <f t="shared" si="99"/>
        <v>6</v>
      </c>
      <c r="P37" s="4">
        <f t="shared" si="100"/>
        <v>8</v>
      </c>
      <c r="Q37" s="4">
        <f>SUM(AV37:AX37)</f>
        <v>7</v>
      </c>
      <c r="R37" s="4">
        <f t="shared" si="102"/>
        <v>2</v>
      </c>
      <c r="S37" s="4">
        <f t="shared" si="103"/>
        <v>0</v>
      </c>
      <c r="T37" s="1"/>
      <c r="U37" s="1">
        <v>4</v>
      </c>
      <c r="V37" s="1">
        <v>1</v>
      </c>
      <c r="W37" s="1">
        <v>4</v>
      </c>
      <c r="X37" s="1">
        <v>4</v>
      </c>
      <c r="Y37" s="1">
        <v>2</v>
      </c>
      <c r="Z37" s="1">
        <v>2</v>
      </c>
      <c r="AA37" s="1">
        <v>1</v>
      </c>
      <c r="AB37" s="1">
        <v>1</v>
      </c>
      <c r="AC37" s="1">
        <v>2</v>
      </c>
      <c r="AD37" s="1"/>
      <c r="AE37" s="1"/>
      <c r="AF37" s="1"/>
      <c r="AG37" s="1">
        <v>1</v>
      </c>
      <c r="AH37" s="1"/>
      <c r="AI37" s="1">
        <v>3</v>
      </c>
      <c r="AJ37" s="1"/>
      <c r="AK37" s="1">
        <v>3</v>
      </c>
      <c r="AL37" s="1">
        <v>3</v>
      </c>
      <c r="AM37" s="1">
        <v>2</v>
      </c>
      <c r="AN37" s="1"/>
      <c r="AO37" s="1">
        <v>1</v>
      </c>
      <c r="AP37" s="1">
        <v>4</v>
      </c>
      <c r="AQ37" s="1">
        <v>2</v>
      </c>
      <c r="AR37" s="1"/>
      <c r="AS37" s="49">
        <v>3</v>
      </c>
      <c r="AT37" s="49">
        <v>3</v>
      </c>
      <c r="AU37" s="49">
        <v>2</v>
      </c>
      <c r="AV37" s="49">
        <v>4</v>
      </c>
      <c r="AW37" s="49">
        <v>2</v>
      </c>
      <c r="AX37" s="49">
        <v>1</v>
      </c>
      <c r="AY37" s="49">
        <v>2</v>
      </c>
      <c r="AZ37" s="49"/>
      <c r="BA37" s="49"/>
      <c r="BB37" s="49"/>
      <c r="BC37" s="49"/>
      <c r="BD37" s="49"/>
      <c r="BF37" s="84">
        <f t="shared" si="80"/>
        <v>3</v>
      </c>
      <c r="BG37" s="84" t="str">
        <f t="shared" si="81"/>
        <v>-</v>
      </c>
      <c r="BH37" s="84">
        <f t="shared" si="82"/>
        <v>0.66666666666666663</v>
      </c>
      <c r="BI37" s="84" t="str">
        <f t="shared" si="83"/>
        <v>-</v>
      </c>
      <c r="BJ37" s="84">
        <f t="shared" si="84"/>
        <v>0.66666666666666663</v>
      </c>
      <c r="BK37" s="84">
        <f t="shared" si="85"/>
        <v>0.33333333333333331</v>
      </c>
      <c r="BL37" s="84">
        <f t="shared" si="104"/>
        <v>1</v>
      </c>
      <c r="BM37" s="84" t="str">
        <f t="shared" si="86"/>
        <v>-</v>
      </c>
      <c r="BN37" s="84">
        <f t="shared" si="87"/>
        <v>0</v>
      </c>
      <c r="BO37" s="84">
        <f t="shared" si="88"/>
        <v>0</v>
      </c>
      <c r="BP37" s="84">
        <f t="shared" si="89"/>
        <v>0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: INDEX(U38:AF38,$B$2))</f>
        <v>3</v>
      </c>
      <c r="D38" s="71">
        <f>SUM(AG38                                    : INDEX(AG38:AR38,$B$2))</f>
        <v>3</v>
      </c>
      <c r="E38" s="71">
        <f>SUM(AS38                                     : INDEX(AS38:BD38,$B$2))</f>
        <v>11</v>
      </c>
      <c r="F38" s="67">
        <f t="shared" si="91"/>
        <v>3.6666666666666665</v>
      </c>
      <c r="H38" s="4">
        <f t="shared" si="92"/>
        <v>0</v>
      </c>
      <c r="I38" s="4">
        <f t="shared" si="93"/>
        <v>3</v>
      </c>
      <c r="J38" s="4">
        <f t="shared" si="94"/>
        <v>1</v>
      </c>
      <c r="K38" s="4">
        <f>SUM(AD38:AF38)</f>
        <v>1</v>
      </c>
      <c r="L38" s="4">
        <f t="shared" si="96"/>
        <v>1</v>
      </c>
      <c r="M38" s="4">
        <f t="shared" si="97"/>
        <v>2</v>
      </c>
      <c r="N38" s="4">
        <f t="shared" si="98"/>
        <v>2</v>
      </c>
      <c r="O38" s="4">
        <f t="shared" si="99"/>
        <v>2</v>
      </c>
      <c r="P38" s="4">
        <f t="shared" si="100"/>
        <v>7</v>
      </c>
      <c r="Q38" s="4">
        <f t="shared" si="101"/>
        <v>3</v>
      </c>
      <c r="R38" s="4">
        <f t="shared" si="102"/>
        <v>1</v>
      </c>
      <c r="S38" s="4">
        <f t="shared" si="103"/>
        <v>0</v>
      </c>
      <c r="T38" s="1"/>
      <c r="U38" s="1"/>
      <c r="V38" s="1"/>
      <c r="W38" s="1"/>
      <c r="X38" s="1">
        <v>2</v>
      </c>
      <c r="Y38" s="1">
        <v>1</v>
      </c>
      <c r="Z38" s="1"/>
      <c r="AA38" s="1"/>
      <c r="AB38" s="1"/>
      <c r="AC38" s="1">
        <v>1</v>
      </c>
      <c r="AD38" s="1">
        <v>1</v>
      </c>
      <c r="AE38" s="1"/>
      <c r="AF38" s="1"/>
      <c r="AG38" s="1"/>
      <c r="AH38" s="1"/>
      <c r="AI38" s="1">
        <v>1</v>
      </c>
      <c r="AJ38" s="1"/>
      <c r="AK38" s="1">
        <v>1</v>
      </c>
      <c r="AL38" s="1">
        <v>1</v>
      </c>
      <c r="AM38" s="1"/>
      <c r="AN38" s="1"/>
      <c r="AO38" s="1">
        <v>2</v>
      </c>
      <c r="AP38" s="1">
        <v>1</v>
      </c>
      <c r="AQ38" s="1">
        <v>1</v>
      </c>
      <c r="AR38" s="1"/>
      <c r="AS38" s="49">
        <v>3</v>
      </c>
      <c r="AT38" s="49">
        <v>4</v>
      </c>
      <c r="AU38" s="49"/>
      <c r="AV38" s="49">
        <v>1</v>
      </c>
      <c r="AW38" s="49">
        <v>1</v>
      </c>
      <c r="AX38" s="49">
        <v>1</v>
      </c>
      <c r="AY38" s="49">
        <v>1</v>
      </c>
      <c r="AZ38" s="49"/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>
        <f t="shared" si="82"/>
        <v>0</v>
      </c>
      <c r="BI38" s="84" t="str">
        <f t="shared" si="83"/>
        <v>-</v>
      </c>
      <c r="BJ38" s="84">
        <f t="shared" si="84"/>
        <v>1</v>
      </c>
      <c r="BK38" s="84">
        <f t="shared" si="85"/>
        <v>1</v>
      </c>
      <c r="BL38" s="84" t="str">
        <f t="shared" si="104"/>
        <v>-</v>
      </c>
      <c r="BM38" s="84" t="str">
        <f t="shared" si="86"/>
        <v>-</v>
      </c>
      <c r="BN38" s="84">
        <f t="shared" si="87"/>
        <v>0</v>
      </c>
      <c r="BO38" s="84">
        <f t="shared" si="88"/>
        <v>0</v>
      </c>
      <c r="BP38" s="84">
        <f t="shared" si="89"/>
        <v>0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: INDEX(U41:AF41,$B$2))</f>
        <v>2898</v>
      </c>
      <c r="D41" s="71">
        <f>SUM(AG41                                     : INDEX(AG41:AR41,$B$2))</f>
        <v>3743</v>
      </c>
      <c r="E41" s="71">
        <f>SUM(AS41                                      : INDEX(AS41:BD41,$B$2))</f>
        <v>4689</v>
      </c>
      <c r="F41" s="67">
        <f>IFERROR(E41/D41,"-")</f>
        <v>1.2527384450975154</v>
      </c>
      <c r="H41" s="4">
        <f>SUM(U41:W41)</f>
        <v>1057</v>
      </c>
      <c r="I41" s="4">
        <f>SUM(X41:Z41)</f>
        <v>1370</v>
      </c>
      <c r="J41" s="4">
        <f>SUM(AA41:AC41)</f>
        <v>1430</v>
      </c>
      <c r="K41" s="4">
        <f>SUM(AD41:AF41)</f>
        <v>1526</v>
      </c>
      <c r="L41" s="4">
        <f>SUM(AG41:AI41)</f>
        <v>1528</v>
      </c>
      <c r="M41" s="4">
        <f>SUM(AJ41:AL41)</f>
        <v>1682</v>
      </c>
      <c r="N41" s="4">
        <f>SUM(AM41:AO41)</f>
        <v>1649</v>
      </c>
      <c r="O41" s="4">
        <f>SUM(AP41:AR41)</f>
        <v>1837</v>
      </c>
      <c r="P41" s="4">
        <f>SUM(AS41:AU41)</f>
        <v>2053</v>
      </c>
      <c r="Q41" s="4">
        <f>SUM(AV41:AX41)</f>
        <v>2015</v>
      </c>
      <c r="R41" s="4">
        <f>SUM(AY41:BA41)</f>
        <v>621</v>
      </c>
      <c r="S41" s="4">
        <f>SUM(BB41:BD41)</f>
        <v>0</v>
      </c>
      <c r="T41" s="1"/>
      <c r="U41" s="4">
        <f>SUM(U24:U28)</f>
        <v>329</v>
      </c>
      <c r="V41" s="4">
        <f t="shared" ref="V41:BD41" si="105">SUM(V24:V28)</f>
        <v>340</v>
      </c>
      <c r="W41" s="4">
        <f t="shared" si="105"/>
        <v>388</v>
      </c>
      <c r="X41" s="4">
        <f t="shared" si="105"/>
        <v>439</v>
      </c>
      <c r="Y41" s="4">
        <f t="shared" si="105"/>
        <v>465</v>
      </c>
      <c r="Z41" s="4">
        <f t="shared" si="105"/>
        <v>466</v>
      </c>
      <c r="AA41" s="4">
        <f t="shared" si="105"/>
        <v>471</v>
      </c>
      <c r="AB41" s="4">
        <f t="shared" si="105"/>
        <v>473</v>
      </c>
      <c r="AC41" s="4">
        <f t="shared" si="105"/>
        <v>486</v>
      </c>
      <c r="AD41" s="4">
        <f t="shared" si="105"/>
        <v>507</v>
      </c>
      <c r="AE41" s="4">
        <f t="shared" si="105"/>
        <v>513</v>
      </c>
      <c r="AF41" s="4">
        <f t="shared" si="105"/>
        <v>506</v>
      </c>
      <c r="AG41" s="4">
        <f t="shared" si="105"/>
        <v>510</v>
      </c>
      <c r="AH41" s="4">
        <f t="shared" si="105"/>
        <v>495</v>
      </c>
      <c r="AI41" s="4">
        <f t="shared" si="105"/>
        <v>523</v>
      </c>
      <c r="AJ41" s="4">
        <f t="shared" si="105"/>
        <v>547</v>
      </c>
      <c r="AK41" s="4">
        <f t="shared" si="105"/>
        <v>570</v>
      </c>
      <c r="AL41" s="4">
        <f t="shared" si="105"/>
        <v>565</v>
      </c>
      <c r="AM41" s="4">
        <f t="shared" si="105"/>
        <v>533</v>
      </c>
      <c r="AN41" s="4">
        <f t="shared" si="105"/>
        <v>556</v>
      </c>
      <c r="AO41" s="4">
        <f t="shared" si="105"/>
        <v>560</v>
      </c>
      <c r="AP41" s="4">
        <f t="shared" si="105"/>
        <v>585</v>
      </c>
      <c r="AQ41" s="4">
        <f t="shared" si="105"/>
        <v>621</v>
      </c>
      <c r="AR41" s="4">
        <f t="shared" si="105"/>
        <v>631</v>
      </c>
      <c r="AS41" s="4">
        <f t="shared" si="105"/>
        <v>639</v>
      </c>
      <c r="AT41" s="4">
        <f t="shared" si="105"/>
        <v>697</v>
      </c>
      <c r="AU41" s="4">
        <f t="shared" si="105"/>
        <v>717</v>
      </c>
      <c r="AV41" s="4">
        <f t="shared" si="105"/>
        <v>677</v>
      </c>
      <c r="AW41" s="4">
        <f t="shared" si="105"/>
        <v>680</v>
      </c>
      <c r="AX41" s="4">
        <f t="shared" si="105"/>
        <v>658</v>
      </c>
      <c r="AY41" s="4">
        <f t="shared" si="105"/>
        <v>621</v>
      </c>
      <c r="AZ41" s="4">
        <f t="shared" si="105"/>
        <v>0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>
        <f t="shared" ref="BF41:BF45" si="106">IFERROR(AS41/AG41,"-")</f>
        <v>1.2529411764705882</v>
      </c>
      <c r="BG41" s="84">
        <f t="shared" ref="BG41:BG45" si="107">IFERROR(AT41/AH41,"-")</f>
        <v>1.408080808080808</v>
      </c>
      <c r="BH41" s="84">
        <f t="shared" ref="BH41:BH45" si="108">IFERROR(AU41/AI41,"-")</f>
        <v>1.3709369024856597</v>
      </c>
      <c r="BI41" s="84">
        <f t="shared" ref="BI41:BI45" si="109">IFERROR(AV41/AJ41,"-")</f>
        <v>1.2376599634369287</v>
      </c>
      <c r="BJ41" s="84">
        <f t="shared" ref="BJ41:BJ45" si="110">IFERROR(AW41/AK41,"-")</f>
        <v>1.1929824561403508</v>
      </c>
      <c r="BK41" s="84">
        <f t="shared" ref="BK41:BK45" si="111">IFERROR(AX41/AL41,"-")</f>
        <v>1.1646017699115043</v>
      </c>
      <c r="BL41" s="84">
        <f t="shared" ref="BL41:BL45" si="112">IFERROR(AY41/AM41,"-")</f>
        <v>1.1651031894934334</v>
      </c>
      <c r="BM41" s="84">
        <f t="shared" ref="BM41:BM45" si="113">IFERROR(AZ41/AN41,"-")</f>
        <v>0</v>
      </c>
      <c r="BN41" s="84">
        <f t="shared" ref="BN41:BN45" si="114">IFERROR(BA41/AO41,"-")</f>
        <v>0</v>
      </c>
      <c r="BO41" s="84">
        <f t="shared" ref="BO41:BO45" si="115">IFERROR(BB41/AP41,"-")</f>
        <v>0</v>
      </c>
      <c r="BP41" s="84">
        <f t="shared" ref="BP41:BP45" si="116">IFERROR(BC41/AQ41,"-")</f>
        <v>0</v>
      </c>
      <c r="BQ41" s="84">
        <f t="shared" ref="BQ41:BQ45" si="117">IFERROR(BD41/AR41,"-")</f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118">IFERROR(D43/SUM(D24:D28),"-")</f>
        <v>1.5422138836772983</v>
      </c>
      <c r="E42" s="73">
        <f>IFERROR(E43/SUM(E24:E28),"-")</f>
        <v>1.7536231884057971</v>
      </c>
      <c r="F42" s="67">
        <f>IFERROR(E42/D42,"-")</f>
        <v>1.1370817024577735</v>
      </c>
      <c r="H42" s="73">
        <f t="shared" ref="H42:S42" si="119">IFERROR(H43/SUM(H24:H28),"-")</f>
        <v>0</v>
      </c>
      <c r="I42" s="73">
        <f t="shared" si="119"/>
        <v>0</v>
      </c>
      <c r="J42" s="73">
        <f t="shared" si="119"/>
        <v>0</v>
      </c>
      <c r="K42" s="73">
        <f t="shared" si="119"/>
        <v>0</v>
      </c>
      <c r="L42" s="73">
        <f t="shared" si="119"/>
        <v>0.51051625239005738</v>
      </c>
      <c r="M42" s="73">
        <f>IFERROR(M43/SUM(M24:M28),"-")</f>
        <v>0.73097345132743363</v>
      </c>
      <c r="N42" s="73">
        <f t="shared" si="119"/>
        <v>0.77321428571428574</v>
      </c>
      <c r="O42" s="73">
        <f t="shared" si="119"/>
        <v>0.81141045958795566</v>
      </c>
      <c r="P42" s="73">
        <f t="shared" si="119"/>
        <v>0.63319386331938632</v>
      </c>
      <c r="Q42" s="73">
        <f t="shared" si="119"/>
        <v>0.73860182370820671</v>
      </c>
      <c r="R42" s="73">
        <f t="shared" si="119"/>
        <v>0.23993558776167473</v>
      </c>
      <c r="S42" s="73" t="str">
        <f t="shared" si="119"/>
        <v>-</v>
      </c>
      <c r="T42" s="1"/>
      <c r="U42" s="73">
        <f t="shared" ref="U42:BC42" si="120">IFERROR(U43/SUM(U24:U28),"-")</f>
        <v>0</v>
      </c>
      <c r="V42" s="73">
        <f t="shared" si="120"/>
        <v>0</v>
      </c>
      <c r="W42" s="73">
        <f t="shared" si="120"/>
        <v>0</v>
      </c>
      <c r="X42" s="73">
        <f t="shared" si="120"/>
        <v>0</v>
      </c>
      <c r="Y42" s="73">
        <f t="shared" si="120"/>
        <v>0</v>
      </c>
      <c r="Z42" s="73">
        <f t="shared" si="120"/>
        <v>0</v>
      </c>
      <c r="AA42" s="73">
        <f t="shared" si="120"/>
        <v>0</v>
      </c>
      <c r="AB42" s="73">
        <f t="shared" si="120"/>
        <v>0</v>
      </c>
      <c r="AC42" s="73">
        <f t="shared" si="120"/>
        <v>0</v>
      </c>
      <c r="AD42" s="73">
        <f t="shared" si="120"/>
        <v>0</v>
      </c>
      <c r="AE42" s="73">
        <f t="shared" si="120"/>
        <v>0</v>
      </c>
      <c r="AF42" s="73">
        <f t="shared" si="120"/>
        <v>0</v>
      </c>
      <c r="AG42" s="73">
        <f t="shared" si="120"/>
        <v>0.11568627450980393</v>
      </c>
      <c r="AH42" s="73">
        <f t="shared" si="120"/>
        <v>9.8989898989898989E-2</v>
      </c>
      <c r="AI42" s="73">
        <f t="shared" si="120"/>
        <v>0.30401529636711283</v>
      </c>
      <c r="AJ42" s="73">
        <f t="shared" si="120"/>
        <v>0.23217550274223034</v>
      </c>
      <c r="AK42" s="73">
        <f t="shared" si="120"/>
        <v>0.20877192982456141</v>
      </c>
      <c r="AL42" s="73">
        <f t="shared" si="120"/>
        <v>0.29557522123893804</v>
      </c>
      <c r="AM42" s="73">
        <f t="shared" si="120"/>
        <v>0.26641651031894936</v>
      </c>
      <c r="AN42" s="73">
        <f t="shared" si="120"/>
        <v>0.25</v>
      </c>
      <c r="AO42" s="73">
        <f t="shared" si="120"/>
        <v>0.27142857142857141</v>
      </c>
      <c r="AP42" s="73">
        <f t="shared" si="120"/>
        <v>0.25299145299145298</v>
      </c>
      <c r="AQ42" s="73">
        <f t="shared" si="120"/>
        <v>0.29307568438003223</v>
      </c>
      <c r="AR42" s="73">
        <f t="shared" si="120"/>
        <v>0.28843106180665612</v>
      </c>
      <c r="AS42" s="73">
        <f t="shared" si="120"/>
        <v>0.16901408450704225</v>
      </c>
      <c r="AT42" s="73">
        <f t="shared" si="120"/>
        <v>0.24103299856527977</v>
      </c>
      <c r="AU42" s="73">
        <f t="shared" si="120"/>
        <v>0.24825662482566249</v>
      </c>
      <c r="AV42" s="73">
        <f t="shared" si="120"/>
        <v>0.22304283604135894</v>
      </c>
      <c r="AW42" s="73">
        <f t="shared" si="120"/>
        <v>0.22205882352941175</v>
      </c>
      <c r="AX42" s="73">
        <f t="shared" si="120"/>
        <v>0.2796352583586626</v>
      </c>
      <c r="AY42" s="73">
        <f t="shared" si="120"/>
        <v>0.23993558776167473</v>
      </c>
      <c r="AZ42" s="73" t="str">
        <f t="shared" si="120"/>
        <v>-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>
        <f t="shared" si="106"/>
        <v>1.4609692050608736</v>
      </c>
      <c r="BG42" s="84">
        <f t="shared" si="107"/>
        <v>2.4349251895880304</v>
      </c>
      <c r="BH42" s="84">
        <f t="shared" si="108"/>
        <v>0.81659254581019791</v>
      </c>
      <c r="BI42" s="84">
        <f t="shared" si="109"/>
        <v>0.96066481350097122</v>
      </c>
      <c r="BJ42" s="84">
        <f t="shared" si="110"/>
        <v>1.0636431043005437</v>
      </c>
      <c r="BK42" s="84">
        <f t="shared" si="111"/>
        <v>0.94607138306972682</v>
      </c>
      <c r="BL42" s="84">
        <f t="shared" si="112"/>
        <v>0.90060329772515935</v>
      </c>
      <c r="BM42" s="84" t="str">
        <f t="shared" si="113"/>
        <v>-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232</v>
      </c>
      <c r="B43" s="22" t="s">
        <v>88</v>
      </c>
      <c r="C43" s="71">
        <f>SUM(U43                                         : INDEX(U43:AF43,$B$2))</f>
        <v>0</v>
      </c>
      <c r="D43" s="71">
        <f>SUM(AG43                                     : INDEX(AG43:AR43,$B$2))</f>
        <v>822</v>
      </c>
      <c r="E43" s="71">
        <f>SUM(AS43                                      : INDEX(AS43:BD43,$B$2))</f>
        <v>1089</v>
      </c>
      <c r="F43" s="67">
        <f>IFERROR(E43/D43,"-")</f>
        <v>1.3248175182481752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267</v>
      </c>
      <c r="M43" s="4">
        <f>SUM(AJ43:AL43)</f>
        <v>413</v>
      </c>
      <c r="N43" s="4">
        <f>SUM(AM43:AO43)</f>
        <v>433</v>
      </c>
      <c r="O43" s="4">
        <f>SUM(AP43:AR43)</f>
        <v>512</v>
      </c>
      <c r="P43" s="4">
        <f>SUM(AS43:AU43)</f>
        <v>454</v>
      </c>
      <c r="Q43" s="4">
        <f>SUM(AV43:AX43)</f>
        <v>486</v>
      </c>
      <c r="R43" s="4">
        <f>SUM(AY43:BA43)</f>
        <v>149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59</v>
      </c>
      <c r="AH43" s="4">
        <v>49</v>
      </c>
      <c r="AI43" s="4">
        <v>159</v>
      </c>
      <c r="AJ43" s="4">
        <v>127</v>
      </c>
      <c r="AK43" s="4">
        <v>119</v>
      </c>
      <c r="AL43" s="4">
        <v>167</v>
      </c>
      <c r="AM43" s="4">
        <v>142</v>
      </c>
      <c r="AN43" s="4">
        <v>139</v>
      </c>
      <c r="AO43" s="4">
        <v>152</v>
      </c>
      <c r="AP43" s="4">
        <v>148</v>
      </c>
      <c r="AQ43" s="4">
        <v>182</v>
      </c>
      <c r="AR43" s="4">
        <v>182</v>
      </c>
      <c r="AS43" s="4">
        <v>108</v>
      </c>
      <c r="AT43" s="4">
        <v>168</v>
      </c>
      <c r="AU43" s="4">
        <v>178</v>
      </c>
      <c r="AV43" s="4">
        <v>151</v>
      </c>
      <c r="AW43" s="4">
        <v>151</v>
      </c>
      <c r="AX43" s="4">
        <v>184</v>
      </c>
      <c r="AY43" s="4">
        <v>149</v>
      </c>
      <c r="AZ43" s="4"/>
      <c r="BA43" s="4"/>
      <c r="BB43" s="4"/>
      <c r="BC43" s="4"/>
      <c r="BD43" s="4"/>
      <c r="BF43" s="84">
        <f t="shared" si="106"/>
        <v>1.8305084745762712</v>
      </c>
      <c r="BG43" s="84">
        <f t="shared" si="107"/>
        <v>3.4285714285714284</v>
      </c>
      <c r="BH43" s="84">
        <f t="shared" si="108"/>
        <v>1.1194968553459119</v>
      </c>
      <c r="BI43" s="84">
        <f t="shared" si="109"/>
        <v>1.188976377952756</v>
      </c>
      <c r="BJ43" s="84">
        <f t="shared" si="110"/>
        <v>1.26890756302521</v>
      </c>
      <c r="BK43" s="84">
        <f t="shared" si="111"/>
        <v>1.1017964071856288</v>
      </c>
      <c r="BL43" s="84">
        <f t="shared" si="112"/>
        <v>1.0492957746478873</v>
      </c>
      <c r="BM43" s="84">
        <f t="shared" si="113"/>
        <v>0</v>
      </c>
      <c r="BN43" s="84">
        <f t="shared" si="114"/>
        <v>0</v>
      </c>
      <c r="BO43" s="84">
        <f t="shared" si="115"/>
        <v>0</v>
      </c>
      <c r="BP43" s="84">
        <f t="shared" si="116"/>
        <v>0</v>
      </c>
      <c r="BQ43" s="84">
        <f t="shared" si="117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0.29927007299270075</v>
      </c>
      <c r="E44" s="66">
        <f>IFERROR(E77/E43,"-")</f>
        <v>0.310376492194674</v>
      </c>
      <c r="F44" s="67">
        <f>IFERROR(E44/D44,"-")</f>
        <v>1.0371116934309839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>
        <f t="shared" si="121"/>
        <v>1.1985018726591761</v>
      </c>
      <c r="M44" s="66">
        <f t="shared" si="121"/>
        <v>0.76271186440677963</v>
      </c>
      <c r="N44" s="66">
        <f t="shared" si="121"/>
        <v>0.76212471131639725</v>
      </c>
      <c r="O44" s="66">
        <f t="shared" si="121"/>
        <v>0.744140625</v>
      </c>
      <c r="P44" s="66">
        <f t="shared" si="121"/>
        <v>0.76211453744493396</v>
      </c>
      <c r="Q44" s="66">
        <f t="shared" si="121"/>
        <v>0.83333333333333337</v>
      </c>
      <c r="R44" s="66">
        <f t="shared" si="121"/>
        <v>2.2684563758389262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>
        <f t="shared" si="122"/>
        <v>1.2033898305084745</v>
      </c>
      <c r="AH44" s="66">
        <f t="shared" si="122"/>
        <v>1.510204081632653</v>
      </c>
      <c r="AI44" s="66">
        <f t="shared" si="122"/>
        <v>2.0125786163522013</v>
      </c>
      <c r="AJ44" s="66">
        <f t="shared" si="122"/>
        <v>1.6220472440944882</v>
      </c>
      <c r="AK44" s="66">
        <f t="shared" si="122"/>
        <v>1.7899159663865547</v>
      </c>
      <c r="AL44" s="66">
        <f t="shared" si="122"/>
        <v>1.8862275449101797</v>
      </c>
      <c r="AM44" s="66">
        <f t="shared" si="122"/>
        <v>1.732394366197183</v>
      </c>
      <c r="AN44" s="66">
        <f t="shared" si="122"/>
        <v>1.7122302158273381</v>
      </c>
      <c r="AO44" s="66">
        <f t="shared" si="122"/>
        <v>2.1710526315789473</v>
      </c>
      <c r="AP44" s="66">
        <f t="shared" si="122"/>
        <v>2.060810810810811</v>
      </c>
      <c r="AQ44" s="66">
        <f t="shared" si="122"/>
        <v>2.0714285714285716</v>
      </c>
      <c r="AR44" s="66">
        <f t="shared" si="122"/>
        <v>2.0934065934065935</v>
      </c>
      <c r="AS44" s="66">
        <f t="shared" si="122"/>
        <v>1.75</v>
      </c>
      <c r="AT44" s="66">
        <f t="shared" si="122"/>
        <v>2.2559523809523809</v>
      </c>
      <c r="AU44" s="66">
        <f t="shared" si="122"/>
        <v>1.9438202247191012</v>
      </c>
      <c r="AV44" s="66">
        <f t="shared" si="122"/>
        <v>1.9139072847682119</v>
      </c>
      <c r="AW44" s="66">
        <f t="shared" si="122"/>
        <v>2.2980132450331126</v>
      </c>
      <c r="AX44" s="66">
        <f t="shared" si="122"/>
        <v>2.2010869565217392</v>
      </c>
      <c r="AY44" s="66">
        <f t="shared" si="122"/>
        <v>2.2684563758389262</v>
      </c>
      <c r="AZ44" s="66" t="str">
        <f t="shared" si="122"/>
        <v>-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>
        <f t="shared" si="106"/>
        <v>1.4542253521126762</v>
      </c>
      <c r="BG44" s="84">
        <f t="shared" si="107"/>
        <v>1.4938063063063063</v>
      </c>
      <c r="BH44" s="84">
        <f t="shared" si="108"/>
        <v>0.96583567415730343</v>
      </c>
      <c r="BI44" s="84">
        <f t="shared" si="109"/>
        <v>1.1799331318716646</v>
      </c>
      <c r="BJ44" s="84">
        <f t="shared" si="110"/>
        <v>1.2838665547368093</v>
      </c>
      <c r="BK44" s="84">
        <f t="shared" si="111"/>
        <v>1.1669254658385093</v>
      </c>
      <c r="BL44" s="84">
        <f t="shared" si="112"/>
        <v>1.3094341681671851</v>
      </c>
      <c r="BM44" s="84" t="str">
        <f t="shared" si="113"/>
        <v>-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231</v>
      </c>
      <c r="B45" s="22" t="s">
        <v>80</v>
      </c>
      <c r="C45" s="71">
        <f>SUM(U45                                         : INDEX(U45:AF45,$B$2))</f>
        <v>280</v>
      </c>
      <c r="D45" s="71">
        <f>SUM(AG45                                      : INDEX(AG45:AR45,$B$2))</f>
        <v>166</v>
      </c>
      <c r="E45" s="71">
        <f>SUM(AS45                                      : INDEX(AS45:BD45,$B$2))</f>
        <v>206</v>
      </c>
      <c r="F45" s="67">
        <f>IFERROR(E45/D45,"-")</f>
        <v>1.2409638554216869</v>
      </c>
      <c r="H45" s="1"/>
      <c r="I45" s="1"/>
      <c r="J45" s="1"/>
      <c r="K45" s="1"/>
      <c r="L45" s="101"/>
      <c r="M45" s="101"/>
      <c r="N45" s="101"/>
      <c r="O45" s="101"/>
      <c r="P45" s="101"/>
      <c r="Q45" s="101"/>
      <c r="R45" s="11"/>
      <c r="S45" s="11"/>
      <c r="T45" s="1"/>
      <c r="U45" s="4">
        <v>49</v>
      </c>
      <c r="V45" s="4">
        <v>15</v>
      </c>
      <c r="W45" s="4">
        <v>52</v>
      </c>
      <c r="X45" s="4">
        <v>65</v>
      </c>
      <c r="Y45" s="4">
        <v>36</v>
      </c>
      <c r="Z45" s="4">
        <v>38</v>
      </c>
      <c r="AA45" s="4">
        <v>25</v>
      </c>
      <c r="AB45" s="4">
        <v>24</v>
      </c>
      <c r="AC45" s="4">
        <v>35</v>
      </c>
      <c r="AD45" s="4">
        <v>25</v>
      </c>
      <c r="AE45" s="4">
        <v>18</v>
      </c>
      <c r="AF45" s="4">
        <v>20</v>
      </c>
      <c r="AG45" s="4">
        <v>6</v>
      </c>
      <c r="AH45" s="4">
        <v>3</v>
      </c>
      <c r="AI45" s="4">
        <v>34</v>
      </c>
      <c r="AJ45" s="4">
        <v>17</v>
      </c>
      <c r="AK45" s="4">
        <v>40</v>
      </c>
      <c r="AL45" s="4">
        <v>44</v>
      </c>
      <c r="AM45" s="4">
        <v>22</v>
      </c>
      <c r="AN45" s="4">
        <v>28</v>
      </c>
      <c r="AO45" s="4">
        <v>41</v>
      </c>
      <c r="AP45" s="4">
        <v>54</v>
      </c>
      <c r="AQ45" s="4">
        <v>70</v>
      </c>
      <c r="AR45" s="4">
        <v>39</v>
      </c>
      <c r="AS45" s="4">
        <v>39</v>
      </c>
      <c r="AT45" s="4">
        <v>58</v>
      </c>
      <c r="AU45" s="4">
        <v>20</v>
      </c>
      <c r="AV45" s="4">
        <v>22</v>
      </c>
      <c r="AW45" s="4">
        <v>18</v>
      </c>
      <c r="AX45" s="4">
        <v>20</v>
      </c>
      <c r="AY45" s="4">
        <v>29</v>
      </c>
      <c r="AZ45" s="4"/>
      <c r="BA45" s="4"/>
      <c r="BB45" s="4"/>
      <c r="BC45" s="4"/>
      <c r="BD45" s="4"/>
      <c r="BF45" s="84">
        <f t="shared" si="106"/>
        <v>6.5</v>
      </c>
      <c r="BG45" s="84">
        <f t="shared" si="107"/>
        <v>19.333333333333332</v>
      </c>
      <c r="BH45" s="84">
        <f t="shared" si="108"/>
        <v>0.58823529411764708</v>
      </c>
      <c r="BI45" s="84">
        <f t="shared" si="109"/>
        <v>1.2941176470588236</v>
      </c>
      <c r="BJ45" s="84">
        <f t="shared" si="110"/>
        <v>0.45</v>
      </c>
      <c r="BK45" s="84">
        <f t="shared" si="111"/>
        <v>0.45454545454545453</v>
      </c>
      <c r="BL45" s="84">
        <f t="shared" si="112"/>
        <v>1.3181818181818181</v>
      </c>
      <c r="BM45" s="84">
        <f t="shared" si="113"/>
        <v>0</v>
      </c>
      <c r="BN45" s="84">
        <f t="shared" si="114"/>
        <v>0</v>
      </c>
      <c r="BO45" s="84">
        <f t="shared" si="115"/>
        <v>0</v>
      </c>
      <c r="BP45" s="84">
        <f t="shared" si="116"/>
        <v>0</v>
      </c>
      <c r="BQ45" s="84">
        <f t="shared" si="117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: INDEX(U49:AF49,$B$2))</f>
        <v>22369.131500000003</v>
      </c>
      <c r="D49" s="71">
        <f>SUM(AG49                                    : INDEX(AG49:AR49,$B$2))</f>
        <v>19691.846499999963</v>
      </c>
      <c r="E49" s="71">
        <f>SUM(AS49                                     : INDEX(AS49:BD49,$B$2))</f>
        <v>63211.101000000017</v>
      </c>
      <c r="F49" s="67">
        <f>IFERROR(E49/D49,"-")</f>
        <v>3.2100139009310342</v>
      </c>
      <c r="G49" s="4"/>
      <c r="H49" s="4">
        <f t="shared" ref="H49:H56" si="123">SUM(U49:W49)</f>
        <v>5829.3760000000002</v>
      </c>
      <c r="I49" s="4">
        <f t="shared" ref="I49:I59" si="124">SUM(X49:Z49)</f>
        <v>11677.904000000002</v>
      </c>
      <c r="J49" s="4">
        <f t="shared" ref="J49:J59" si="125">SUM(AA49:AC49)</f>
        <v>12217.204</v>
      </c>
      <c r="K49" s="4">
        <f t="shared" ref="K49:K59" si="126">SUM(AD49:AF49)</f>
        <v>13650.35699999998</v>
      </c>
      <c r="L49" s="4">
        <f t="shared" ref="L49:L59" si="127">SUM(AG49:AI49)</f>
        <v>6928.2609999999604</v>
      </c>
      <c r="M49" s="4">
        <f t="shared" ref="M49:M59" si="128">SUM(AJ49:AL49)</f>
        <v>10370.738499999999</v>
      </c>
      <c r="N49" s="4">
        <f t="shared" ref="N49:N59" si="129">SUM(AM49:AO49)</f>
        <v>6973.9675000000007</v>
      </c>
      <c r="O49" s="4">
        <f t="shared" ref="O49:O59" si="130">SUM(AP49:AR49)</f>
        <v>10903.354499999999</v>
      </c>
      <c r="P49" s="4">
        <f t="shared" ref="P49:P59" si="131">SUM(AS49:AU49)</f>
        <v>19177.021000000008</v>
      </c>
      <c r="Q49" s="4">
        <f t="shared" ref="Q49:Q59" si="132">SUM(AV49:AX49)</f>
        <v>35828.57</v>
      </c>
      <c r="R49" s="4">
        <f t="shared" ref="R49:R59" si="133">SUM(AY49:BA49)</f>
        <v>8205.51</v>
      </c>
      <c r="S49" s="4">
        <f t="shared" ref="S49:S59" si="134">SUM(BB49:BD49)</f>
        <v>0</v>
      </c>
      <c r="T49" s="4"/>
      <c r="U49" s="61">
        <v>1473.904</v>
      </c>
      <c r="V49" s="61">
        <v>1078.319</v>
      </c>
      <c r="W49" s="61">
        <v>3277.1529999999998</v>
      </c>
      <c r="X49" s="61">
        <v>4798.7695000000003</v>
      </c>
      <c r="Y49" s="61">
        <v>2642.3245000000002</v>
      </c>
      <c r="Z49" s="61">
        <v>4236.8100000000004</v>
      </c>
      <c r="AA49" s="61">
        <v>4861.8514999999998</v>
      </c>
      <c r="AB49" s="61">
        <v>1896.876</v>
      </c>
      <c r="AC49" s="61">
        <v>5458.4764999999998</v>
      </c>
      <c r="AD49" s="61">
        <v>4041.5549999999898</v>
      </c>
      <c r="AE49" s="61">
        <v>3524.4515000000001</v>
      </c>
      <c r="AF49" s="61">
        <v>6084.3504999999896</v>
      </c>
      <c r="AG49" s="61">
        <v>1577.261</v>
      </c>
      <c r="AH49" s="61">
        <v>1695.9549999999699</v>
      </c>
      <c r="AI49" s="61">
        <v>3655.0449999999901</v>
      </c>
      <c r="AJ49" s="61">
        <v>5513.5510000000004</v>
      </c>
      <c r="AK49" s="61">
        <v>2476.4769999999999</v>
      </c>
      <c r="AL49" s="4">
        <v>2380.7105000000001</v>
      </c>
      <c r="AM49" s="4">
        <v>2392.8470000000002</v>
      </c>
      <c r="AN49" s="4">
        <v>2005.9945</v>
      </c>
      <c r="AO49" s="4">
        <v>2575.1260000000002</v>
      </c>
      <c r="AP49" s="4">
        <v>2638.56</v>
      </c>
      <c r="AQ49" s="4">
        <v>3233.2505000000001</v>
      </c>
      <c r="AR49" s="4">
        <v>5031.5439999999999</v>
      </c>
      <c r="AS49" s="4">
        <v>3933.4949999999999</v>
      </c>
      <c r="AT49" s="4">
        <v>7272.9260000000104</v>
      </c>
      <c r="AU49" s="4">
        <v>7970.6</v>
      </c>
      <c r="AV49" s="4">
        <v>10699.83</v>
      </c>
      <c r="AW49" s="4">
        <v>10940.55</v>
      </c>
      <c r="AX49" s="4">
        <v>14188.19</v>
      </c>
      <c r="AY49" s="4">
        <v>8205.51</v>
      </c>
      <c r="AZ49" s="4"/>
      <c r="BA49" s="4"/>
      <c r="BB49" s="4"/>
      <c r="BC49" s="4"/>
      <c r="BD49" s="4"/>
      <c r="BE49" s="4"/>
      <c r="BF49" s="84">
        <f t="shared" ref="BF49:BF56" si="135">IFERROR(AS49/AG49,"-")</f>
        <v>2.4938770438120259</v>
      </c>
      <c r="BG49" s="84">
        <f t="shared" ref="BG49:BG56" si="136">IFERROR(AT49/AH49,"-")</f>
        <v>4.2883956237047203</v>
      </c>
      <c r="BH49" s="84">
        <f t="shared" ref="BH49:BH56" si="137">IFERROR(AU49/AI49,"-")</f>
        <v>2.1807118653805966</v>
      </c>
      <c r="BI49" s="84">
        <f t="shared" ref="BI49:BI56" si="138">IFERROR(AV49/AJ49,"-")</f>
        <v>1.9406422467117832</v>
      </c>
      <c r="BJ49" s="84">
        <f t="shared" ref="BJ49:BJ56" si="139">IFERROR(AW49/AK49,"-")</f>
        <v>4.4177878494328837</v>
      </c>
      <c r="BK49" s="84">
        <f t="shared" ref="BK49:BK56" si="140">IFERROR(AX49/AL49,"-")</f>
        <v>5.9596452403599685</v>
      </c>
      <c r="BL49" s="84">
        <f t="shared" ref="BL49:BL56" si="141">IFERROR(AY49/AM49,"-")</f>
        <v>3.4291828938498781</v>
      </c>
      <c r="BM49" s="84">
        <f t="shared" ref="BM49:BM56" si="142">IFERROR(AZ49/AN49,"-")</f>
        <v>0</v>
      </c>
      <c r="BN49" s="84">
        <f t="shared" ref="BN49:BN56" si="143">IFERROR(BA49/AO49,"-")</f>
        <v>0</v>
      </c>
      <c r="BO49" s="84">
        <f t="shared" ref="BO49:BO56" si="144">IFERROR(BB49/AP49,"-")</f>
        <v>0</v>
      </c>
      <c r="BP49" s="84">
        <f t="shared" ref="BP49:BP56" si="145">IFERROR(BC49/AQ49,"-")</f>
        <v>0</v>
      </c>
      <c r="BQ49" s="84">
        <f t="shared" ref="BQ49:BQ56" si="146">IFERROR(BD49/AR49,"-")</f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    : INDEX(U50:AF50,$B$2))</f>
        <v>10652.9655</v>
      </c>
      <c r="D50" s="71">
        <f>SUM(AG50                                     : INDEX(AG50:AR50,$B$2))</f>
        <v>14142.133</v>
      </c>
      <c r="E50" s="71">
        <f>SUM(AS50                                     : INDEX(AS50:BD50,$B$2))</f>
        <v>23343.434999999998</v>
      </c>
      <c r="F50" s="67">
        <f t="shared" ref="F50:F58" si="147">IFERROR(E50/D50,"-")</f>
        <v>1.6506304247032606</v>
      </c>
      <c r="G50" s="4"/>
      <c r="H50" s="4">
        <f t="shared" si="123"/>
        <v>2658.1215000000002</v>
      </c>
      <c r="I50" s="4">
        <f t="shared" si="124"/>
        <v>6069.76</v>
      </c>
      <c r="J50" s="4">
        <f t="shared" si="125"/>
        <v>5408.058</v>
      </c>
      <c r="K50" s="4">
        <f t="shared" si="126"/>
        <v>10276.152</v>
      </c>
      <c r="L50" s="4">
        <f t="shared" si="127"/>
        <v>5485.1880000000001</v>
      </c>
      <c r="M50" s="4">
        <f t="shared" si="128"/>
        <v>6836.1589999999997</v>
      </c>
      <c r="N50" s="4">
        <f t="shared" si="129"/>
        <v>8254.1719999999987</v>
      </c>
      <c r="O50" s="4">
        <f t="shared" si="130"/>
        <v>11000.92550000001</v>
      </c>
      <c r="P50" s="4">
        <f t="shared" si="131"/>
        <v>7727.5049999999992</v>
      </c>
      <c r="Q50" s="4">
        <f t="shared" si="132"/>
        <v>12219.49</v>
      </c>
      <c r="R50" s="4">
        <f t="shared" si="133"/>
        <v>3396.44</v>
      </c>
      <c r="S50" s="4">
        <f t="shared" si="134"/>
        <v>0</v>
      </c>
      <c r="T50" s="4"/>
      <c r="U50" s="61">
        <v>771.61900000000003</v>
      </c>
      <c r="V50" s="61">
        <v>387.50799999999998</v>
      </c>
      <c r="W50" s="61">
        <v>1498.9945</v>
      </c>
      <c r="X50" s="61">
        <v>2432.7359999999999</v>
      </c>
      <c r="Y50" s="61">
        <v>1470.8130000000001</v>
      </c>
      <c r="Z50" s="61">
        <v>2166.2109999999998</v>
      </c>
      <c r="AA50" s="61">
        <v>1925.0840000000001</v>
      </c>
      <c r="AB50" s="61">
        <v>1391.4680000000001</v>
      </c>
      <c r="AC50" s="61">
        <v>2091.5059999999999</v>
      </c>
      <c r="AD50" s="61">
        <v>1552.673</v>
      </c>
      <c r="AE50" s="61">
        <v>2970.7020000000002</v>
      </c>
      <c r="AF50" s="61">
        <v>5752.777</v>
      </c>
      <c r="AG50" s="61">
        <v>311.50099999999998</v>
      </c>
      <c r="AH50" s="61">
        <v>496.25200000000001</v>
      </c>
      <c r="AI50" s="61">
        <v>4677.4350000000004</v>
      </c>
      <c r="AJ50" s="61">
        <v>2248.5709999999999</v>
      </c>
      <c r="AK50" s="61">
        <v>1671.1790000000001</v>
      </c>
      <c r="AL50" s="4">
        <v>2916.4090000000001</v>
      </c>
      <c r="AM50" s="4">
        <v>1820.7860000000001</v>
      </c>
      <c r="AN50" s="4">
        <v>2307.6289999999999</v>
      </c>
      <c r="AO50" s="4">
        <v>4125.7569999999996</v>
      </c>
      <c r="AP50" s="4">
        <v>1977.643</v>
      </c>
      <c r="AQ50" s="4">
        <v>3613.904</v>
      </c>
      <c r="AR50" s="4">
        <v>5409.3785000000098</v>
      </c>
      <c r="AS50" s="4">
        <v>1264.491</v>
      </c>
      <c r="AT50" s="4">
        <v>2129.3139999999999</v>
      </c>
      <c r="AU50" s="4">
        <v>4333.7</v>
      </c>
      <c r="AV50" s="4">
        <v>3917.58</v>
      </c>
      <c r="AW50" s="4">
        <v>3298.59</v>
      </c>
      <c r="AX50" s="4">
        <v>5003.32</v>
      </c>
      <c r="AY50" s="4">
        <v>3396.44</v>
      </c>
      <c r="AZ50" s="4"/>
      <c r="BA50" s="4"/>
      <c r="BB50" s="4"/>
      <c r="BC50" s="4"/>
      <c r="BD50" s="4"/>
      <c r="BE50" s="4"/>
      <c r="BF50" s="84">
        <f t="shared" si="135"/>
        <v>4.0593481240830691</v>
      </c>
      <c r="BG50" s="84">
        <f t="shared" si="136"/>
        <v>4.2907917751464977</v>
      </c>
      <c r="BH50" s="84">
        <f t="shared" si="137"/>
        <v>0.926512073390651</v>
      </c>
      <c r="BI50" s="84">
        <f t="shared" si="138"/>
        <v>1.7422531910266565</v>
      </c>
      <c r="BJ50" s="84">
        <f t="shared" si="139"/>
        <v>1.9738101065176141</v>
      </c>
      <c r="BK50" s="84">
        <f t="shared" si="140"/>
        <v>1.7155755588465127</v>
      </c>
      <c r="BL50" s="84">
        <f t="shared" si="141"/>
        <v>1.865370230219257</v>
      </c>
      <c r="BM50" s="84">
        <f t="shared" si="142"/>
        <v>0</v>
      </c>
      <c r="BN50" s="84">
        <f t="shared" si="143"/>
        <v>0</v>
      </c>
      <c r="BO50" s="84">
        <f t="shared" si="144"/>
        <v>0</v>
      </c>
      <c r="BP50" s="84">
        <f t="shared" si="145"/>
        <v>0</v>
      </c>
      <c r="BQ50" s="84">
        <f t="shared" si="146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    : INDEX(U51:AF51,$B$2))</f>
        <v>10535.084999999999</v>
      </c>
      <c r="D51" s="71">
        <f>SUM(AG51                                     : INDEX(AG51:AR51,$B$2))</f>
        <v>10865.058999999997</v>
      </c>
      <c r="E51" s="71">
        <f>SUM(AS51                                     : INDEX(AS51:BD51,$B$2))</f>
        <v>14798.122999999998</v>
      </c>
      <c r="F51" s="67">
        <f t="shared" si="147"/>
        <v>1.3619919597307295</v>
      </c>
      <c r="G51" s="4"/>
      <c r="H51" s="4">
        <f t="shared" si="123"/>
        <v>2817.4299999999989</v>
      </c>
      <c r="I51" s="4">
        <f t="shared" si="124"/>
        <v>6032.6</v>
      </c>
      <c r="J51" s="4">
        <f t="shared" si="125"/>
        <v>4988.598</v>
      </c>
      <c r="K51" s="4">
        <f t="shared" si="126"/>
        <v>6994.0189999999902</v>
      </c>
      <c r="L51" s="4">
        <f t="shared" si="127"/>
        <v>2353.6879999999992</v>
      </c>
      <c r="M51" s="4">
        <f t="shared" si="128"/>
        <v>6602.402</v>
      </c>
      <c r="N51" s="4">
        <f t="shared" si="129"/>
        <v>5507.8630000000003</v>
      </c>
      <c r="O51" s="4">
        <f t="shared" si="130"/>
        <v>11814.738000000001</v>
      </c>
      <c r="P51" s="4">
        <f t="shared" si="131"/>
        <v>5629.8029999999999</v>
      </c>
      <c r="Q51" s="4">
        <f t="shared" si="132"/>
        <v>6991.35</v>
      </c>
      <c r="R51" s="4">
        <f t="shared" si="133"/>
        <v>2176.9699999999998</v>
      </c>
      <c r="S51" s="4">
        <f t="shared" si="134"/>
        <v>0</v>
      </c>
      <c r="T51" s="4"/>
      <c r="U51" s="61">
        <v>932.72199999999998</v>
      </c>
      <c r="V51" s="61">
        <v>859.54399999999896</v>
      </c>
      <c r="W51" s="61">
        <v>1025.164</v>
      </c>
      <c r="X51" s="61">
        <v>2136.0569999999998</v>
      </c>
      <c r="Y51" s="61">
        <v>1875.0250000000001</v>
      </c>
      <c r="Z51" s="61">
        <v>2021.518</v>
      </c>
      <c r="AA51" s="61">
        <v>1685.0550000000001</v>
      </c>
      <c r="AB51" s="61">
        <v>1191.124</v>
      </c>
      <c r="AC51" s="61">
        <v>2112.4189999999999</v>
      </c>
      <c r="AD51" s="61">
        <v>1874.9639999999999</v>
      </c>
      <c r="AE51" s="61">
        <v>1439.818</v>
      </c>
      <c r="AF51" s="61">
        <v>3679.2369999999901</v>
      </c>
      <c r="AG51" s="61">
        <v>966.26899999999898</v>
      </c>
      <c r="AH51" s="61">
        <v>305.28300000000002</v>
      </c>
      <c r="AI51" s="61">
        <v>1082.136</v>
      </c>
      <c r="AJ51" s="61">
        <v>2454.2429999999999</v>
      </c>
      <c r="AK51" s="61">
        <v>1950.7380000000001</v>
      </c>
      <c r="AL51" s="4">
        <v>2197.4209999999998</v>
      </c>
      <c r="AM51" s="4">
        <v>1908.9690000000001</v>
      </c>
      <c r="AN51" s="4">
        <v>1201.21</v>
      </c>
      <c r="AO51" s="4">
        <v>2397.6840000000002</v>
      </c>
      <c r="AP51" s="4">
        <v>4009.319</v>
      </c>
      <c r="AQ51" s="4">
        <v>4548.3230000000103</v>
      </c>
      <c r="AR51" s="4">
        <v>3257.09599999999</v>
      </c>
      <c r="AS51" s="4">
        <v>1266.1579999999999</v>
      </c>
      <c r="AT51" s="4">
        <v>1064.2650000000001</v>
      </c>
      <c r="AU51" s="4">
        <v>3299.38</v>
      </c>
      <c r="AV51" s="4">
        <v>1586.81</v>
      </c>
      <c r="AW51" s="4">
        <v>3248.4</v>
      </c>
      <c r="AX51" s="4">
        <v>2156.14</v>
      </c>
      <c r="AY51" s="4">
        <v>2176.9699999999998</v>
      </c>
      <c r="AZ51" s="4"/>
      <c r="BA51" s="4"/>
      <c r="BB51" s="4"/>
      <c r="BC51" s="4"/>
      <c r="BD51" s="4"/>
      <c r="BE51" s="4"/>
      <c r="BF51" s="84">
        <f t="shared" si="135"/>
        <v>1.3103576747261905</v>
      </c>
      <c r="BG51" s="84">
        <f t="shared" si="136"/>
        <v>3.4861587445091931</v>
      </c>
      <c r="BH51" s="84">
        <f t="shared" si="137"/>
        <v>3.0489513332889766</v>
      </c>
      <c r="BI51" s="84">
        <f t="shared" si="138"/>
        <v>0.64655781843933136</v>
      </c>
      <c r="BJ51" s="84">
        <f t="shared" si="139"/>
        <v>1.6652159336620294</v>
      </c>
      <c r="BK51" s="84">
        <f t="shared" si="140"/>
        <v>0.9812138866425687</v>
      </c>
      <c r="BL51" s="84">
        <f t="shared" si="141"/>
        <v>1.1403904411229306</v>
      </c>
      <c r="BM51" s="84">
        <f t="shared" si="142"/>
        <v>0</v>
      </c>
      <c r="BN51" s="84">
        <f t="shared" si="143"/>
        <v>0</v>
      </c>
      <c r="BO51" s="84">
        <f t="shared" si="144"/>
        <v>0</v>
      </c>
      <c r="BP51" s="84">
        <f t="shared" si="145"/>
        <v>0</v>
      </c>
      <c r="BQ51" s="84">
        <f t="shared" si="146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    : INDEX(U52:AF52,$B$2))</f>
        <v>13353.97799999999</v>
      </c>
      <c r="D52" s="71">
        <f>SUM(AG52                                   : INDEX(AG52:AR52,$B$2))</f>
        <v>14802.901000000002</v>
      </c>
      <c r="E52" s="71">
        <f>SUM(AS52                                     : INDEX(AS52:BD52,$B$2))</f>
        <v>19625.214500000002</v>
      </c>
      <c r="F52" s="67">
        <f t="shared" si="147"/>
        <v>1.325768138285867</v>
      </c>
      <c r="G52" s="4"/>
      <c r="H52" s="4">
        <f t="shared" si="123"/>
        <v>4523.68</v>
      </c>
      <c r="I52" s="4">
        <f t="shared" si="124"/>
        <v>6323.9429999999902</v>
      </c>
      <c r="J52" s="4">
        <f t="shared" si="125"/>
        <v>6127.51</v>
      </c>
      <c r="K52" s="4">
        <f t="shared" si="126"/>
        <v>8846.6064999999999</v>
      </c>
      <c r="L52" s="4">
        <f t="shared" si="127"/>
        <v>4947.7710000000006</v>
      </c>
      <c r="M52" s="4">
        <f t="shared" si="128"/>
        <v>7079.4679999999989</v>
      </c>
      <c r="N52" s="4">
        <f t="shared" si="129"/>
        <v>7069.9130000000005</v>
      </c>
      <c r="O52" s="4">
        <f t="shared" si="130"/>
        <v>23663.90150000012</v>
      </c>
      <c r="P52" s="4">
        <f t="shared" si="131"/>
        <v>9879.9444999999996</v>
      </c>
      <c r="Q52" s="4">
        <f t="shared" si="132"/>
        <v>6794.35</v>
      </c>
      <c r="R52" s="4">
        <f t="shared" si="133"/>
        <v>2950.92</v>
      </c>
      <c r="S52" s="4">
        <f t="shared" si="134"/>
        <v>0</v>
      </c>
      <c r="T52" s="4"/>
      <c r="U52" s="61">
        <v>1015.534</v>
      </c>
      <c r="V52" s="61">
        <v>1120.604</v>
      </c>
      <c r="W52" s="61">
        <v>2387.5419999999999</v>
      </c>
      <c r="X52" s="61">
        <v>1265.3800000000001</v>
      </c>
      <c r="Y52" s="61">
        <v>1534.2449999999999</v>
      </c>
      <c r="Z52" s="61">
        <v>3524.3179999999902</v>
      </c>
      <c r="AA52" s="61">
        <v>2506.355</v>
      </c>
      <c r="AB52" s="61">
        <v>1379.2929999999999</v>
      </c>
      <c r="AC52" s="61">
        <v>2241.8620000000001</v>
      </c>
      <c r="AD52" s="61">
        <v>2139.364</v>
      </c>
      <c r="AE52" s="61">
        <v>3167.6849999999999</v>
      </c>
      <c r="AF52" s="61">
        <v>3539.5574999999999</v>
      </c>
      <c r="AG52" s="61">
        <v>1059.297</v>
      </c>
      <c r="AH52" s="61">
        <v>1546.6210000000001</v>
      </c>
      <c r="AI52" s="61">
        <v>2341.8530000000001</v>
      </c>
      <c r="AJ52" s="61">
        <v>868.44099999999901</v>
      </c>
      <c r="AK52" s="61">
        <v>2736.2179999999998</v>
      </c>
      <c r="AL52" s="4">
        <v>3474.8090000000002</v>
      </c>
      <c r="AM52" s="4">
        <v>2775.6619999999998</v>
      </c>
      <c r="AN52" s="4">
        <v>2269.0259999999998</v>
      </c>
      <c r="AO52" s="4">
        <v>2025.2249999999999</v>
      </c>
      <c r="AP52" s="4">
        <v>1506.9870000000001</v>
      </c>
      <c r="AQ52" s="4">
        <v>7030.70550000002</v>
      </c>
      <c r="AR52" s="4">
        <v>15126.209000000101</v>
      </c>
      <c r="AS52" s="4">
        <v>3012.2404999999999</v>
      </c>
      <c r="AT52" s="4">
        <v>4534.0839999999998</v>
      </c>
      <c r="AU52" s="4">
        <v>2333.62</v>
      </c>
      <c r="AV52" s="4">
        <v>1563.44</v>
      </c>
      <c r="AW52" s="4">
        <v>1865.16</v>
      </c>
      <c r="AX52" s="4">
        <v>3365.75</v>
      </c>
      <c r="AY52" s="4">
        <v>2950.92</v>
      </c>
      <c r="AZ52" s="4"/>
      <c r="BA52" s="4"/>
      <c r="BB52" s="4"/>
      <c r="BC52" s="4"/>
      <c r="BD52" s="4"/>
      <c r="BE52" s="4"/>
      <c r="BF52" s="84">
        <f t="shared" si="135"/>
        <v>2.8436222324805978</v>
      </c>
      <c r="BG52" s="84">
        <f t="shared" si="136"/>
        <v>2.9316063857919938</v>
      </c>
      <c r="BH52" s="84">
        <f t="shared" si="137"/>
        <v>0.99648440785992964</v>
      </c>
      <c r="BI52" s="84">
        <f t="shared" si="138"/>
        <v>1.800283496518476</v>
      </c>
      <c r="BJ52" s="84">
        <f t="shared" si="139"/>
        <v>0.68165621306489477</v>
      </c>
      <c r="BK52" s="84">
        <f t="shared" si="140"/>
        <v>0.96861439002834393</v>
      </c>
      <c r="BL52" s="84">
        <f t="shared" si="141"/>
        <v>1.0631409732164796</v>
      </c>
      <c r="BM52" s="84">
        <f t="shared" si="142"/>
        <v>0</v>
      </c>
      <c r="BN52" s="84">
        <f t="shared" si="143"/>
        <v>0</v>
      </c>
      <c r="BO52" s="84">
        <f t="shared" si="144"/>
        <v>0</v>
      </c>
      <c r="BP52" s="84">
        <f t="shared" si="145"/>
        <v>0</v>
      </c>
      <c r="BQ52" s="84">
        <f t="shared" si="146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    : INDEX(U53:AF53,$B$2))</f>
        <v>9953.9279999999999</v>
      </c>
      <c r="D53" s="71">
        <f>SUM(AG53                                   : INDEX(AG53:AR53,$B$2))</f>
        <v>12530.273999999999</v>
      </c>
      <c r="E53" s="71">
        <f>SUM(AS53                                     : INDEX(AS53:BD53,$B$2))</f>
        <v>14759.858999999999</v>
      </c>
      <c r="F53" s="67">
        <f t="shared" si="147"/>
        <v>1.1779358535974551</v>
      </c>
      <c r="G53" s="4"/>
      <c r="H53" s="4">
        <f t="shared" si="123"/>
        <v>2732.3040000000001</v>
      </c>
      <c r="I53" s="4">
        <f t="shared" si="124"/>
        <v>5038.9045000000006</v>
      </c>
      <c r="J53" s="4">
        <f t="shared" si="125"/>
        <v>6909.3899999999903</v>
      </c>
      <c r="K53" s="4">
        <f t="shared" si="126"/>
        <v>10250.844000000001</v>
      </c>
      <c r="L53" s="4">
        <f t="shared" si="127"/>
        <v>3570.9929999999999</v>
      </c>
      <c r="M53" s="4">
        <f t="shared" si="128"/>
        <v>7423.9699999999993</v>
      </c>
      <c r="N53" s="4">
        <f t="shared" si="129"/>
        <v>7931.5499999999993</v>
      </c>
      <c r="O53" s="4">
        <f t="shared" si="130"/>
        <v>8536.6314999999995</v>
      </c>
      <c r="P53" s="4">
        <f t="shared" si="131"/>
        <v>10510.999</v>
      </c>
      <c r="Q53" s="4">
        <f t="shared" si="132"/>
        <v>3225.45</v>
      </c>
      <c r="R53" s="4">
        <f t="shared" si="133"/>
        <v>1023.41</v>
      </c>
      <c r="S53" s="4">
        <f t="shared" si="134"/>
        <v>0</v>
      </c>
      <c r="T53" s="4"/>
      <c r="U53" s="61">
        <v>362.76100000000002</v>
      </c>
      <c r="V53" s="61">
        <v>689.78899999999999</v>
      </c>
      <c r="W53" s="61">
        <v>1679.7539999999999</v>
      </c>
      <c r="X53" s="61">
        <v>1586.1565000000001</v>
      </c>
      <c r="Y53" s="61">
        <v>1734.4480000000001</v>
      </c>
      <c r="Z53" s="61">
        <v>1718.3</v>
      </c>
      <c r="AA53" s="61">
        <v>2182.7195000000002</v>
      </c>
      <c r="AB53" s="61">
        <v>2068.2530000000002</v>
      </c>
      <c r="AC53" s="61">
        <v>2658.41749999999</v>
      </c>
      <c r="AD53" s="61">
        <v>2392.34</v>
      </c>
      <c r="AE53" s="61">
        <v>2845.4960000000001</v>
      </c>
      <c r="AF53" s="61">
        <v>5013.0079999999998</v>
      </c>
      <c r="AG53" s="61">
        <v>654.11800000000005</v>
      </c>
      <c r="AH53" s="61">
        <v>547.61599999999999</v>
      </c>
      <c r="AI53" s="61">
        <v>2369.259</v>
      </c>
      <c r="AJ53" s="61">
        <v>4357.9949999999999</v>
      </c>
      <c r="AK53" s="61">
        <v>1572.2270000000001</v>
      </c>
      <c r="AL53" s="4">
        <v>1493.748</v>
      </c>
      <c r="AM53" s="4">
        <v>1535.3109999999999</v>
      </c>
      <c r="AN53" s="4">
        <v>2539.491</v>
      </c>
      <c r="AO53" s="4">
        <v>3856.748</v>
      </c>
      <c r="AP53" s="4">
        <v>3897.5075000000002</v>
      </c>
      <c r="AQ53" s="4">
        <v>1992.4794999999999</v>
      </c>
      <c r="AR53" s="4">
        <v>2646.6444999999999</v>
      </c>
      <c r="AS53" s="4">
        <v>1240.9359999999999</v>
      </c>
      <c r="AT53" s="4">
        <v>3796.6129999999998</v>
      </c>
      <c r="AU53" s="4">
        <v>5473.45</v>
      </c>
      <c r="AV53" s="4">
        <v>1200.6199999999999</v>
      </c>
      <c r="AW53" s="4">
        <v>1020.13</v>
      </c>
      <c r="AX53" s="4">
        <v>1004.7</v>
      </c>
      <c r="AY53" s="4">
        <v>1023.41</v>
      </c>
      <c r="AZ53" s="4"/>
      <c r="BA53" s="4"/>
      <c r="BB53" s="4"/>
      <c r="BC53" s="4"/>
      <c r="BD53" s="4"/>
      <c r="BE53" s="4"/>
      <c r="BF53" s="84">
        <f t="shared" si="135"/>
        <v>1.8971133648668892</v>
      </c>
      <c r="BG53" s="84">
        <f t="shared" si="136"/>
        <v>6.9329840618243441</v>
      </c>
      <c r="BH53" s="84">
        <f t="shared" si="137"/>
        <v>2.3101948752753496</v>
      </c>
      <c r="BI53" s="84">
        <f t="shared" si="138"/>
        <v>0.27549825091584546</v>
      </c>
      <c r="BJ53" s="84">
        <f t="shared" si="139"/>
        <v>0.64884396464378236</v>
      </c>
      <c r="BK53" s="84">
        <f t="shared" si="140"/>
        <v>0.6726034110171194</v>
      </c>
      <c r="BL53" s="84">
        <f t="shared" si="141"/>
        <v>0.66658155904569172</v>
      </c>
      <c r="BM53" s="84">
        <f t="shared" si="142"/>
        <v>0</v>
      </c>
      <c r="BN53" s="84">
        <f t="shared" si="143"/>
        <v>0</v>
      </c>
      <c r="BO53" s="84">
        <f t="shared" si="144"/>
        <v>0</v>
      </c>
      <c r="BP53" s="84">
        <f t="shared" si="145"/>
        <v>0</v>
      </c>
      <c r="BQ53" s="84">
        <f t="shared" si="146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    : INDEX(U54:AF54,$B$2))</f>
        <v>11518.620999999999</v>
      </c>
      <c r="D54" s="71">
        <f>SUM(AG54                                   : INDEX(AG54:AR54,$B$2))</f>
        <v>12067.452000000001</v>
      </c>
      <c r="E54" s="71">
        <f>SUM(AS54                                     : INDEX(AS54:BD54,$B$2))</f>
        <v>17622.035</v>
      </c>
      <c r="F54" s="67">
        <f t="shared" si="147"/>
        <v>1.4602946007160416</v>
      </c>
      <c r="G54" s="4"/>
      <c r="H54" s="4">
        <f t="shared" si="123"/>
        <v>1332.6524999999999</v>
      </c>
      <c r="I54" s="4">
        <f t="shared" si="124"/>
        <v>7397.5754999999999</v>
      </c>
      <c r="J54" s="4">
        <f t="shared" si="125"/>
        <v>7954.7200000000012</v>
      </c>
      <c r="K54" s="4">
        <f t="shared" si="126"/>
        <v>14090.301000000021</v>
      </c>
      <c r="L54" s="4">
        <f t="shared" si="127"/>
        <v>3883.7890000000002</v>
      </c>
      <c r="M54" s="4">
        <f t="shared" si="128"/>
        <v>6032.5419999999995</v>
      </c>
      <c r="N54" s="4">
        <f t="shared" si="129"/>
        <v>7434.0135000000009</v>
      </c>
      <c r="O54" s="4">
        <f t="shared" si="130"/>
        <v>14414.502000000011</v>
      </c>
      <c r="P54" s="4">
        <f t="shared" si="131"/>
        <v>2332.585</v>
      </c>
      <c r="Q54" s="4">
        <f t="shared" si="132"/>
        <v>12926.61</v>
      </c>
      <c r="R54" s="4">
        <f t="shared" si="133"/>
        <v>2362.84</v>
      </c>
      <c r="S54" s="4">
        <f t="shared" si="134"/>
        <v>0</v>
      </c>
      <c r="T54" s="4"/>
      <c r="U54" s="61">
        <v>338.62200000000001</v>
      </c>
      <c r="V54" s="61">
        <v>546.81200000000001</v>
      </c>
      <c r="W54" s="61">
        <v>447.21850000000001</v>
      </c>
      <c r="X54" s="61">
        <v>1410.0329999999999</v>
      </c>
      <c r="Y54" s="61">
        <v>1576.9490000000001</v>
      </c>
      <c r="Z54" s="61">
        <v>4410.5934999999999</v>
      </c>
      <c r="AA54" s="61">
        <v>2788.393</v>
      </c>
      <c r="AB54" s="61">
        <v>1424.797</v>
      </c>
      <c r="AC54" s="61">
        <v>3741.53</v>
      </c>
      <c r="AD54" s="61">
        <v>3015.6439999999998</v>
      </c>
      <c r="AE54" s="61">
        <v>5298.1670000000104</v>
      </c>
      <c r="AF54" s="61">
        <v>5776.4900000000098</v>
      </c>
      <c r="AG54" s="61">
        <v>897.09</v>
      </c>
      <c r="AH54" s="61">
        <v>819.21799999999996</v>
      </c>
      <c r="AI54" s="61">
        <v>2167.4810000000002</v>
      </c>
      <c r="AJ54" s="61">
        <v>1641.7139999999999</v>
      </c>
      <c r="AK54" s="61">
        <v>1809.37</v>
      </c>
      <c r="AL54" s="4">
        <v>2581.4580000000001</v>
      </c>
      <c r="AM54" s="4">
        <v>2151.1210000000001</v>
      </c>
      <c r="AN54" s="4">
        <v>2418.8905</v>
      </c>
      <c r="AO54" s="4">
        <v>2864.002</v>
      </c>
      <c r="AP54" s="4">
        <v>2571.761</v>
      </c>
      <c r="AQ54" s="4">
        <v>4710.0249999999996</v>
      </c>
      <c r="AR54" s="4">
        <v>7132.7160000000104</v>
      </c>
      <c r="AS54" s="4">
        <v>485.90499999999997</v>
      </c>
      <c r="AT54" s="4">
        <v>536.13</v>
      </c>
      <c r="AU54" s="4">
        <v>1310.55</v>
      </c>
      <c r="AV54" s="4">
        <v>2466.52</v>
      </c>
      <c r="AW54" s="4">
        <v>7865.96</v>
      </c>
      <c r="AX54" s="4">
        <v>2594.13</v>
      </c>
      <c r="AY54" s="4">
        <v>2362.84</v>
      </c>
      <c r="AZ54" s="4"/>
      <c r="BA54" s="4"/>
      <c r="BB54" s="4"/>
      <c r="BC54" s="4"/>
      <c r="BD54" s="4"/>
      <c r="BE54" s="4"/>
      <c r="BF54" s="84">
        <f t="shared" si="135"/>
        <v>0.5416457657537147</v>
      </c>
      <c r="BG54" s="84">
        <f t="shared" si="136"/>
        <v>0.65444118659502115</v>
      </c>
      <c r="BH54" s="84">
        <f t="shared" si="137"/>
        <v>0.60464197840719236</v>
      </c>
      <c r="BI54" s="84">
        <f t="shared" si="138"/>
        <v>1.5024054128794662</v>
      </c>
      <c r="BJ54" s="84">
        <f t="shared" si="139"/>
        <v>4.3473474192674804</v>
      </c>
      <c r="BK54" s="84">
        <f t="shared" si="140"/>
        <v>1.0049088538337638</v>
      </c>
      <c r="BL54" s="84">
        <f t="shared" si="141"/>
        <v>1.0984226363835414</v>
      </c>
      <c r="BM54" s="84">
        <f t="shared" si="142"/>
        <v>0</v>
      </c>
      <c r="BN54" s="84">
        <f t="shared" si="143"/>
        <v>0</v>
      </c>
      <c r="BO54" s="84">
        <f t="shared" si="144"/>
        <v>0</v>
      </c>
      <c r="BP54" s="84">
        <f t="shared" si="145"/>
        <v>0</v>
      </c>
      <c r="BQ54" s="84">
        <f t="shared" si="146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    : INDEX(U55:AF55,$B$2))</f>
        <v>3476.2909999999997</v>
      </c>
      <c r="D55" s="71">
        <f>SUM(AG55                                   : INDEX(AG55:AR55,$B$2))</f>
        <v>10199.488499999999</v>
      </c>
      <c r="E55" s="71">
        <f>SUM(AS55                                       : INDEX(AS55:BD55,$B$2))</f>
        <v>14471.8055</v>
      </c>
      <c r="F55" s="67">
        <f t="shared" si="147"/>
        <v>1.4188756132231535</v>
      </c>
      <c r="G55" s="4"/>
      <c r="H55" s="4">
        <f t="shared" si="123"/>
        <v>1157.1990000000001</v>
      </c>
      <c r="I55" s="4">
        <f t="shared" si="124"/>
        <v>1686.527</v>
      </c>
      <c r="J55" s="4">
        <f t="shared" si="125"/>
        <v>4992.348</v>
      </c>
      <c r="K55" s="4">
        <f t="shared" si="126"/>
        <v>5630.3254999999899</v>
      </c>
      <c r="L55" s="4">
        <f t="shared" si="127"/>
        <v>3520.1509999999998</v>
      </c>
      <c r="M55" s="4">
        <f t="shared" si="128"/>
        <v>5093.2754999999997</v>
      </c>
      <c r="N55" s="4">
        <f t="shared" si="129"/>
        <v>5275.8529999999992</v>
      </c>
      <c r="O55" s="4">
        <f t="shared" si="130"/>
        <v>10658.655999999999</v>
      </c>
      <c r="P55" s="4">
        <f t="shared" si="131"/>
        <v>4891.8855000000003</v>
      </c>
      <c r="Q55" s="4">
        <f t="shared" si="132"/>
        <v>6859.74</v>
      </c>
      <c r="R55" s="4">
        <f t="shared" si="133"/>
        <v>2720.18</v>
      </c>
      <c r="S55" s="4">
        <f t="shared" si="134"/>
        <v>0</v>
      </c>
      <c r="T55" s="4"/>
      <c r="U55" s="61">
        <v>334.298</v>
      </c>
      <c r="V55" s="61">
        <v>270.85199999999998</v>
      </c>
      <c r="W55" s="61">
        <v>552.04899999999998</v>
      </c>
      <c r="X55" s="61">
        <v>388.04</v>
      </c>
      <c r="Y55" s="61">
        <v>523.77149999999995</v>
      </c>
      <c r="Z55" s="61">
        <v>774.71550000000002</v>
      </c>
      <c r="AA55" s="61">
        <v>632.56500000000005</v>
      </c>
      <c r="AB55" s="61">
        <v>705.60400000000004</v>
      </c>
      <c r="AC55" s="61">
        <v>3654.1790000000001</v>
      </c>
      <c r="AD55" s="61">
        <v>-1191.258</v>
      </c>
      <c r="AE55" s="61">
        <v>2363.9495000000002</v>
      </c>
      <c r="AF55" s="61">
        <v>4457.63399999999</v>
      </c>
      <c r="AG55" s="61">
        <v>596.98699999999997</v>
      </c>
      <c r="AH55" s="61">
        <v>1388.49</v>
      </c>
      <c r="AI55" s="61">
        <v>1534.674</v>
      </c>
      <c r="AJ55" s="61">
        <v>1206.982</v>
      </c>
      <c r="AK55" s="61">
        <v>1457.5889999999999</v>
      </c>
      <c r="AL55" s="4">
        <v>2428.7044999999998</v>
      </c>
      <c r="AM55" s="4">
        <v>1586.0619999999999</v>
      </c>
      <c r="AN55" s="4">
        <v>1310.0440000000001</v>
      </c>
      <c r="AO55" s="4">
        <v>2379.7469999999998</v>
      </c>
      <c r="AP55" s="4">
        <v>1759.1415</v>
      </c>
      <c r="AQ55" s="4">
        <v>2505.2604999999999</v>
      </c>
      <c r="AR55" s="4">
        <v>6394.2539999999999</v>
      </c>
      <c r="AS55" s="4">
        <v>1566.4295</v>
      </c>
      <c r="AT55" s="4">
        <v>1094.9259999999999</v>
      </c>
      <c r="AU55" s="4">
        <v>2230.5300000000002</v>
      </c>
      <c r="AV55" s="4">
        <v>2197.79</v>
      </c>
      <c r="AW55" s="4">
        <v>2466.1999999999998</v>
      </c>
      <c r="AX55" s="4">
        <v>2195.75</v>
      </c>
      <c r="AY55" s="4">
        <v>2720.18</v>
      </c>
      <c r="AZ55" s="4"/>
      <c r="BA55" s="4"/>
      <c r="BB55" s="4"/>
      <c r="BC55" s="4"/>
      <c r="BD55" s="4"/>
      <c r="BE55" s="4"/>
      <c r="BF55" s="84">
        <f t="shared" si="135"/>
        <v>2.6238921450550849</v>
      </c>
      <c r="BG55" s="84">
        <f t="shared" si="136"/>
        <v>0.78857319822252947</v>
      </c>
      <c r="BH55" s="84">
        <f t="shared" si="137"/>
        <v>1.4534226812990905</v>
      </c>
      <c r="BI55" s="84">
        <f t="shared" si="138"/>
        <v>1.8208970804867015</v>
      </c>
      <c r="BJ55" s="84">
        <f t="shared" si="139"/>
        <v>1.6919721540159811</v>
      </c>
      <c r="BK55" s="84">
        <f t="shared" si="140"/>
        <v>0.90408281452107497</v>
      </c>
      <c r="BL55" s="84">
        <f t="shared" si="141"/>
        <v>1.7150527532971598</v>
      </c>
      <c r="BM55" s="84">
        <f t="shared" si="142"/>
        <v>0</v>
      </c>
      <c r="BN55" s="84">
        <f t="shared" si="143"/>
        <v>0</v>
      </c>
      <c r="BO55" s="84">
        <f t="shared" si="144"/>
        <v>0</v>
      </c>
      <c r="BP55" s="84">
        <f t="shared" si="145"/>
        <v>0</v>
      </c>
      <c r="BQ55" s="84">
        <f t="shared" si="146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    : INDEX(U56:AF56,$B$2))</f>
        <v>0</v>
      </c>
      <c r="D56" s="71">
        <f>SUM(AG56                                    : INDEX(AG56:AR56,$B$2))</f>
        <v>0</v>
      </c>
      <c r="E56" s="71">
        <f>SUM(AS56                                      : INDEX(AS56:BD56,$B$2))</f>
        <v>3104.7819999999997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1149.702</v>
      </c>
      <c r="Q56" s="4">
        <f t="shared" si="132"/>
        <v>1567.3899999999999</v>
      </c>
      <c r="R56" s="4">
        <f t="shared" si="133"/>
        <v>387.69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541.452</v>
      </c>
      <c r="AU56" s="4">
        <v>608.25</v>
      </c>
      <c r="AV56" s="4">
        <v>830.05</v>
      </c>
      <c r="AW56" s="4">
        <v>482.97</v>
      </c>
      <c r="AX56" s="4">
        <v>254.37</v>
      </c>
      <c r="AY56" s="4">
        <v>387.69</v>
      </c>
      <c r="AZ56" s="4"/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281</v>
      </c>
      <c r="B57" s="16" t="s">
        <v>282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792.65</v>
      </c>
      <c r="X57" s="61">
        <v>1106.6690000000001</v>
      </c>
      <c r="Y57" s="61">
        <v>212.9</v>
      </c>
      <c r="Z57" s="61">
        <v>16147.084999999999</v>
      </c>
      <c r="AA57" s="61">
        <v>3481.585</v>
      </c>
      <c r="AB57" s="61">
        <v>5354.9935999999998</v>
      </c>
      <c r="AC57" s="61">
        <v>5932.9480000000003</v>
      </c>
      <c r="AD57" s="61">
        <v>3172.6113999999998</v>
      </c>
      <c r="AE57" s="61">
        <v>2567.877</v>
      </c>
      <c r="AF57" s="61">
        <v>3953.7190000000001</v>
      </c>
      <c r="AG57" s="61">
        <v>450.49400000000003</v>
      </c>
      <c r="AH57" s="61">
        <v>1381.87</v>
      </c>
      <c r="AI57" s="61">
        <v>1194.8430000000001</v>
      </c>
      <c r="AJ57" s="61">
        <v>1646.8620000000001</v>
      </c>
      <c r="AK57" s="61">
        <v>1813.299</v>
      </c>
      <c r="AL57" s="4">
        <v>1070.7864</v>
      </c>
      <c r="AM57" s="4">
        <v>1961.0217</v>
      </c>
      <c r="AN57" s="4">
        <v>971</v>
      </c>
      <c r="AO57" s="4">
        <v>2933.761</v>
      </c>
      <c r="AP57" s="4">
        <v>4070.6505000000002</v>
      </c>
      <c r="AQ57" s="4">
        <v>5327.8155999999999</v>
      </c>
      <c r="AR57" s="4">
        <v>2640.0866999999998</v>
      </c>
      <c r="AS57" s="4">
        <v>4861.7790000000005</v>
      </c>
      <c r="AT57" s="4">
        <v>4861.7790000000005</v>
      </c>
      <c r="AU57" s="4">
        <v>3315.1</v>
      </c>
      <c r="AV57" s="4">
        <v>744.16</v>
      </c>
      <c r="AW57" s="4">
        <v>2678.91</v>
      </c>
      <c r="AX57" s="4">
        <v>4838.45</v>
      </c>
      <c r="AY57" s="4">
        <v>2121.7339999999999</v>
      </c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81859.999999999985</v>
      </c>
      <c r="D58" s="72">
        <f>SUM(D49:D55)</f>
        <v>94299.15399999998</v>
      </c>
      <c r="E58" s="72">
        <f>SUM(E49:E55)</f>
        <v>167831.573</v>
      </c>
      <c r="F58" s="68">
        <f t="shared" si="147"/>
        <v>1.7797781409576594</v>
      </c>
      <c r="G58" s="4"/>
      <c r="H58" s="4">
        <f>SUM(U58:W58)</f>
        <v>21050.762999999999</v>
      </c>
      <c r="I58" s="4">
        <f>SUM(X58:Z58)</f>
        <v>44227.213999999993</v>
      </c>
      <c r="J58" s="4">
        <f t="shared" si="125"/>
        <v>48597.827999999987</v>
      </c>
      <c r="K58" s="4">
        <f t="shared" si="126"/>
        <v>69738.604999999981</v>
      </c>
      <c r="L58" s="4">
        <f t="shared" si="127"/>
        <v>30689.84099999996</v>
      </c>
      <c r="M58" s="4">
        <f t="shared" si="128"/>
        <v>49438.555000000008</v>
      </c>
      <c r="N58" s="4">
        <f t="shared" si="129"/>
        <v>48447.331999999995</v>
      </c>
      <c r="O58" s="4">
        <f t="shared" si="130"/>
        <v>90992.709000000148</v>
      </c>
      <c r="P58" s="4">
        <f t="shared" si="131"/>
        <v>60149.743000000017</v>
      </c>
      <c r="Q58" s="4">
        <f t="shared" si="132"/>
        <v>84845.56</v>
      </c>
      <c r="R58" s="4">
        <f>SUM(AY58:BA58)</f>
        <v>22836.27</v>
      </c>
      <c r="S58" s="4">
        <f t="shared" si="134"/>
        <v>0</v>
      </c>
      <c r="T58" s="62"/>
      <c r="U58" s="61">
        <f t="shared" ref="U58:BD58" si="148">SUM(U49:U55)</f>
        <v>5229.46</v>
      </c>
      <c r="V58" s="61">
        <f t="shared" si="148"/>
        <v>4953.427999999999</v>
      </c>
      <c r="W58" s="61">
        <f t="shared" si="148"/>
        <v>10867.875</v>
      </c>
      <c r="X58" s="61">
        <f t="shared" si="148"/>
        <v>14017.172000000002</v>
      </c>
      <c r="Y58" s="61">
        <f t="shared" si="148"/>
        <v>11357.576000000001</v>
      </c>
      <c r="Z58" s="61">
        <f t="shared" si="148"/>
        <v>18852.465999999989</v>
      </c>
      <c r="AA58" s="61">
        <f t="shared" si="148"/>
        <v>16582.022999999997</v>
      </c>
      <c r="AB58" s="61">
        <f t="shared" si="148"/>
        <v>10057.414999999999</v>
      </c>
      <c r="AC58" s="61">
        <f t="shared" si="148"/>
        <v>21958.389999999992</v>
      </c>
      <c r="AD58" s="61">
        <f t="shared" si="148"/>
        <v>13825.28199999999</v>
      </c>
      <c r="AE58" s="61">
        <f t="shared" si="148"/>
        <v>21610.269000000011</v>
      </c>
      <c r="AF58" s="61">
        <f t="shared" si="148"/>
        <v>34303.053999999975</v>
      </c>
      <c r="AG58" s="61">
        <f t="shared" si="148"/>
        <v>6062.5229999999992</v>
      </c>
      <c r="AH58" s="61">
        <f t="shared" si="148"/>
        <v>6799.4349999999695</v>
      </c>
      <c r="AI58" s="61">
        <f t="shared" si="148"/>
        <v>17827.882999999991</v>
      </c>
      <c r="AJ58" s="61">
        <f t="shared" si="148"/>
        <v>18291.496999999999</v>
      </c>
      <c r="AK58" s="61">
        <f t="shared" si="148"/>
        <v>13673.798000000003</v>
      </c>
      <c r="AL58" s="61">
        <f t="shared" si="148"/>
        <v>17473.260000000002</v>
      </c>
      <c r="AM58" s="61">
        <f t="shared" si="148"/>
        <v>14170.758</v>
      </c>
      <c r="AN58" s="61">
        <f t="shared" si="148"/>
        <v>14052.285</v>
      </c>
      <c r="AO58" s="61">
        <f t="shared" si="148"/>
        <v>20224.288999999997</v>
      </c>
      <c r="AP58" s="61">
        <f t="shared" si="148"/>
        <v>18360.918999999998</v>
      </c>
      <c r="AQ58" s="61">
        <f t="shared" si="148"/>
        <v>27633.948000000037</v>
      </c>
      <c r="AR58" s="61">
        <f t="shared" si="148"/>
        <v>44997.842000000113</v>
      </c>
      <c r="AS58" s="61">
        <f t="shared" si="148"/>
        <v>12769.655000000001</v>
      </c>
      <c r="AT58" s="61">
        <f t="shared" si="148"/>
        <v>20428.258000000013</v>
      </c>
      <c r="AU58" s="61">
        <f t="shared" si="148"/>
        <v>26951.829999999998</v>
      </c>
      <c r="AV58" s="61">
        <f t="shared" si="148"/>
        <v>23632.59</v>
      </c>
      <c r="AW58" s="61">
        <f t="shared" si="148"/>
        <v>30704.99</v>
      </c>
      <c r="AX58" s="61">
        <f t="shared" si="148"/>
        <v>30507.980000000003</v>
      </c>
      <c r="AY58" s="61">
        <f t="shared" si="148"/>
        <v>22836.27</v>
      </c>
      <c r="AZ58" s="61">
        <f t="shared" si="148"/>
        <v>0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>
        <f t="shared" ref="BF58:BF59" si="149">IFERROR(AS58/AG58,"-")</f>
        <v>2.1063268543476044</v>
      </c>
      <c r="BG58" s="84">
        <f t="shared" ref="BG58:BG59" si="150">IFERROR(AT58/AH58,"-")</f>
        <v>3.0044052189630617</v>
      </c>
      <c r="BH58" s="84">
        <f t="shared" ref="BH58:BH59" si="151">IFERROR(AU58/AI58,"-")</f>
        <v>1.5117796095027105</v>
      </c>
      <c r="BI58" s="84">
        <f t="shared" ref="BI58:BI59" si="152">IFERROR(AV58/AJ58,"-")</f>
        <v>1.2919986811358306</v>
      </c>
      <c r="BJ58" s="84">
        <f t="shared" ref="BJ58:BJ59" si="153">IFERROR(AW58/AK58,"-")</f>
        <v>2.245534854325038</v>
      </c>
      <c r="BK58" s="84">
        <f t="shared" ref="BK58:BK59" si="154">IFERROR(AX58/AL58,"-")</f>
        <v>1.745981001827936</v>
      </c>
      <c r="BL58" s="84">
        <f t="shared" ref="BL58:BL59" si="155">IFERROR(AY58/AM58,"-")</f>
        <v>1.6115065968948168</v>
      </c>
      <c r="BM58" s="84">
        <f t="shared" ref="BM58:BM59" si="156">IFERROR(AZ58/AN58,"-")</f>
        <v>0</v>
      </c>
      <c r="BN58" s="84">
        <f t="shared" ref="BN58:BN59" si="157">IFERROR(BA58/AO58,"-")</f>
        <v>0</v>
      </c>
      <c r="BO58" s="84">
        <f t="shared" ref="BO58:BO59" si="158">IFERROR(BB58/AP58,"-")</f>
        <v>0</v>
      </c>
      <c r="BP58" s="84">
        <f t="shared" ref="BP58:BP59" si="159">IFERROR(BC58/AQ58,"-")</f>
        <v>0</v>
      </c>
      <c r="BQ58" s="84">
        <f t="shared" ref="BQ58:BQ59" si="160">IFERROR(BD58/AR58,"-")</f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81859.999999999985</v>
      </c>
      <c r="D59" s="72">
        <f>SUM(D49:D56)</f>
        <v>94299.15399999998</v>
      </c>
      <c r="E59" s="72">
        <f>SUM(E49:E56)</f>
        <v>170936.35500000001</v>
      </c>
      <c r="F59" s="68">
        <f>IFERROR(E59/D59,"-")</f>
        <v>1.8127029538356203</v>
      </c>
      <c r="G59" s="63"/>
      <c r="H59" s="4">
        <f>SUM(U59:W59)</f>
        <v>21050.762999999999</v>
      </c>
      <c r="I59" s="4">
        <f t="shared" si="124"/>
        <v>44227.214</v>
      </c>
      <c r="J59" s="4">
        <f t="shared" si="125"/>
        <v>48597.828000000001</v>
      </c>
      <c r="K59" s="4">
        <f t="shared" si="126"/>
        <v>69738.604999999996</v>
      </c>
      <c r="L59" s="4">
        <f t="shared" si="127"/>
        <v>30689.840999999971</v>
      </c>
      <c r="M59" s="4">
        <f t="shared" si="128"/>
        <v>49438.554999999993</v>
      </c>
      <c r="N59" s="4">
        <f t="shared" si="129"/>
        <v>48447.331999999995</v>
      </c>
      <c r="O59" s="4">
        <f t="shared" si="130"/>
        <v>90992.70900000009</v>
      </c>
      <c r="P59" s="4">
        <f t="shared" si="131"/>
        <v>61299.445</v>
      </c>
      <c r="Q59" s="4">
        <f t="shared" si="132"/>
        <v>86412.95</v>
      </c>
      <c r="R59" s="4">
        <f t="shared" si="133"/>
        <v>23223.96</v>
      </c>
      <c r="S59" s="4">
        <f t="shared" si="134"/>
        <v>0</v>
      </c>
      <c r="T59" s="18"/>
      <c r="U59" s="64">
        <v>5229.46</v>
      </c>
      <c r="V59" s="64">
        <v>4953.4279999999999</v>
      </c>
      <c r="W59" s="64">
        <v>10867.875</v>
      </c>
      <c r="X59" s="64">
        <v>14017.172</v>
      </c>
      <c r="Y59" s="64">
        <v>11357.575999999999</v>
      </c>
      <c r="Z59" s="64">
        <v>18852.466</v>
      </c>
      <c r="AA59" s="64">
        <v>16582.023000000001</v>
      </c>
      <c r="AB59" s="64">
        <v>10057.415000000001</v>
      </c>
      <c r="AC59" s="64">
        <v>21958.39</v>
      </c>
      <c r="AD59" s="64">
        <v>13825.281999999999</v>
      </c>
      <c r="AE59" s="64">
        <v>21610.269</v>
      </c>
      <c r="AF59" s="64">
        <v>34303.053999999996</v>
      </c>
      <c r="AG59" s="64">
        <v>6062.5230000000001</v>
      </c>
      <c r="AH59" s="64">
        <v>6799.4349999999704</v>
      </c>
      <c r="AI59" s="64">
        <v>17827.883000000002</v>
      </c>
      <c r="AJ59" s="64">
        <v>18291.496999999999</v>
      </c>
      <c r="AK59" s="64">
        <v>13673.798000000001</v>
      </c>
      <c r="AL59" s="64">
        <v>17473.259999999998</v>
      </c>
      <c r="AM59" s="64">
        <v>14170.758</v>
      </c>
      <c r="AN59" s="64">
        <v>14052.285</v>
      </c>
      <c r="AO59" s="64">
        <v>20224.289000000001</v>
      </c>
      <c r="AP59" s="64">
        <v>18360.919000000002</v>
      </c>
      <c r="AQ59" s="64">
        <v>27633.948</v>
      </c>
      <c r="AR59" s="64">
        <v>44997.842000000099</v>
      </c>
      <c r="AS59" s="63">
        <v>12769.655000000001</v>
      </c>
      <c r="AT59" s="63">
        <v>20969.71</v>
      </c>
      <c r="AU59" s="63">
        <v>27560.080000000002</v>
      </c>
      <c r="AV59" s="63">
        <v>24462.639999999999</v>
      </c>
      <c r="AW59" s="63">
        <v>31187.96</v>
      </c>
      <c r="AX59" s="63">
        <v>30762.35</v>
      </c>
      <c r="AY59" s="63">
        <v>23223.96</v>
      </c>
      <c r="AZ59" s="63"/>
      <c r="BA59" s="63"/>
      <c r="BB59" s="63"/>
      <c r="BC59" s="63"/>
      <c r="BD59" s="63"/>
      <c r="BE59" s="63"/>
      <c r="BF59" s="84">
        <f t="shared" si="149"/>
        <v>2.1063268543476044</v>
      </c>
      <c r="BG59" s="84">
        <f t="shared" si="150"/>
        <v>3.0840371295556306</v>
      </c>
      <c r="BH59" s="84">
        <f t="shared" si="151"/>
        <v>1.5458975134624788</v>
      </c>
      <c r="BI59" s="84">
        <f t="shared" si="152"/>
        <v>1.3373776897538785</v>
      </c>
      <c r="BJ59" s="84">
        <f t="shared" si="153"/>
        <v>2.2808556920323086</v>
      </c>
      <c r="BK59" s="84">
        <f t="shared" si="154"/>
        <v>1.760538674523243</v>
      </c>
      <c r="BL59" s="84">
        <f t="shared" si="155"/>
        <v>1.6388650487151075</v>
      </c>
      <c r="BM59" s="84">
        <f t="shared" si="156"/>
        <v>0</v>
      </c>
      <c r="BN59" s="84">
        <f t="shared" si="157"/>
        <v>0</v>
      </c>
      <c r="BO59" s="84">
        <f t="shared" si="158"/>
        <v>0</v>
      </c>
      <c r="BP59" s="84">
        <f t="shared" si="159"/>
        <v>0</v>
      </c>
      <c r="BQ59" s="84">
        <f t="shared" si="160"/>
        <v>0</v>
      </c>
      <c r="BR59" s="33"/>
    </row>
    <row r="60" spans="1:70" x14ac:dyDescent="0.25">
      <c r="A60" s="16" t="s">
        <v>283</v>
      </c>
      <c r="B60" s="3" t="s">
        <v>284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5229.46</v>
      </c>
      <c r="V60" s="4">
        <v>4953.4279999999999</v>
      </c>
      <c r="W60" s="4">
        <v>10947.14</v>
      </c>
      <c r="X60" s="4">
        <v>14127.838900000001</v>
      </c>
      <c r="Y60" s="4">
        <v>11378.866</v>
      </c>
      <c r="Z60" s="4">
        <v>20467.174500000001</v>
      </c>
      <c r="AA60" s="4">
        <v>16930.181499999999</v>
      </c>
      <c r="AB60" s="4">
        <v>10592.914360000001</v>
      </c>
      <c r="AC60" s="4">
        <v>22551.684799999999</v>
      </c>
      <c r="AD60" s="4">
        <v>14142.54314</v>
      </c>
      <c r="AE60" s="4">
        <v>21867.056700000001</v>
      </c>
      <c r="AF60" s="4">
        <v>34698.425900000002</v>
      </c>
      <c r="AG60" s="4">
        <v>6107.5724</v>
      </c>
      <c r="AH60" s="4">
        <v>6937.6219999999703</v>
      </c>
      <c r="AI60" s="4">
        <v>17947.367300000002</v>
      </c>
      <c r="AJ60" s="4">
        <v>18456.183199999999</v>
      </c>
      <c r="AK60" s="4">
        <v>13855.127899999999</v>
      </c>
      <c r="AL60" s="4">
        <v>17580.338640000002</v>
      </c>
      <c r="AM60" s="4">
        <v>14366.86017</v>
      </c>
      <c r="AN60" s="4">
        <v>14149.385</v>
      </c>
      <c r="AO60" s="4">
        <v>20517.665099999998</v>
      </c>
      <c r="AP60" s="4">
        <v>18767.984049999999</v>
      </c>
      <c r="AQ60" s="4">
        <v>28166.72956</v>
      </c>
      <c r="AR60" s="4">
        <v>45261.850670000102</v>
      </c>
      <c r="AS60" s="4">
        <v>13255.832900000001</v>
      </c>
      <c r="AT60" s="4">
        <v>21455.887900000002</v>
      </c>
      <c r="AU60" s="4">
        <v>27891.59</v>
      </c>
      <c r="AV60" s="4">
        <v>24537.06</v>
      </c>
      <c r="AW60" s="4">
        <v>31455.85</v>
      </c>
      <c r="AX60" s="4">
        <v>31246.2</v>
      </c>
      <c r="AY60" s="4">
        <v>23436.13</v>
      </c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161">IFERROR(C49/C$59,"")</f>
        <v>0.27326082946494024</v>
      </c>
      <c r="D63" s="65">
        <f t="shared" si="161"/>
        <v>0.20882315126602269</v>
      </c>
      <c r="E63" s="65">
        <f t="shared" si="161"/>
        <v>0.36979319583595904</v>
      </c>
      <c r="F63" s="65">
        <f>IFERROR(E63/D63,"")</f>
        <v>1.770843862828573</v>
      </c>
      <c r="H63" s="2">
        <f t="shared" ref="H63:S63" si="162">IFERROR(H49/H$59,"")</f>
        <v>0.27691993872146109</v>
      </c>
      <c r="I63" s="2">
        <f t="shared" si="162"/>
        <v>0.26404340097027146</v>
      </c>
      <c r="J63" s="2">
        <f t="shared" si="162"/>
        <v>0.25139403349466566</v>
      </c>
      <c r="K63" s="2">
        <f t="shared" si="162"/>
        <v>0.19573602024302006</v>
      </c>
      <c r="L63" s="2">
        <f t="shared" si="162"/>
        <v>0.22575095778436802</v>
      </c>
      <c r="M63" s="2">
        <f t="shared" si="162"/>
        <v>0.20977025926425238</v>
      </c>
      <c r="N63" s="2">
        <f t="shared" si="162"/>
        <v>0.14394946454430146</v>
      </c>
      <c r="O63" s="2">
        <f t="shared" si="162"/>
        <v>0.11982668303676934</v>
      </c>
      <c r="P63" s="2">
        <f t="shared" si="162"/>
        <v>0.31284167417829001</v>
      </c>
      <c r="Q63" s="2">
        <f t="shared" si="162"/>
        <v>0.41462037807990587</v>
      </c>
      <c r="R63" s="75">
        <f t="shared" si="162"/>
        <v>0.35332088067668049</v>
      </c>
      <c r="S63" s="75" t="str">
        <f t="shared" si="162"/>
        <v/>
      </c>
      <c r="T63" s="1"/>
      <c r="U63" s="2">
        <f t="shared" ref="U63:BD63" si="163">IFERROR(U49/U$59,"")</f>
        <v>0.28184630917915043</v>
      </c>
      <c r="V63" s="2">
        <f t="shared" si="163"/>
        <v>0.21769146538518375</v>
      </c>
      <c r="W63" s="2">
        <f t="shared" si="163"/>
        <v>0.30154496624225063</v>
      </c>
      <c r="X63" s="2">
        <f t="shared" si="163"/>
        <v>0.34234933408821694</v>
      </c>
      <c r="Y63" s="2">
        <f t="shared" si="163"/>
        <v>0.23264863030632596</v>
      </c>
      <c r="Z63" s="2">
        <f t="shared" si="163"/>
        <v>0.22473505588075324</v>
      </c>
      <c r="AA63" s="2">
        <f t="shared" si="163"/>
        <v>0.29320014210570083</v>
      </c>
      <c r="AB63" s="2">
        <f t="shared" si="163"/>
        <v>0.18860472596586694</v>
      </c>
      <c r="AC63" s="2">
        <f t="shared" si="163"/>
        <v>0.24858272851515981</v>
      </c>
      <c r="AD63" s="2">
        <f t="shared" si="163"/>
        <v>0.29233074594789388</v>
      </c>
      <c r="AE63" s="2">
        <f t="shared" si="163"/>
        <v>0.16309151450173989</v>
      </c>
      <c r="AF63" s="2">
        <f t="shared" si="163"/>
        <v>0.17737051925464101</v>
      </c>
      <c r="AG63" s="2">
        <f t="shared" si="163"/>
        <v>0.26016577586592249</v>
      </c>
      <c r="AH63" s="2">
        <f t="shared" si="163"/>
        <v>0.24942587141431272</v>
      </c>
      <c r="AI63" s="2">
        <f t="shared" si="163"/>
        <v>0.20501845339684974</v>
      </c>
      <c r="AJ63" s="2">
        <f t="shared" si="163"/>
        <v>0.30142699637979331</v>
      </c>
      <c r="AK63" s="2">
        <f t="shared" si="163"/>
        <v>0.18111112947551219</v>
      </c>
      <c r="AL63" s="2">
        <f t="shared" si="163"/>
        <v>0.13624878814829061</v>
      </c>
      <c r="AM63" s="2">
        <f t="shared" si="163"/>
        <v>0.16885808084507548</v>
      </c>
      <c r="AN63" s="2">
        <f t="shared" si="163"/>
        <v>0.14275219297075173</v>
      </c>
      <c r="AO63" s="2">
        <f t="shared" si="163"/>
        <v>0.12732838222396842</v>
      </c>
      <c r="AP63" s="2">
        <f t="shared" si="163"/>
        <v>0.14370522521231097</v>
      </c>
      <c r="AQ63" s="2">
        <f t="shared" si="163"/>
        <v>0.11700284374856608</v>
      </c>
      <c r="AR63" s="2">
        <f t="shared" si="163"/>
        <v>0.11181745115687967</v>
      </c>
      <c r="AS63" s="2">
        <f t="shared" si="163"/>
        <v>0.30803455535799518</v>
      </c>
      <c r="AT63" s="2">
        <f t="shared" si="163"/>
        <v>0.34683007061137283</v>
      </c>
      <c r="AU63" s="2">
        <f t="shared" si="163"/>
        <v>0.2892081590474338</v>
      </c>
      <c r="AV63" s="2">
        <f t="shared" si="163"/>
        <v>0.43739473744452767</v>
      </c>
      <c r="AW63" s="2">
        <f t="shared" si="163"/>
        <v>0.35079402436068274</v>
      </c>
      <c r="AX63" s="2">
        <f t="shared" si="163"/>
        <v>0.46121931516935477</v>
      </c>
      <c r="AY63" s="2">
        <f t="shared" si="163"/>
        <v>0.35332088067668049</v>
      </c>
      <c r="AZ63" s="2" t="str">
        <f t="shared" si="163"/>
        <v/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>
        <f t="shared" ref="BF63:BF70" si="164">IFERROR(AS63/AG63,"-")</f>
        <v>1.1839933762722967</v>
      </c>
      <c r="BG63" s="84">
        <f t="shared" ref="BG63:BG70" si="165">IFERROR(AT63/AH63,"-")</f>
        <v>1.3905136169105143</v>
      </c>
      <c r="BH63" s="84">
        <f t="shared" ref="BH63:BH70" si="166">IFERROR(AU63/AI63,"-")</f>
        <v>1.4106445261667246</v>
      </c>
      <c r="BI63" s="84">
        <f t="shared" ref="BI63:BI70" si="167">IFERROR(AV63/AJ63,"-")</f>
        <v>1.4510801709791685</v>
      </c>
      <c r="BJ63" s="84">
        <f t="shared" ref="BJ63:BJ70" si="168">IFERROR(AW63/AK63,"-")</f>
        <v>1.9368993246111534</v>
      </c>
      <c r="BK63" s="84">
        <f t="shared" ref="BK63:BK70" si="169">IFERROR(AX63/AL63,"-")</f>
        <v>3.3851259995602483</v>
      </c>
      <c r="BL63" s="84">
        <f t="shared" ref="BL63:BL70" si="170">IFERROR(AY63/AM63,"-")</f>
        <v>2.0924132200747123</v>
      </c>
      <c r="BM63" s="84" t="str">
        <f t="shared" ref="BM63:BM70" si="171">IFERROR(AZ63/AN63,"-")</f>
        <v>-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>
        <f t="shared" si="161"/>
        <v>0.1301363975079404</v>
      </c>
      <c r="D64" s="65">
        <f t="shared" si="161"/>
        <v>0.14997094247526338</v>
      </c>
      <c r="E64" s="65">
        <f t="shared" si="161"/>
        <v>0.13656214326086452</v>
      </c>
      <c r="F64" s="65">
        <f t="shared" ref="F64:F72" si="176">IFERROR(E64/D64,"")</f>
        <v>0.91059068514815433</v>
      </c>
      <c r="H64" s="2">
        <f t="shared" ref="H64:S64" si="177">IFERROR(H50/H$59,"")</f>
        <v>0.12627197883516147</v>
      </c>
      <c r="I64" s="2">
        <f t="shared" si="177"/>
        <v>0.1372403877847698</v>
      </c>
      <c r="J64" s="2">
        <f t="shared" si="177"/>
        <v>0.11128188691889687</v>
      </c>
      <c r="K64" s="2">
        <f t="shared" si="177"/>
        <v>0.14735241692890186</v>
      </c>
      <c r="L64" s="2">
        <f t="shared" si="177"/>
        <v>0.1787297627250661</v>
      </c>
      <c r="M64" s="2">
        <f t="shared" si="177"/>
        <v>0.13827586587027069</v>
      </c>
      <c r="N64" s="2">
        <f t="shared" si="177"/>
        <v>0.17037412916773206</v>
      </c>
      <c r="O64" s="2">
        <f t="shared" si="177"/>
        <v>0.12089897774117264</v>
      </c>
      <c r="P64" s="2">
        <f t="shared" si="177"/>
        <v>0.12606158179735558</v>
      </c>
      <c r="Q64" s="2">
        <f t="shared" si="177"/>
        <v>0.14140808756095008</v>
      </c>
      <c r="R64" s="75">
        <f t="shared" si="177"/>
        <v>0.14624723776651355</v>
      </c>
      <c r="S64" s="75" t="str">
        <f t="shared" si="177"/>
        <v/>
      </c>
      <c r="T64" s="1"/>
      <c r="U64" s="2">
        <f t="shared" ref="U64:BD64" si="178">IFERROR(U50/U$59,"")</f>
        <v>0.1475523285387019</v>
      </c>
      <c r="V64" s="2">
        <f t="shared" si="178"/>
        <v>7.8230268008336851E-2</v>
      </c>
      <c r="W64" s="2">
        <f t="shared" si="178"/>
        <v>0.13792894195047331</v>
      </c>
      <c r="X64" s="2">
        <f t="shared" si="178"/>
        <v>0.17355398078870687</v>
      </c>
      <c r="Y64" s="2">
        <f t="shared" si="178"/>
        <v>0.1295006082283755</v>
      </c>
      <c r="Z64" s="2">
        <f t="shared" si="178"/>
        <v>0.11490332352276884</v>
      </c>
      <c r="AA64" s="2">
        <f t="shared" si="178"/>
        <v>0.11609464056345839</v>
      </c>
      <c r="AB64" s="2">
        <f t="shared" si="178"/>
        <v>0.13835244941170272</v>
      </c>
      <c r="AC64" s="2">
        <f t="shared" si="178"/>
        <v>9.5248604292026876E-2</v>
      </c>
      <c r="AD64" s="2">
        <f t="shared" si="178"/>
        <v>0.11230678694293542</v>
      </c>
      <c r="AE64" s="2">
        <f t="shared" si="178"/>
        <v>0.13746714582775441</v>
      </c>
      <c r="AF64" s="2">
        <f t="shared" si="178"/>
        <v>0.16770451400624564</v>
      </c>
      <c r="AG64" s="2">
        <f t="shared" si="178"/>
        <v>5.138141331587525E-2</v>
      </c>
      <c r="AH64" s="2">
        <f t="shared" si="178"/>
        <v>7.2984299430761845E-2</v>
      </c>
      <c r="AI64" s="2">
        <f t="shared" si="178"/>
        <v>0.26236626076130293</v>
      </c>
      <c r="AJ64" s="2">
        <f t="shared" si="178"/>
        <v>0.12292985095752414</v>
      </c>
      <c r="AK64" s="2">
        <f t="shared" si="178"/>
        <v>0.12221761649543163</v>
      </c>
      <c r="AL64" s="2">
        <f t="shared" si="178"/>
        <v>0.16690697671756732</v>
      </c>
      <c r="AM64" s="2">
        <f t="shared" si="178"/>
        <v>0.1284889629757279</v>
      </c>
      <c r="AN64" s="2">
        <f t="shared" si="178"/>
        <v>0.16421734970504798</v>
      </c>
      <c r="AO64" s="2">
        <f t="shared" si="178"/>
        <v>0.20400010106659372</v>
      </c>
      <c r="AP64" s="2">
        <f t="shared" si="178"/>
        <v>0.10770936901360982</v>
      </c>
      <c r="AQ64" s="2">
        <f t="shared" si="178"/>
        <v>0.13077769416081986</v>
      </c>
      <c r="AR64" s="2">
        <f t="shared" si="178"/>
        <v>0.12021417604870914</v>
      </c>
      <c r="AS64" s="2">
        <f t="shared" si="178"/>
        <v>9.9023113780286151E-2</v>
      </c>
      <c r="AT64" s="2">
        <f t="shared" si="178"/>
        <v>0.10154236753870224</v>
      </c>
      <c r="AU64" s="2">
        <f t="shared" si="178"/>
        <v>0.15724555226254786</v>
      </c>
      <c r="AV64" s="2">
        <f t="shared" si="178"/>
        <v>0.16014542992906736</v>
      </c>
      <c r="AW64" s="2">
        <f t="shared" si="178"/>
        <v>0.10576485284706022</v>
      </c>
      <c r="AX64" s="2">
        <f t="shared" si="178"/>
        <v>0.16264427132517509</v>
      </c>
      <c r="AY64" s="2">
        <f t="shared" si="178"/>
        <v>0.14624723776651355</v>
      </c>
      <c r="AZ64" s="2" t="str">
        <f t="shared" si="178"/>
        <v/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>
        <f t="shared" si="164"/>
        <v>1.9272166215344471</v>
      </c>
      <c r="BG64" s="84">
        <f t="shared" si="165"/>
        <v>1.3912905697619613</v>
      </c>
      <c r="BH64" s="84">
        <f t="shared" si="166"/>
        <v>0.59933602669135733</v>
      </c>
      <c r="BI64" s="84">
        <f t="shared" si="167"/>
        <v>1.3027383396438208</v>
      </c>
      <c r="BJ64" s="84">
        <f t="shared" si="168"/>
        <v>0.86538140637862626</v>
      </c>
      <c r="BK64" s="84">
        <f t="shared" si="169"/>
        <v>0.97446059190440315</v>
      </c>
      <c r="BL64" s="84">
        <f t="shared" si="170"/>
        <v>1.1382085618835625</v>
      </c>
      <c r="BM64" s="84" t="str">
        <f t="shared" si="171"/>
        <v>-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>
        <f t="shared" si="161"/>
        <v>0.12869637185438554</v>
      </c>
      <c r="D65" s="65">
        <f t="shared" si="161"/>
        <v>0.11521905063962716</v>
      </c>
      <c r="E65" s="65">
        <f t="shared" si="161"/>
        <v>8.6570952095006343E-2</v>
      </c>
      <c r="F65" s="65">
        <f t="shared" si="176"/>
        <v>0.75135970670142016</v>
      </c>
      <c r="H65" s="2">
        <f t="shared" ref="H65:S65" si="179">IFERROR(H51/H$59,"")</f>
        <v>0.13383980428642892</v>
      </c>
      <c r="I65" s="2">
        <f t="shared" si="179"/>
        <v>0.13640018111925387</v>
      </c>
      <c r="J65" s="2">
        <f t="shared" si="179"/>
        <v>0.10265063697908475</v>
      </c>
      <c r="K65" s="2">
        <f t="shared" si="179"/>
        <v>0.10028905797585126</v>
      </c>
      <c r="L65" s="2">
        <f t="shared" si="179"/>
        <v>7.6692740115532093E-2</v>
      </c>
      <c r="M65" s="2">
        <f t="shared" si="179"/>
        <v>0.13354763301637762</v>
      </c>
      <c r="N65" s="2">
        <f t="shared" si="179"/>
        <v>0.11368764331542552</v>
      </c>
      <c r="O65" s="2">
        <f t="shared" si="179"/>
        <v>0.12984268882466166</v>
      </c>
      <c r="P65" s="2">
        <f t="shared" si="179"/>
        <v>9.1841010958582089E-2</v>
      </c>
      <c r="Q65" s="2">
        <f t="shared" si="179"/>
        <v>8.0906276200500046E-2</v>
      </c>
      <c r="R65" s="75">
        <f t="shared" si="179"/>
        <v>9.3738104957121871E-2</v>
      </c>
      <c r="S65" s="75" t="str">
        <f t="shared" si="179"/>
        <v/>
      </c>
      <c r="T65" s="1"/>
      <c r="U65" s="2">
        <f t="shared" ref="U65:BD65" si="180">IFERROR(U51/U$59,"")</f>
        <v>0.17835914224413227</v>
      </c>
      <c r="V65" s="2">
        <f t="shared" si="180"/>
        <v>0.17352508202400418</v>
      </c>
      <c r="W65" s="2">
        <f t="shared" si="180"/>
        <v>9.4329756277101093E-2</v>
      </c>
      <c r="X65" s="2">
        <f t="shared" si="180"/>
        <v>0.15238858451619197</v>
      </c>
      <c r="Y65" s="2">
        <f t="shared" si="180"/>
        <v>0.16509024460853269</v>
      </c>
      <c r="Z65" s="2">
        <f t="shared" si="180"/>
        <v>0.10722830636586217</v>
      </c>
      <c r="AA65" s="2">
        <f t="shared" si="180"/>
        <v>0.10161938624738369</v>
      </c>
      <c r="AB65" s="2">
        <f t="shared" si="180"/>
        <v>0.11843242025908247</v>
      </c>
      <c r="AC65" s="2">
        <f t="shared" si="180"/>
        <v>9.6200996521147497E-2</v>
      </c>
      <c r="AD65" s="2">
        <f t="shared" si="180"/>
        <v>0.13561849949968471</v>
      </c>
      <c r="AE65" s="2">
        <f t="shared" si="180"/>
        <v>6.6626565361125309E-2</v>
      </c>
      <c r="AF65" s="2">
        <f t="shared" si="180"/>
        <v>0.10725683491621447</v>
      </c>
      <c r="AG65" s="2">
        <f t="shared" si="180"/>
        <v>0.15938397264637164</v>
      </c>
      <c r="AH65" s="2">
        <f t="shared" si="180"/>
        <v>4.4898289343158856E-2</v>
      </c>
      <c r="AI65" s="2">
        <f t="shared" si="180"/>
        <v>6.0699074590067695E-2</v>
      </c>
      <c r="AJ65" s="2">
        <f t="shared" si="180"/>
        <v>0.13417398258874055</v>
      </c>
      <c r="AK65" s="2">
        <f t="shared" si="180"/>
        <v>0.14266248484875965</v>
      </c>
      <c r="AL65" s="2">
        <f t="shared" si="180"/>
        <v>0.12575907415101703</v>
      </c>
      <c r="AM65" s="2">
        <f t="shared" si="180"/>
        <v>0.13471184815942802</v>
      </c>
      <c r="AN65" s="2">
        <f t="shared" si="180"/>
        <v>8.5481471518688956E-2</v>
      </c>
      <c r="AO65" s="2">
        <f t="shared" si="180"/>
        <v>0.11855467453021463</v>
      </c>
      <c r="AP65" s="2">
        <f t="shared" si="180"/>
        <v>0.21836156458181638</v>
      </c>
      <c r="AQ65" s="2">
        <f t="shared" si="180"/>
        <v>0.16459186360197284</v>
      </c>
      <c r="AR65" s="2">
        <f t="shared" si="180"/>
        <v>7.2383382296421744E-2</v>
      </c>
      <c r="AS65" s="2">
        <f t="shared" si="180"/>
        <v>9.915365763601286E-2</v>
      </c>
      <c r="AT65" s="2">
        <f t="shared" si="180"/>
        <v>5.075249013934862E-2</v>
      </c>
      <c r="AU65" s="2">
        <f t="shared" si="180"/>
        <v>0.11971590793640657</v>
      </c>
      <c r="AV65" s="2">
        <f t="shared" si="180"/>
        <v>6.4866670154979184E-2</v>
      </c>
      <c r="AW65" s="2">
        <f t="shared" si="180"/>
        <v>0.10415557798586378</v>
      </c>
      <c r="AX65" s="2">
        <f t="shared" si="180"/>
        <v>7.0090223926325523E-2</v>
      </c>
      <c r="AY65" s="2">
        <f t="shared" si="180"/>
        <v>9.3738104957121871E-2</v>
      </c>
      <c r="AZ65" s="2" t="str">
        <f t="shared" si="180"/>
        <v/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>
        <f t="shared" si="164"/>
        <v>0.62210557303655012</v>
      </c>
      <c r="BG65" s="84">
        <f t="shared" si="165"/>
        <v>1.1303880589179234</v>
      </c>
      <c r="BH65" s="84">
        <f t="shared" si="166"/>
        <v>1.9722855536910593</v>
      </c>
      <c r="BI65" s="84">
        <f t="shared" si="167"/>
        <v>0.48345192490710626</v>
      </c>
      <c r="BJ65" s="84">
        <f t="shared" si="168"/>
        <v>0.73008386259556546</v>
      </c>
      <c r="BK65" s="84">
        <f t="shared" si="169"/>
        <v>0.5573373086554223</v>
      </c>
      <c r="BL65" s="84">
        <f t="shared" si="170"/>
        <v>0.69584157769244781</v>
      </c>
      <c r="BM65" s="84" t="str">
        <f t="shared" si="171"/>
        <v>-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>
        <f t="shared" si="161"/>
        <v>0.16313190813584158</v>
      </c>
      <c r="D66" s="65">
        <f t="shared" si="161"/>
        <v>0.15697808911413993</v>
      </c>
      <c r="E66" s="65">
        <f t="shared" si="161"/>
        <v>0.1148100677588451</v>
      </c>
      <c r="F66" s="65">
        <f t="shared" si="176"/>
        <v>0.73137638766494251</v>
      </c>
      <c r="H66" s="2">
        <f t="shared" ref="H66:S66" si="181">IFERROR(H52/H$59,"")</f>
        <v>0.21489387344297214</v>
      </c>
      <c r="I66" s="2">
        <f t="shared" si="181"/>
        <v>0.14298759582731099</v>
      </c>
      <c r="J66" s="2">
        <f t="shared" si="181"/>
        <v>0.12608608763338147</v>
      </c>
      <c r="K66" s="2">
        <f t="shared" si="181"/>
        <v>0.12685379209979897</v>
      </c>
      <c r="L66" s="2">
        <f t="shared" si="181"/>
        <v>0.16121852830713607</v>
      </c>
      <c r="M66" s="2">
        <f t="shared" si="181"/>
        <v>0.14319730825466076</v>
      </c>
      <c r="N66" s="2">
        <f t="shared" si="181"/>
        <v>0.14592987287721026</v>
      </c>
      <c r="O66" s="2">
        <f t="shared" si="181"/>
        <v>0.26006371015946012</v>
      </c>
      <c r="P66" s="2">
        <f t="shared" si="181"/>
        <v>0.16117510525584694</v>
      </c>
      <c r="Q66" s="2">
        <f t="shared" si="181"/>
        <v>7.8626525306681475E-2</v>
      </c>
      <c r="R66" s="75">
        <f t="shared" si="181"/>
        <v>0.12706360155632374</v>
      </c>
      <c r="S66" s="75" t="str">
        <f t="shared" si="181"/>
        <v/>
      </c>
      <c r="T66" s="1"/>
      <c r="U66" s="2">
        <f t="shared" ref="U66:BD66" si="182">IFERROR(U52/U$59,"")</f>
        <v>0.19419481170139938</v>
      </c>
      <c r="V66" s="2">
        <f t="shared" si="182"/>
        <v>0.22622797787713883</v>
      </c>
      <c r="W66" s="2">
        <f t="shared" si="182"/>
        <v>0.21968802548796337</v>
      </c>
      <c r="X66" s="2">
        <f t="shared" si="182"/>
        <v>9.0273558746371954E-2</v>
      </c>
      <c r="Y66" s="2">
        <f t="shared" si="182"/>
        <v>0.13508560277298606</v>
      </c>
      <c r="Z66" s="2">
        <f t="shared" si="182"/>
        <v>0.18694201596756574</v>
      </c>
      <c r="AA66" s="2">
        <f t="shared" si="182"/>
        <v>0.15114892796855967</v>
      </c>
      <c r="AB66" s="2">
        <f t="shared" si="182"/>
        <v>0.13714189978239932</v>
      </c>
      <c r="AC66" s="2">
        <f t="shared" si="182"/>
        <v>0.10209591868984931</v>
      </c>
      <c r="AD66" s="2">
        <f t="shared" si="182"/>
        <v>0.15474288336397046</v>
      </c>
      <c r="AE66" s="2">
        <f t="shared" si="182"/>
        <v>0.14658239561941594</v>
      </c>
      <c r="AF66" s="2">
        <f t="shared" si="182"/>
        <v>0.10318490884222729</v>
      </c>
      <c r="AG66" s="2">
        <f t="shared" si="182"/>
        <v>0.17472873917344314</v>
      </c>
      <c r="AH66" s="2">
        <f t="shared" si="182"/>
        <v>0.2274631642187927</v>
      </c>
      <c r="AI66" s="2">
        <f t="shared" si="182"/>
        <v>0.13135900656292168</v>
      </c>
      <c r="AJ66" s="2">
        <f t="shared" si="182"/>
        <v>4.7477852687508246E-2</v>
      </c>
      <c r="AK66" s="2">
        <f t="shared" si="182"/>
        <v>0.20010665654121845</v>
      </c>
      <c r="AL66" s="2">
        <f t="shared" si="182"/>
        <v>0.19886437905691329</v>
      </c>
      <c r="AM66" s="2">
        <f t="shared" si="182"/>
        <v>0.19587251437079087</v>
      </c>
      <c r="AN66" s="2">
        <f t="shared" si="182"/>
        <v>0.16147025199104628</v>
      </c>
      <c r="AO66" s="2">
        <f t="shared" si="182"/>
        <v>0.10013825455124775</v>
      </c>
      <c r="AP66" s="2">
        <f t="shared" si="182"/>
        <v>8.2075793700740141E-2</v>
      </c>
      <c r="AQ66" s="2">
        <f t="shared" si="182"/>
        <v>0.25442276651892159</v>
      </c>
      <c r="AR66" s="2">
        <f t="shared" si="182"/>
        <v>0.33615409823431236</v>
      </c>
      <c r="AS66" s="2">
        <f t="shared" si="182"/>
        <v>0.23589051544462242</v>
      </c>
      <c r="AT66" s="2">
        <f t="shared" si="182"/>
        <v>0.21622063442937456</v>
      </c>
      <c r="AU66" s="2">
        <f t="shared" si="182"/>
        <v>8.4673919669318809E-2</v>
      </c>
      <c r="AV66" s="2">
        <f t="shared" si="182"/>
        <v>6.3911335816575807E-2</v>
      </c>
      <c r="AW66" s="2">
        <f t="shared" si="182"/>
        <v>5.9803847382130799E-2</v>
      </c>
      <c r="AX66" s="2">
        <f t="shared" si="182"/>
        <v>0.10941134211137966</v>
      </c>
      <c r="AY66" s="2">
        <f t="shared" si="182"/>
        <v>0.12706360155632374</v>
      </c>
      <c r="AZ66" s="2" t="str">
        <f t="shared" si="182"/>
        <v/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>
        <f t="shared" si="164"/>
        <v>1.350038445652993</v>
      </c>
      <c r="BG66" s="84">
        <f t="shared" si="165"/>
        <v>0.95057428384929987</v>
      </c>
      <c r="BH66" s="84">
        <f t="shared" si="166"/>
        <v>0.64459926947422164</v>
      </c>
      <c r="BI66" s="84">
        <f t="shared" si="167"/>
        <v>1.3461294519200386</v>
      </c>
      <c r="BJ66" s="84">
        <f t="shared" si="168"/>
        <v>0.29885986011570914</v>
      </c>
      <c r="BK66" s="84">
        <f t="shared" si="169"/>
        <v>0.55018069415069593</v>
      </c>
      <c r="BL66" s="84">
        <f t="shared" si="170"/>
        <v>0.64870562347399907</v>
      </c>
      <c r="BM66" s="84" t="str">
        <f t="shared" si="171"/>
        <v>-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>
        <f t="shared" si="161"/>
        <v>0.12159697043733204</v>
      </c>
      <c r="D67" s="65">
        <f t="shared" si="161"/>
        <v>0.13287790471587901</v>
      </c>
      <c r="E67" s="65">
        <f t="shared" si="161"/>
        <v>8.6347102697960282E-2</v>
      </c>
      <c r="F67" s="65">
        <f t="shared" si="176"/>
        <v>0.64982287975257136</v>
      </c>
      <c r="H67" s="2">
        <f t="shared" ref="H67:S67" si="183">IFERROR(H53/H$59,"")</f>
        <v>0.12979596036495211</v>
      </c>
      <c r="I67" s="2">
        <f t="shared" si="183"/>
        <v>0.11393221603332285</v>
      </c>
      <c r="J67" s="2">
        <f t="shared" si="183"/>
        <v>0.14217487250664762</v>
      </c>
      <c r="K67" s="2">
        <f t="shared" si="183"/>
        <v>0.14698951893287801</v>
      </c>
      <c r="L67" s="2">
        <f t="shared" si="183"/>
        <v>0.11635749432523952</v>
      </c>
      <c r="M67" s="2">
        <f t="shared" si="183"/>
        <v>0.15016559444344602</v>
      </c>
      <c r="N67" s="2">
        <f t="shared" si="183"/>
        <v>0.16371489765421965</v>
      </c>
      <c r="O67" s="2">
        <f t="shared" si="183"/>
        <v>9.3816654035434766E-2</v>
      </c>
      <c r="P67" s="2">
        <f t="shared" si="183"/>
        <v>0.17146972537842717</v>
      </c>
      <c r="Q67" s="2">
        <f t="shared" si="183"/>
        <v>3.7326002641965124E-2</v>
      </c>
      <c r="R67" s="75">
        <f t="shared" si="183"/>
        <v>4.4066989436771335E-2</v>
      </c>
      <c r="S67" s="75" t="str">
        <f t="shared" si="183"/>
        <v/>
      </c>
      <c r="T67" s="1"/>
      <c r="U67" s="2">
        <f t="shared" ref="U67:BD67" si="184">IFERROR(U53/U$59,"")</f>
        <v>6.9368730232184594E-2</v>
      </c>
      <c r="V67" s="2">
        <f t="shared" si="184"/>
        <v>0.13925487561341357</v>
      </c>
      <c r="W67" s="2">
        <f t="shared" si="184"/>
        <v>0.15456140229805734</v>
      </c>
      <c r="X67" s="2">
        <f t="shared" si="184"/>
        <v>0.11315809636922483</v>
      </c>
      <c r="Y67" s="2">
        <f t="shared" si="184"/>
        <v>0.15271286760484809</v>
      </c>
      <c r="Z67" s="2">
        <f t="shared" si="184"/>
        <v>9.1144574932531364E-2</v>
      </c>
      <c r="AA67" s="2">
        <f t="shared" si="184"/>
        <v>0.13163167726881092</v>
      </c>
      <c r="AB67" s="2">
        <f t="shared" si="184"/>
        <v>0.20564459157745801</v>
      </c>
      <c r="AC67" s="2">
        <f t="shared" si="184"/>
        <v>0.1210661391841565</v>
      </c>
      <c r="AD67" s="2">
        <f t="shared" si="184"/>
        <v>0.17304095496930916</v>
      </c>
      <c r="AE67" s="2">
        <f t="shared" si="184"/>
        <v>0.13167332623207975</v>
      </c>
      <c r="AF67" s="2">
        <f t="shared" si="184"/>
        <v>0.14613882484049381</v>
      </c>
      <c r="AG67" s="2">
        <f t="shared" si="184"/>
        <v>0.10789534324240915</v>
      </c>
      <c r="AH67" s="2">
        <f t="shared" si="184"/>
        <v>8.0538456504106945E-2</v>
      </c>
      <c r="AI67" s="2">
        <f t="shared" si="184"/>
        <v>0.13289626143496677</v>
      </c>
      <c r="AJ67" s="2">
        <f t="shared" si="184"/>
        <v>0.23825250606880344</v>
      </c>
      <c r="AK67" s="2">
        <f t="shared" si="184"/>
        <v>0.11498100235208975</v>
      </c>
      <c r="AL67" s="2">
        <f t="shared" si="184"/>
        <v>8.54876537062918E-2</v>
      </c>
      <c r="AM67" s="2">
        <f t="shared" si="184"/>
        <v>0.10834360448467188</v>
      </c>
      <c r="AN67" s="2">
        <f t="shared" si="184"/>
        <v>0.18071729971317832</v>
      </c>
      <c r="AO67" s="2">
        <f t="shared" si="184"/>
        <v>0.190698817644467</v>
      </c>
      <c r="AP67" s="2">
        <f t="shared" si="184"/>
        <v>0.21227191841541262</v>
      </c>
      <c r="AQ67" s="2">
        <f t="shared" si="184"/>
        <v>7.2102600033842432E-2</v>
      </c>
      <c r="AR67" s="2">
        <f t="shared" si="184"/>
        <v>5.8817142830982744E-2</v>
      </c>
      <c r="AS67" s="2">
        <f t="shared" si="184"/>
        <v>9.7178506388778702E-2</v>
      </c>
      <c r="AT67" s="2">
        <f t="shared" si="184"/>
        <v>0.18105224154268229</v>
      </c>
      <c r="AU67" s="2">
        <f t="shared" si="184"/>
        <v>0.19860065718241746</v>
      </c>
      <c r="AV67" s="2">
        <f t="shared" si="184"/>
        <v>4.907973955386663E-2</v>
      </c>
      <c r="AW67" s="2">
        <f t="shared" si="184"/>
        <v>3.2709096715527401E-2</v>
      </c>
      <c r="AX67" s="2">
        <f t="shared" si="184"/>
        <v>3.2660053604487309E-2</v>
      </c>
      <c r="AY67" s="2">
        <f t="shared" si="184"/>
        <v>4.4066989436771335E-2</v>
      </c>
      <c r="AZ67" s="2" t="str">
        <f t="shared" si="184"/>
        <v/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>
        <f t="shared" si="164"/>
        <v>0.90067377764809675</v>
      </c>
      <c r="BG67" s="84">
        <f t="shared" si="165"/>
        <v>2.2480222418149993</v>
      </c>
      <c r="BH67" s="84">
        <f t="shared" si="166"/>
        <v>1.494403642645759</v>
      </c>
      <c r="BI67" s="84">
        <f t="shared" si="167"/>
        <v>0.20599883864261725</v>
      </c>
      <c r="BJ67" s="84">
        <f t="shared" si="168"/>
        <v>0.28447392218209272</v>
      </c>
      <c r="BK67" s="84">
        <f t="shared" si="169"/>
        <v>0.38204409863319905</v>
      </c>
      <c r="BL67" s="84">
        <f t="shared" si="170"/>
        <v>0.40673364751313767</v>
      </c>
      <c r="BM67" s="84" t="str">
        <f t="shared" si="171"/>
        <v>-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>
        <f t="shared" si="161"/>
        <v>0.14071122648424139</v>
      </c>
      <c r="D68" s="65">
        <f t="shared" si="161"/>
        <v>0.1279698861349276</v>
      </c>
      <c r="E68" s="65">
        <f t="shared" si="161"/>
        <v>0.10309120608076613</v>
      </c>
      <c r="F68" s="65">
        <f t="shared" si="176"/>
        <v>0.80558957419146149</v>
      </c>
      <c r="H68" s="2">
        <f t="shared" ref="H68:S68" si="185">IFERROR(H54/H$59,"")</f>
        <v>6.3306612686675534E-2</v>
      </c>
      <c r="I68" s="2">
        <f t="shared" si="185"/>
        <v>0.16726297749616334</v>
      </c>
      <c r="J68" s="2">
        <f t="shared" si="185"/>
        <v>0.16368468154585017</v>
      </c>
      <c r="K68" s="2">
        <f t="shared" si="185"/>
        <v>0.20204449171301925</v>
      </c>
      <c r="L68" s="2">
        <f t="shared" si="185"/>
        <v>0.12654966182457589</v>
      </c>
      <c r="M68" s="2">
        <f t="shared" si="185"/>
        <v>0.12202100162514863</v>
      </c>
      <c r="N68" s="2">
        <f t="shared" si="185"/>
        <v>0.15344526092788766</v>
      </c>
      <c r="O68" s="2">
        <f t="shared" si="185"/>
        <v>0.15841381313309397</v>
      </c>
      <c r="P68" s="2">
        <f t="shared" si="185"/>
        <v>3.8052302104855926E-2</v>
      </c>
      <c r="Q68" s="2">
        <f t="shared" si="185"/>
        <v>0.1495911203124069</v>
      </c>
      <c r="R68" s="75">
        <f t="shared" si="185"/>
        <v>0.10174147733633714</v>
      </c>
      <c r="S68" s="75" t="str">
        <f t="shared" si="185"/>
        <v/>
      </c>
      <c r="T68" s="1"/>
      <c r="U68" s="2">
        <f t="shared" ref="U68:BD68" si="186">IFERROR(U54/U$59,"")</f>
        <v>6.4752766059975597E-2</v>
      </c>
      <c r="V68" s="2">
        <f t="shared" si="186"/>
        <v>0.11039062241340744</v>
      </c>
      <c r="W68" s="2">
        <f t="shared" si="186"/>
        <v>4.1150500902890401E-2</v>
      </c>
      <c r="X68" s="2">
        <f t="shared" si="186"/>
        <v>0.10059325804092294</v>
      </c>
      <c r="Y68" s="2">
        <f t="shared" si="186"/>
        <v>0.13884556000329651</v>
      </c>
      <c r="Z68" s="2">
        <f t="shared" si="186"/>
        <v>0.23395313377040436</v>
      </c>
      <c r="AA68" s="2">
        <f t="shared" si="186"/>
        <v>0.16815758849206758</v>
      </c>
      <c r="AB68" s="2">
        <f t="shared" si="186"/>
        <v>0.14166632280760016</v>
      </c>
      <c r="AC68" s="2">
        <f t="shared" si="186"/>
        <v>0.1703918183436946</v>
      </c>
      <c r="AD68" s="2">
        <f t="shared" si="186"/>
        <v>0.21812531563551471</v>
      </c>
      <c r="AE68" s="2">
        <f t="shared" si="186"/>
        <v>0.24516895185339943</v>
      </c>
      <c r="AF68" s="2">
        <f t="shared" si="186"/>
        <v>0.16839579356403692</v>
      </c>
      <c r="AG68" s="2">
        <f t="shared" si="186"/>
        <v>0.14797304686514179</v>
      </c>
      <c r="AH68" s="2">
        <f t="shared" si="186"/>
        <v>0.12048324603441367</v>
      </c>
      <c r="AI68" s="2">
        <f t="shared" si="186"/>
        <v>0.12157814811775465</v>
      </c>
      <c r="AJ68" s="2">
        <f t="shared" si="186"/>
        <v>8.9752850737148518E-2</v>
      </c>
      <c r="AK68" s="2">
        <f t="shared" si="186"/>
        <v>0.13232387958341932</v>
      </c>
      <c r="AL68" s="2">
        <f t="shared" si="186"/>
        <v>0.14773762881110911</v>
      </c>
      <c r="AM68" s="2">
        <f t="shared" si="186"/>
        <v>0.15179999545543013</v>
      </c>
      <c r="AN68" s="2">
        <f t="shared" si="186"/>
        <v>0.17213502999690086</v>
      </c>
      <c r="AO68" s="2">
        <f t="shared" si="186"/>
        <v>0.14161199931428986</v>
      </c>
      <c r="AP68" s="2">
        <f t="shared" si="186"/>
        <v>0.14006711755549925</v>
      </c>
      <c r="AQ68" s="2">
        <f t="shared" si="186"/>
        <v>0.17044343428597317</v>
      </c>
      <c r="AR68" s="2">
        <f t="shared" si="186"/>
        <v>0.15851240155027868</v>
      </c>
      <c r="AS68" s="2">
        <f t="shared" si="186"/>
        <v>3.8051537022730834E-2</v>
      </c>
      <c r="AT68" s="2">
        <f t="shared" si="186"/>
        <v>2.5566877176651466E-2</v>
      </c>
      <c r="AU68" s="2">
        <f t="shared" si="186"/>
        <v>4.7552474448550215E-2</v>
      </c>
      <c r="AV68" s="2">
        <f t="shared" si="186"/>
        <v>0.1008280381839409</v>
      </c>
      <c r="AW68" s="2">
        <f t="shared" si="186"/>
        <v>0.25221143030836257</v>
      </c>
      <c r="AX68" s="2">
        <f t="shared" si="186"/>
        <v>8.4328082867531254E-2</v>
      </c>
      <c r="AY68" s="2">
        <f t="shared" si="186"/>
        <v>0.10174147733633714</v>
      </c>
      <c r="AZ68" s="2" t="str">
        <f t="shared" si="186"/>
        <v/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>
        <f t="shared" si="164"/>
        <v>0.25715181128499615</v>
      </c>
      <c r="BG68" s="84">
        <f t="shared" si="165"/>
        <v>0.21220275862545063</v>
      </c>
      <c r="BH68" s="84">
        <f t="shared" si="166"/>
        <v>0.39112681994870668</v>
      </c>
      <c r="BI68" s="84">
        <f t="shared" si="167"/>
        <v>1.123396497780637</v>
      </c>
      <c r="BJ68" s="84">
        <f t="shared" si="168"/>
        <v>1.9060159897243945</v>
      </c>
      <c r="BK68" s="84">
        <f t="shared" si="169"/>
        <v>0.57079623888745001</v>
      </c>
      <c r="BL68" s="84">
        <f t="shared" si="170"/>
        <v>0.67023373110843976</v>
      </c>
      <c r="BM68" s="84" t="str">
        <f t="shared" si="171"/>
        <v>-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>
        <f t="shared" si="161"/>
        <v>4.2466296115318838E-2</v>
      </c>
      <c r="D69" s="65">
        <f t="shared" si="161"/>
        <v>0.10816097565414003</v>
      </c>
      <c r="E69" s="65">
        <f t="shared" si="161"/>
        <v>8.4661952104922319E-2</v>
      </c>
      <c r="F69" s="65">
        <f t="shared" si="176"/>
        <v>0.7827402775622222</v>
      </c>
      <c r="H69" s="2">
        <f t="shared" ref="H69:S69" si="187">IFERROR(H55/H$59,"")</f>
        <v>5.4971831662348779E-2</v>
      </c>
      <c r="I69" s="2">
        <f t="shared" si="187"/>
        <v>3.8133240768907582E-2</v>
      </c>
      <c r="J69" s="2">
        <f t="shared" si="187"/>
        <v>0.10272780092147328</v>
      </c>
      <c r="K69" s="2">
        <f t="shared" si="187"/>
        <v>8.0734702106530387E-2</v>
      </c>
      <c r="L69" s="2">
        <f t="shared" si="187"/>
        <v>0.11470085491808195</v>
      </c>
      <c r="M69" s="2">
        <f t="shared" si="187"/>
        <v>0.10302233752584396</v>
      </c>
      <c r="N69" s="2">
        <f t="shared" si="187"/>
        <v>0.10889873151322346</v>
      </c>
      <c r="O69" s="2">
        <f t="shared" si="187"/>
        <v>0.11713747306940811</v>
      </c>
      <c r="P69" s="2">
        <f t="shared" si="187"/>
        <v>7.9803096096547052E-2</v>
      </c>
      <c r="Q69" s="2">
        <f t="shared" si="187"/>
        <v>7.938324059067535E-2</v>
      </c>
      <c r="R69" s="75">
        <f t="shared" si="187"/>
        <v>0.11712817280084878</v>
      </c>
      <c r="S69" s="75" t="str">
        <f t="shared" si="187"/>
        <v/>
      </c>
      <c r="T69" s="1"/>
      <c r="U69" s="2">
        <f t="shared" ref="U69:BD69" si="188">IFERROR(U55/U$59,"")</f>
        <v>6.3925912044455829E-2</v>
      </c>
      <c r="V69" s="2">
        <f t="shared" si="188"/>
        <v>5.4679708678515161E-2</v>
      </c>
      <c r="W69" s="2">
        <f t="shared" si="188"/>
        <v>5.0796406841263818E-2</v>
      </c>
      <c r="X69" s="2">
        <f t="shared" si="188"/>
        <v>2.7683187450364452E-2</v>
      </c>
      <c r="Y69" s="2">
        <f t="shared" si="188"/>
        <v>4.6116486475635293E-2</v>
      </c>
      <c r="Z69" s="2">
        <f t="shared" si="188"/>
        <v>4.1093589560113782E-2</v>
      </c>
      <c r="AA69" s="2">
        <f t="shared" si="188"/>
        <v>3.8147637354018868E-2</v>
      </c>
      <c r="AB69" s="2">
        <f t="shared" si="188"/>
        <v>7.0157590195890296E-2</v>
      </c>
      <c r="AC69" s="2">
        <f t="shared" si="188"/>
        <v>0.16641379445396498</v>
      </c>
      <c r="AD69" s="2">
        <f t="shared" si="188"/>
        <v>-8.616518635930899E-2</v>
      </c>
      <c r="AE69" s="2">
        <f t="shared" si="188"/>
        <v>0.10939010060448577</v>
      </c>
      <c r="AF69" s="2">
        <f t="shared" si="188"/>
        <v>0.12994860457614038</v>
      </c>
      <c r="AG69" s="2">
        <f t="shared" si="188"/>
        <v>9.8471708890836368E-2</v>
      </c>
      <c r="AH69" s="2">
        <f t="shared" si="188"/>
        <v>0.2042066730544532</v>
      </c>
      <c r="AI69" s="2">
        <f t="shared" si="188"/>
        <v>8.6082795136135898E-2</v>
      </c>
      <c r="AJ69" s="2">
        <f t="shared" si="188"/>
        <v>6.5985960580481742E-2</v>
      </c>
      <c r="AK69" s="2">
        <f t="shared" si="188"/>
        <v>0.10659723070356897</v>
      </c>
      <c r="AL69" s="2">
        <f t="shared" si="188"/>
        <v>0.13899549940881095</v>
      </c>
      <c r="AM69" s="2">
        <f t="shared" si="188"/>
        <v>0.11192499370887569</v>
      </c>
      <c r="AN69" s="2">
        <f t="shared" si="188"/>
        <v>9.3226404104385874E-2</v>
      </c>
      <c r="AO69" s="2">
        <f t="shared" si="188"/>
        <v>0.11766777066921857</v>
      </c>
      <c r="AP69" s="2">
        <f t="shared" si="188"/>
        <v>9.5809011520610693E-2</v>
      </c>
      <c r="AQ69" s="2">
        <f t="shared" si="188"/>
        <v>9.0658797649905101E-2</v>
      </c>
      <c r="AR69" s="2">
        <f t="shared" si="188"/>
        <v>0.14210134788241591</v>
      </c>
      <c r="AS69" s="2">
        <f t="shared" si="188"/>
        <v>0.1226681143695738</v>
      </c>
      <c r="AT69" s="2">
        <f t="shared" si="188"/>
        <v>5.2214646745233954E-2</v>
      </c>
      <c r="AU69" s="2">
        <f t="shared" si="188"/>
        <v>8.0933364489508011E-2</v>
      </c>
      <c r="AV69" s="2">
        <f t="shared" si="188"/>
        <v>8.9842715258860048E-2</v>
      </c>
      <c r="AW69" s="2">
        <f t="shared" si="188"/>
        <v>7.9075386783874282E-2</v>
      </c>
      <c r="AX69" s="2">
        <f t="shared" si="188"/>
        <v>7.1377836868769778E-2</v>
      </c>
      <c r="AY69" s="2">
        <f t="shared" si="188"/>
        <v>0.11712817280084878</v>
      </c>
      <c r="AZ69" s="2" t="str">
        <f t="shared" si="188"/>
        <v/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>
        <f t="shared" si="164"/>
        <v>1.2457193619495428</v>
      </c>
      <c r="BG69" s="84">
        <f t="shared" si="165"/>
        <v>0.25569510518057625</v>
      </c>
      <c r="BH69" s="84">
        <f t="shared" si="166"/>
        <v>0.94018048974264479</v>
      </c>
      <c r="BI69" s="84">
        <f t="shared" si="167"/>
        <v>1.3615428868278836</v>
      </c>
      <c r="BJ69" s="84">
        <f t="shared" si="168"/>
        <v>0.74181464435761157</v>
      </c>
      <c r="BK69" s="84">
        <f t="shared" si="169"/>
        <v>0.51352624489541654</v>
      </c>
      <c r="BL69" s="84">
        <f t="shared" si="170"/>
        <v>1.0464880892064814</v>
      </c>
      <c r="BM69" s="84" t="str">
        <f t="shared" si="171"/>
        <v>-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>
        <f t="shared" si="161"/>
        <v>0</v>
      </c>
      <c r="D70" s="65">
        <f t="shared" si="161"/>
        <v>0</v>
      </c>
      <c r="E70" s="65">
        <f t="shared" si="161"/>
        <v>1.8163380165676282E-2</v>
      </c>
      <c r="F70" s="65" t="str">
        <f>IFERROR(E70/D70,"")</f>
        <v/>
      </c>
      <c r="H70" s="2">
        <f t="shared" ref="H70:S70" si="189">IFERROR(H56/H$59,"")</f>
        <v>0</v>
      </c>
      <c r="I70" s="2">
        <f t="shared" si="189"/>
        <v>0</v>
      </c>
      <c r="J70" s="2">
        <f t="shared" si="189"/>
        <v>0</v>
      </c>
      <c r="K70" s="2">
        <f t="shared" si="189"/>
        <v>0</v>
      </c>
      <c r="L70" s="2">
        <f t="shared" si="189"/>
        <v>0</v>
      </c>
      <c r="M70" s="2">
        <f t="shared" si="189"/>
        <v>0</v>
      </c>
      <c r="N70" s="2">
        <f t="shared" si="189"/>
        <v>0</v>
      </c>
      <c r="O70" s="2">
        <f t="shared" si="189"/>
        <v>0</v>
      </c>
      <c r="P70" s="2">
        <f t="shared" si="189"/>
        <v>1.8755504230095393E-2</v>
      </c>
      <c r="Q70" s="2">
        <f t="shared" si="189"/>
        <v>1.8138369306915224E-2</v>
      </c>
      <c r="R70" s="75">
        <f t="shared" si="189"/>
        <v>1.6693535469403151E-2</v>
      </c>
      <c r="S70" s="75" t="str">
        <f t="shared" si="189"/>
        <v/>
      </c>
      <c r="T70" s="1"/>
      <c r="U70" s="2">
        <f t="shared" ref="U70:BD70" si="190">IFERROR(U56/U$59,"")</f>
        <v>0</v>
      </c>
      <c r="V70" s="2">
        <f t="shared" si="190"/>
        <v>0</v>
      </c>
      <c r="W70" s="2">
        <f t="shared" si="190"/>
        <v>0</v>
      </c>
      <c r="X70" s="2">
        <f t="shared" si="190"/>
        <v>0</v>
      </c>
      <c r="Y70" s="2">
        <f t="shared" si="190"/>
        <v>0</v>
      </c>
      <c r="Z70" s="2">
        <f t="shared" si="190"/>
        <v>0</v>
      </c>
      <c r="AA70" s="2">
        <f t="shared" si="190"/>
        <v>0</v>
      </c>
      <c r="AB70" s="2">
        <f t="shared" si="190"/>
        <v>0</v>
      </c>
      <c r="AC70" s="2">
        <f t="shared" si="190"/>
        <v>0</v>
      </c>
      <c r="AD70" s="2">
        <f t="shared" si="190"/>
        <v>0</v>
      </c>
      <c r="AE70" s="2">
        <f t="shared" si="190"/>
        <v>0</v>
      </c>
      <c r="AF70" s="2">
        <f t="shared" si="190"/>
        <v>0</v>
      </c>
      <c r="AG70" s="2">
        <f t="shared" si="190"/>
        <v>0</v>
      </c>
      <c r="AH70" s="2">
        <f t="shared" si="190"/>
        <v>0</v>
      </c>
      <c r="AI70" s="2">
        <f t="shared" si="190"/>
        <v>0</v>
      </c>
      <c r="AJ70" s="2">
        <f t="shared" si="190"/>
        <v>0</v>
      </c>
      <c r="AK70" s="2">
        <f t="shared" si="190"/>
        <v>0</v>
      </c>
      <c r="AL70" s="2">
        <f t="shared" si="190"/>
        <v>0</v>
      </c>
      <c r="AM70" s="2">
        <f t="shared" si="190"/>
        <v>0</v>
      </c>
      <c r="AN70" s="2">
        <f t="shared" si="190"/>
        <v>0</v>
      </c>
      <c r="AO70" s="2">
        <f t="shared" si="190"/>
        <v>0</v>
      </c>
      <c r="AP70" s="2">
        <f t="shared" si="190"/>
        <v>0</v>
      </c>
      <c r="AQ70" s="2">
        <f t="shared" si="190"/>
        <v>0</v>
      </c>
      <c r="AR70" s="2">
        <f t="shared" si="190"/>
        <v>0</v>
      </c>
      <c r="AS70" s="2">
        <f t="shared" si="190"/>
        <v>0</v>
      </c>
      <c r="AT70" s="2">
        <f t="shared" si="190"/>
        <v>2.5820671816634565E-2</v>
      </c>
      <c r="AU70" s="2">
        <f t="shared" si="190"/>
        <v>2.2069964963817228E-2</v>
      </c>
      <c r="AV70" s="2">
        <f t="shared" si="190"/>
        <v>3.3931333658182433E-2</v>
      </c>
      <c r="AW70" s="2">
        <f t="shared" si="190"/>
        <v>1.5485783616498163E-2</v>
      </c>
      <c r="AX70" s="2">
        <f t="shared" si="190"/>
        <v>8.2688741269766452E-3</v>
      </c>
      <c r="AY70" s="2">
        <f t="shared" si="190"/>
        <v>1.6693535469403151E-2</v>
      </c>
      <c r="AZ70" s="2" t="str">
        <f t="shared" si="190"/>
        <v/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>
        <f t="shared" ref="C71" si="191">IFERROR(C58/C$59,"")</f>
        <v>1</v>
      </c>
      <c r="D71" s="65">
        <f>IFERROR(D58/D$59,"")</f>
        <v>1</v>
      </c>
      <c r="E71" s="65">
        <f>IFERROR(E58/E$59,"")</f>
        <v>0.98183661983432369</v>
      </c>
      <c r="F71" s="65">
        <f>IFERROR(E71/D71,"")</f>
        <v>0.98183661983432369</v>
      </c>
      <c r="H71" s="2">
        <f>IFERROR(H58/H$59,"")</f>
        <v>1</v>
      </c>
      <c r="I71" s="2">
        <f t="shared" ref="I71:S71" si="192">IFERROR(I58/I$59,"")</f>
        <v>0.99999999999999989</v>
      </c>
      <c r="J71" s="2">
        <f t="shared" si="192"/>
        <v>0.99999999999999967</v>
      </c>
      <c r="K71" s="2">
        <f t="shared" si="192"/>
        <v>0.99999999999999978</v>
      </c>
      <c r="L71" s="2">
        <f t="shared" si="192"/>
        <v>0.99999999999999967</v>
      </c>
      <c r="M71" s="2">
        <f t="shared" si="192"/>
        <v>1.0000000000000002</v>
      </c>
      <c r="N71" s="2">
        <f t="shared" si="192"/>
        <v>1</v>
      </c>
      <c r="O71" s="2">
        <f t="shared" si="192"/>
        <v>1.0000000000000007</v>
      </c>
      <c r="P71" s="2">
        <f t="shared" si="192"/>
        <v>0.98124449576990491</v>
      </c>
      <c r="Q71" s="2">
        <f t="shared" si="192"/>
        <v>0.98186163069308474</v>
      </c>
      <c r="R71" s="75">
        <f t="shared" si="192"/>
        <v>0.98330646453059689</v>
      </c>
      <c r="S71" s="75" t="str">
        <f t="shared" si="192"/>
        <v/>
      </c>
      <c r="T71" s="1"/>
      <c r="U71" s="2">
        <f t="shared" ref="U71:BD71" si="193">IFERROR(U58/U$59,"")</f>
        <v>1</v>
      </c>
      <c r="V71" s="2">
        <f t="shared" si="193"/>
        <v>0.99999999999999978</v>
      </c>
      <c r="W71" s="2">
        <f t="shared" si="193"/>
        <v>1</v>
      </c>
      <c r="X71" s="2">
        <f t="shared" si="193"/>
        <v>1.0000000000000002</v>
      </c>
      <c r="Y71" s="2">
        <f t="shared" si="193"/>
        <v>1.0000000000000002</v>
      </c>
      <c r="Z71" s="2">
        <f t="shared" si="193"/>
        <v>0.99999999999999944</v>
      </c>
      <c r="AA71" s="2">
        <f t="shared" si="193"/>
        <v>0.99999999999999978</v>
      </c>
      <c r="AB71" s="2">
        <f t="shared" si="193"/>
        <v>0.99999999999999978</v>
      </c>
      <c r="AC71" s="2">
        <f t="shared" si="193"/>
        <v>0.99999999999999967</v>
      </c>
      <c r="AD71" s="2">
        <f t="shared" si="193"/>
        <v>0.99999999999999933</v>
      </c>
      <c r="AE71" s="2">
        <f t="shared" si="193"/>
        <v>1.0000000000000004</v>
      </c>
      <c r="AF71" s="2">
        <f t="shared" si="193"/>
        <v>0.99999999999999933</v>
      </c>
      <c r="AG71" s="2">
        <f t="shared" si="193"/>
        <v>0.99999999999999989</v>
      </c>
      <c r="AH71" s="2">
        <f t="shared" si="193"/>
        <v>0.99999999999999989</v>
      </c>
      <c r="AI71" s="2">
        <f t="shared" si="193"/>
        <v>0.99999999999999933</v>
      </c>
      <c r="AJ71" s="2">
        <f t="shared" si="193"/>
        <v>1</v>
      </c>
      <c r="AK71" s="2">
        <f t="shared" si="193"/>
        <v>1.0000000000000002</v>
      </c>
      <c r="AL71" s="2">
        <f t="shared" si="193"/>
        <v>1.0000000000000002</v>
      </c>
      <c r="AM71" s="2">
        <f t="shared" si="193"/>
        <v>1</v>
      </c>
      <c r="AN71" s="2">
        <f t="shared" si="193"/>
        <v>1</v>
      </c>
      <c r="AO71" s="2">
        <f t="shared" si="193"/>
        <v>0.99999999999999978</v>
      </c>
      <c r="AP71" s="2">
        <f t="shared" si="193"/>
        <v>0.99999999999999978</v>
      </c>
      <c r="AQ71" s="2">
        <f t="shared" si="193"/>
        <v>1.0000000000000013</v>
      </c>
      <c r="AR71" s="2">
        <f t="shared" si="193"/>
        <v>1.0000000000000002</v>
      </c>
      <c r="AS71" s="2">
        <f t="shared" si="193"/>
        <v>1</v>
      </c>
      <c r="AT71" s="2">
        <f t="shared" si="193"/>
        <v>0.97417932818336606</v>
      </c>
      <c r="AU71" s="2">
        <f t="shared" si="193"/>
        <v>0.97793003503618259</v>
      </c>
      <c r="AV71" s="2">
        <f t="shared" si="193"/>
        <v>0.96606866634181754</v>
      </c>
      <c r="AW71" s="2">
        <f t="shared" si="193"/>
        <v>0.98451421638350189</v>
      </c>
      <c r="AX71" s="2">
        <f t="shared" si="193"/>
        <v>0.99173112587302348</v>
      </c>
      <c r="AY71" s="2">
        <f t="shared" si="193"/>
        <v>0.98330646453059689</v>
      </c>
      <c r="AZ71" s="2" t="str">
        <f t="shared" si="193"/>
        <v/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>
        <f t="shared" ref="BF71:BF72" si="194">IFERROR(AS71/AG71,"-")</f>
        <v>1.0000000000000002</v>
      </c>
      <c r="BG71" s="84">
        <f t="shared" ref="BG71:BG72" si="195">IFERROR(AT71/AH71,"-")</f>
        <v>0.97417932818336617</v>
      </c>
      <c r="BH71" s="84">
        <f t="shared" ref="BH71:BH72" si="196">IFERROR(AU71/AI71,"-")</f>
        <v>0.97793003503618325</v>
      </c>
      <c r="BI71" s="84">
        <f t="shared" ref="BI71:BI72" si="197">IFERROR(AV71/AJ71,"-")</f>
        <v>0.96606866634181754</v>
      </c>
      <c r="BJ71" s="84">
        <f t="shared" ref="BJ71:BJ72" si="198">IFERROR(AW71/AK71,"-")</f>
        <v>0.98451421638350167</v>
      </c>
      <c r="BK71" s="84">
        <f t="shared" ref="BK71:BK72" si="199">IFERROR(AX71/AL71,"-")</f>
        <v>0.99173112587302326</v>
      </c>
      <c r="BL71" s="84">
        <f t="shared" ref="BL71:BL72" si="200">IFERROR(AY71/AM71,"-")</f>
        <v>0.98330646453059689</v>
      </c>
      <c r="BM71" s="84" t="str">
        <f t="shared" ref="BM71:BM72" si="201">IFERROR(AZ71/AN71,"-")</f>
        <v>-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176"/>
        <v>1</v>
      </c>
      <c r="G72" s="33"/>
      <c r="H72" s="2">
        <f>IFERROR(H59/H$59,"")</f>
        <v>1</v>
      </c>
      <c r="I72" s="2">
        <f t="shared" ref="I72:S72" si="206">IFERROR(I59/I$59,"")</f>
        <v>1</v>
      </c>
      <c r="J72" s="2">
        <f t="shared" si="206"/>
        <v>1</v>
      </c>
      <c r="K72" s="2">
        <f t="shared" si="206"/>
        <v>1</v>
      </c>
      <c r="L72" s="2">
        <f t="shared" si="206"/>
        <v>1</v>
      </c>
      <c r="M72" s="2">
        <f t="shared" si="206"/>
        <v>1</v>
      </c>
      <c r="N72" s="2">
        <f t="shared" si="206"/>
        <v>1</v>
      </c>
      <c r="O72" s="2">
        <f t="shared" si="206"/>
        <v>1</v>
      </c>
      <c r="P72" s="2">
        <f t="shared" si="206"/>
        <v>1</v>
      </c>
      <c r="Q72" s="2">
        <f t="shared" si="206"/>
        <v>1</v>
      </c>
      <c r="R72" s="75">
        <f t="shared" si="206"/>
        <v>1</v>
      </c>
      <c r="S72" s="75" t="str">
        <f t="shared" si="206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ref="X72:BC72" si="207">IFERROR(X59/X$59,"")</f>
        <v>1</v>
      </c>
      <c r="Y72" s="2">
        <f t="shared" si="207"/>
        <v>1</v>
      </c>
      <c r="Z72" s="2">
        <f t="shared" si="207"/>
        <v>1</v>
      </c>
      <c r="AA72" s="2">
        <f t="shared" si="207"/>
        <v>1</v>
      </c>
      <c r="AB72" s="2">
        <f t="shared" si="207"/>
        <v>1</v>
      </c>
      <c r="AC72" s="2">
        <f t="shared" si="207"/>
        <v>1</v>
      </c>
      <c r="AD72" s="2">
        <f t="shared" si="207"/>
        <v>1</v>
      </c>
      <c r="AE72" s="2">
        <f t="shared" si="207"/>
        <v>1</v>
      </c>
      <c r="AF72" s="2">
        <f t="shared" si="207"/>
        <v>1</v>
      </c>
      <c r="AG72" s="2">
        <f t="shared" si="207"/>
        <v>1</v>
      </c>
      <c r="AH72" s="2">
        <f t="shared" si="207"/>
        <v>1</v>
      </c>
      <c r="AI72" s="2">
        <f t="shared" si="207"/>
        <v>1</v>
      </c>
      <c r="AJ72" s="2">
        <f t="shared" si="207"/>
        <v>1</v>
      </c>
      <c r="AK72" s="2">
        <f t="shared" si="207"/>
        <v>1</v>
      </c>
      <c r="AL72" s="2">
        <f t="shared" si="207"/>
        <v>1</v>
      </c>
      <c r="AM72" s="2">
        <f t="shared" si="207"/>
        <v>1</v>
      </c>
      <c r="AN72" s="2">
        <f t="shared" si="207"/>
        <v>1</v>
      </c>
      <c r="AO72" s="2">
        <f t="shared" si="207"/>
        <v>1</v>
      </c>
      <c r="AP72" s="2">
        <f t="shared" si="207"/>
        <v>1</v>
      </c>
      <c r="AQ72" s="2">
        <f t="shared" si="207"/>
        <v>1</v>
      </c>
      <c r="AR72" s="2">
        <f t="shared" si="207"/>
        <v>1</v>
      </c>
      <c r="AS72" s="2">
        <f t="shared" si="207"/>
        <v>1</v>
      </c>
      <c r="AT72" s="2">
        <f t="shared" si="207"/>
        <v>1</v>
      </c>
      <c r="AU72" s="2">
        <f t="shared" si="207"/>
        <v>1</v>
      </c>
      <c r="AV72" s="2">
        <f t="shared" si="207"/>
        <v>1</v>
      </c>
      <c r="AW72" s="2">
        <f t="shared" si="207"/>
        <v>1</v>
      </c>
      <c r="AX72" s="2">
        <f t="shared" si="207"/>
        <v>1</v>
      </c>
      <c r="AY72" s="2">
        <f t="shared" si="207"/>
        <v>1</v>
      </c>
      <c r="AZ72" s="2" t="str">
        <f t="shared" si="207"/>
        <v/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>
        <f t="shared" si="194"/>
        <v>1</v>
      </c>
      <c r="BG72" s="84">
        <f t="shared" si="195"/>
        <v>1</v>
      </c>
      <c r="BH72" s="84">
        <f t="shared" si="196"/>
        <v>1</v>
      </c>
      <c r="BI72" s="84">
        <f t="shared" si="197"/>
        <v>1</v>
      </c>
      <c r="BJ72" s="84">
        <f t="shared" si="198"/>
        <v>1</v>
      </c>
      <c r="BK72" s="84">
        <f t="shared" si="199"/>
        <v>1</v>
      </c>
      <c r="BL72" s="84">
        <f t="shared" si="200"/>
        <v>1</v>
      </c>
      <c r="BM72" s="84" t="str">
        <f t="shared" si="201"/>
        <v>-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53</v>
      </c>
      <c r="D76" s="81">
        <f>INDEX(AG76:AR76,$B$2)</f>
        <v>70</v>
      </c>
      <c r="E76" s="81">
        <f>INDEX(AS76:BD76,$B$2)</f>
        <v>216</v>
      </c>
      <c r="F76" s="65">
        <f>IFERROR(E76/D76,"")</f>
        <v>3.0857142857142859</v>
      </c>
      <c r="H76" s="4">
        <f>W76</f>
        <v>43</v>
      </c>
      <c r="I76" s="4">
        <f>Z76</f>
        <v>53</v>
      </c>
      <c r="J76" s="4">
        <f>AC76</f>
        <v>53</v>
      </c>
      <c r="K76" s="69">
        <f>AF76</f>
        <v>51</v>
      </c>
      <c r="L76" s="4">
        <f>AI76</f>
        <v>81</v>
      </c>
      <c r="M76" s="4">
        <f>AL76</f>
        <v>77</v>
      </c>
      <c r="N76" s="4">
        <f>AO76</f>
        <v>68</v>
      </c>
      <c r="O76" s="4">
        <f>AR76</f>
        <v>61</v>
      </c>
      <c r="P76" s="4">
        <f>INDEX(AS76:AU76,IF($B$2&gt;3,3,$B$2))</f>
        <v>95</v>
      </c>
      <c r="Q76" s="4">
        <f>INDEX(AV76:AX76,IF($B$2&gt;6,3,$B$2-3))</f>
        <v>234</v>
      </c>
      <c r="R76" s="4">
        <f>IFERROR(INDEX(AY76:BA76,IF($B$2&gt;9,3,$B$2-6)),"-")</f>
        <v>216</v>
      </c>
      <c r="S76" s="69" t="str">
        <f>IFERROR(INDEX(BB76:BD76,IF($B$2&gt;12,3,$B$2-9)),"-")</f>
        <v>-</v>
      </c>
      <c r="U76" s="4">
        <v>34</v>
      </c>
      <c r="V76">
        <v>39</v>
      </c>
      <c r="W76">
        <v>43</v>
      </c>
      <c r="X76">
        <v>50</v>
      </c>
      <c r="Y76">
        <v>52</v>
      </c>
      <c r="Z76">
        <v>53</v>
      </c>
      <c r="AA76">
        <v>53</v>
      </c>
      <c r="AB76">
        <v>53</v>
      </c>
      <c r="AC76">
        <v>53</v>
      </c>
      <c r="AD76">
        <v>53</v>
      </c>
      <c r="AE76">
        <v>50</v>
      </c>
      <c r="AF76">
        <v>51</v>
      </c>
      <c r="AG76">
        <v>80</v>
      </c>
      <c r="AH76">
        <v>80</v>
      </c>
      <c r="AI76">
        <v>81</v>
      </c>
      <c r="AJ76">
        <v>81</v>
      </c>
      <c r="AK76">
        <v>80</v>
      </c>
      <c r="AL76">
        <v>77</v>
      </c>
      <c r="AM76">
        <v>70</v>
      </c>
      <c r="AN76">
        <v>70</v>
      </c>
      <c r="AO76">
        <v>68</v>
      </c>
      <c r="AP76">
        <v>67</v>
      </c>
      <c r="AQ76">
        <v>65</v>
      </c>
      <c r="AR76">
        <v>61</v>
      </c>
      <c r="AS76" s="15">
        <v>97</v>
      </c>
      <c r="AT76" s="15">
        <v>95</v>
      </c>
      <c r="AU76" s="15">
        <v>95</v>
      </c>
      <c r="AV76" s="15">
        <v>249</v>
      </c>
      <c r="AW76" s="15">
        <v>241</v>
      </c>
      <c r="AX76" s="15">
        <v>234</v>
      </c>
      <c r="AY76" s="15">
        <v>216</v>
      </c>
      <c r="AZ76" s="15"/>
      <c r="BA76" s="15"/>
      <c r="BB76" s="15"/>
      <c r="BC76" s="15"/>
      <c r="BD76" s="15"/>
      <c r="BF76" s="84">
        <f t="shared" ref="BF76:BF85" si="208">IFERROR(AS76/AG76,"-")</f>
        <v>1.2124999999999999</v>
      </c>
      <c r="BG76" s="84">
        <f t="shared" ref="BG76:BG85" si="209">IFERROR(AT76/AH76,"-")</f>
        <v>1.1875</v>
      </c>
      <c r="BH76" s="84">
        <f t="shared" ref="BH76:BH85" si="210">IFERROR(AU76/AI76,"-")</f>
        <v>1.1728395061728396</v>
      </c>
      <c r="BI76" s="84">
        <f t="shared" ref="BI76:BI85" si="211">IFERROR(AV76/AJ76,"-")</f>
        <v>3.074074074074074</v>
      </c>
      <c r="BJ76" s="84">
        <f t="shared" ref="BJ76:BJ85" si="212">IFERROR(AW76/AK76,"-")</f>
        <v>3.0125000000000002</v>
      </c>
      <c r="BK76" s="84">
        <f t="shared" ref="BK76:BK85" si="213">IFERROR(AX76/AL76,"-")</f>
        <v>3.0389610389610389</v>
      </c>
      <c r="BL76" s="84">
        <f t="shared" ref="BL76:BL85" si="214">IFERROR(AY76/AM76,"-")</f>
        <v>3.0857142857142859</v>
      </c>
      <c r="BM76" s="84">
        <f t="shared" ref="BM76:BM85" si="215">IFERROR(AZ76/AN76,"-")</f>
        <v>0</v>
      </c>
      <c r="BN76" s="84">
        <f t="shared" ref="BN76:BN85" si="216">IFERROR(BA76/AO76,"-")</f>
        <v>0</v>
      </c>
      <c r="BO76" s="84">
        <f t="shared" ref="BO76:BO85" si="217">IFERROR(BB76/AP76,"-")</f>
        <v>0</v>
      </c>
      <c r="BP76" s="84">
        <f t="shared" ref="BP76:BP85" si="218">IFERROR(BC76/AQ76,"-")</f>
        <v>0</v>
      </c>
      <c r="BQ76" s="84">
        <f t="shared" ref="BQ76:BQ85" si="219">IFERROR(BD76/AR76,"-")</f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229</v>
      </c>
      <c r="D77" s="81">
        <f t="shared" ref="D77:D83" si="221">INDEX(AG77:AR77,$B$2)</f>
        <v>246</v>
      </c>
      <c r="E77" s="81">
        <f t="shared" ref="E77:E83" si="222">INDEX(AS77:BD77,$B$2)</f>
        <v>338</v>
      </c>
      <c r="F77" s="65">
        <f t="shared" ref="F77:F83" si="223">IFERROR(E77/D77,"")</f>
        <v>1.3739837398373984</v>
      </c>
      <c r="H77" s="4">
        <f t="shared" ref="H77:H85" si="224">W77</f>
        <v>224</v>
      </c>
      <c r="I77" s="4">
        <f t="shared" ref="I77:I85" si="225">Z77</f>
        <v>256</v>
      </c>
      <c r="J77" s="4">
        <f t="shared" ref="J77:J85" si="226">AC77</f>
        <v>224</v>
      </c>
      <c r="K77" s="69">
        <f t="shared" ref="K77:K85" si="227">AF77</f>
        <v>248</v>
      </c>
      <c r="L77" s="4">
        <f t="shared" ref="L77:L85" si="228">AI77</f>
        <v>320</v>
      </c>
      <c r="M77" s="4">
        <f t="shared" ref="M77:M85" si="229">AL77</f>
        <v>315</v>
      </c>
      <c r="N77" s="4">
        <f t="shared" ref="N77:N85" si="230">AO77</f>
        <v>330</v>
      </c>
      <c r="O77" s="4">
        <f t="shared" ref="O77:O85" si="231">AR77</f>
        <v>381</v>
      </c>
      <c r="P77" s="4">
        <f t="shared" ref="P77:P85" si="232">INDEX(AS77:AU77,IF($B$2&gt;3,3,$B$2))</f>
        <v>346</v>
      </c>
      <c r="Q77" s="4">
        <f t="shared" ref="Q77:Q85" si="233">INDEX(AV77:AX77,IF($B$2&gt;6,3,$B$2-3))</f>
        <v>405</v>
      </c>
      <c r="R77" s="4">
        <f t="shared" ref="R77:R84" si="234">IFERROR(INDEX(AY77:BA77,IF($B$2&gt;9,3,$B$2-6)),"-")</f>
        <v>338</v>
      </c>
      <c r="S77" s="69" t="str">
        <f t="shared" ref="S77:S85" si="235">IFERROR(INDEX(BB77:BD77,IF($B$2&gt;12,3,$B$2-9)),"-")</f>
        <v>-</v>
      </c>
      <c r="U77" s="4">
        <v>215</v>
      </c>
      <c r="V77">
        <v>68</v>
      </c>
      <c r="W77">
        <v>224</v>
      </c>
      <c r="X77">
        <v>301</v>
      </c>
      <c r="Y77">
        <v>221</v>
      </c>
      <c r="Z77">
        <v>256</v>
      </c>
      <c r="AA77">
        <v>229</v>
      </c>
      <c r="AB77">
        <v>227</v>
      </c>
      <c r="AC77">
        <v>224</v>
      </c>
      <c r="AD77">
        <v>185</v>
      </c>
      <c r="AE77">
        <v>311</v>
      </c>
      <c r="AF77">
        <v>248</v>
      </c>
      <c r="AG77">
        <v>71</v>
      </c>
      <c r="AH77">
        <v>74</v>
      </c>
      <c r="AI77">
        <v>320</v>
      </c>
      <c r="AJ77">
        <v>206</v>
      </c>
      <c r="AK77">
        <v>213</v>
      </c>
      <c r="AL77">
        <v>315</v>
      </c>
      <c r="AM77">
        <v>246</v>
      </c>
      <c r="AN77">
        <v>238</v>
      </c>
      <c r="AO77">
        <v>330</v>
      </c>
      <c r="AP77">
        <v>305</v>
      </c>
      <c r="AQ77">
        <v>377</v>
      </c>
      <c r="AR77">
        <v>381</v>
      </c>
      <c r="AS77" s="15">
        <v>189</v>
      </c>
      <c r="AT77" s="15">
        <v>379</v>
      </c>
      <c r="AU77" s="15">
        <v>346</v>
      </c>
      <c r="AV77" s="15">
        <v>289</v>
      </c>
      <c r="AW77" s="15">
        <v>347</v>
      </c>
      <c r="AX77" s="15">
        <v>405</v>
      </c>
      <c r="AY77" s="15">
        <v>338</v>
      </c>
      <c r="AZ77" s="15"/>
      <c r="BA77" s="15"/>
      <c r="BB77" s="15"/>
      <c r="BC77" s="15"/>
      <c r="BD77" s="15"/>
      <c r="BF77" s="84">
        <f t="shared" si="208"/>
        <v>2.6619718309859155</v>
      </c>
      <c r="BG77" s="84">
        <f t="shared" si="209"/>
        <v>5.1216216216216219</v>
      </c>
      <c r="BH77" s="84">
        <f t="shared" si="210"/>
        <v>1.08125</v>
      </c>
      <c r="BI77" s="84">
        <f t="shared" si="211"/>
        <v>1.4029126213592233</v>
      </c>
      <c r="BJ77" s="84">
        <f t="shared" si="212"/>
        <v>1.6291079812206573</v>
      </c>
      <c r="BK77" s="84">
        <f t="shared" si="213"/>
        <v>1.2857142857142858</v>
      </c>
      <c r="BL77" s="84">
        <f t="shared" si="214"/>
        <v>1.3739837398373984</v>
      </c>
      <c r="BM77" s="84">
        <f t="shared" si="215"/>
        <v>0</v>
      </c>
      <c r="BN77" s="84">
        <f t="shared" si="216"/>
        <v>0</v>
      </c>
      <c r="BO77" s="84">
        <f t="shared" si="217"/>
        <v>0</v>
      </c>
      <c r="BP77" s="84">
        <f t="shared" si="218"/>
        <v>0</v>
      </c>
      <c r="BQ77" s="84">
        <f t="shared" si="219"/>
        <v>0</v>
      </c>
    </row>
    <row r="78" spans="1:69" x14ac:dyDescent="0.25">
      <c r="A78" s="16" t="s">
        <v>137</v>
      </c>
      <c r="B78" s="16" t="s">
        <v>45</v>
      </c>
      <c r="C78" s="81">
        <f t="shared" si="220"/>
        <v>249</v>
      </c>
      <c r="D78" s="81">
        <f t="shared" si="221"/>
        <v>314</v>
      </c>
      <c r="E78" s="81">
        <f t="shared" si="222"/>
        <v>399</v>
      </c>
      <c r="F78" s="65">
        <f t="shared" si="223"/>
        <v>1.2707006369426752</v>
      </c>
      <c r="H78" s="4">
        <f t="shared" si="224"/>
        <v>68</v>
      </c>
      <c r="I78" s="4">
        <f t="shared" si="225"/>
        <v>215</v>
      </c>
      <c r="J78" s="4">
        <f t="shared" si="226"/>
        <v>215</v>
      </c>
      <c r="K78" s="69">
        <f t="shared" si="227"/>
        <v>305</v>
      </c>
      <c r="L78" s="4">
        <f t="shared" si="228"/>
        <v>72</v>
      </c>
      <c r="M78" s="4">
        <f t="shared" si="229"/>
        <v>213</v>
      </c>
      <c r="N78" s="4">
        <f t="shared" si="230"/>
        <v>234</v>
      </c>
      <c r="O78" s="4">
        <f t="shared" si="231"/>
        <v>377</v>
      </c>
      <c r="P78" s="4">
        <f t="shared" si="232"/>
        <v>379</v>
      </c>
      <c r="Q78" s="4">
        <f t="shared" si="233"/>
        <v>324</v>
      </c>
      <c r="R78" s="4">
        <f t="shared" si="234"/>
        <v>399</v>
      </c>
      <c r="S78" s="69" t="str">
        <f t="shared" si="235"/>
        <v>-</v>
      </c>
      <c r="U78" s="4">
        <v>237</v>
      </c>
      <c r="V78">
        <v>214</v>
      </c>
      <c r="W78">
        <v>68</v>
      </c>
      <c r="X78">
        <v>223</v>
      </c>
      <c r="Y78">
        <v>297</v>
      </c>
      <c r="Z78">
        <v>215</v>
      </c>
      <c r="AA78">
        <v>249</v>
      </c>
      <c r="AB78">
        <v>228</v>
      </c>
      <c r="AC78">
        <v>215</v>
      </c>
      <c r="AD78">
        <v>222</v>
      </c>
      <c r="AE78">
        <v>181</v>
      </c>
      <c r="AF78">
        <v>305</v>
      </c>
      <c r="AG78">
        <v>246</v>
      </c>
      <c r="AH78">
        <v>71</v>
      </c>
      <c r="AI78">
        <v>72</v>
      </c>
      <c r="AJ78">
        <v>319</v>
      </c>
      <c r="AK78">
        <v>206</v>
      </c>
      <c r="AL78">
        <v>213</v>
      </c>
      <c r="AM78">
        <v>314</v>
      </c>
      <c r="AN78">
        <v>245</v>
      </c>
      <c r="AO78">
        <v>234</v>
      </c>
      <c r="AP78">
        <v>329</v>
      </c>
      <c r="AQ78">
        <v>304</v>
      </c>
      <c r="AR78">
        <v>377</v>
      </c>
      <c r="AS78" s="15">
        <v>379</v>
      </c>
      <c r="AT78" s="15">
        <v>189</v>
      </c>
      <c r="AU78" s="15">
        <v>379</v>
      </c>
      <c r="AV78" s="15">
        <v>321</v>
      </c>
      <c r="AW78" s="15">
        <v>286</v>
      </c>
      <c r="AX78" s="15">
        <v>324</v>
      </c>
      <c r="AY78" s="15">
        <v>399</v>
      </c>
      <c r="AZ78" s="15"/>
      <c r="BA78" s="15"/>
      <c r="BB78" s="15"/>
      <c r="BC78" s="15"/>
      <c r="BD78" s="15"/>
      <c r="BF78" s="84">
        <f t="shared" si="208"/>
        <v>1.5406504065040652</v>
      </c>
      <c r="BG78" s="84">
        <f t="shared" si="209"/>
        <v>2.6619718309859155</v>
      </c>
      <c r="BH78" s="84">
        <f t="shared" si="210"/>
        <v>5.2638888888888893</v>
      </c>
      <c r="BI78" s="84">
        <f t="shared" si="211"/>
        <v>1.0062695924764891</v>
      </c>
      <c r="BJ78" s="84">
        <f t="shared" si="212"/>
        <v>1.3883495145631068</v>
      </c>
      <c r="BK78" s="84">
        <f t="shared" si="213"/>
        <v>1.5211267605633803</v>
      </c>
      <c r="BL78" s="84">
        <f t="shared" si="214"/>
        <v>1.2707006369426752</v>
      </c>
      <c r="BM78" s="84">
        <f t="shared" si="215"/>
        <v>0</v>
      </c>
      <c r="BN78" s="84">
        <f t="shared" si="216"/>
        <v>0</v>
      </c>
      <c r="BO78" s="84">
        <f t="shared" si="217"/>
        <v>0</v>
      </c>
      <c r="BP78" s="84">
        <f t="shared" si="218"/>
        <v>0</v>
      </c>
      <c r="BQ78" s="84">
        <f t="shared" si="219"/>
        <v>0</v>
      </c>
    </row>
    <row r="79" spans="1:69" x14ac:dyDescent="0.25">
      <c r="A79" s="16" t="s">
        <v>138</v>
      </c>
      <c r="B79" s="16" t="s">
        <v>46</v>
      </c>
      <c r="C79" s="81">
        <f t="shared" si="220"/>
        <v>430</v>
      </c>
      <c r="D79" s="81">
        <f t="shared" si="221"/>
        <v>400</v>
      </c>
      <c r="E79" s="81">
        <f t="shared" si="222"/>
        <v>565</v>
      </c>
      <c r="F79" s="65">
        <f t="shared" si="223"/>
        <v>1.4125000000000001</v>
      </c>
      <c r="H79" s="4">
        <f t="shared" si="224"/>
        <v>439</v>
      </c>
      <c r="I79" s="4">
        <f t="shared" si="225"/>
        <v>435</v>
      </c>
      <c r="J79" s="4">
        <f t="shared" si="226"/>
        <v>414</v>
      </c>
      <c r="K79" s="69">
        <f t="shared" si="227"/>
        <v>350</v>
      </c>
      <c r="L79" s="4">
        <f t="shared" si="228"/>
        <v>292</v>
      </c>
      <c r="M79" s="4">
        <f t="shared" si="229"/>
        <v>492</v>
      </c>
      <c r="N79" s="4">
        <f t="shared" si="230"/>
        <v>525</v>
      </c>
      <c r="O79" s="4">
        <f t="shared" si="231"/>
        <v>603</v>
      </c>
      <c r="P79" s="4">
        <f t="shared" si="232"/>
        <v>561</v>
      </c>
      <c r="Q79" s="4">
        <f t="shared" si="233"/>
        <v>579</v>
      </c>
      <c r="R79" s="4">
        <f t="shared" si="234"/>
        <v>565</v>
      </c>
      <c r="S79" s="69" t="str">
        <f t="shared" si="235"/>
        <v>-</v>
      </c>
      <c r="U79" s="4">
        <v>296</v>
      </c>
      <c r="V79">
        <v>430</v>
      </c>
      <c r="W79">
        <v>439</v>
      </c>
      <c r="X79">
        <v>270</v>
      </c>
      <c r="Y79">
        <v>256</v>
      </c>
      <c r="Z79">
        <v>435</v>
      </c>
      <c r="AA79">
        <v>430</v>
      </c>
      <c r="AB79">
        <v>430</v>
      </c>
      <c r="AC79">
        <v>414</v>
      </c>
      <c r="AD79">
        <v>397</v>
      </c>
      <c r="AE79">
        <v>398</v>
      </c>
      <c r="AF79">
        <v>350</v>
      </c>
      <c r="AG79">
        <v>464</v>
      </c>
      <c r="AH79">
        <v>530</v>
      </c>
      <c r="AI79">
        <v>292</v>
      </c>
      <c r="AJ79">
        <v>140</v>
      </c>
      <c r="AK79">
        <v>384</v>
      </c>
      <c r="AL79">
        <v>492</v>
      </c>
      <c r="AM79">
        <v>400</v>
      </c>
      <c r="AN79">
        <v>499</v>
      </c>
      <c r="AO79">
        <v>525</v>
      </c>
      <c r="AP79">
        <v>462</v>
      </c>
      <c r="AQ79">
        <v>538</v>
      </c>
      <c r="AR79">
        <v>603</v>
      </c>
      <c r="AS79" s="15">
        <v>658</v>
      </c>
      <c r="AT79" s="15">
        <v>750</v>
      </c>
      <c r="AU79" s="15">
        <v>561</v>
      </c>
      <c r="AV79" s="15">
        <v>516</v>
      </c>
      <c r="AW79" s="15">
        <v>670</v>
      </c>
      <c r="AX79" s="15">
        <v>579</v>
      </c>
      <c r="AY79" s="15">
        <v>565</v>
      </c>
      <c r="AZ79" s="15"/>
      <c r="BA79" s="15"/>
      <c r="BB79" s="15"/>
      <c r="BC79" s="15"/>
      <c r="BD79" s="15"/>
      <c r="BF79" s="84">
        <f t="shared" si="208"/>
        <v>1.4181034482758621</v>
      </c>
      <c r="BG79" s="84">
        <f t="shared" si="209"/>
        <v>1.4150943396226414</v>
      </c>
      <c r="BH79" s="84">
        <f t="shared" si="210"/>
        <v>1.9212328767123288</v>
      </c>
      <c r="BI79" s="84">
        <f t="shared" si="211"/>
        <v>3.6857142857142855</v>
      </c>
      <c r="BJ79" s="84">
        <f t="shared" si="212"/>
        <v>1.7447916666666667</v>
      </c>
      <c r="BK79" s="84">
        <f t="shared" si="213"/>
        <v>1.1768292682926829</v>
      </c>
      <c r="BL79" s="84">
        <f t="shared" si="214"/>
        <v>1.4125000000000001</v>
      </c>
      <c r="BM79" s="84">
        <f t="shared" si="215"/>
        <v>0</v>
      </c>
      <c r="BN79" s="84">
        <f t="shared" si="216"/>
        <v>0</v>
      </c>
      <c r="BO79" s="84">
        <f t="shared" si="217"/>
        <v>0</v>
      </c>
      <c r="BP79" s="84">
        <f t="shared" si="218"/>
        <v>0</v>
      </c>
      <c r="BQ79" s="84">
        <f t="shared" si="219"/>
        <v>0</v>
      </c>
    </row>
    <row r="80" spans="1:69" x14ac:dyDescent="0.25">
      <c r="A80" s="16" t="s">
        <v>139</v>
      </c>
      <c r="B80" s="16" t="s">
        <v>47</v>
      </c>
      <c r="C80" s="81">
        <f t="shared" si="220"/>
        <v>247</v>
      </c>
      <c r="D80" s="81">
        <f t="shared" si="221"/>
        <v>354</v>
      </c>
      <c r="E80" s="81">
        <f t="shared" si="222"/>
        <v>261</v>
      </c>
      <c r="F80" s="65">
        <f t="shared" si="223"/>
        <v>0.73728813559322037</v>
      </c>
      <c r="H80" s="4">
        <f t="shared" si="224"/>
        <v>313</v>
      </c>
      <c r="I80" s="4">
        <f t="shared" si="225"/>
        <v>247</v>
      </c>
      <c r="J80" s="4">
        <f t="shared" si="226"/>
        <v>390</v>
      </c>
      <c r="K80" s="69">
        <f t="shared" si="227"/>
        <v>341</v>
      </c>
      <c r="L80" s="4">
        <f t="shared" si="228"/>
        <v>479</v>
      </c>
      <c r="M80" s="4">
        <f t="shared" si="229"/>
        <v>238</v>
      </c>
      <c r="N80" s="4">
        <f t="shared" si="230"/>
        <v>509</v>
      </c>
      <c r="O80" s="4">
        <f t="shared" si="231"/>
        <v>540</v>
      </c>
      <c r="P80" s="4">
        <f t="shared" si="232"/>
        <v>481</v>
      </c>
      <c r="Q80" s="4">
        <f t="shared" si="233"/>
        <v>291</v>
      </c>
      <c r="R80" s="4">
        <f t="shared" si="234"/>
        <v>261</v>
      </c>
      <c r="S80" s="69" t="str">
        <f t="shared" si="235"/>
        <v>-</v>
      </c>
      <c r="U80" s="4">
        <v>288</v>
      </c>
      <c r="V80">
        <v>289</v>
      </c>
      <c r="W80">
        <v>313</v>
      </c>
      <c r="X80">
        <v>357</v>
      </c>
      <c r="Y80">
        <v>348</v>
      </c>
      <c r="Z80">
        <v>247</v>
      </c>
      <c r="AA80">
        <v>247</v>
      </c>
      <c r="AB80">
        <v>351</v>
      </c>
      <c r="AC80">
        <v>390</v>
      </c>
      <c r="AD80">
        <v>419</v>
      </c>
      <c r="AE80">
        <v>347</v>
      </c>
      <c r="AF80">
        <v>341</v>
      </c>
      <c r="AG80">
        <v>371</v>
      </c>
      <c r="AH80">
        <v>387</v>
      </c>
      <c r="AI80">
        <v>479</v>
      </c>
      <c r="AJ80">
        <v>490</v>
      </c>
      <c r="AK80">
        <v>409</v>
      </c>
      <c r="AL80">
        <v>238</v>
      </c>
      <c r="AM80">
        <v>354</v>
      </c>
      <c r="AN80">
        <v>461</v>
      </c>
      <c r="AO80">
        <v>509</v>
      </c>
      <c r="AP80">
        <v>571</v>
      </c>
      <c r="AQ80">
        <v>599</v>
      </c>
      <c r="AR80">
        <v>540</v>
      </c>
      <c r="AS80" s="15">
        <v>563</v>
      </c>
      <c r="AT80" s="15">
        <v>444</v>
      </c>
      <c r="AU80" s="15">
        <v>481</v>
      </c>
      <c r="AV80" s="15">
        <v>387</v>
      </c>
      <c r="AW80" s="15">
        <v>293</v>
      </c>
      <c r="AX80" s="15">
        <v>291</v>
      </c>
      <c r="AY80" s="15">
        <v>261</v>
      </c>
      <c r="AZ80" s="15"/>
      <c r="BA80" s="15"/>
      <c r="BB80" s="15"/>
      <c r="BC80" s="15"/>
      <c r="BD80" s="15"/>
      <c r="BF80" s="84">
        <f t="shared" si="208"/>
        <v>1.5175202156334231</v>
      </c>
      <c r="BG80" s="84">
        <f t="shared" si="209"/>
        <v>1.1472868217054264</v>
      </c>
      <c r="BH80" s="84">
        <f t="shared" si="210"/>
        <v>1.0041753653444676</v>
      </c>
      <c r="BI80" s="84">
        <f t="shared" si="211"/>
        <v>0.78979591836734697</v>
      </c>
      <c r="BJ80" s="84">
        <f t="shared" si="212"/>
        <v>0.71638141809290956</v>
      </c>
      <c r="BK80" s="84">
        <f t="shared" si="213"/>
        <v>1.2226890756302522</v>
      </c>
      <c r="BL80" s="84">
        <f t="shared" si="214"/>
        <v>0.73728813559322037</v>
      </c>
      <c r="BM80" s="84">
        <f t="shared" si="215"/>
        <v>0</v>
      </c>
      <c r="BN80" s="84">
        <f t="shared" si="216"/>
        <v>0</v>
      </c>
      <c r="BO80" s="84">
        <f t="shared" si="217"/>
        <v>0</v>
      </c>
      <c r="BP80" s="84">
        <f t="shared" si="218"/>
        <v>0</v>
      </c>
      <c r="BQ80" s="84">
        <f t="shared" si="219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306</v>
      </c>
      <c r="D81" s="81">
        <f t="shared" si="221"/>
        <v>512</v>
      </c>
      <c r="E81" s="81">
        <f t="shared" si="222"/>
        <v>308</v>
      </c>
      <c r="F81" s="65">
        <f t="shared" si="223"/>
        <v>0.6015625</v>
      </c>
      <c r="H81" s="4">
        <f t="shared" si="224"/>
        <v>299</v>
      </c>
      <c r="I81" s="4">
        <f t="shared" si="225"/>
        <v>295</v>
      </c>
      <c r="J81" s="4">
        <f t="shared" si="226"/>
        <v>269</v>
      </c>
      <c r="K81" s="69">
        <f t="shared" si="227"/>
        <v>413</v>
      </c>
      <c r="L81" s="4">
        <f t="shared" si="228"/>
        <v>504</v>
      </c>
      <c r="M81" s="4">
        <f t="shared" si="229"/>
        <v>509</v>
      </c>
      <c r="N81" s="4">
        <f t="shared" si="230"/>
        <v>417</v>
      </c>
      <c r="O81" s="4">
        <f t="shared" si="231"/>
        <v>533</v>
      </c>
      <c r="P81" s="4">
        <f t="shared" si="232"/>
        <v>310</v>
      </c>
      <c r="Q81" s="4">
        <f t="shared" si="233"/>
        <v>339</v>
      </c>
      <c r="R81" s="4">
        <f t="shared" si="234"/>
        <v>308</v>
      </c>
      <c r="S81" s="69" t="str">
        <f t="shared" si="235"/>
        <v>-</v>
      </c>
      <c r="U81" s="4">
        <v>198</v>
      </c>
      <c r="V81">
        <v>253</v>
      </c>
      <c r="W81">
        <v>299</v>
      </c>
      <c r="X81">
        <v>341</v>
      </c>
      <c r="Y81">
        <v>320</v>
      </c>
      <c r="Z81">
        <v>295</v>
      </c>
      <c r="AA81">
        <v>306</v>
      </c>
      <c r="AB81">
        <v>308</v>
      </c>
      <c r="AC81">
        <v>269</v>
      </c>
      <c r="AD81">
        <v>339</v>
      </c>
      <c r="AE81">
        <v>411</v>
      </c>
      <c r="AF81">
        <v>413</v>
      </c>
      <c r="AG81">
        <v>432</v>
      </c>
      <c r="AH81">
        <v>480</v>
      </c>
      <c r="AI81">
        <v>504</v>
      </c>
      <c r="AJ81">
        <v>517</v>
      </c>
      <c r="AK81">
        <v>466</v>
      </c>
      <c r="AL81">
        <v>509</v>
      </c>
      <c r="AM81">
        <v>512</v>
      </c>
      <c r="AN81">
        <v>471</v>
      </c>
      <c r="AO81">
        <v>417</v>
      </c>
      <c r="AP81">
        <v>496</v>
      </c>
      <c r="AQ81">
        <v>551</v>
      </c>
      <c r="AR81">
        <v>533</v>
      </c>
      <c r="AS81" s="15">
        <v>609</v>
      </c>
      <c r="AT81" s="15">
        <v>327</v>
      </c>
      <c r="AU81" s="15">
        <v>310</v>
      </c>
      <c r="AV81" s="15">
        <v>243</v>
      </c>
      <c r="AW81" s="15">
        <v>281</v>
      </c>
      <c r="AX81" s="15">
        <v>339</v>
      </c>
      <c r="AY81" s="15">
        <v>308</v>
      </c>
      <c r="AZ81" s="15"/>
      <c r="BA81" s="15"/>
      <c r="BB81" s="15"/>
      <c r="BC81" s="15"/>
      <c r="BD81" s="15"/>
      <c r="BF81" s="84">
        <f t="shared" si="208"/>
        <v>1.4097222222222223</v>
      </c>
      <c r="BG81" s="84">
        <f t="shared" si="209"/>
        <v>0.68125000000000002</v>
      </c>
      <c r="BH81" s="84">
        <f t="shared" si="210"/>
        <v>0.61507936507936511</v>
      </c>
      <c r="BI81" s="84">
        <f t="shared" si="211"/>
        <v>0.47001934235976789</v>
      </c>
      <c r="BJ81" s="84">
        <f t="shared" si="212"/>
        <v>0.60300429184549353</v>
      </c>
      <c r="BK81" s="84">
        <f t="shared" si="213"/>
        <v>0.66601178781925341</v>
      </c>
      <c r="BL81" s="84">
        <f t="shared" si="214"/>
        <v>0.6015625</v>
      </c>
      <c r="BM81" s="84">
        <f t="shared" si="215"/>
        <v>0</v>
      </c>
      <c r="BN81" s="84">
        <f t="shared" si="216"/>
        <v>0</v>
      </c>
      <c r="BO81" s="84">
        <f t="shared" si="217"/>
        <v>0</v>
      </c>
      <c r="BP81" s="84">
        <f t="shared" si="218"/>
        <v>0</v>
      </c>
      <c r="BQ81" s="84">
        <f t="shared" si="219"/>
        <v>0</v>
      </c>
    </row>
    <row r="82" spans="1:69" x14ac:dyDescent="0.25">
      <c r="A82" s="16" t="s">
        <v>141</v>
      </c>
      <c r="B82" s="16" t="s">
        <v>49</v>
      </c>
      <c r="C82" s="81">
        <f t="shared" si="220"/>
        <v>128</v>
      </c>
      <c r="D82" s="81">
        <f t="shared" si="221"/>
        <v>482</v>
      </c>
      <c r="E82" s="81">
        <f t="shared" si="222"/>
        <v>323</v>
      </c>
      <c r="F82" s="65">
        <f t="shared" si="223"/>
        <v>0.67012448132780078</v>
      </c>
      <c r="H82" s="4">
        <f t="shared" si="224"/>
        <v>88</v>
      </c>
      <c r="I82" s="4">
        <f t="shared" si="225"/>
        <v>115</v>
      </c>
      <c r="J82" s="4">
        <f t="shared" si="226"/>
        <v>164</v>
      </c>
      <c r="K82" s="69">
        <f t="shared" si="227"/>
        <v>217</v>
      </c>
      <c r="L82" s="4">
        <f t="shared" si="228"/>
        <v>319</v>
      </c>
      <c r="M82" s="4">
        <f t="shared" si="229"/>
        <v>449</v>
      </c>
      <c r="N82" s="4">
        <f t="shared" si="230"/>
        <v>541</v>
      </c>
      <c r="O82" s="4">
        <f t="shared" si="231"/>
        <v>649</v>
      </c>
      <c r="P82" s="4">
        <f t="shared" si="232"/>
        <v>362</v>
      </c>
      <c r="Q82" s="4">
        <f t="shared" si="233"/>
        <v>319</v>
      </c>
      <c r="R82" s="4">
        <f t="shared" si="234"/>
        <v>323</v>
      </c>
      <c r="S82" s="69" t="str">
        <f t="shared" si="235"/>
        <v>-</v>
      </c>
      <c r="U82" s="4">
        <v>86</v>
      </c>
      <c r="V82">
        <v>90</v>
      </c>
      <c r="W82">
        <v>88</v>
      </c>
      <c r="X82">
        <v>88</v>
      </c>
      <c r="Y82">
        <v>93</v>
      </c>
      <c r="Z82">
        <v>115</v>
      </c>
      <c r="AA82">
        <v>128</v>
      </c>
      <c r="AB82">
        <v>146</v>
      </c>
      <c r="AC82">
        <v>164</v>
      </c>
      <c r="AD82">
        <v>183</v>
      </c>
      <c r="AE82">
        <v>194</v>
      </c>
      <c r="AF82">
        <v>217</v>
      </c>
      <c r="AG82">
        <v>273</v>
      </c>
      <c r="AH82">
        <v>315</v>
      </c>
      <c r="AI82">
        <v>319</v>
      </c>
      <c r="AJ82">
        <v>367</v>
      </c>
      <c r="AK82">
        <v>439</v>
      </c>
      <c r="AL82">
        <v>449</v>
      </c>
      <c r="AM82">
        <v>482</v>
      </c>
      <c r="AN82">
        <v>516</v>
      </c>
      <c r="AO82">
        <v>541</v>
      </c>
      <c r="AP82">
        <v>582</v>
      </c>
      <c r="AQ82">
        <v>597</v>
      </c>
      <c r="AR82">
        <v>649</v>
      </c>
      <c r="AS82" s="15">
        <v>725</v>
      </c>
      <c r="AT82" s="15">
        <v>380</v>
      </c>
      <c r="AU82" s="15">
        <v>362</v>
      </c>
      <c r="AV82" s="15">
        <v>322</v>
      </c>
      <c r="AW82" s="15">
        <v>318</v>
      </c>
      <c r="AX82" s="15">
        <v>319</v>
      </c>
      <c r="AY82" s="15">
        <v>323</v>
      </c>
      <c r="AZ82" s="15"/>
      <c r="BA82" s="15"/>
      <c r="BB82" s="15"/>
      <c r="BC82" s="15"/>
      <c r="BD82" s="15"/>
      <c r="BF82" s="84">
        <f t="shared" si="208"/>
        <v>2.6556776556776556</v>
      </c>
      <c r="BG82" s="84">
        <f t="shared" si="209"/>
        <v>1.2063492063492063</v>
      </c>
      <c r="BH82" s="84">
        <f t="shared" si="210"/>
        <v>1.134796238244514</v>
      </c>
      <c r="BI82" s="84">
        <f t="shared" si="211"/>
        <v>0.87738419618528607</v>
      </c>
      <c r="BJ82" s="84">
        <f t="shared" si="212"/>
        <v>0.72437357630979504</v>
      </c>
      <c r="BK82" s="84">
        <f t="shared" si="213"/>
        <v>0.71046770601336307</v>
      </c>
      <c r="BL82" s="84">
        <f t="shared" si="214"/>
        <v>0.67012448132780078</v>
      </c>
      <c r="BM82" s="84">
        <f t="shared" si="215"/>
        <v>0</v>
      </c>
      <c r="BN82" s="84">
        <f t="shared" si="216"/>
        <v>0</v>
      </c>
      <c r="BO82" s="84">
        <f t="shared" si="217"/>
        <v>0</v>
      </c>
      <c r="BP82" s="84">
        <f t="shared" si="218"/>
        <v>0</v>
      </c>
      <c r="BQ82" s="84">
        <f t="shared" si="219"/>
        <v>0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1761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902</v>
      </c>
      <c r="Q83" s="4">
        <f t="shared" si="233"/>
        <v>1550</v>
      </c>
      <c r="R83" s="4">
        <f t="shared" si="234"/>
        <v>1761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799</v>
      </c>
      <c r="AU83" s="11">
        <v>902</v>
      </c>
      <c r="AV83" s="11">
        <v>1130</v>
      </c>
      <c r="AW83" s="11">
        <v>1301</v>
      </c>
      <c r="AX83" s="11">
        <v>1550</v>
      </c>
      <c r="AY83" s="11">
        <v>1761</v>
      </c>
      <c r="AZ83" s="11"/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1642</v>
      </c>
      <c r="D84" s="81">
        <f t="shared" ref="D84:E84" si="236">SUM(D76:D82)</f>
        <v>2378</v>
      </c>
      <c r="E84" s="81">
        <f t="shared" si="236"/>
        <v>2410</v>
      </c>
      <c r="F84" s="65">
        <f>IFERROR(E84/D84,"")</f>
        <v>1.0134566862910008</v>
      </c>
      <c r="G84" s="11"/>
      <c r="H84" s="4">
        <f t="shared" si="224"/>
        <v>1474</v>
      </c>
      <c r="I84" s="4">
        <f t="shared" si="225"/>
        <v>1616</v>
      </c>
      <c r="J84" s="4">
        <f t="shared" si="226"/>
        <v>1729</v>
      </c>
      <c r="K84" s="69">
        <f t="shared" si="227"/>
        <v>1925</v>
      </c>
      <c r="L84" s="4">
        <f t="shared" si="228"/>
        <v>2067</v>
      </c>
      <c r="M84" s="4">
        <f t="shared" si="229"/>
        <v>2293</v>
      </c>
      <c r="N84" s="4">
        <f t="shared" si="230"/>
        <v>2624</v>
      </c>
      <c r="O84" s="4">
        <f t="shared" si="231"/>
        <v>3144</v>
      </c>
      <c r="P84" s="4">
        <f t="shared" si="232"/>
        <v>2534</v>
      </c>
      <c r="Q84" s="4">
        <f t="shared" si="233"/>
        <v>2491</v>
      </c>
      <c r="R84" s="4">
        <f t="shared" si="234"/>
        <v>2410</v>
      </c>
      <c r="S84" s="69" t="str">
        <f t="shared" si="235"/>
        <v>-</v>
      </c>
      <c r="T84" s="11"/>
      <c r="U84" s="61">
        <f>SUM(U76:U82)</f>
        <v>1354</v>
      </c>
      <c r="V84" s="61">
        <f>SUM(V76:V82)</f>
        <v>1383</v>
      </c>
      <c r="W84" s="61">
        <f t="shared" ref="W84:BD84" si="237">SUM(W76:W82)</f>
        <v>1474</v>
      </c>
      <c r="X84" s="61">
        <f t="shared" si="237"/>
        <v>1630</v>
      </c>
      <c r="Y84" s="61">
        <f t="shared" si="237"/>
        <v>1587</v>
      </c>
      <c r="Z84" s="61">
        <f t="shared" si="237"/>
        <v>1616</v>
      </c>
      <c r="AA84" s="61">
        <f t="shared" si="237"/>
        <v>1642</v>
      </c>
      <c r="AB84" s="61">
        <f t="shared" si="237"/>
        <v>1743</v>
      </c>
      <c r="AC84" s="61">
        <f t="shared" si="237"/>
        <v>1729</v>
      </c>
      <c r="AD84" s="61">
        <f t="shared" si="237"/>
        <v>1798</v>
      </c>
      <c r="AE84" s="61">
        <f t="shared" si="237"/>
        <v>1892</v>
      </c>
      <c r="AF84" s="61">
        <f t="shared" si="237"/>
        <v>1925</v>
      </c>
      <c r="AG84" s="61">
        <f t="shared" si="237"/>
        <v>1937</v>
      </c>
      <c r="AH84" s="61">
        <f t="shared" si="237"/>
        <v>1937</v>
      </c>
      <c r="AI84" s="61">
        <f t="shared" si="237"/>
        <v>2067</v>
      </c>
      <c r="AJ84" s="61">
        <f>SUM(AJ76:AJ82)</f>
        <v>2120</v>
      </c>
      <c r="AK84" s="61">
        <f t="shared" si="237"/>
        <v>2197</v>
      </c>
      <c r="AL84" s="61">
        <f t="shared" si="237"/>
        <v>2293</v>
      </c>
      <c r="AM84" s="61">
        <f t="shared" si="237"/>
        <v>2378</v>
      </c>
      <c r="AN84" s="61">
        <f t="shared" si="237"/>
        <v>2500</v>
      </c>
      <c r="AO84" s="61">
        <f t="shared" si="237"/>
        <v>2624</v>
      </c>
      <c r="AP84" s="61">
        <f t="shared" si="237"/>
        <v>2812</v>
      </c>
      <c r="AQ84" s="61">
        <f t="shared" si="237"/>
        <v>3031</v>
      </c>
      <c r="AR84" s="61">
        <f t="shared" si="237"/>
        <v>3144</v>
      </c>
      <c r="AS84" s="61">
        <f t="shared" si="237"/>
        <v>3220</v>
      </c>
      <c r="AT84" s="61">
        <f t="shared" si="237"/>
        <v>2564</v>
      </c>
      <c r="AU84" s="61">
        <f t="shared" si="237"/>
        <v>2534</v>
      </c>
      <c r="AV84" s="61">
        <f t="shared" si="237"/>
        <v>2327</v>
      </c>
      <c r="AW84" s="61">
        <f t="shared" si="237"/>
        <v>2436</v>
      </c>
      <c r="AX84" s="61">
        <f t="shared" si="237"/>
        <v>2491</v>
      </c>
      <c r="AY84" s="61">
        <f t="shared" si="237"/>
        <v>2410</v>
      </c>
      <c r="AZ84" s="61">
        <f t="shared" si="237"/>
        <v>0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>
        <f t="shared" si="208"/>
        <v>1.6623644811564275</v>
      </c>
      <c r="BG84" s="84">
        <f t="shared" si="209"/>
        <v>1.3236964377903975</v>
      </c>
      <c r="BH84" s="84">
        <f t="shared" si="210"/>
        <v>1.2259313014029996</v>
      </c>
      <c r="BI84" s="84">
        <f t="shared" si="211"/>
        <v>1.0976415094339622</v>
      </c>
      <c r="BJ84" s="84">
        <f t="shared" si="212"/>
        <v>1.1087847064178424</v>
      </c>
      <c r="BK84" s="84">
        <f t="shared" si="213"/>
        <v>1.0863497601395551</v>
      </c>
      <c r="BL84" s="84">
        <f t="shared" si="214"/>
        <v>1.0134566862910008</v>
      </c>
      <c r="BM84" s="84">
        <f t="shared" si="215"/>
        <v>0</v>
      </c>
      <c r="BN84" s="84">
        <f t="shared" si="216"/>
        <v>0</v>
      </c>
      <c r="BO84" s="84">
        <f t="shared" si="217"/>
        <v>0</v>
      </c>
      <c r="BP84" s="84">
        <f t="shared" si="218"/>
        <v>0</v>
      </c>
      <c r="BQ84" s="84">
        <f t="shared" si="219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1642</v>
      </c>
      <c r="D85" s="81">
        <f>SUM(D76:D83)</f>
        <v>2378</v>
      </c>
      <c r="E85" s="81">
        <f>SUM(E76:E83)</f>
        <v>4171</v>
      </c>
      <c r="F85" s="65">
        <f>IFERROR(E85/D85,"")</f>
        <v>1.7539949537426409</v>
      </c>
      <c r="G85" s="33"/>
      <c r="H85" s="4">
        <f t="shared" si="224"/>
        <v>1476</v>
      </c>
      <c r="I85" s="4">
        <f t="shared" si="225"/>
        <v>1621</v>
      </c>
      <c r="J85" s="4">
        <f t="shared" si="226"/>
        <v>1734</v>
      </c>
      <c r="K85" s="69">
        <f t="shared" si="227"/>
        <v>1928</v>
      </c>
      <c r="L85" s="4">
        <f t="shared" si="228"/>
        <v>2068</v>
      </c>
      <c r="M85" s="4">
        <f t="shared" si="229"/>
        <v>2295</v>
      </c>
      <c r="N85" s="4">
        <f t="shared" si="230"/>
        <v>2624</v>
      </c>
      <c r="O85" s="4">
        <f t="shared" si="231"/>
        <v>3144</v>
      </c>
      <c r="P85" s="4">
        <f t="shared" si="232"/>
        <v>3436</v>
      </c>
      <c r="Q85" s="4">
        <f t="shared" si="233"/>
        <v>4041</v>
      </c>
      <c r="R85" s="4">
        <f>IFERROR(INDEX(AY85:BA85,IF($B$2&gt;9,3,$B$2-6)),"-")</f>
        <v>4171</v>
      </c>
      <c r="S85" s="69" t="str">
        <f t="shared" si="235"/>
        <v>-</v>
      </c>
      <c r="T85" s="35"/>
      <c r="U85" s="36">
        <v>1354</v>
      </c>
      <c r="V85" s="36">
        <v>1383</v>
      </c>
      <c r="W85" s="36">
        <v>1476</v>
      </c>
      <c r="X85" s="36">
        <v>1632</v>
      </c>
      <c r="Y85" s="36">
        <v>1590</v>
      </c>
      <c r="Z85" s="36">
        <v>1621</v>
      </c>
      <c r="AA85" s="36">
        <v>1650</v>
      </c>
      <c r="AB85" s="36">
        <v>1751</v>
      </c>
      <c r="AC85" s="36">
        <v>1734</v>
      </c>
      <c r="AD85" s="36">
        <v>1802</v>
      </c>
      <c r="AE85" s="36">
        <v>1897</v>
      </c>
      <c r="AF85" s="36">
        <v>1928</v>
      </c>
      <c r="AG85" s="36">
        <v>1939</v>
      </c>
      <c r="AH85" s="36">
        <v>1938</v>
      </c>
      <c r="AI85" s="36">
        <v>2068</v>
      </c>
      <c r="AJ85" s="36">
        <v>2121</v>
      </c>
      <c r="AK85" s="36">
        <v>2197</v>
      </c>
      <c r="AL85" s="36">
        <v>2295</v>
      </c>
      <c r="AM85" s="36">
        <v>2378</v>
      </c>
      <c r="AN85" s="36">
        <v>2500</v>
      </c>
      <c r="AO85" s="36">
        <v>2624</v>
      </c>
      <c r="AP85" s="36">
        <v>2812</v>
      </c>
      <c r="AQ85" s="36">
        <v>3031</v>
      </c>
      <c r="AR85" s="36">
        <v>3144</v>
      </c>
      <c r="AS85" s="14">
        <v>3220</v>
      </c>
      <c r="AT85" s="14">
        <v>3363</v>
      </c>
      <c r="AU85" s="14">
        <v>3436</v>
      </c>
      <c r="AV85" s="14">
        <v>3457</v>
      </c>
      <c r="AW85" s="14">
        <v>3737</v>
      </c>
      <c r="AX85" s="14">
        <v>4041</v>
      </c>
      <c r="AY85" s="14">
        <v>4171</v>
      </c>
      <c r="AZ85" s="14"/>
      <c r="BA85" s="14"/>
      <c r="BB85" s="14"/>
      <c r="BC85" s="14"/>
      <c r="BD85" s="14"/>
      <c r="BE85" s="33"/>
      <c r="BF85" s="84">
        <f t="shared" si="208"/>
        <v>1.6606498194945849</v>
      </c>
      <c r="BG85" s="84">
        <f t="shared" si="209"/>
        <v>1.7352941176470589</v>
      </c>
      <c r="BH85" s="84">
        <f t="shared" si="210"/>
        <v>1.6615087040618957</v>
      </c>
      <c r="BI85" s="84">
        <f t="shared" si="211"/>
        <v>1.6298915605846298</v>
      </c>
      <c r="BJ85" s="84">
        <f t="shared" si="212"/>
        <v>1.7009558488848429</v>
      </c>
      <c r="BK85" s="84">
        <f t="shared" si="213"/>
        <v>1.7607843137254902</v>
      </c>
      <c r="BL85" s="84">
        <f t="shared" si="214"/>
        <v>1.7539949537426409</v>
      </c>
      <c r="BM85" s="84">
        <f t="shared" si="215"/>
        <v>0</v>
      </c>
      <c r="BN85" s="84">
        <f t="shared" si="216"/>
        <v>0</v>
      </c>
      <c r="BO85" s="84">
        <f t="shared" si="217"/>
        <v>0</v>
      </c>
      <c r="BP85" s="84">
        <f t="shared" si="218"/>
        <v>0</v>
      </c>
      <c r="BQ85" s="84">
        <f t="shared" si="219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: INDEX(U88:AF88,$B$2))</f>
        <v>246</v>
      </c>
      <c r="D88" s="71">
        <f>SUM(AG88                                     : INDEX(AG88:AR88,$B$2))</f>
        <v>268</v>
      </c>
      <c r="E88" s="71">
        <f>SUM(AS88                                      : INDEX(AS88:BD88,$B$2))</f>
        <v>745</v>
      </c>
      <c r="F88" s="65">
        <f t="shared" ref="F88:F95" si="238">IFERROR(E88/D88,"")</f>
        <v>2.7798507462686568</v>
      </c>
      <c r="G88" s="33"/>
      <c r="H88" s="4">
        <f>SUM(U88:W88)</f>
        <v>82</v>
      </c>
      <c r="I88" s="4">
        <f t="shared" ref="I88:I97" si="239">SUM(X88:Z88)</f>
        <v>126</v>
      </c>
      <c r="J88" s="4">
        <f>SUM(AA88:AC88)</f>
        <v>120</v>
      </c>
      <c r="K88" s="4">
        <f t="shared" ref="K88:K97" si="240">SUM(AD88:AF88)</f>
        <v>126</v>
      </c>
      <c r="L88" s="4">
        <f t="shared" ref="L88:L97" si="241">SUM(AG88:AI88)</f>
        <v>113</v>
      </c>
      <c r="M88" s="4">
        <f t="shared" ref="M88:M97" si="242">SUM(AJ88:AL88)</f>
        <v>124</v>
      </c>
      <c r="N88" s="4">
        <f t="shared" ref="N88:N97" si="243">SUM(AM88:AO88)</f>
        <v>104</v>
      </c>
      <c r="O88" s="4">
        <f t="shared" ref="O88:O97" si="244">SUM(AP88:AR88)</f>
        <v>100</v>
      </c>
      <c r="P88" s="4">
        <f t="shared" ref="P88:P97" si="245">SUM(AS88:AU88)</f>
        <v>193</v>
      </c>
      <c r="Q88" s="4">
        <f t="shared" ref="Q88:Q97" si="246">SUM(AV88:AX88)</f>
        <v>438</v>
      </c>
      <c r="R88" s="4">
        <f t="shared" ref="R88:R97" si="247">SUM(AY88:BA88)</f>
        <v>114</v>
      </c>
      <c r="S88" s="4">
        <f t="shared" ref="S88:S97" si="248">SUM(BB88:BD88)</f>
        <v>0</v>
      </c>
      <c r="U88">
        <v>27</v>
      </c>
      <c r="V88">
        <v>25</v>
      </c>
      <c r="W88">
        <v>30</v>
      </c>
      <c r="X88">
        <v>42</v>
      </c>
      <c r="Y88">
        <v>43</v>
      </c>
      <c r="Z88">
        <v>41</v>
      </c>
      <c r="AA88">
        <v>38</v>
      </c>
      <c r="AB88">
        <v>34</v>
      </c>
      <c r="AC88">
        <v>48</v>
      </c>
      <c r="AD88">
        <v>42</v>
      </c>
      <c r="AE88">
        <v>42</v>
      </c>
      <c r="AF88">
        <v>42</v>
      </c>
      <c r="AG88">
        <v>33</v>
      </c>
      <c r="AH88">
        <v>33</v>
      </c>
      <c r="AI88">
        <v>47</v>
      </c>
      <c r="AJ88">
        <v>38</v>
      </c>
      <c r="AK88">
        <v>37</v>
      </c>
      <c r="AL88">
        <v>49</v>
      </c>
      <c r="AM88">
        <v>31</v>
      </c>
      <c r="AN88">
        <v>35</v>
      </c>
      <c r="AO88">
        <v>38</v>
      </c>
      <c r="AP88">
        <v>31</v>
      </c>
      <c r="AQ88">
        <v>31</v>
      </c>
      <c r="AR88" s="4">
        <v>38</v>
      </c>
      <c r="AS88" s="4">
        <v>55</v>
      </c>
      <c r="AT88" s="4">
        <v>65</v>
      </c>
      <c r="AU88" s="4">
        <v>73</v>
      </c>
      <c r="AV88" s="4">
        <v>148</v>
      </c>
      <c r="AW88" s="4">
        <v>149</v>
      </c>
      <c r="AX88" s="4">
        <v>141</v>
      </c>
      <c r="AY88" s="4">
        <v>114</v>
      </c>
      <c r="AZ88" s="4"/>
      <c r="BA88" s="4"/>
      <c r="BB88" s="4"/>
      <c r="BC88" s="4"/>
      <c r="BD88" s="4"/>
      <c r="BF88" s="84">
        <f t="shared" ref="BF88:BF97" si="249">IFERROR(AS88/AG88,"-")</f>
        <v>1.6666666666666667</v>
      </c>
      <c r="BG88" s="84">
        <f t="shared" ref="BG88:BG97" si="250">IFERROR(AT88/AH88,"-")</f>
        <v>1.9696969696969697</v>
      </c>
      <c r="BH88" s="84">
        <f t="shared" ref="BH88:BH97" si="251">IFERROR(AU88/AI88,"-")</f>
        <v>1.553191489361702</v>
      </c>
      <c r="BI88" s="84">
        <f t="shared" ref="BI88:BI97" si="252">IFERROR(AV88/AJ88,"-")</f>
        <v>3.8947368421052633</v>
      </c>
      <c r="BJ88" s="84">
        <f t="shared" ref="BJ88:BJ97" si="253">IFERROR(AW88/AK88,"-")</f>
        <v>4.0270270270270272</v>
      </c>
      <c r="BK88" s="84">
        <f t="shared" ref="BK88:BK97" si="254">IFERROR(AX88/AL88,"-")</f>
        <v>2.8775510204081631</v>
      </c>
      <c r="BL88" s="84">
        <f t="shared" ref="BL88:BL97" si="255">IFERROR(AY88/AM88,"-")</f>
        <v>3.6774193548387095</v>
      </c>
      <c r="BM88" s="84">
        <f t="shared" ref="BM88:BM97" si="256">IFERROR(AZ88/AN88,"-")</f>
        <v>0</v>
      </c>
      <c r="BN88" s="84">
        <f t="shared" ref="BN88:BN97" si="257">IFERROR(BA88/AO88,"-")</f>
        <v>0</v>
      </c>
      <c r="BO88" s="84">
        <f t="shared" ref="BO88:BO97" si="258">IFERROR(BB88/AP88,"-")</f>
        <v>0</v>
      </c>
      <c r="BP88" s="84">
        <f t="shared" ref="BP88:BP97" si="259">IFERROR(BC88/AQ88,"-")</f>
        <v>0</v>
      </c>
      <c r="BQ88" s="84">
        <f t="shared" ref="BQ88:BQ97" si="260">IFERROR(BD88/AR88,"-")</f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: INDEX(U89:AF89,$B$2))</f>
        <v>477</v>
      </c>
      <c r="D89" s="71">
        <f>SUM(AG89                                     : INDEX(AG89:AR89,$B$2))</f>
        <v>488</v>
      </c>
      <c r="E89" s="71">
        <f>SUM(AS89                                      : INDEX(AS89:BD89,$B$2))</f>
        <v>972</v>
      </c>
      <c r="F89" s="65">
        <f t="shared" si="238"/>
        <v>1.9918032786885247</v>
      </c>
      <c r="G89" s="33"/>
      <c r="H89" s="4">
        <f t="shared" ref="H89:H97" si="261">SUM(U89:W89)</f>
        <v>126</v>
      </c>
      <c r="I89" s="4">
        <f t="shared" si="239"/>
        <v>256</v>
      </c>
      <c r="J89" s="4">
        <f t="shared" ref="J89:J97" si="262">SUM(AA89:AC89)</f>
        <v>250</v>
      </c>
      <c r="K89" s="4">
        <f t="shared" si="240"/>
        <v>306</v>
      </c>
      <c r="L89" s="4">
        <f t="shared" si="241"/>
        <v>150</v>
      </c>
      <c r="M89" s="4">
        <f t="shared" si="242"/>
        <v>259</v>
      </c>
      <c r="N89" s="4">
        <f t="shared" si="243"/>
        <v>281</v>
      </c>
      <c r="O89" s="4">
        <f t="shared" si="244"/>
        <v>390</v>
      </c>
      <c r="P89" s="4">
        <f t="shared" si="245"/>
        <v>312</v>
      </c>
      <c r="Q89" s="4">
        <f t="shared" si="246"/>
        <v>505</v>
      </c>
      <c r="R89" s="4">
        <f t="shared" si="247"/>
        <v>155</v>
      </c>
      <c r="S89" s="4">
        <f t="shared" si="248"/>
        <v>0</v>
      </c>
      <c r="U89">
        <v>45</v>
      </c>
      <c r="V89">
        <v>20</v>
      </c>
      <c r="W89">
        <v>61</v>
      </c>
      <c r="X89">
        <v>76</v>
      </c>
      <c r="Y89">
        <v>73</v>
      </c>
      <c r="Z89">
        <v>107</v>
      </c>
      <c r="AA89">
        <v>95</v>
      </c>
      <c r="AB89">
        <v>76</v>
      </c>
      <c r="AC89">
        <v>79</v>
      </c>
      <c r="AD89">
        <v>71</v>
      </c>
      <c r="AE89">
        <v>120</v>
      </c>
      <c r="AF89">
        <v>115</v>
      </c>
      <c r="AG89">
        <v>13</v>
      </c>
      <c r="AH89">
        <v>23</v>
      </c>
      <c r="AI89">
        <v>114</v>
      </c>
      <c r="AJ89">
        <v>69</v>
      </c>
      <c r="AK89">
        <v>74</v>
      </c>
      <c r="AL89">
        <v>116</v>
      </c>
      <c r="AM89">
        <v>79</v>
      </c>
      <c r="AN89">
        <v>75</v>
      </c>
      <c r="AO89">
        <v>127</v>
      </c>
      <c r="AP89">
        <v>89</v>
      </c>
      <c r="AQ89">
        <v>127</v>
      </c>
      <c r="AR89" s="4">
        <v>174</v>
      </c>
      <c r="AS89" s="4">
        <v>47</v>
      </c>
      <c r="AT89" s="4">
        <v>122</v>
      </c>
      <c r="AU89" s="4">
        <v>143</v>
      </c>
      <c r="AV89" s="4">
        <v>143</v>
      </c>
      <c r="AW89" s="4">
        <v>154</v>
      </c>
      <c r="AX89" s="4">
        <v>208</v>
      </c>
      <c r="AY89" s="4">
        <v>155</v>
      </c>
      <c r="AZ89" s="4"/>
      <c r="BA89" s="4"/>
      <c r="BB89" s="4"/>
      <c r="BC89" s="4"/>
      <c r="BD89" s="4"/>
      <c r="BF89" s="84">
        <f t="shared" si="249"/>
        <v>3.6153846153846154</v>
      </c>
      <c r="BG89" s="84">
        <f t="shared" si="250"/>
        <v>5.3043478260869561</v>
      </c>
      <c r="BH89" s="84">
        <f t="shared" si="251"/>
        <v>1.2543859649122806</v>
      </c>
      <c r="BI89" s="84">
        <f t="shared" si="252"/>
        <v>2.0724637681159419</v>
      </c>
      <c r="BJ89" s="84">
        <f t="shared" si="253"/>
        <v>2.0810810810810811</v>
      </c>
      <c r="BK89" s="84">
        <f t="shared" si="254"/>
        <v>1.7931034482758621</v>
      </c>
      <c r="BL89" s="84">
        <f t="shared" si="255"/>
        <v>1.9620253164556962</v>
      </c>
      <c r="BM89" s="84">
        <f t="shared" si="256"/>
        <v>0</v>
      </c>
      <c r="BN89" s="84">
        <f t="shared" si="257"/>
        <v>0</v>
      </c>
      <c r="BO89" s="84">
        <f t="shared" si="258"/>
        <v>0</v>
      </c>
      <c r="BP89" s="84">
        <f t="shared" si="259"/>
        <v>0</v>
      </c>
      <c r="BQ89" s="84">
        <f t="shared" si="260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: INDEX(U90:AF90,$B$2))</f>
        <v>425</v>
      </c>
      <c r="D90" s="71">
        <f>SUM(AG90                                     : INDEX(AG90:AR90,$B$2))</f>
        <v>374</v>
      </c>
      <c r="E90" s="71">
        <f>SUM(AS90                                      : INDEX(AS90:BD90,$B$2))</f>
        <v>497</v>
      </c>
      <c r="F90" s="65">
        <f t="shared" si="238"/>
        <v>1.3288770053475936</v>
      </c>
      <c r="G90" s="33"/>
      <c r="H90" s="4">
        <f t="shared" si="261"/>
        <v>123</v>
      </c>
      <c r="I90" s="4">
        <f t="shared" si="239"/>
        <v>223</v>
      </c>
      <c r="J90" s="4">
        <f t="shared" si="262"/>
        <v>191</v>
      </c>
      <c r="K90" s="4">
        <f t="shared" si="240"/>
        <v>236</v>
      </c>
      <c r="L90" s="4">
        <f t="shared" si="241"/>
        <v>75</v>
      </c>
      <c r="M90" s="4">
        <f t="shared" si="242"/>
        <v>214</v>
      </c>
      <c r="N90" s="4">
        <f t="shared" si="243"/>
        <v>226</v>
      </c>
      <c r="O90" s="4">
        <f t="shared" si="244"/>
        <v>311</v>
      </c>
      <c r="P90" s="4">
        <f t="shared" si="245"/>
        <v>196</v>
      </c>
      <c r="Q90" s="4">
        <f t="shared" si="246"/>
        <v>238</v>
      </c>
      <c r="R90" s="4">
        <f t="shared" si="247"/>
        <v>63</v>
      </c>
      <c r="S90" s="4">
        <f t="shared" si="248"/>
        <v>0</v>
      </c>
      <c r="U90">
        <v>60</v>
      </c>
      <c r="V90">
        <v>42</v>
      </c>
      <c r="W90">
        <v>21</v>
      </c>
      <c r="X90">
        <v>72</v>
      </c>
      <c r="Y90">
        <v>80</v>
      </c>
      <c r="Z90">
        <v>71</v>
      </c>
      <c r="AA90">
        <v>79</v>
      </c>
      <c r="AB90">
        <v>49</v>
      </c>
      <c r="AC90">
        <v>63</v>
      </c>
      <c r="AD90">
        <v>63</v>
      </c>
      <c r="AE90">
        <v>48</v>
      </c>
      <c r="AF90">
        <v>125</v>
      </c>
      <c r="AG90">
        <v>37</v>
      </c>
      <c r="AH90">
        <v>14</v>
      </c>
      <c r="AI90">
        <v>24</v>
      </c>
      <c r="AJ90">
        <v>87</v>
      </c>
      <c r="AK90">
        <v>59</v>
      </c>
      <c r="AL90">
        <v>68</v>
      </c>
      <c r="AM90">
        <v>85</v>
      </c>
      <c r="AN90">
        <v>70</v>
      </c>
      <c r="AO90">
        <v>71</v>
      </c>
      <c r="AP90">
        <v>99</v>
      </c>
      <c r="AQ90">
        <v>106</v>
      </c>
      <c r="AR90" s="4">
        <v>106</v>
      </c>
      <c r="AS90" s="4">
        <v>55</v>
      </c>
      <c r="AT90" s="4">
        <v>46</v>
      </c>
      <c r="AU90" s="4">
        <v>95</v>
      </c>
      <c r="AV90" s="4">
        <v>74</v>
      </c>
      <c r="AW90" s="4">
        <v>76</v>
      </c>
      <c r="AX90" s="4">
        <v>88</v>
      </c>
      <c r="AY90" s="4">
        <v>63</v>
      </c>
      <c r="AZ90" s="4"/>
      <c r="BA90" s="4"/>
      <c r="BB90" s="4"/>
      <c r="BC90" s="4"/>
      <c r="BD90" s="4"/>
      <c r="BF90" s="84">
        <f t="shared" si="249"/>
        <v>1.4864864864864864</v>
      </c>
      <c r="BG90" s="84">
        <f t="shared" si="250"/>
        <v>3.2857142857142856</v>
      </c>
      <c r="BH90" s="84">
        <f t="shared" si="251"/>
        <v>3.9583333333333335</v>
      </c>
      <c r="BI90" s="84">
        <f t="shared" si="252"/>
        <v>0.85057471264367812</v>
      </c>
      <c r="BJ90" s="84">
        <f t="shared" si="253"/>
        <v>1.2881355932203389</v>
      </c>
      <c r="BK90" s="84">
        <f t="shared" si="254"/>
        <v>1.2941176470588236</v>
      </c>
      <c r="BL90" s="84">
        <f t="shared" si="255"/>
        <v>0.74117647058823533</v>
      </c>
      <c r="BM90" s="84">
        <f t="shared" si="256"/>
        <v>0</v>
      </c>
      <c r="BN90" s="84">
        <f t="shared" si="257"/>
        <v>0</v>
      </c>
      <c r="BO90" s="84">
        <f t="shared" si="258"/>
        <v>0</v>
      </c>
      <c r="BP90" s="84">
        <f t="shared" si="259"/>
        <v>0</v>
      </c>
      <c r="BQ90" s="84">
        <f t="shared" si="260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: INDEX(U91:AF91,$B$2))</f>
        <v>599</v>
      </c>
      <c r="D91" s="71">
        <f>SUM(AG91                                     : INDEX(AG91:AR91,$B$2))</f>
        <v>437</v>
      </c>
      <c r="E91" s="71">
        <f>SUM(AS91                                      : INDEX(AS91:BD91,$B$2))</f>
        <v>608</v>
      </c>
      <c r="F91" s="65">
        <f t="shared" si="238"/>
        <v>1.3913043478260869</v>
      </c>
      <c r="G91" s="33"/>
      <c r="H91" s="4">
        <f t="shared" si="261"/>
        <v>214</v>
      </c>
      <c r="I91" s="4">
        <f t="shared" si="239"/>
        <v>262</v>
      </c>
      <c r="J91" s="4">
        <f t="shared" si="262"/>
        <v>307</v>
      </c>
      <c r="K91" s="4">
        <f t="shared" si="240"/>
        <v>304</v>
      </c>
      <c r="L91" s="4">
        <f t="shared" si="241"/>
        <v>160</v>
      </c>
      <c r="M91" s="4">
        <f t="shared" si="242"/>
        <v>204</v>
      </c>
      <c r="N91" s="4">
        <f t="shared" si="243"/>
        <v>221</v>
      </c>
      <c r="O91" s="4">
        <f t="shared" si="244"/>
        <v>337</v>
      </c>
      <c r="P91" s="4">
        <f t="shared" si="245"/>
        <v>295</v>
      </c>
      <c r="Q91" s="4">
        <f t="shared" si="246"/>
        <v>234</v>
      </c>
      <c r="R91" s="4">
        <f t="shared" si="247"/>
        <v>79</v>
      </c>
      <c r="S91" s="4">
        <f t="shared" si="248"/>
        <v>0</v>
      </c>
      <c r="U91">
        <v>60</v>
      </c>
      <c r="V91">
        <v>62</v>
      </c>
      <c r="W91">
        <v>92</v>
      </c>
      <c r="X91">
        <v>52</v>
      </c>
      <c r="Y91">
        <v>72</v>
      </c>
      <c r="Z91">
        <v>138</v>
      </c>
      <c r="AA91">
        <v>123</v>
      </c>
      <c r="AB91">
        <v>74</v>
      </c>
      <c r="AC91">
        <v>110</v>
      </c>
      <c r="AD91">
        <v>76</v>
      </c>
      <c r="AE91">
        <v>107</v>
      </c>
      <c r="AF91">
        <v>121</v>
      </c>
      <c r="AG91">
        <v>50</v>
      </c>
      <c r="AH91">
        <v>56</v>
      </c>
      <c r="AI91">
        <v>54</v>
      </c>
      <c r="AJ91">
        <v>25</v>
      </c>
      <c r="AK91">
        <v>80</v>
      </c>
      <c r="AL91">
        <v>99</v>
      </c>
      <c r="AM91">
        <v>73</v>
      </c>
      <c r="AN91">
        <v>76</v>
      </c>
      <c r="AO91">
        <v>72</v>
      </c>
      <c r="AP91">
        <v>64</v>
      </c>
      <c r="AQ91">
        <v>107</v>
      </c>
      <c r="AR91" s="4">
        <v>166</v>
      </c>
      <c r="AS91" s="4">
        <v>84</v>
      </c>
      <c r="AT91" s="4">
        <v>124</v>
      </c>
      <c r="AU91" s="4">
        <v>87</v>
      </c>
      <c r="AV91" s="4">
        <v>67</v>
      </c>
      <c r="AW91" s="4">
        <v>81</v>
      </c>
      <c r="AX91" s="4">
        <v>86</v>
      </c>
      <c r="AY91" s="4">
        <v>79</v>
      </c>
      <c r="AZ91" s="4"/>
      <c r="BA91" s="4"/>
      <c r="BB91" s="4"/>
      <c r="BC91" s="4"/>
      <c r="BD91" s="4"/>
      <c r="BF91" s="84">
        <f t="shared" si="249"/>
        <v>1.68</v>
      </c>
      <c r="BG91" s="84">
        <f t="shared" si="250"/>
        <v>2.2142857142857144</v>
      </c>
      <c r="BH91" s="84">
        <f t="shared" si="251"/>
        <v>1.6111111111111112</v>
      </c>
      <c r="BI91" s="84">
        <f t="shared" si="252"/>
        <v>2.68</v>
      </c>
      <c r="BJ91" s="84">
        <f t="shared" si="253"/>
        <v>1.0125</v>
      </c>
      <c r="BK91" s="84">
        <f t="shared" si="254"/>
        <v>0.86868686868686873</v>
      </c>
      <c r="BL91" s="84">
        <f t="shared" si="255"/>
        <v>1.0821917808219179</v>
      </c>
      <c r="BM91" s="84">
        <f t="shared" si="256"/>
        <v>0</v>
      </c>
      <c r="BN91" s="84">
        <f t="shared" si="257"/>
        <v>0</v>
      </c>
      <c r="BO91" s="84">
        <f t="shared" si="258"/>
        <v>0</v>
      </c>
      <c r="BP91" s="84">
        <f t="shared" si="259"/>
        <v>0</v>
      </c>
      <c r="BQ91" s="84">
        <f t="shared" si="260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: INDEX(U92:AF92,$B$2))</f>
        <v>462</v>
      </c>
      <c r="D92" s="71">
        <f>SUM(AG92                                     : INDEX(AG92:AR92,$B$2))</f>
        <v>391</v>
      </c>
      <c r="E92" s="71">
        <f>SUM(AS92                                      : INDEX(AS92:BD92,$B$2))</f>
        <v>447</v>
      </c>
      <c r="F92" s="65">
        <f t="shared" si="238"/>
        <v>1.1432225063938619</v>
      </c>
      <c r="G92" s="33"/>
      <c r="H92" s="4">
        <f t="shared" si="261"/>
        <v>144</v>
      </c>
      <c r="I92" s="4">
        <f t="shared" si="239"/>
        <v>247</v>
      </c>
      <c r="J92" s="4">
        <f t="shared" si="262"/>
        <v>291</v>
      </c>
      <c r="K92" s="4">
        <f t="shared" si="240"/>
        <v>315</v>
      </c>
      <c r="L92" s="4">
        <f t="shared" si="241"/>
        <v>155</v>
      </c>
      <c r="M92" s="4">
        <f t="shared" si="242"/>
        <v>175</v>
      </c>
      <c r="N92" s="4">
        <f t="shared" si="243"/>
        <v>229</v>
      </c>
      <c r="O92" s="4">
        <f t="shared" si="244"/>
        <v>204</v>
      </c>
      <c r="P92" s="4">
        <f t="shared" si="245"/>
        <v>276</v>
      </c>
      <c r="Q92" s="4">
        <f t="shared" si="246"/>
        <v>126</v>
      </c>
      <c r="R92" s="4">
        <f t="shared" si="247"/>
        <v>45</v>
      </c>
      <c r="S92" s="4">
        <f t="shared" si="248"/>
        <v>0</v>
      </c>
      <c r="U92">
        <v>51</v>
      </c>
      <c r="V92">
        <v>35</v>
      </c>
      <c r="W92">
        <v>58</v>
      </c>
      <c r="X92">
        <v>80</v>
      </c>
      <c r="Y92">
        <v>97</v>
      </c>
      <c r="Z92">
        <v>70</v>
      </c>
      <c r="AA92">
        <v>71</v>
      </c>
      <c r="AB92">
        <v>83</v>
      </c>
      <c r="AC92">
        <v>137</v>
      </c>
      <c r="AD92">
        <v>99</v>
      </c>
      <c r="AE92">
        <v>91</v>
      </c>
      <c r="AF92">
        <v>125</v>
      </c>
      <c r="AG92">
        <v>36</v>
      </c>
      <c r="AH92">
        <v>35</v>
      </c>
      <c r="AI92">
        <v>84</v>
      </c>
      <c r="AJ92">
        <v>76</v>
      </c>
      <c r="AK92">
        <v>49</v>
      </c>
      <c r="AL92">
        <v>50</v>
      </c>
      <c r="AM92">
        <v>61</v>
      </c>
      <c r="AN92">
        <v>80</v>
      </c>
      <c r="AO92">
        <v>88</v>
      </c>
      <c r="AP92">
        <v>65</v>
      </c>
      <c r="AQ92">
        <v>48</v>
      </c>
      <c r="AR92" s="4">
        <v>91</v>
      </c>
      <c r="AS92" s="4">
        <v>41</v>
      </c>
      <c r="AT92" s="4">
        <v>87</v>
      </c>
      <c r="AU92" s="4">
        <v>148</v>
      </c>
      <c r="AV92" s="4">
        <v>50</v>
      </c>
      <c r="AW92" s="4">
        <v>39</v>
      </c>
      <c r="AX92" s="4">
        <v>37</v>
      </c>
      <c r="AY92" s="4">
        <v>45</v>
      </c>
      <c r="AZ92" s="4"/>
      <c r="BA92" s="4"/>
      <c r="BB92" s="4"/>
      <c r="BC92" s="4"/>
      <c r="BD92" s="4"/>
      <c r="BF92" s="84">
        <f t="shared" si="249"/>
        <v>1.1388888888888888</v>
      </c>
      <c r="BG92" s="84">
        <f t="shared" si="250"/>
        <v>2.4857142857142858</v>
      </c>
      <c r="BH92" s="84">
        <f t="shared" si="251"/>
        <v>1.7619047619047619</v>
      </c>
      <c r="BI92" s="84">
        <f t="shared" si="252"/>
        <v>0.65789473684210531</v>
      </c>
      <c r="BJ92" s="84">
        <f t="shared" si="253"/>
        <v>0.79591836734693877</v>
      </c>
      <c r="BK92" s="84">
        <f t="shared" si="254"/>
        <v>0.74</v>
      </c>
      <c r="BL92" s="84">
        <f t="shared" si="255"/>
        <v>0.73770491803278693</v>
      </c>
      <c r="BM92" s="84">
        <f t="shared" si="256"/>
        <v>0</v>
      </c>
      <c r="BN92" s="84">
        <f t="shared" si="257"/>
        <v>0</v>
      </c>
      <c r="BO92" s="84">
        <f t="shared" si="258"/>
        <v>0</v>
      </c>
      <c r="BP92" s="84">
        <f t="shared" si="259"/>
        <v>0</v>
      </c>
      <c r="BQ92" s="84">
        <f t="shared" si="260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: INDEX(U93:AF93,$B$2))</f>
        <v>403</v>
      </c>
      <c r="D93" s="71">
        <f>SUM(AG93                                     : INDEX(AG93:AR93,$B$2))</f>
        <v>491</v>
      </c>
      <c r="E93" s="71">
        <f>SUM(AS93                                      : INDEX(AS93:BD93,$B$2))</f>
        <v>309</v>
      </c>
      <c r="F93" s="65">
        <f t="shared" si="238"/>
        <v>0.62932790224032586</v>
      </c>
      <c r="G93" s="33"/>
      <c r="H93" s="4">
        <f t="shared" si="261"/>
        <v>91</v>
      </c>
      <c r="I93" s="4">
        <f t="shared" si="239"/>
        <v>226</v>
      </c>
      <c r="J93" s="4">
        <f t="shared" si="262"/>
        <v>262</v>
      </c>
      <c r="K93" s="4">
        <f t="shared" si="240"/>
        <v>365</v>
      </c>
      <c r="L93" s="4">
        <f t="shared" si="241"/>
        <v>170</v>
      </c>
      <c r="M93" s="4">
        <f t="shared" si="242"/>
        <v>240</v>
      </c>
      <c r="N93" s="4">
        <f t="shared" si="243"/>
        <v>216</v>
      </c>
      <c r="O93" s="4">
        <f t="shared" si="244"/>
        <v>257</v>
      </c>
      <c r="P93" s="4">
        <f t="shared" si="245"/>
        <v>117</v>
      </c>
      <c r="Q93" s="4">
        <f t="shared" si="246"/>
        <v>153</v>
      </c>
      <c r="R93" s="4">
        <f t="shared" si="247"/>
        <v>39</v>
      </c>
      <c r="S93" s="4">
        <f t="shared" si="248"/>
        <v>0</v>
      </c>
      <c r="U93">
        <v>31</v>
      </c>
      <c r="V93">
        <v>32</v>
      </c>
      <c r="W93">
        <v>28</v>
      </c>
      <c r="X93">
        <v>60</v>
      </c>
      <c r="Y93">
        <v>75</v>
      </c>
      <c r="Z93">
        <v>91</v>
      </c>
      <c r="AA93">
        <v>86</v>
      </c>
      <c r="AB93">
        <v>75</v>
      </c>
      <c r="AC93">
        <v>101</v>
      </c>
      <c r="AD93">
        <v>92</v>
      </c>
      <c r="AE93">
        <v>131</v>
      </c>
      <c r="AF93">
        <v>142</v>
      </c>
      <c r="AG93">
        <v>45</v>
      </c>
      <c r="AH93">
        <v>44</v>
      </c>
      <c r="AI93">
        <v>81</v>
      </c>
      <c r="AJ93">
        <v>77</v>
      </c>
      <c r="AK93">
        <v>69</v>
      </c>
      <c r="AL93">
        <v>94</v>
      </c>
      <c r="AM93">
        <v>81</v>
      </c>
      <c r="AN93">
        <v>74</v>
      </c>
      <c r="AO93">
        <v>61</v>
      </c>
      <c r="AP93">
        <v>65</v>
      </c>
      <c r="AQ93">
        <v>80</v>
      </c>
      <c r="AR93" s="4">
        <v>112</v>
      </c>
      <c r="AS93" s="4">
        <v>28</v>
      </c>
      <c r="AT93" s="4">
        <v>34</v>
      </c>
      <c r="AU93" s="4">
        <v>55</v>
      </c>
      <c r="AV93" s="4">
        <v>45</v>
      </c>
      <c r="AW93" s="4">
        <v>53</v>
      </c>
      <c r="AX93" s="4">
        <v>55</v>
      </c>
      <c r="AY93" s="4">
        <v>39</v>
      </c>
      <c r="AZ93" s="4"/>
      <c r="BA93" s="4"/>
      <c r="BB93" s="4"/>
      <c r="BC93" s="4"/>
      <c r="BD93" s="4"/>
      <c r="BF93" s="84">
        <f t="shared" si="249"/>
        <v>0.62222222222222223</v>
      </c>
      <c r="BG93" s="84">
        <f t="shared" si="250"/>
        <v>0.77272727272727271</v>
      </c>
      <c r="BH93" s="84">
        <f t="shared" si="251"/>
        <v>0.67901234567901236</v>
      </c>
      <c r="BI93" s="84">
        <f t="shared" si="252"/>
        <v>0.58441558441558439</v>
      </c>
      <c r="BJ93" s="84">
        <f t="shared" si="253"/>
        <v>0.76811594202898548</v>
      </c>
      <c r="BK93" s="84">
        <f t="shared" si="254"/>
        <v>0.58510638297872342</v>
      </c>
      <c r="BL93" s="84">
        <f t="shared" si="255"/>
        <v>0.48148148148148145</v>
      </c>
      <c r="BM93" s="84">
        <f t="shared" si="256"/>
        <v>0</v>
      </c>
      <c r="BN93" s="84">
        <f t="shared" si="257"/>
        <v>0</v>
      </c>
      <c r="BO93" s="84">
        <f t="shared" si="258"/>
        <v>0</v>
      </c>
      <c r="BP93" s="84">
        <f t="shared" si="259"/>
        <v>0</v>
      </c>
      <c r="BQ93" s="84">
        <f t="shared" si="260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: INDEX(U94:AF94,$B$2))</f>
        <v>143</v>
      </c>
      <c r="D94" s="71">
        <f>SUM(AG94                                     : INDEX(AG94:AR94,$B$2))</f>
        <v>398</v>
      </c>
      <c r="E94" s="71">
        <f>SUM(AS94                                      : INDEX(AS94:BD94,$B$2))</f>
        <v>363</v>
      </c>
      <c r="F94" s="65">
        <f t="shared" si="238"/>
        <v>0.9120603015075377</v>
      </c>
      <c r="G94" s="33"/>
      <c r="H94" s="4">
        <f t="shared" si="261"/>
        <v>48</v>
      </c>
      <c r="I94" s="4">
        <f t="shared" si="239"/>
        <v>71</v>
      </c>
      <c r="J94" s="4">
        <f t="shared" si="262"/>
        <v>115</v>
      </c>
      <c r="K94" s="4">
        <f t="shared" si="240"/>
        <v>212</v>
      </c>
      <c r="L94" s="4">
        <f t="shared" si="241"/>
        <v>112</v>
      </c>
      <c r="M94" s="4">
        <f t="shared" si="242"/>
        <v>217</v>
      </c>
      <c r="N94" s="4">
        <f t="shared" si="243"/>
        <v>197</v>
      </c>
      <c r="O94" s="4">
        <f t="shared" si="244"/>
        <v>273</v>
      </c>
      <c r="P94" s="4">
        <f t="shared" si="245"/>
        <v>162</v>
      </c>
      <c r="Q94" s="4">
        <f t="shared" si="246"/>
        <v>156</v>
      </c>
      <c r="R94" s="4">
        <f t="shared" si="247"/>
        <v>45</v>
      </c>
      <c r="S94" s="4">
        <f t="shared" si="248"/>
        <v>0</v>
      </c>
      <c r="U94">
        <v>21</v>
      </c>
      <c r="V94">
        <v>11</v>
      </c>
      <c r="W94">
        <v>16</v>
      </c>
      <c r="X94">
        <v>18</v>
      </c>
      <c r="Y94">
        <v>26</v>
      </c>
      <c r="Z94">
        <v>27</v>
      </c>
      <c r="AA94">
        <v>24</v>
      </c>
      <c r="AB94">
        <v>30</v>
      </c>
      <c r="AC94">
        <v>61</v>
      </c>
      <c r="AD94">
        <v>51</v>
      </c>
      <c r="AE94">
        <v>71</v>
      </c>
      <c r="AF94">
        <v>90</v>
      </c>
      <c r="AG94">
        <v>27</v>
      </c>
      <c r="AH94">
        <v>28</v>
      </c>
      <c r="AI94">
        <v>57</v>
      </c>
      <c r="AJ94">
        <v>54</v>
      </c>
      <c r="AK94">
        <v>57</v>
      </c>
      <c r="AL94">
        <v>106</v>
      </c>
      <c r="AM94">
        <v>69</v>
      </c>
      <c r="AN94">
        <v>54</v>
      </c>
      <c r="AO94">
        <v>74</v>
      </c>
      <c r="AP94">
        <v>63</v>
      </c>
      <c r="AQ94">
        <v>75</v>
      </c>
      <c r="AR94" s="4">
        <v>135</v>
      </c>
      <c r="AS94" s="4">
        <v>50</v>
      </c>
      <c r="AT94" s="4">
        <v>44</v>
      </c>
      <c r="AU94" s="4">
        <v>68</v>
      </c>
      <c r="AV94" s="4">
        <v>58</v>
      </c>
      <c r="AW94" s="4">
        <v>51</v>
      </c>
      <c r="AX94" s="4">
        <v>47</v>
      </c>
      <c r="AY94" s="4">
        <v>45</v>
      </c>
      <c r="AZ94" s="4"/>
      <c r="BA94" s="4"/>
      <c r="BB94" s="4"/>
      <c r="BC94" s="4"/>
      <c r="BD94" s="4"/>
      <c r="BF94" s="84">
        <f t="shared" si="249"/>
        <v>1.8518518518518519</v>
      </c>
      <c r="BG94" s="84">
        <f t="shared" si="250"/>
        <v>1.5714285714285714</v>
      </c>
      <c r="BH94" s="84">
        <f t="shared" si="251"/>
        <v>1.1929824561403508</v>
      </c>
      <c r="BI94" s="84">
        <f t="shared" si="252"/>
        <v>1.0740740740740742</v>
      </c>
      <c r="BJ94" s="84">
        <f t="shared" si="253"/>
        <v>0.89473684210526316</v>
      </c>
      <c r="BK94" s="84">
        <f t="shared" si="254"/>
        <v>0.44339622641509435</v>
      </c>
      <c r="BL94" s="84">
        <f t="shared" si="255"/>
        <v>0.65217391304347827</v>
      </c>
      <c r="BM94" s="84">
        <f t="shared" si="256"/>
        <v>0</v>
      </c>
      <c r="BN94" s="84">
        <f t="shared" si="257"/>
        <v>0</v>
      </c>
      <c r="BO94" s="84">
        <f t="shared" si="258"/>
        <v>0</v>
      </c>
      <c r="BP94" s="84">
        <f t="shared" si="259"/>
        <v>0</v>
      </c>
      <c r="BQ94" s="84">
        <f t="shared" si="260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: INDEX(U95:AF95,$B$2))</f>
        <v>0</v>
      </c>
      <c r="D95" s="71">
        <f>SUM(AG95                                     : INDEX(AG95:AR95,$B$2))</f>
        <v>0</v>
      </c>
      <c r="E95" s="71">
        <f>SUM(AS95                                      : INDEX(AS95:BD95,$B$2))</f>
        <v>155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62</v>
      </c>
      <c r="Q95" s="4">
        <f t="shared" si="246"/>
        <v>73</v>
      </c>
      <c r="R95" s="4">
        <f t="shared" si="247"/>
        <v>20</v>
      </c>
      <c r="S95" s="4">
        <f t="shared" si="248"/>
        <v>0</v>
      </c>
      <c r="T95" s="7"/>
      <c r="AR95" s="4"/>
      <c r="AS95" s="4"/>
      <c r="AT95" s="4">
        <v>31</v>
      </c>
      <c r="AU95" s="4">
        <v>31</v>
      </c>
      <c r="AV95" s="4">
        <v>35</v>
      </c>
      <c r="AW95" s="4">
        <v>23</v>
      </c>
      <c r="AX95" s="4">
        <v>15</v>
      </c>
      <c r="AY95" s="4">
        <v>20</v>
      </c>
      <c r="AZ95" s="4"/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/>
      <c r="B96" s="3" t="s">
        <v>153</v>
      </c>
      <c r="C96" s="72">
        <f>SUM(C88:C94)</f>
        <v>2755</v>
      </c>
      <c r="D96" s="72">
        <f t="shared" ref="D96" si="263">SUM(D88:D94)</f>
        <v>2847</v>
      </c>
      <c r="E96" s="72">
        <f>SUM(E88:E94)</f>
        <v>3941</v>
      </c>
      <c r="F96" s="65">
        <f>IFERROR(E96/D96,"")</f>
        <v>1.3842641376887952</v>
      </c>
      <c r="G96" s="33"/>
      <c r="H96" s="4">
        <f t="shared" si="261"/>
        <v>828</v>
      </c>
      <c r="I96" s="4">
        <f t="shared" si="239"/>
        <v>1411</v>
      </c>
      <c r="J96" s="4">
        <f t="shared" si="262"/>
        <v>1536</v>
      </c>
      <c r="K96" s="4">
        <f t="shared" si="240"/>
        <v>1864</v>
      </c>
      <c r="L96" s="4">
        <f t="shared" si="241"/>
        <v>935</v>
      </c>
      <c r="M96" s="4">
        <f t="shared" si="242"/>
        <v>1433</v>
      </c>
      <c r="N96" s="4">
        <f t="shared" si="243"/>
        <v>1474</v>
      </c>
      <c r="O96" s="4">
        <f t="shared" si="244"/>
        <v>1872</v>
      </c>
      <c r="P96" s="4">
        <f t="shared" si="245"/>
        <v>1551</v>
      </c>
      <c r="Q96" s="4">
        <f t="shared" si="246"/>
        <v>1850</v>
      </c>
      <c r="R96" s="4">
        <f t="shared" si="247"/>
        <v>540</v>
      </c>
      <c r="S96" s="4">
        <f t="shared" si="248"/>
        <v>0</v>
      </c>
      <c r="T96" s="7"/>
      <c r="U96" s="61">
        <f>SUM(U88:U94)</f>
        <v>295</v>
      </c>
      <c r="V96" s="61">
        <f t="shared" ref="V96:BD96" si="264">SUM(V88:V94)</f>
        <v>227</v>
      </c>
      <c r="W96" s="61">
        <f t="shared" si="264"/>
        <v>306</v>
      </c>
      <c r="X96" s="61">
        <f t="shared" si="264"/>
        <v>400</v>
      </c>
      <c r="Y96" s="61">
        <f t="shared" si="264"/>
        <v>466</v>
      </c>
      <c r="Z96" s="61">
        <f t="shared" si="264"/>
        <v>545</v>
      </c>
      <c r="AA96" s="61">
        <f t="shared" si="264"/>
        <v>516</v>
      </c>
      <c r="AB96" s="61">
        <f t="shared" si="264"/>
        <v>421</v>
      </c>
      <c r="AC96" s="61">
        <f t="shared" si="264"/>
        <v>599</v>
      </c>
      <c r="AD96" s="61">
        <f t="shared" si="264"/>
        <v>494</v>
      </c>
      <c r="AE96" s="61">
        <f t="shared" si="264"/>
        <v>610</v>
      </c>
      <c r="AF96" s="61">
        <f t="shared" si="264"/>
        <v>760</v>
      </c>
      <c r="AG96" s="61">
        <f t="shared" si="264"/>
        <v>241</v>
      </c>
      <c r="AH96" s="61">
        <f t="shared" si="264"/>
        <v>233</v>
      </c>
      <c r="AI96" s="61">
        <f t="shared" si="264"/>
        <v>461</v>
      </c>
      <c r="AJ96" s="61">
        <f>SUM(AJ88:AJ94)</f>
        <v>426</v>
      </c>
      <c r="AK96" s="61">
        <f t="shared" si="264"/>
        <v>425</v>
      </c>
      <c r="AL96" s="61">
        <f t="shared" si="264"/>
        <v>582</v>
      </c>
      <c r="AM96" s="61">
        <f t="shared" si="264"/>
        <v>479</v>
      </c>
      <c r="AN96" s="61">
        <f t="shared" si="264"/>
        <v>464</v>
      </c>
      <c r="AO96" s="61">
        <f t="shared" si="264"/>
        <v>531</v>
      </c>
      <c r="AP96" s="61">
        <f t="shared" si="264"/>
        <v>476</v>
      </c>
      <c r="AQ96" s="61">
        <f t="shared" si="264"/>
        <v>574</v>
      </c>
      <c r="AR96" s="61">
        <f t="shared" si="264"/>
        <v>822</v>
      </c>
      <c r="AS96" s="61">
        <f t="shared" si="264"/>
        <v>360</v>
      </c>
      <c r="AT96" s="61">
        <f t="shared" si="264"/>
        <v>522</v>
      </c>
      <c r="AU96" s="61">
        <f t="shared" si="264"/>
        <v>669</v>
      </c>
      <c r="AV96" s="61">
        <f t="shared" si="264"/>
        <v>585</v>
      </c>
      <c r="AW96" s="61">
        <f t="shared" si="264"/>
        <v>603</v>
      </c>
      <c r="AX96" s="61">
        <f t="shared" si="264"/>
        <v>662</v>
      </c>
      <c r="AY96" s="61">
        <f t="shared" si="264"/>
        <v>540</v>
      </c>
      <c r="AZ96" s="61">
        <f t="shared" si="264"/>
        <v>0</v>
      </c>
      <c r="BA96" s="61">
        <f t="shared" si="264"/>
        <v>0</v>
      </c>
      <c r="BB96" s="61">
        <f t="shared" si="264"/>
        <v>0</v>
      </c>
      <c r="BC96" s="61">
        <f t="shared" si="264"/>
        <v>0</v>
      </c>
      <c r="BD96" s="61">
        <f t="shared" si="264"/>
        <v>0</v>
      </c>
      <c r="BF96" s="84">
        <f t="shared" si="249"/>
        <v>1.4937759336099585</v>
      </c>
      <c r="BG96" s="84">
        <f t="shared" si="250"/>
        <v>2.2403433476394849</v>
      </c>
      <c r="BH96" s="84">
        <f t="shared" si="251"/>
        <v>1.4511930585683297</v>
      </c>
      <c r="BI96" s="84">
        <f t="shared" si="252"/>
        <v>1.3732394366197183</v>
      </c>
      <c r="BJ96" s="84">
        <f t="shared" si="253"/>
        <v>1.4188235294117648</v>
      </c>
      <c r="BK96" s="84">
        <f t="shared" si="254"/>
        <v>1.1374570446735395</v>
      </c>
      <c r="BL96" s="84">
        <f t="shared" si="255"/>
        <v>1.1273486430062631</v>
      </c>
      <c r="BM96" s="84">
        <f t="shared" si="256"/>
        <v>0</v>
      </c>
      <c r="BN96" s="84">
        <f t="shared" si="257"/>
        <v>0</v>
      </c>
      <c r="BO96" s="84">
        <f t="shared" si="258"/>
        <v>0</v>
      </c>
      <c r="BP96" s="84">
        <f t="shared" si="259"/>
        <v>0</v>
      </c>
      <c r="BQ96" s="84">
        <f t="shared" si="260"/>
        <v>0</v>
      </c>
    </row>
    <row r="97" spans="1:71" x14ac:dyDescent="0.25">
      <c r="A97" s="3" t="s">
        <v>152</v>
      </c>
      <c r="B97" s="3" t="s">
        <v>61</v>
      </c>
      <c r="C97" s="72">
        <f>SUM(C88:C95)</f>
        <v>2755</v>
      </c>
      <c r="D97" s="72">
        <f t="shared" ref="D97:E97" si="265">SUM(D88:D95)</f>
        <v>2847</v>
      </c>
      <c r="E97" s="72">
        <f t="shared" si="265"/>
        <v>4096</v>
      </c>
      <c r="F97" s="65">
        <f>IFERROR(E97/D97,"")</f>
        <v>1.438707411310151</v>
      </c>
      <c r="G97" s="33"/>
      <c r="H97" s="4">
        <f t="shared" si="261"/>
        <v>828</v>
      </c>
      <c r="I97" s="4">
        <f t="shared" si="239"/>
        <v>1411</v>
      </c>
      <c r="J97" s="4">
        <f t="shared" si="262"/>
        <v>1536</v>
      </c>
      <c r="K97" s="4">
        <f t="shared" si="240"/>
        <v>1864</v>
      </c>
      <c r="L97" s="4">
        <f t="shared" si="241"/>
        <v>935</v>
      </c>
      <c r="M97" s="4">
        <f t="shared" si="242"/>
        <v>1433</v>
      </c>
      <c r="N97" s="4">
        <f t="shared" si="243"/>
        <v>1474</v>
      </c>
      <c r="O97" s="4">
        <f t="shared" si="244"/>
        <v>1872</v>
      </c>
      <c r="P97" s="4">
        <f t="shared" si="245"/>
        <v>1613</v>
      </c>
      <c r="Q97" s="4">
        <f t="shared" si="246"/>
        <v>1923</v>
      </c>
      <c r="R97" s="4">
        <f t="shared" si="247"/>
        <v>560</v>
      </c>
      <c r="S97" s="4">
        <f t="shared" si="248"/>
        <v>0</v>
      </c>
      <c r="T97" s="19"/>
      <c r="U97" s="18">
        <v>295</v>
      </c>
      <c r="V97" s="18">
        <v>227</v>
      </c>
      <c r="W97" s="18">
        <v>306</v>
      </c>
      <c r="X97" s="18">
        <v>400</v>
      </c>
      <c r="Y97" s="18">
        <v>466</v>
      </c>
      <c r="Z97" s="18">
        <v>545</v>
      </c>
      <c r="AA97" s="18">
        <v>516</v>
      </c>
      <c r="AB97" s="18">
        <v>421</v>
      </c>
      <c r="AC97" s="18">
        <v>599</v>
      </c>
      <c r="AD97" s="18">
        <v>494</v>
      </c>
      <c r="AE97" s="18">
        <v>610</v>
      </c>
      <c r="AF97" s="18">
        <v>760</v>
      </c>
      <c r="AG97" s="18">
        <v>241</v>
      </c>
      <c r="AH97" s="18">
        <v>233</v>
      </c>
      <c r="AI97" s="18">
        <v>461</v>
      </c>
      <c r="AJ97" s="18">
        <v>426</v>
      </c>
      <c r="AK97" s="18">
        <v>425</v>
      </c>
      <c r="AL97" s="18">
        <v>582</v>
      </c>
      <c r="AM97" s="18">
        <v>479</v>
      </c>
      <c r="AN97" s="18">
        <v>464</v>
      </c>
      <c r="AO97" s="18">
        <v>531</v>
      </c>
      <c r="AP97" s="18">
        <v>476</v>
      </c>
      <c r="AQ97" s="18">
        <v>574</v>
      </c>
      <c r="AR97" s="18">
        <v>822</v>
      </c>
      <c r="AS97" s="63">
        <v>360</v>
      </c>
      <c r="AT97" s="63">
        <v>553</v>
      </c>
      <c r="AU97" s="63">
        <v>700</v>
      </c>
      <c r="AV97" s="63">
        <v>620</v>
      </c>
      <c r="AW97" s="63">
        <v>626</v>
      </c>
      <c r="AX97" s="63">
        <v>677</v>
      </c>
      <c r="AY97" s="63">
        <v>560</v>
      </c>
      <c r="AZ97" s="63"/>
      <c r="BA97" s="63"/>
      <c r="BB97" s="63"/>
      <c r="BC97" s="63"/>
      <c r="BD97" s="63"/>
      <c r="BE97" s="33"/>
      <c r="BF97" s="84">
        <f t="shared" si="249"/>
        <v>1.4937759336099585</v>
      </c>
      <c r="BG97" s="84">
        <f t="shared" si="250"/>
        <v>2.3733905579399144</v>
      </c>
      <c r="BH97" s="84">
        <f t="shared" si="251"/>
        <v>1.5184381778741864</v>
      </c>
      <c r="BI97" s="84">
        <f t="shared" si="252"/>
        <v>1.4553990610328638</v>
      </c>
      <c r="BJ97" s="84">
        <f t="shared" si="253"/>
        <v>1.4729411764705882</v>
      </c>
      <c r="BK97" s="84">
        <f t="shared" si="254"/>
        <v>1.1632302405498283</v>
      </c>
      <c r="BL97" s="84">
        <f t="shared" si="255"/>
        <v>1.1691022964509394</v>
      </c>
      <c r="BM97" s="84">
        <f t="shared" si="256"/>
        <v>0</v>
      </c>
      <c r="BN97" s="84">
        <f t="shared" si="257"/>
        <v>0</v>
      </c>
      <c r="BO97" s="84">
        <f t="shared" si="258"/>
        <v>0</v>
      </c>
      <c r="BP97" s="84">
        <f t="shared" si="259"/>
        <v>0</v>
      </c>
      <c r="BQ97" s="84">
        <f t="shared" si="260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0.78219395866454688</v>
      </c>
      <c r="D100" s="73">
        <f>2*SUM(AG88:INDEX(AG88:AR88,$B$2))/(SUM(AG76:INDEX(AG76:AR76,$B$2))*2+AF76-INDEX(AG76:AR76,$B$2))</f>
        <v>0.49675625579240035</v>
      </c>
      <c r="E100" s="73">
        <f>2*SUM(AS88:INDEX(AS88:BD88,$B$2))/(SUM(AS76:INDEX(AS76:BD76,$B$2))*2+AR76-INDEX(AS76:BD76,$B$2))</f>
        <v>0.64810787298825578</v>
      </c>
      <c r="F100" s="65">
        <f>IFERROR(E100/D100,"")</f>
        <v>1.3046798413327014</v>
      </c>
      <c r="G100" s="8"/>
      <c r="H100" s="8">
        <f>IFERROR(H88/(AVERAGE(U76,U76)+AVERAGE(U76,V76)+AVERAGE(V76,W76)),"")</f>
        <v>0.73542600896860988</v>
      </c>
      <c r="I100" s="8">
        <f>IFERROR(I88/(AVERAGE(W76,X76)+AVERAGE(X76,Y76)+AVERAGE(Y76,Z76)),"")</f>
        <v>0.84</v>
      </c>
      <c r="J100" s="8">
        <f>IFERROR(J88/(AVERAGE(Z76,AA76)+AVERAGE(AA76,AB76)+AVERAGE(AB76,AC76)),"")</f>
        <v>0.75471698113207553</v>
      </c>
      <c r="K100" s="8">
        <f>IFERROR(K88/(AVERAGE(AC76,AD76)+AVERAGE(AD76,AE76)+AVERAGE(AE76,AF76)),"")</f>
        <v>0.81290322580645158</v>
      </c>
      <c r="L100" s="8">
        <f>IFERROR(L88/(AVERAGE(AF76,AG76)+AVERAGE(AG76,AH76)+AVERAGE(AH76,AI76)),"")</f>
        <v>0.5</v>
      </c>
      <c r="M100" s="8">
        <f>IFERROR(M88/(AVERAGE(AI76,AJ76)+AVERAGE(AJ76,AK76)+AVERAGE(AK76,AL76)),"")</f>
        <v>0.51666666666666672</v>
      </c>
      <c r="N100" s="8">
        <f>IFERROR(N88/(AVERAGE(AL76,AM76)+AVERAGE(AM76,AN76)+AVERAGE(AN76,AO76)),"")</f>
        <v>0.48941176470588238</v>
      </c>
      <c r="O100" s="8">
        <f>IFERROR(O88/(AVERAGE(AO76,AP76)+AVERAGE(AP76,AQ76)+AVERAGE(AQ76,AR76)),"")</f>
        <v>0.5089058524173028</v>
      </c>
      <c r="P100" s="8">
        <f>IFERROR(P88/(AVERAGE(AR76,AS76)+AVERAGE(AS76,AT76)+AVERAGE(AT76,AU76)),"")</f>
        <v>0.71481481481481479</v>
      </c>
      <c r="Q100" s="8">
        <f>IFERROR(Q88/(AVERAGE(AU76,AV76)+AVERAGE(AV76,AW76)+AVERAGE(AW76,AX76)),"")</f>
        <v>0.66921313980137509</v>
      </c>
      <c r="R100" s="8">
        <f>2*SUM(AY88:INDEX(AY88:BA88,R$110))/(SUM(AY76:INDEX(AY76:BA76,R$110))*2+AX76-INDEX(AY76:BA76,R$110))</f>
        <v>0.50666666666666671</v>
      </c>
      <c r="S100" s="8" t="str">
        <f>IFERROR(2*SUM(BB88:INDEX(BB88:BD88,S$110))/(SUM(BB76:INDEX(BB76:BD76,S$110))*2+BA76-INDEX(BB76:BD76,S$110)),"")</f>
        <v/>
      </c>
      <c r="T100" s="8"/>
      <c r="U100" s="8">
        <v>0.79411764705882304</v>
      </c>
      <c r="V100" s="8">
        <v>0.64102564102564097</v>
      </c>
      <c r="W100" s="8">
        <v>0.69767441860465096</v>
      </c>
      <c r="X100" s="8">
        <v>0.84</v>
      </c>
      <c r="Y100" s="8">
        <v>0.82692307692307698</v>
      </c>
      <c r="Z100" s="8">
        <v>0.77358490566037696</v>
      </c>
      <c r="AA100" s="8">
        <v>0.71698113207547198</v>
      </c>
      <c r="AB100" s="8">
        <v>0.64150943396226401</v>
      </c>
      <c r="AC100" s="8">
        <v>0.90566037735849103</v>
      </c>
      <c r="AD100" s="8">
        <v>0.79245283018867896</v>
      </c>
      <c r="AE100" s="8">
        <v>0.84</v>
      </c>
      <c r="AF100" s="8">
        <v>0.82352941176470595</v>
      </c>
      <c r="AG100" s="8">
        <v>0.50381679389313005</v>
      </c>
      <c r="AH100" s="8">
        <v>0.41249999999999998</v>
      </c>
      <c r="AI100" s="8">
        <v>0.58385093167701896</v>
      </c>
      <c r="AJ100" s="8">
        <v>0.469135802469136</v>
      </c>
      <c r="AK100" s="8">
        <v>0.45962732919254701</v>
      </c>
      <c r="AL100" s="8">
        <v>0.62420382165605104</v>
      </c>
      <c r="AM100" s="8">
        <v>0.421768707482993</v>
      </c>
      <c r="AN100" s="8">
        <v>0.5</v>
      </c>
      <c r="AO100" s="8">
        <v>0.55072463768115898</v>
      </c>
      <c r="AP100" s="8">
        <v>0.45925925925925898</v>
      </c>
      <c r="AQ100" s="8">
        <v>0.46969696969697</v>
      </c>
      <c r="AR100" s="8">
        <v>0.60317460317460303</v>
      </c>
      <c r="AS100" s="8">
        <v>0.69620253164556967</v>
      </c>
      <c r="AT100" s="8">
        <v>0.67708333333333304</v>
      </c>
      <c r="AU100" s="8">
        <v>0.768421052631579</v>
      </c>
      <c r="AV100" s="8">
        <v>0.86046509999999998</v>
      </c>
      <c r="AW100" s="8">
        <f t="shared" ref="AW100:BD100" si="266">IF(ISBLANK(AW88)=FALSE,IFERROR(AW88/AVERAGE(AW76,AV76),""),"")</f>
        <v>0.60816326530612241</v>
      </c>
      <c r="AX100" s="8">
        <f t="shared" si="266"/>
        <v>0.59368421052631581</v>
      </c>
      <c r="AY100" s="8">
        <f t="shared" si="266"/>
        <v>0.50666666666666671</v>
      </c>
      <c r="AZ100" s="8" t="str">
        <f t="shared" si="266"/>
        <v/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>
        <f t="shared" ref="BF100:BF107" si="267">IFERROR(AS100/AG100,"-")</f>
        <v>1.3818565400843874</v>
      </c>
      <c r="BG100" s="84">
        <f t="shared" ref="BG100:BG107" si="268">IFERROR(AT100/AH100,"-")</f>
        <v>1.6414141414141408</v>
      </c>
      <c r="BH100" s="84">
        <f t="shared" ref="BH100:BH107" si="269">IFERROR(AU100/AI100,"-")</f>
        <v>1.3161254199328101</v>
      </c>
      <c r="BI100" s="84">
        <f t="shared" ref="BI100:BI107" si="270">IFERROR(AV100/AJ100,"-")</f>
        <v>1.8341492921052625</v>
      </c>
      <c r="BJ100" s="84">
        <f t="shared" ref="BJ100:BJ107" si="271">IFERROR(AW100/AK100,"-")</f>
        <v>1.3231660231660218</v>
      </c>
      <c r="BK100" s="84">
        <f t="shared" ref="BK100:BK107" si="272">IFERROR(AX100/AL100,"-")</f>
        <v>0.95110633727175076</v>
      </c>
      <c r="BL100" s="84">
        <f t="shared" ref="BL100:BL107" si="273">IFERROR(AY100/AM100,"-")</f>
        <v>1.2012903225806457</v>
      </c>
      <c r="BM100" s="84" t="str">
        <f t="shared" ref="BM100:BM107" si="274">IFERROR(AZ100/AN100,"-")</f>
        <v>-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0.31652289316522891</v>
      </c>
      <c r="D101" s="73">
        <f>2*SUM(AG89:INDEX(AG89:AR89,$B$2))/(SUM(AG77:INDEX(AG77:AR77,$B$2))*2+AF77-INDEX(AG77:AR77,$B$2))</f>
        <v>0.33748271092669435</v>
      </c>
      <c r="E101" s="73">
        <f>2*SUM(AS89:INDEX(AS89:BD89,$B$2))/(SUM(AS77:INDEX(AS77:BD77,$B$2))*2+AR77-INDEX(AS77:BD77,$B$2))</f>
        <v>0.4199611147116008</v>
      </c>
      <c r="F101" s="65">
        <f t="shared" ref="F101:F109" si="279">IFERROR(E101/D101,"")</f>
        <v>1.2443929751495384</v>
      </c>
      <c r="G101" s="8"/>
      <c r="H101" s="8">
        <f t="shared" ref="H101:H109" si="280">IFERROR(H89/(AVERAGE(U77,U77)+AVERAGE(U77,V77)+AVERAGE(V77,W77)),"")</f>
        <v>0.2507462686567164</v>
      </c>
      <c r="I101" s="8">
        <f t="shared" ref="I101:I109" si="281">IFERROR(I89/(AVERAGE(W77,X77)+AVERAGE(X77,Y77)+AVERAGE(Y77,Z77)),"")</f>
        <v>0.33595800524934383</v>
      </c>
      <c r="J101" s="8">
        <f t="shared" ref="J101:J109" si="282">IFERROR(J89/(AVERAGE(Z77,AA77)+AVERAGE(AA77,AB77)+AVERAGE(AB77,AC77)),"")</f>
        <v>0.35919540229885055</v>
      </c>
      <c r="K101" s="8">
        <f t="shared" ref="K101:K109" si="283">IFERROR(K89/(AVERAGE(AC77,AD77)+AVERAGE(AD77,AE77)+AVERAGE(AE77,AF77)),"")</f>
        <v>0.41803278688524592</v>
      </c>
      <c r="L101" s="8">
        <f t="shared" ref="L101:L109" si="284">IFERROR(L89/(AVERAGE(AF77,AG77)+AVERAGE(AG77,AH77)+AVERAGE(AH77,AI77)),"")</f>
        <v>0.34965034965034963</v>
      </c>
      <c r="M101" s="8">
        <f t="shared" ref="M101:M109" si="285">IFERROR(M89/(AVERAGE(AI77,AJ77)+AVERAGE(AJ77,AK77)+AVERAGE(AK77,AL77)),"")</f>
        <v>0.35166327223353699</v>
      </c>
      <c r="N101" s="8">
        <f t="shared" ref="N101:N109" si="286">IFERROR(N89/(AVERAGE(AL77,AM77)+AVERAGE(AM77,AN77)+AVERAGE(AN77,AO77)),"")</f>
        <v>0.34841909485430872</v>
      </c>
      <c r="O101" s="8">
        <f t="shared" ref="O101:O109" si="287">IFERROR(O89/(AVERAGE(AO77,AP77)+AVERAGE(AP77,AQ77)+AVERAGE(AQ77,AR77)),"")</f>
        <v>0.37590361445783133</v>
      </c>
      <c r="P101" s="8">
        <f t="shared" ref="P101:P108" si="288">IFERROR(P89/(AVERAGE(AR77,AS77)+AVERAGE(AS77,AT77)+AVERAGE(AT77,AU77)),"")</f>
        <v>0.33494363929146537</v>
      </c>
      <c r="Q101" s="8">
        <f t="shared" ref="Q101:Q109" si="289">IFERROR(Q89/(AVERAGE(AU77,AV77)+AVERAGE(AV77,AW77)+AVERAGE(AW77,AX77)),"")</f>
        <v>0.49925852694018785</v>
      </c>
      <c r="R101" s="8">
        <f>2*SUM(AY89:INDEX(AY89:BA89,R$110))/(SUM(AY77:INDEX(AY77:BA77,R$110))*2+AX77-INDEX(AY77:BA77,R$110))</f>
        <v>0.41722745625841184</v>
      </c>
      <c r="S101" s="8" t="str">
        <f>IFERROR(2*SUM(BB89:INDEX(BB89:BD89,S$110))/(SUM(BB77:INDEX(BB77:BD77,S$110))*2+BA77-INDEX(BB77:BD77,S$110)),"")</f>
        <v/>
      </c>
      <c r="T101" s="8"/>
      <c r="U101" s="8">
        <v>0.209302325581395</v>
      </c>
      <c r="V101" s="8">
        <v>0.29411764705882398</v>
      </c>
      <c r="W101" s="8">
        <v>0.27232142857142899</v>
      </c>
      <c r="X101" s="8">
        <v>0.25249169435215901</v>
      </c>
      <c r="Y101" s="8">
        <v>0.33031674208144801</v>
      </c>
      <c r="Z101" s="8">
        <v>0.41796875</v>
      </c>
      <c r="AA101" s="8">
        <v>0.41484716157205198</v>
      </c>
      <c r="AB101" s="8">
        <v>0.33480176211453699</v>
      </c>
      <c r="AC101" s="8">
        <v>0.35267857142857101</v>
      </c>
      <c r="AD101" s="8">
        <v>0.38378378378378403</v>
      </c>
      <c r="AE101" s="8">
        <v>0.38585209003215398</v>
      </c>
      <c r="AF101" s="8">
        <v>0.46370967741935498</v>
      </c>
      <c r="AG101" s="8">
        <v>8.1504702194357403E-2</v>
      </c>
      <c r="AH101" s="8">
        <v>0.31724137931034502</v>
      </c>
      <c r="AI101" s="8">
        <v>0.57868020304568502</v>
      </c>
      <c r="AJ101" s="8">
        <v>0.262357414448669</v>
      </c>
      <c r="AK101" s="8">
        <v>0.35322195704057302</v>
      </c>
      <c r="AL101" s="8">
        <v>0.439393939393939</v>
      </c>
      <c r="AM101" s="8">
        <v>0.28163992869875198</v>
      </c>
      <c r="AN101" s="8">
        <v>0.30991735537190102</v>
      </c>
      <c r="AO101" s="8">
        <v>0.44718309859154898</v>
      </c>
      <c r="AP101" s="8">
        <v>0.28031496062992101</v>
      </c>
      <c r="AQ101" s="8">
        <v>0.37243401759530798</v>
      </c>
      <c r="AR101" s="8">
        <v>0.45910290237467</v>
      </c>
      <c r="AS101" s="8">
        <v>0.1649122807017544</v>
      </c>
      <c r="AT101" s="8">
        <v>0.42957746478873199</v>
      </c>
      <c r="AU101" s="8">
        <v>0.39448275862068999</v>
      </c>
      <c r="AV101" s="8">
        <v>0.45039370000000001</v>
      </c>
      <c r="AW101" s="8">
        <f t="shared" ref="AW101:AX107" si="290">IF(ISBLANK(AW89)=FALSE,IFERROR(AW89/AVERAGE(AW77,AV77),""),"")</f>
        <v>0.48427672955974843</v>
      </c>
      <c r="AX101" s="8">
        <f t="shared" si="290"/>
        <v>0.55319148936170215</v>
      </c>
      <c r="AY101" s="8">
        <v>0.41722749999999997</v>
      </c>
      <c r="AZ101" s="8"/>
      <c r="BA101" s="8"/>
      <c r="BB101" s="8"/>
      <c r="BC101" s="8"/>
      <c r="BD101" s="8"/>
      <c r="BE101" s="8"/>
      <c r="BF101" s="84">
        <f t="shared" si="267"/>
        <v>2.0233468286099856</v>
      </c>
      <c r="BG101" s="84">
        <f t="shared" si="268"/>
        <v>1.3541028781383935</v>
      </c>
      <c r="BH101" s="84">
        <f t="shared" si="269"/>
        <v>0.68169388989715762</v>
      </c>
      <c r="BI101" s="84">
        <f t="shared" si="270"/>
        <v>1.7167180159420303</v>
      </c>
      <c r="BJ101" s="84">
        <f t="shared" si="271"/>
        <v>1.3710266870644221</v>
      </c>
      <c r="BK101" s="84">
        <f t="shared" si="272"/>
        <v>1.2589875275128406</v>
      </c>
      <c r="BL101" s="84">
        <f t="shared" si="273"/>
        <v>1.4814216930379758</v>
      </c>
      <c r="BM101" s="84">
        <f t="shared" si="274"/>
        <v>0</v>
      </c>
      <c r="BN101" s="84">
        <f t="shared" si="275"/>
        <v>0</v>
      </c>
      <c r="BO101" s="84">
        <f t="shared" si="276"/>
        <v>0</v>
      </c>
      <c r="BP101" s="84">
        <f t="shared" si="277"/>
        <v>0</v>
      </c>
      <c r="BQ101" s="84">
        <f t="shared" si="278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0.28390113560454244</v>
      </c>
      <c r="D102" s="73">
        <f>2*SUM(AG90:INDEX(AG90:AR90,$B$2))/(SUM(AG78:INDEX(AG78:AR78,$B$2))*2+AF78-INDEX(AG78:AR78,$B$2))</f>
        <v>0.26035502958579881</v>
      </c>
      <c r="E102" s="73">
        <f>2*SUM(AS90:INDEX(AS90:BD90,$B$2))/(SUM(AS78:INDEX(AS78:BD78,$B$2))*2+AR78-INDEX(AS78:BD78,$B$2))</f>
        <v>0.21932921447484555</v>
      </c>
      <c r="F102" s="65">
        <f t="shared" si="279"/>
        <v>0.84242357377838406</v>
      </c>
      <c r="G102" s="8"/>
      <c r="H102" s="8">
        <f t="shared" si="280"/>
        <v>0.20381110190555096</v>
      </c>
      <c r="I102" s="8">
        <f t="shared" si="281"/>
        <v>0.33711262282690851</v>
      </c>
      <c r="J102" s="8">
        <f t="shared" si="282"/>
        <v>0.27601156069364163</v>
      </c>
      <c r="K102" s="8">
        <f t="shared" si="283"/>
        <v>0.35595776772247362</v>
      </c>
      <c r="L102" s="8">
        <f t="shared" si="284"/>
        <v>0.14836795252225518</v>
      </c>
      <c r="M102" s="8">
        <f t="shared" si="285"/>
        <v>0.32059925093632957</v>
      </c>
      <c r="N102" s="8">
        <f t="shared" si="286"/>
        <v>0.28881789137380193</v>
      </c>
      <c r="O102" s="8">
        <f t="shared" si="287"/>
        <v>0.33137986148108683</v>
      </c>
      <c r="P102" s="8">
        <f t="shared" si="288"/>
        <v>0.20718816067653276</v>
      </c>
      <c r="Q102" s="8">
        <f t="shared" si="289"/>
        <v>0.24830464267083985</v>
      </c>
      <c r="R102" s="8">
        <f>2*SUM(AY90:INDEX(AY90:BA90,R$110))/(SUM(AY78:INDEX(AY78:BA78,R$110))*2+AX78-INDEX(AY78:BA78,R$110))</f>
        <v>0.17427385892116182</v>
      </c>
      <c r="S102" s="8" t="str">
        <f>IFERROR(2*SUM(BB90:INDEX(BB90:BD90,S$110))/(SUM(BB78:INDEX(BB78:BD78,S$110))*2+BA78-INDEX(BB78:BD78,S$110)),"")</f>
        <v/>
      </c>
      <c r="T102" s="8"/>
      <c r="U102" s="8">
        <v>0.253164556962025</v>
      </c>
      <c r="V102" s="8">
        <v>0.19626168224299101</v>
      </c>
      <c r="W102" s="8">
        <v>0.308823529411765</v>
      </c>
      <c r="X102" s="8">
        <v>0.32286995515695099</v>
      </c>
      <c r="Y102" s="8">
        <v>0.26936026936026902</v>
      </c>
      <c r="Z102" s="8">
        <v>0.330232558139535</v>
      </c>
      <c r="AA102" s="8">
        <v>0.317269076305221</v>
      </c>
      <c r="AB102" s="8">
        <v>0.214912280701754</v>
      </c>
      <c r="AC102" s="8">
        <v>0.293023255813953</v>
      </c>
      <c r="AD102" s="8">
        <v>0.28378378378378399</v>
      </c>
      <c r="AE102" s="8">
        <v>0.26519337016574601</v>
      </c>
      <c r="AF102" s="8">
        <v>0.409836065573771</v>
      </c>
      <c r="AG102" s="8">
        <v>0.13430127041742301</v>
      </c>
      <c r="AH102" s="8">
        <v>8.83280757097792E-2</v>
      </c>
      <c r="AI102" s="8">
        <v>0.33566433566433601</v>
      </c>
      <c r="AJ102" s="8">
        <v>0.445012787723785</v>
      </c>
      <c r="AK102" s="8">
        <v>0.224761904761905</v>
      </c>
      <c r="AL102" s="8">
        <v>0.32458233890214799</v>
      </c>
      <c r="AM102" s="8">
        <v>0.32258064516128998</v>
      </c>
      <c r="AN102" s="8">
        <v>0.25044722719141299</v>
      </c>
      <c r="AO102" s="8">
        <v>0.29645093945720302</v>
      </c>
      <c r="AP102" s="8">
        <v>0.35168738898756702</v>
      </c>
      <c r="AQ102" s="8">
        <v>0.33491311216429698</v>
      </c>
      <c r="AR102" s="8">
        <v>0.31130690161527202</v>
      </c>
      <c r="AS102" s="8">
        <v>0.14550264550264549</v>
      </c>
      <c r="AT102" s="8">
        <v>0.161971830985915</v>
      </c>
      <c r="AU102" s="8">
        <v>0.33450704225352101</v>
      </c>
      <c r="AV102" s="8">
        <v>0.21142859999999999</v>
      </c>
      <c r="AW102" s="8">
        <f t="shared" si="290"/>
        <v>0.25041186161449752</v>
      </c>
      <c r="AX102" s="8">
        <f t="shared" si="290"/>
        <v>0.28852459016393445</v>
      </c>
      <c r="AY102" s="8">
        <v>0.17427390000000001</v>
      </c>
      <c r="AZ102" s="8"/>
      <c r="BA102" s="8"/>
      <c r="BB102" s="8"/>
      <c r="BC102" s="8"/>
      <c r="BD102" s="8"/>
      <c r="BE102" s="8"/>
      <c r="BF102" s="84">
        <f t="shared" si="267"/>
        <v>1.0834048334048321</v>
      </c>
      <c r="BG102" s="84">
        <f t="shared" si="268"/>
        <v>1.8337525150905372</v>
      </c>
      <c r="BH102" s="84">
        <f t="shared" si="269"/>
        <v>0.99655223004694704</v>
      </c>
      <c r="BI102" s="84">
        <f t="shared" si="270"/>
        <v>0.47510679655172433</v>
      </c>
      <c r="BJ102" s="84">
        <f t="shared" si="271"/>
        <v>1.1141205707424666</v>
      </c>
      <c r="BK102" s="84">
        <f t="shared" si="272"/>
        <v>0.88891031822565092</v>
      </c>
      <c r="BL102" s="84">
        <f t="shared" si="273"/>
        <v>0.54024909000000065</v>
      </c>
      <c r="BM102" s="84">
        <f t="shared" si="274"/>
        <v>0</v>
      </c>
      <c r="BN102" s="84">
        <f t="shared" si="275"/>
        <v>0</v>
      </c>
      <c r="BO102" s="84">
        <f t="shared" si="276"/>
        <v>0</v>
      </c>
      <c r="BP102" s="84">
        <f t="shared" si="277"/>
        <v>0</v>
      </c>
      <c r="BQ102" s="84">
        <f t="shared" si="278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0.24065889915628766</v>
      </c>
      <c r="D103" s="73">
        <f>2*SUM(AG91:INDEX(AG91:AR91,$B$2))/(SUM(AG79:INDEX(AG79:AR79,$B$2))*2+AF79-INDEX(AG79:AR79,$B$2))</f>
        <v>0.16324243556219648</v>
      </c>
      <c r="E103" s="73">
        <f>2*SUM(AS91:INDEX(AS91:BD91,$B$2))/(SUM(AS79:INDEX(AS79:BD79,$B$2))*2+AR79-INDEX(AS79:BD79,$B$2))</f>
        <v>0.14080592867068087</v>
      </c>
      <c r="F103" s="65">
        <f t="shared" si="279"/>
        <v>0.8625571419940794</v>
      </c>
      <c r="G103" s="8"/>
      <c r="H103" s="8">
        <f t="shared" si="280"/>
        <v>0.1957018747142204</v>
      </c>
      <c r="I103" s="8">
        <f t="shared" si="281"/>
        <v>0.27206645898234683</v>
      </c>
      <c r="J103" s="8">
        <f t="shared" si="282"/>
        <v>0.23900350330868042</v>
      </c>
      <c r="K103" s="8">
        <f t="shared" si="283"/>
        <v>0.25828377230246391</v>
      </c>
      <c r="L103" s="8">
        <f t="shared" si="284"/>
        <v>0.12167300380228137</v>
      </c>
      <c r="M103" s="8">
        <f t="shared" si="285"/>
        <v>0.22270742358078602</v>
      </c>
      <c r="N103" s="8">
        <f t="shared" si="286"/>
        <v>0.15701598579040851</v>
      </c>
      <c r="O103" s="8">
        <f t="shared" si="287"/>
        <v>0.21547314578005114</v>
      </c>
      <c r="P103" s="8">
        <f t="shared" si="288"/>
        <v>0.14824120603015076</v>
      </c>
      <c r="Q103" s="8">
        <f t="shared" si="289"/>
        <v>0.13325740318906606</v>
      </c>
      <c r="R103" s="8">
        <f>2*SUM(AY91:INDEX(AY91:BA91,R$110))/(SUM(AY79:INDEX(AY79:BA79,R$110))*2+AX79-INDEX(AY79:BA79,R$110))</f>
        <v>0.1381118881118881</v>
      </c>
      <c r="S103" s="8" t="str">
        <f>IFERROR(2*SUM(BB91:INDEX(BB91:BD91,S$110))/(SUM(BB79:INDEX(BB79:BD79,S$110))*2+BA79-INDEX(BB79:BD79,S$110)),"")</f>
        <v/>
      </c>
      <c r="T103" s="8"/>
      <c r="U103" s="8">
        <v>0.20270270270270299</v>
      </c>
      <c r="V103" s="8">
        <v>0.144186046511628</v>
      </c>
      <c r="W103" s="8">
        <v>0.20956719817767699</v>
      </c>
      <c r="X103" s="8">
        <v>0.19259259259259301</v>
      </c>
      <c r="Y103" s="8">
        <v>0.28125</v>
      </c>
      <c r="Z103" s="8">
        <v>0.31724137931034502</v>
      </c>
      <c r="AA103" s="8">
        <v>0.28604651162790701</v>
      </c>
      <c r="AB103" s="8">
        <v>0.17209302325581399</v>
      </c>
      <c r="AC103" s="8">
        <v>0.26570048309178701</v>
      </c>
      <c r="AD103" s="8">
        <v>0.19143576826196501</v>
      </c>
      <c r="AE103" s="8">
        <v>0.26884422110552803</v>
      </c>
      <c r="AF103" s="8">
        <v>0.34571428571428597</v>
      </c>
      <c r="AG103" s="8">
        <v>0.12285012285012301</v>
      </c>
      <c r="AH103" s="8">
        <v>0.11267605633802801</v>
      </c>
      <c r="AI103" s="8">
        <v>0.13138686131386901</v>
      </c>
      <c r="AJ103" s="8">
        <v>0.115740740740741</v>
      </c>
      <c r="AK103" s="8">
        <v>0.30534351145038202</v>
      </c>
      <c r="AL103" s="8">
        <v>0.22602739726027399</v>
      </c>
      <c r="AM103" s="8">
        <v>0.16367713004484299</v>
      </c>
      <c r="AN103" s="8">
        <v>0.16907675194660701</v>
      </c>
      <c r="AO103" s="8">
        <v>0.140625</v>
      </c>
      <c r="AP103" s="8">
        <v>0.12968591691995901</v>
      </c>
      <c r="AQ103" s="8">
        <v>0.214</v>
      </c>
      <c r="AR103" s="8">
        <v>0.29097283085013098</v>
      </c>
      <c r="AS103" s="8">
        <v>0.13322759714512292</v>
      </c>
      <c r="AT103" s="8">
        <v>0.17613636363636401</v>
      </c>
      <c r="AU103" s="8">
        <v>0.132723112128146</v>
      </c>
      <c r="AV103" s="8">
        <v>0.12441969999999999</v>
      </c>
      <c r="AW103" s="8">
        <f t="shared" si="290"/>
        <v>0.13659359190556492</v>
      </c>
      <c r="AX103" s="8">
        <f t="shared" si="290"/>
        <v>0.13771016813450759</v>
      </c>
      <c r="AY103" s="8">
        <v>0.13811190000000001</v>
      </c>
      <c r="AZ103" s="8"/>
      <c r="BA103" s="8"/>
      <c r="BB103" s="8"/>
      <c r="BC103" s="8"/>
      <c r="BD103" s="8"/>
      <c r="BE103" s="8"/>
      <c r="BF103" s="84">
        <f t="shared" si="267"/>
        <v>1.0844726407612992</v>
      </c>
      <c r="BG103" s="84">
        <f t="shared" si="268"/>
        <v>1.5632102272727328</v>
      </c>
      <c r="BH103" s="84">
        <f t="shared" si="269"/>
        <v>1.0101703534197748</v>
      </c>
      <c r="BI103" s="84">
        <f t="shared" si="270"/>
        <v>1.0749862079999974</v>
      </c>
      <c r="BJ103" s="84">
        <f t="shared" si="271"/>
        <v>0.44734401349072461</v>
      </c>
      <c r="BK103" s="84">
        <f t="shared" si="272"/>
        <v>0.60926316811024572</v>
      </c>
      <c r="BL103" s="84">
        <f t="shared" si="273"/>
        <v>0.84380695068493183</v>
      </c>
      <c r="BM103" s="84">
        <f t="shared" si="274"/>
        <v>0</v>
      </c>
      <c r="BN103" s="84">
        <f t="shared" si="275"/>
        <v>0</v>
      </c>
      <c r="BO103" s="84">
        <f t="shared" si="276"/>
        <v>0</v>
      </c>
      <c r="BP103" s="84">
        <f t="shared" si="277"/>
        <v>0</v>
      </c>
      <c r="BQ103" s="84">
        <f t="shared" si="278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0.21900924389665796</v>
      </c>
      <c r="D104" s="73">
        <f>2*SUM(AG92:INDEX(AG92:AR92,$B$2))/(SUM(AG80:INDEX(AG80:AR80,$B$2))*2+AF80-INDEX(AG80:AR80,$B$2))</f>
        <v>0.14367076979606835</v>
      </c>
      <c r="E104" s="73">
        <f>2*SUM(AS92:INDEX(AS92:BD92,$B$2))/(SUM(AS80:INDEX(AS80:BD80,$B$2))*2+AR80-INDEX(AS80:BD80,$B$2))</f>
        <v>0.15632103514600454</v>
      </c>
      <c r="F104" s="65">
        <f t="shared" si="279"/>
        <v>1.0880503763423308</v>
      </c>
      <c r="G104" s="8"/>
      <c r="H104" s="8">
        <f t="shared" si="280"/>
        <v>0.1641025641025641</v>
      </c>
      <c r="I104" s="8">
        <f t="shared" si="281"/>
        <v>0.25076142131979695</v>
      </c>
      <c r="J104" s="8">
        <f t="shared" si="282"/>
        <v>0.31751227495908346</v>
      </c>
      <c r="K104" s="8">
        <f t="shared" si="283"/>
        <v>0.27839151568714099</v>
      </c>
      <c r="L104" s="8">
        <f t="shared" si="284"/>
        <v>0.1327054794520548</v>
      </c>
      <c r="M104" s="8">
        <f t="shared" si="285"/>
        <v>0.13916500994035785</v>
      </c>
      <c r="N104" s="8">
        <f t="shared" si="286"/>
        <v>0.19267984854859066</v>
      </c>
      <c r="O104" s="8">
        <f t="shared" si="287"/>
        <v>0.12038949542637946</v>
      </c>
      <c r="P104" s="8">
        <f t="shared" si="288"/>
        <v>0.18187808896210872</v>
      </c>
      <c r="Q104" s="8">
        <f t="shared" si="289"/>
        <v>0.11819887429643527</v>
      </c>
      <c r="R104" s="8">
        <f>2*SUM(AY92:INDEX(AY92:BA92,R$110))/(SUM(AY80:INDEX(AY80:BA80,R$110))*2+AX80-INDEX(AY80:BA80,R$110))</f>
        <v>0.16304347826086957</v>
      </c>
      <c r="S104" s="8" t="str">
        <f>IFERROR(2*SUM(BB92:INDEX(BB92:BD92,S$110))/(SUM(BB80:INDEX(BB80:BD80,S$110))*2+BA80-INDEX(BB80:BD80,S$110)),"")</f>
        <v/>
      </c>
      <c r="T104" s="8"/>
      <c r="U104" s="8">
        <v>0.17708333333333301</v>
      </c>
      <c r="V104" s="8">
        <v>0.121107266435986</v>
      </c>
      <c r="W104" s="8">
        <v>0.18530351437699699</v>
      </c>
      <c r="X104" s="8">
        <v>0.224089635854342</v>
      </c>
      <c r="Y104" s="8">
        <v>0.27873563218390801</v>
      </c>
      <c r="Z104" s="8">
        <v>0.28340080971659898</v>
      </c>
      <c r="AA104" s="8">
        <v>0.28744939271255099</v>
      </c>
      <c r="AB104" s="8">
        <v>0.236467236467236</v>
      </c>
      <c r="AC104" s="8">
        <v>0.35128205128205098</v>
      </c>
      <c r="AD104" s="8">
        <v>0.23627684964200499</v>
      </c>
      <c r="AE104" s="8">
        <v>0.26224783861671502</v>
      </c>
      <c r="AF104" s="8">
        <v>0.36656891495601202</v>
      </c>
      <c r="AG104" s="8">
        <v>0.101123595505618</v>
      </c>
      <c r="AH104" s="8">
        <v>9.2348284960422203E-2</v>
      </c>
      <c r="AI104" s="8">
        <v>0.193995381062356</v>
      </c>
      <c r="AJ104" s="8">
        <v>0.15686274509803899</v>
      </c>
      <c r="AK104" s="8">
        <v>0.109010011123471</v>
      </c>
      <c r="AL104" s="8">
        <v>0.15455950540958299</v>
      </c>
      <c r="AM104" s="8">
        <v>0.206081081081081</v>
      </c>
      <c r="AN104" s="8">
        <v>0.19631901840490801</v>
      </c>
      <c r="AO104" s="8">
        <v>0.18144329896907199</v>
      </c>
      <c r="AP104" s="8">
        <v>0.12037037037037</v>
      </c>
      <c r="AQ104" s="8">
        <v>8.2051282051282107E-2</v>
      </c>
      <c r="AR104" s="8">
        <v>0.15978928884986801</v>
      </c>
      <c r="AS104" s="8">
        <v>7.4342701722574803E-2</v>
      </c>
      <c r="AT104" s="8">
        <v>0.17279046673286999</v>
      </c>
      <c r="AU104" s="8">
        <v>0.32</v>
      </c>
      <c r="AV104" s="8">
        <v>0.1152074</v>
      </c>
      <c r="AW104" s="8">
        <f t="shared" si="290"/>
        <v>0.11470588235294117</v>
      </c>
      <c r="AX104" s="8">
        <f t="shared" si="290"/>
        <v>0.12671232876712329</v>
      </c>
      <c r="AY104" s="8">
        <v>0.16304350000000001</v>
      </c>
      <c r="AZ104" s="8"/>
      <c r="BA104" s="8"/>
      <c r="BB104" s="8"/>
      <c r="BC104" s="8"/>
      <c r="BD104" s="8"/>
      <c r="BE104" s="8"/>
      <c r="BF104" s="84">
        <f t="shared" si="267"/>
        <v>0.73516671703435066</v>
      </c>
      <c r="BG104" s="84">
        <f t="shared" si="268"/>
        <v>1.8710739111930772</v>
      </c>
      <c r="BH104" s="84">
        <f t="shared" si="269"/>
        <v>1.6495238095238067</v>
      </c>
      <c r="BI104" s="84">
        <f t="shared" si="270"/>
        <v>0.73444717500000101</v>
      </c>
      <c r="BJ104" s="84">
        <f t="shared" si="271"/>
        <v>1.0522509003601395</v>
      </c>
      <c r="BK104" s="84">
        <f t="shared" si="272"/>
        <v>0.81982876712328612</v>
      </c>
      <c r="BL104" s="84">
        <f t="shared" si="273"/>
        <v>0.79116190163934463</v>
      </c>
      <c r="BM104" s="84">
        <f t="shared" si="274"/>
        <v>0</v>
      </c>
      <c r="BN104" s="84">
        <f t="shared" si="275"/>
        <v>0</v>
      </c>
      <c r="BO104" s="84">
        <f t="shared" si="276"/>
        <v>0</v>
      </c>
      <c r="BP104" s="84">
        <f t="shared" si="277"/>
        <v>0</v>
      </c>
      <c r="BQ104" s="84">
        <f t="shared" si="278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0.20582226762002043</v>
      </c>
      <c r="D105" s="73">
        <f>2*SUM(AG93:INDEX(AG93:AR93,$B$2))/(SUM(AG81:INDEX(AG81:AR81,$B$2))*2+AF81-INDEX(AG81:AR81,$B$2))</f>
        <v>0.14567571576917371</v>
      </c>
      <c r="E105" s="73">
        <f>2*SUM(AS93:INDEX(AS93:BD93,$B$2))/(SUM(AS81:INDEX(AS81:BD81,$B$2))*2+AR81-INDEX(AS81:BD81,$B$2))</f>
        <v>0.1221585293536272</v>
      </c>
      <c r="F105" s="65">
        <f t="shared" si="279"/>
        <v>0.83856481300692565</v>
      </c>
      <c r="G105" s="8"/>
      <c r="H105" s="8">
        <f t="shared" si="280"/>
        <v>0.13009292351679771</v>
      </c>
      <c r="I105" s="8">
        <f t="shared" si="281"/>
        <v>0.23590814196242171</v>
      </c>
      <c r="J105" s="8">
        <f t="shared" si="282"/>
        <v>0.2924107142857143</v>
      </c>
      <c r="K105" s="8">
        <f t="shared" si="283"/>
        <v>0.33455545371219064</v>
      </c>
      <c r="L105" s="8">
        <f t="shared" si="284"/>
        <v>0.12404232032105071</v>
      </c>
      <c r="M105" s="8">
        <f t="shared" si="285"/>
        <v>0.16112789526686808</v>
      </c>
      <c r="N105" s="8">
        <f t="shared" si="286"/>
        <v>0.14937759336099585</v>
      </c>
      <c r="O105" s="8">
        <f t="shared" si="287"/>
        <v>0.16885676741130093</v>
      </c>
      <c r="P105" s="8">
        <f t="shared" si="288"/>
        <v>8.6187845303867403E-2</v>
      </c>
      <c r="Q105" s="8">
        <f t="shared" si="289"/>
        <v>0.1803182086034178</v>
      </c>
      <c r="R105" s="8">
        <f>2*SUM(AY93:INDEX(AY93:BA93,R$110))/(SUM(AY81:INDEX(AY81:BA81,R$110))*2+AX81-INDEX(AY81:BA81,R$110))</f>
        <v>0.12055641421947449</v>
      </c>
      <c r="S105" s="8" t="str">
        <f>IFERROR(2*SUM(BB93:INDEX(BB93:BD93,S$110))/(SUM(BB81:INDEX(BB81:BD81,S$110))*2+BA81-INDEX(BB81:BD81,S$110)),"")</f>
        <v/>
      </c>
      <c r="T105" s="8"/>
      <c r="U105" s="8">
        <v>0.15656565656565699</v>
      </c>
      <c r="V105" s="8">
        <v>0.126482213438735</v>
      </c>
      <c r="W105" s="8">
        <v>9.3645484949832797E-2</v>
      </c>
      <c r="X105" s="8">
        <v>0.175953079178886</v>
      </c>
      <c r="Y105" s="8">
        <v>0.234375</v>
      </c>
      <c r="Z105" s="8">
        <v>0.30847457627118602</v>
      </c>
      <c r="AA105" s="8">
        <v>0.28104575163398698</v>
      </c>
      <c r="AB105" s="8">
        <v>0.243506493506494</v>
      </c>
      <c r="AC105" s="8">
        <v>0.37546468401486999</v>
      </c>
      <c r="AD105" s="8">
        <v>0.27138643067846602</v>
      </c>
      <c r="AE105" s="8">
        <v>0.31873479318734799</v>
      </c>
      <c r="AF105" s="8">
        <v>0.34382566585956398</v>
      </c>
      <c r="AG105" s="8">
        <v>0.106508875739645</v>
      </c>
      <c r="AH105" s="8">
        <v>9.6491228070175405E-2</v>
      </c>
      <c r="AI105" s="8">
        <v>0.16463414634146301</v>
      </c>
      <c r="AJ105" s="8">
        <v>0.15083251714005899</v>
      </c>
      <c r="AK105" s="8">
        <v>0.140386571719227</v>
      </c>
      <c r="AL105" s="8">
        <v>0.19282051282051299</v>
      </c>
      <c r="AM105" s="8">
        <v>0.15866797257590601</v>
      </c>
      <c r="AN105" s="8">
        <v>0.15055951169888099</v>
      </c>
      <c r="AO105" s="8">
        <v>0.13738738738738701</v>
      </c>
      <c r="AP105" s="8">
        <v>0.14238773274917901</v>
      </c>
      <c r="AQ105" s="8">
        <v>0.15281757402101201</v>
      </c>
      <c r="AR105" s="8">
        <v>0.20664206642066399</v>
      </c>
      <c r="AS105" s="8">
        <v>4.9036777583187391E-2</v>
      </c>
      <c r="AT105" s="8">
        <v>7.2649572649572697E-2</v>
      </c>
      <c r="AU105" s="8">
        <v>0.172684458398744</v>
      </c>
      <c r="AV105" s="8">
        <v>0.16274859999999999</v>
      </c>
      <c r="AW105" s="8">
        <f t="shared" si="290"/>
        <v>0.20229007633587787</v>
      </c>
      <c r="AX105" s="8">
        <f t="shared" si="290"/>
        <v>0.17741935483870969</v>
      </c>
      <c r="AY105" s="8">
        <v>0.12055639999999999</v>
      </c>
      <c r="AZ105" s="8"/>
      <c r="BA105" s="8"/>
      <c r="BB105" s="8"/>
      <c r="BC105" s="8"/>
      <c r="BD105" s="8"/>
      <c r="BE105" s="8"/>
      <c r="BF105" s="84">
        <f t="shared" si="267"/>
        <v>0.46040085619770371</v>
      </c>
      <c r="BG105" s="84">
        <f t="shared" si="268"/>
        <v>0.75291375291375362</v>
      </c>
      <c r="BH105" s="84">
        <f t="shared" si="269"/>
        <v>1.0488981917553366</v>
      </c>
      <c r="BI105" s="84">
        <f t="shared" si="270"/>
        <v>1.0790020818181802</v>
      </c>
      <c r="BJ105" s="84">
        <f t="shared" si="271"/>
        <v>1.4409503263635344</v>
      </c>
      <c r="BK105" s="84">
        <f t="shared" si="272"/>
        <v>0.92012697323266912</v>
      </c>
      <c r="BL105" s="84">
        <f t="shared" si="273"/>
        <v>0.75980299012345665</v>
      </c>
      <c r="BM105" s="84">
        <f t="shared" si="274"/>
        <v>0</v>
      </c>
      <c r="BN105" s="84">
        <f t="shared" si="275"/>
        <v>0</v>
      </c>
      <c r="BO105" s="84">
        <f t="shared" si="276"/>
        <v>0</v>
      </c>
      <c r="BP105" s="84">
        <f t="shared" si="277"/>
        <v>0</v>
      </c>
      <c r="BQ105" s="84">
        <f t="shared" si="278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0.2143928035982009</v>
      </c>
      <c r="D106" s="73">
        <f>2*SUM(AG94:INDEX(AG94:AR94,$B$2))/(SUM(AG82:INDEX(AG82:AR82,$B$2))*2+AF82-INDEX(AG82:AR82,$B$2))</f>
        <v>0.15847103324706352</v>
      </c>
      <c r="E106" s="73">
        <f>2*SUM(AS94:INDEX(AS94:BD94,$B$2))/(SUM(AS82:INDEX(AS82:BD82,$B$2))*2+AR82-INDEX(AS82:BD82,$B$2))</f>
        <v>0.12465659340659341</v>
      </c>
      <c r="F106" s="65">
        <f t="shared" si="279"/>
        <v>0.786620689298139</v>
      </c>
      <c r="G106" s="8"/>
      <c r="H106" s="8">
        <f t="shared" si="280"/>
        <v>0.18250950570342206</v>
      </c>
      <c r="I106" s="8">
        <f t="shared" si="281"/>
        <v>0.25132743362831861</v>
      </c>
      <c r="J106" s="8">
        <f t="shared" si="282"/>
        <v>0.27811366384522368</v>
      </c>
      <c r="K106" s="8">
        <f t="shared" si="283"/>
        <v>0.37356828193832597</v>
      </c>
      <c r="L106" s="8">
        <f t="shared" si="284"/>
        <v>0.13084112149532709</v>
      </c>
      <c r="M106" s="8">
        <f t="shared" si="285"/>
        <v>0.18235294117647058</v>
      </c>
      <c r="N106" s="8">
        <f t="shared" si="286"/>
        <v>0.13194909578030811</v>
      </c>
      <c r="O106" s="8">
        <f t="shared" si="287"/>
        <v>0.15388951521984218</v>
      </c>
      <c r="P106" s="8">
        <f t="shared" si="288"/>
        <v>0.10058987891959019</v>
      </c>
      <c r="Q106" s="8">
        <f t="shared" si="289"/>
        <v>0.15910249872514023</v>
      </c>
      <c r="R106" s="8">
        <f>2*SUM(AY94:INDEX(AY94:BA94,R$110))/(SUM(AY82:INDEX(AY82:BA82,R$110))*2+AX82-INDEX(AY82:BA82,R$110))</f>
        <v>0.14018691588785046</v>
      </c>
      <c r="S106" s="8" t="str">
        <f>IFERROR(2*SUM(BB94:INDEX(BB94:BD94,S$110))/(SUM(BB82:INDEX(BB82:BD82,S$110))*2+BA82-INDEX(BB82:BD82,S$110)),"")</f>
        <v/>
      </c>
      <c r="T106" s="8"/>
      <c r="U106" s="8">
        <v>0.24418604651162801</v>
      </c>
      <c r="V106" s="8">
        <v>0.122222222222222</v>
      </c>
      <c r="W106" s="8">
        <v>0.18181818181818199</v>
      </c>
      <c r="X106" s="8">
        <v>0.204545454545455</v>
      </c>
      <c r="Y106" s="8">
        <v>0.27956989247311798</v>
      </c>
      <c r="Z106" s="8">
        <v>0.23478260869565201</v>
      </c>
      <c r="AA106" s="8">
        <v>0.1875</v>
      </c>
      <c r="AB106" s="8">
        <v>0.20547945205479501</v>
      </c>
      <c r="AC106" s="8">
        <v>0.37195121951219501</v>
      </c>
      <c r="AD106" s="8">
        <v>0.27868852459016402</v>
      </c>
      <c r="AE106" s="8">
        <v>0.365979381443299</v>
      </c>
      <c r="AF106" s="8">
        <v>0.41474654377880199</v>
      </c>
      <c r="AG106" s="8">
        <v>0.11020408163265299</v>
      </c>
      <c r="AH106" s="8">
        <v>9.5238095238095205E-2</v>
      </c>
      <c r="AI106" s="8">
        <v>0.17981072555204999</v>
      </c>
      <c r="AJ106" s="8">
        <v>0.157434402332362</v>
      </c>
      <c r="AK106" s="8">
        <v>0.14143920595533499</v>
      </c>
      <c r="AL106" s="8">
        <v>0.23873873873873899</v>
      </c>
      <c r="AM106" s="8">
        <v>0.14822771213748701</v>
      </c>
      <c r="AN106" s="8">
        <v>0.108216432865731</v>
      </c>
      <c r="AO106" s="8">
        <v>0.140018921475875</v>
      </c>
      <c r="AP106" s="8">
        <v>0.11219946571683</v>
      </c>
      <c r="AQ106" s="8">
        <v>0.127226463104326</v>
      </c>
      <c r="AR106" s="8">
        <v>0.21669341894061001</v>
      </c>
      <c r="AS106" s="8">
        <v>7.2780203784570591E-2</v>
      </c>
      <c r="AT106" s="8">
        <v>7.9638009049773806E-2</v>
      </c>
      <c r="AU106" s="8">
        <v>0.18328840970350399</v>
      </c>
      <c r="AV106" s="8">
        <v>0.16959060000000001</v>
      </c>
      <c r="AW106" s="8">
        <f t="shared" si="290"/>
        <v>0.15937499999999999</v>
      </c>
      <c r="AX106" s="8">
        <f t="shared" si="290"/>
        <v>0.14756671899529042</v>
      </c>
      <c r="AY106" s="8">
        <v>0.1401869</v>
      </c>
      <c r="AZ106" s="8"/>
      <c r="BA106" s="8"/>
      <c r="BB106" s="8"/>
      <c r="BC106" s="8"/>
      <c r="BD106" s="8"/>
      <c r="BE106" s="8"/>
      <c r="BF106" s="84">
        <f t="shared" si="267"/>
        <v>0.66041296026740015</v>
      </c>
      <c r="BG106" s="84">
        <f t="shared" si="268"/>
        <v>0.83619909502262524</v>
      </c>
      <c r="BH106" s="84">
        <f t="shared" si="269"/>
        <v>1.0193408048422969</v>
      </c>
      <c r="BI106" s="84">
        <f t="shared" si="270"/>
        <v>1.0772143666666634</v>
      </c>
      <c r="BJ106" s="84">
        <f t="shared" si="271"/>
        <v>1.1268092105263157</v>
      </c>
      <c r="BK106" s="84">
        <f t="shared" si="272"/>
        <v>0.6181096531500837</v>
      </c>
      <c r="BL106" s="84">
        <f t="shared" si="273"/>
        <v>0.94575365144927259</v>
      </c>
      <c r="BM106" s="84">
        <f t="shared" si="274"/>
        <v>0</v>
      </c>
      <c r="BN106" s="84">
        <f t="shared" si="275"/>
        <v>0</v>
      </c>
      <c r="BO106" s="84">
        <f t="shared" si="276"/>
        <v>0</v>
      </c>
      <c r="BP106" s="84">
        <f t="shared" si="277"/>
        <v>0</v>
      </c>
      <c r="BQ106" s="84">
        <f t="shared" si="278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102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2.3619047619047619E-2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>
        <f t="shared" si="289"/>
        <v>1.9961717254580257E-2</v>
      </c>
      <c r="R107" s="8">
        <f>2*SUM(AY95:INDEX(AY95:BA95,R$110))/(SUM(AY83:INDEX(AY83:BA83,R$110))*2+AX83-INDEX(AY83:BA83,R$110))</f>
        <v>1.2080942313500454E-2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7.7596996245306596E-2</v>
      </c>
      <c r="AU107" s="8">
        <v>3.6449147560258702E-2</v>
      </c>
      <c r="AV107" s="8">
        <v>3.4448819999999998E-2</v>
      </c>
      <c r="AW107" s="8">
        <f t="shared" si="290"/>
        <v>1.8922254216371864E-2</v>
      </c>
      <c r="AX107" s="8">
        <f t="shared" si="290"/>
        <v>1.052262364082778E-2</v>
      </c>
      <c r="AY107" s="8">
        <v>1.208094E-2</v>
      </c>
      <c r="AZ107" s="8"/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/>
      <c r="B108" s="3" t="s">
        <v>153</v>
      </c>
      <c r="C108" s="73">
        <f>2*SUM(U96:INDEX(U96:AF96,$B$2))/(SUM(U84:INDEX(U84:AF84,$B$2))*2+U84-INDEX(U84:AF84,$B$2))</f>
        <v>0.26133560994118765</v>
      </c>
      <c r="D108" s="73">
        <f>2*SUM(AG96:INDEX(AG96:AR96,$B$2))/(SUM(AG84:INDEX(AG84:AR84,$B$2))*2+AF84-INDEX(AG84:AR84,$B$2))</f>
        <v>0.19364053732358441</v>
      </c>
      <c r="E108" s="73">
        <f>2*SUM(AS96:INDEX(AS96:BD96,$B$2))/(SUM(AS84:INDEX(AS84:BD84,$B$2))*2+AR84-INDEX(AS84:BD84,$B$2))</f>
        <v>0.21478009700801134</v>
      </c>
      <c r="F108" s="65">
        <f t="shared" si="279"/>
        <v>1.1091690819319588</v>
      </c>
      <c r="G108" s="8"/>
      <c r="H108" s="8">
        <f t="shared" si="280"/>
        <v>0.19947000722717417</v>
      </c>
      <c r="I108" s="8">
        <f t="shared" si="281"/>
        <v>0.29630407391852165</v>
      </c>
      <c r="J108" s="8">
        <f t="shared" si="282"/>
        <v>0.30370736529906078</v>
      </c>
      <c r="K108" s="8">
        <f t="shared" si="283"/>
        <v>0.33786478158419431</v>
      </c>
      <c r="L108" s="8">
        <f t="shared" si="284"/>
        <v>0.15928449744463374</v>
      </c>
      <c r="M108" s="8">
        <f t="shared" si="285"/>
        <v>0.22056333692473448</v>
      </c>
      <c r="N108" s="8">
        <f t="shared" si="286"/>
        <v>0.20091324200913241</v>
      </c>
      <c r="O108" s="8">
        <f t="shared" si="287"/>
        <v>0.21450670333447922</v>
      </c>
      <c r="P108" s="8">
        <f t="shared" si="288"/>
        <v>0.17986779543082454</v>
      </c>
      <c r="Q108" s="8">
        <f t="shared" si="289"/>
        <v>0.2542780564909628</v>
      </c>
      <c r="R108" s="8">
        <f>2*SUM(AY96:INDEX(AY96:BA96,R$110))/(SUM(AY84:INDEX(AY84:BA84,R$110))*2+AX84-INDEX(AY84:BA84,R$110))</f>
        <v>0.22036319118547235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0.26093957188861527</v>
      </c>
      <c r="D109" s="73">
        <f>2*SUM(AG97:INDEX(AG97:AR97,$B$2))/(SUM(AG85:INDEX(AG85:AR85,$B$2))*2+AF85-INDEX(AG85:AR85,$B$2))</f>
        <v>0.19352865202909386</v>
      </c>
      <c r="E109" s="73">
        <f>2*SUM(AS97:INDEX(AS97:BD97,$B$2))/(SUM(AS85:INDEX(AS85:BD85,$B$2))*2+AR85-INDEX(AS85:BD85,$B$2))</f>
        <v>0.1644220540714128</v>
      </c>
      <c r="F109" s="65">
        <f t="shared" si="279"/>
        <v>0.84960057514736698</v>
      </c>
      <c r="G109" s="8"/>
      <c r="H109" s="8">
        <f t="shared" si="280"/>
        <v>0.19942196531791909</v>
      </c>
      <c r="I109" s="8">
        <f t="shared" si="281"/>
        <v>0.29577612409600673</v>
      </c>
      <c r="J109" s="8">
        <f t="shared" si="282"/>
        <v>0.30245151127301367</v>
      </c>
      <c r="K109" s="8">
        <f t="shared" si="283"/>
        <v>0.33707052441229657</v>
      </c>
      <c r="L109" s="8">
        <f t="shared" si="284"/>
        <v>0.15914893617021278</v>
      </c>
      <c r="M109" s="8">
        <f t="shared" si="285"/>
        <v>0.22047849834602662</v>
      </c>
      <c r="N109" s="8">
        <f t="shared" si="286"/>
        <v>0.20088586030664396</v>
      </c>
      <c r="O109" s="8">
        <f t="shared" si="287"/>
        <v>0.21450670333447922</v>
      </c>
      <c r="P109" s="8">
        <f>IFERROR(P97/(AVERAGE(AR85,AS85)+AVERAGE(AS85,AT85)+AVERAGE(AT85,AU85)),"")</f>
        <v>0.16337486073128735</v>
      </c>
      <c r="Q109" s="8">
        <f t="shared" si="289"/>
        <v>0.17589755316716213</v>
      </c>
      <c r="R109" s="8">
        <f>2*SUM(AY97:INDEX(AY97:BA97,R$110))/(SUM(AY85:INDEX(AY85:BA85,R$110))*2+AX85-INDEX(AY85:BA85,R$110))</f>
        <v>0.13638577691183634</v>
      </c>
      <c r="S109" s="8" t="str">
        <f>IFERROR(2*SUM(BB97:INDEX(BB97:BD97,S$110))/(SUM(BB85:INDEX(BB85:BD85,S$110))*2+BA85-INDEX(BB85:BD85,S$110)),"")</f>
        <v/>
      </c>
      <c r="T109" s="9"/>
      <c r="U109" s="9">
        <v>0.217872968980798</v>
      </c>
      <c r="V109" s="9">
        <v>0.16413593637021001</v>
      </c>
      <c r="W109" s="9">
        <v>0.207598371777476</v>
      </c>
      <c r="X109" s="9">
        <v>0.245398773006135</v>
      </c>
      <c r="Y109" s="9">
        <v>0.29363579080025198</v>
      </c>
      <c r="Z109" s="9">
        <v>0.337252475247525</v>
      </c>
      <c r="AA109" s="9">
        <v>0.31425091352009699</v>
      </c>
      <c r="AB109" s="9">
        <v>0.241537578886976</v>
      </c>
      <c r="AC109" s="9">
        <v>0.34644303065355703</v>
      </c>
      <c r="AD109" s="9">
        <v>0.27474972191323699</v>
      </c>
      <c r="AE109" s="9">
        <v>0.32241014799154299</v>
      </c>
      <c r="AF109" s="9">
        <v>0.39480519480519499</v>
      </c>
      <c r="AG109" s="9">
        <v>0.12480580010357301</v>
      </c>
      <c r="AH109" s="9">
        <v>0.12028910686628801</v>
      </c>
      <c r="AI109" s="9">
        <v>0.23026973026972999</v>
      </c>
      <c r="AJ109" s="9">
        <v>0.20348698352042</v>
      </c>
      <c r="AK109" s="9">
        <v>0.196895992587445</v>
      </c>
      <c r="AL109" s="9">
        <v>0.25924276169264998</v>
      </c>
      <c r="AM109" s="9">
        <v>0.20509526867908401</v>
      </c>
      <c r="AN109" s="9">
        <v>0.190241902419024</v>
      </c>
      <c r="AO109" s="9">
        <v>0.20725995316159301</v>
      </c>
      <c r="AP109" s="9">
        <v>0.17512877115526099</v>
      </c>
      <c r="AQ109" s="9">
        <v>0.19647441382851299</v>
      </c>
      <c r="AR109" s="9">
        <v>0.26623481781376501</v>
      </c>
      <c r="AS109" s="8">
        <v>0.11313639220615965</v>
      </c>
      <c r="AT109" s="8">
        <v>0.18049792531120301</v>
      </c>
      <c r="AU109" s="8">
        <v>0.26245586504511598</v>
      </c>
      <c r="AV109" s="8">
        <v>0.24069119999999999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0.22036320000000001</v>
      </c>
      <c r="AZ109" s="8"/>
      <c r="BA109" s="8"/>
      <c r="BB109" s="8"/>
      <c r="BC109" s="8"/>
      <c r="BD109" s="8"/>
      <c r="BE109" s="8"/>
      <c r="BF109" s="84">
        <f t="shared" si="291"/>
        <v>0.90649947448172097</v>
      </c>
      <c r="BG109" s="84">
        <f t="shared" si="292"/>
        <v>1.500534254625753</v>
      </c>
      <c r="BH109" s="84">
        <f t="shared" si="293"/>
        <v>1.1397757957056893</v>
      </c>
      <c r="BI109" s="84">
        <f t="shared" si="294"/>
        <v>1.1828333971831007</v>
      </c>
      <c r="BJ109" s="84" t="str">
        <f t="shared" si="295"/>
        <v>-</v>
      </c>
      <c r="BK109" s="84" t="str">
        <f t="shared" si="296"/>
        <v>-</v>
      </c>
      <c r="BL109" s="84">
        <f t="shared" si="297"/>
        <v>1.0744431181628378</v>
      </c>
      <c r="BM109" s="84">
        <f t="shared" si="298"/>
        <v>0</v>
      </c>
      <c r="BN109" s="84">
        <f t="shared" si="299"/>
        <v>0</v>
      </c>
      <c r="BO109" s="84">
        <f t="shared" si="300"/>
        <v>0</v>
      </c>
      <c r="BP109" s="84">
        <f t="shared" si="301"/>
        <v>0</v>
      </c>
      <c r="BQ109" s="84">
        <f t="shared" si="302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103">
        <f>IF($B$2&lt;4,$B$2,3)</f>
        <v>3</v>
      </c>
      <c r="I110" s="103">
        <f>IF($B$2&lt;4,1,IF($B$2&lt;7,$B$2-3,3))</f>
        <v>3</v>
      </c>
      <c r="J110" s="103">
        <f>IF($B$2&lt;4,1,IF($B$2&lt;7,1,IF($B$2&lt;10,$B$2-6,3)))</f>
        <v>1</v>
      </c>
      <c r="K110" s="103">
        <f>IF($B$2&lt;4,1,IF($B$2&lt;7,1,IF($B$2&lt;10,1,$B$2-9)))</f>
        <v>1</v>
      </c>
      <c r="L110" s="103">
        <f>IF($B$2&lt;4,$B$2,3)</f>
        <v>3</v>
      </c>
      <c r="M110" s="103">
        <f>IF($B$2&lt;4,1,IF($B$2&lt;7,$B$2-3,3))</f>
        <v>3</v>
      </c>
      <c r="N110" s="103">
        <f>IF($B$2&lt;4,1,IF($B$2&lt;7,1,IF($B$2&lt;10,$B$2-6,3)))</f>
        <v>1</v>
      </c>
      <c r="O110" s="103">
        <f>IF($B$2&lt;4,1,IF($B$2&lt;7,1,IF($B$2&lt;10,1,$B$2-9)))</f>
        <v>1</v>
      </c>
      <c r="P110" s="103">
        <f>IF($B$2&lt;4,$B$2,3)</f>
        <v>3</v>
      </c>
      <c r="Q110" s="103">
        <f>IF($B$2&lt;4,1,IF($B$2&lt;7,$B$2-3,3))</f>
        <v>3</v>
      </c>
      <c r="R110" s="103">
        <f>IF($B$2&lt;4,1,IF($B$2&lt;7,1,IF($B$2&lt;10,$B$2-6,3)))</f>
        <v>1</v>
      </c>
      <c r="S110" s="103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: INDEX(U112:AF112,$B$2))</f>
        <v>730</v>
      </c>
      <c r="D112" s="71">
        <f>SUM(AG112                                      : INDEX(AG112:AR112,$B$2))</f>
        <v>638</v>
      </c>
      <c r="E112" s="71">
        <f>SUM(AS112                                      : INDEX(AS112:BD112,$B$2))</f>
        <v>2554</v>
      </c>
      <c r="F112" s="65">
        <f>IFERROR(E112/D112,"")</f>
        <v>4.0031347962382444</v>
      </c>
      <c r="H112" s="4">
        <f>SUM(U112:W112)</f>
        <v>233</v>
      </c>
      <c r="I112" s="4">
        <f t="shared" ref="I112:I121" si="303">SUM(X112:Z112)</f>
        <v>371</v>
      </c>
      <c r="J112" s="4">
        <f>SUM(AA112:AC112)</f>
        <v>338</v>
      </c>
      <c r="K112" s="4">
        <f t="shared" ref="K112:K121" si="304">SUM(AD112:AF112)</f>
        <v>458</v>
      </c>
      <c r="L112" s="4">
        <f t="shared" ref="L112:L121" si="305">SUM(AG112:AI112)</f>
        <v>222</v>
      </c>
      <c r="M112" s="4">
        <f t="shared" ref="M112:M121" si="306">SUM(AJ112:AL112)</f>
        <v>340</v>
      </c>
      <c r="N112" s="4">
        <f t="shared" ref="N112:N121" si="307">SUM(AM112:AO112)</f>
        <v>255.5</v>
      </c>
      <c r="O112" s="4">
        <f t="shared" ref="O112:O121" si="308">SUM(AP112:AR112)</f>
        <v>376</v>
      </c>
      <c r="P112" s="4">
        <f t="shared" ref="P112:P121" si="309">SUM(AS112:AU112)</f>
        <v>651.5</v>
      </c>
      <c r="Q112" s="4">
        <f t="shared" ref="Q112:Q121" si="310">SUM(AV112:AX112)</f>
        <v>1534</v>
      </c>
      <c r="R112" s="4">
        <f t="shared" ref="R112:R121" si="311">SUM(AY112:BA112)</f>
        <v>368.5</v>
      </c>
      <c r="S112" s="4">
        <f t="shared" ref="S112:S121" si="312">SUM(BB112:BD112)</f>
        <v>0</v>
      </c>
      <c r="U112">
        <v>60</v>
      </c>
      <c r="V112">
        <v>58</v>
      </c>
      <c r="W112">
        <v>115</v>
      </c>
      <c r="X112">
        <v>150</v>
      </c>
      <c r="Y112">
        <v>99.5</v>
      </c>
      <c r="Z112">
        <v>121.5</v>
      </c>
      <c r="AA112">
        <v>126</v>
      </c>
      <c r="AB112">
        <v>70.5</v>
      </c>
      <c r="AC112">
        <v>141.5</v>
      </c>
      <c r="AD112">
        <v>141.5</v>
      </c>
      <c r="AE112">
        <v>124</v>
      </c>
      <c r="AF112">
        <v>192.5</v>
      </c>
      <c r="AG112">
        <v>47</v>
      </c>
      <c r="AH112">
        <v>55</v>
      </c>
      <c r="AI112">
        <v>120</v>
      </c>
      <c r="AJ112">
        <v>152</v>
      </c>
      <c r="AK112">
        <v>88</v>
      </c>
      <c r="AL112">
        <v>100</v>
      </c>
      <c r="AM112">
        <v>76</v>
      </c>
      <c r="AN112">
        <v>73.5</v>
      </c>
      <c r="AO112">
        <v>106</v>
      </c>
      <c r="AP112">
        <v>92</v>
      </c>
      <c r="AQ112">
        <v>118.5</v>
      </c>
      <c r="AR112" s="4">
        <v>165.5</v>
      </c>
      <c r="AS112">
        <v>172.5</v>
      </c>
      <c r="AT112">
        <v>194.5</v>
      </c>
      <c r="AU112">
        <v>284.5</v>
      </c>
      <c r="AV112">
        <v>449</v>
      </c>
      <c r="AW112">
        <v>440.5</v>
      </c>
      <c r="AX112">
        <v>644.5</v>
      </c>
      <c r="AY112">
        <v>368.5</v>
      </c>
      <c r="BF112" s="84">
        <f t="shared" ref="BF112:BF119" si="313">IFERROR(AS112/AG112,"-")</f>
        <v>3.6702127659574466</v>
      </c>
      <c r="BG112" s="84">
        <f t="shared" ref="BG112:BG119" si="314">IFERROR(AT112/AH112,"-")</f>
        <v>3.5363636363636362</v>
      </c>
      <c r="BH112" s="84">
        <f t="shared" ref="BH112:BH119" si="315">IFERROR(AU112/AI112,"-")</f>
        <v>2.3708333333333331</v>
      </c>
      <c r="BI112" s="84">
        <f t="shared" ref="BI112:BI119" si="316">IFERROR(AV112/AJ112,"-")</f>
        <v>2.9539473684210527</v>
      </c>
      <c r="BJ112" s="84">
        <f t="shared" ref="BJ112:BJ119" si="317">IFERROR(AW112/AK112,"-")</f>
        <v>5.0056818181818183</v>
      </c>
      <c r="BK112" s="84">
        <f t="shared" ref="BK112:BK119" si="318">IFERROR(AX112/AL112,"-")</f>
        <v>6.4450000000000003</v>
      </c>
      <c r="BL112" s="84">
        <f t="shared" ref="BL112:BL119" si="319">IFERROR(AY112/AM112,"-")</f>
        <v>4.8486842105263159</v>
      </c>
      <c r="BM112" s="84">
        <f t="shared" ref="BM112:BM119" si="320">IFERROR(AZ112/AN112,"-")</f>
        <v>0</v>
      </c>
      <c r="BN112" s="84">
        <f t="shared" ref="BN112:BN119" si="321">IFERROR(BA112/AO112,"-")</f>
        <v>0</v>
      </c>
      <c r="BO112" s="84">
        <f t="shared" ref="BO112:BO119" si="322">IFERROR(BB112/AP112,"-")</f>
        <v>0</v>
      </c>
      <c r="BP112" s="84">
        <f t="shared" ref="BP112:BP119" si="323">IFERROR(BC112/AQ112,"-")</f>
        <v>0</v>
      </c>
      <c r="BQ112" s="84">
        <f t="shared" ref="BQ112:BQ119" si="324">IFERROR(BD112/AR112,"-")</f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: INDEX(U113:AF113,$B$2))</f>
        <v>648</v>
      </c>
      <c r="D113" s="71">
        <f>SUM(AG113                                      : INDEX(AG113:AR113,$B$2))</f>
        <v>821</v>
      </c>
      <c r="E113" s="71">
        <f>SUM(AS113                                      : INDEX(AS113:BD113,$B$2))</f>
        <v>1540.5</v>
      </c>
      <c r="F113" s="65">
        <f t="shared" ref="F113:F120" si="325">IFERROR(E113/D113,"")</f>
        <v>1.8763702801461632</v>
      </c>
      <c r="H113" s="4">
        <f t="shared" ref="H113:H121" si="326">SUM(U113:W113)</f>
        <v>174</v>
      </c>
      <c r="I113" s="4">
        <f t="shared" si="303"/>
        <v>338</v>
      </c>
      <c r="J113" s="4">
        <f t="shared" ref="J113:J121" si="327">SUM(AA113:AC113)</f>
        <v>359</v>
      </c>
      <c r="K113" s="4">
        <f t="shared" si="304"/>
        <v>573</v>
      </c>
      <c r="L113" s="4">
        <f t="shared" si="305"/>
        <v>283</v>
      </c>
      <c r="M113" s="4">
        <f t="shared" si="306"/>
        <v>418</v>
      </c>
      <c r="N113" s="4">
        <f t="shared" si="307"/>
        <v>521</v>
      </c>
      <c r="O113" s="4">
        <f t="shared" si="308"/>
        <v>664</v>
      </c>
      <c r="P113" s="4">
        <f t="shared" si="309"/>
        <v>508</v>
      </c>
      <c r="Q113" s="4">
        <f t="shared" si="310"/>
        <v>808.5</v>
      </c>
      <c r="R113" s="4">
        <f t="shared" si="311"/>
        <v>224</v>
      </c>
      <c r="S113" s="4">
        <f t="shared" si="312"/>
        <v>0</v>
      </c>
      <c r="U113">
        <v>53</v>
      </c>
      <c r="V113">
        <v>24</v>
      </c>
      <c r="W113">
        <v>97</v>
      </c>
      <c r="X113">
        <v>108</v>
      </c>
      <c r="Y113">
        <v>90</v>
      </c>
      <c r="Z113">
        <v>140</v>
      </c>
      <c r="AA113">
        <v>136</v>
      </c>
      <c r="AB113">
        <v>102</v>
      </c>
      <c r="AC113">
        <v>121</v>
      </c>
      <c r="AD113">
        <v>96</v>
      </c>
      <c r="AE113">
        <v>200</v>
      </c>
      <c r="AF113">
        <v>277</v>
      </c>
      <c r="AG113">
        <v>19</v>
      </c>
      <c r="AH113">
        <v>35</v>
      </c>
      <c r="AI113">
        <v>229</v>
      </c>
      <c r="AJ113">
        <v>116</v>
      </c>
      <c r="AK113">
        <v>102</v>
      </c>
      <c r="AL113">
        <v>200</v>
      </c>
      <c r="AM113">
        <v>120</v>
      </c>
      <c r="AN113">
        <v>139</v>
      </c>
      <c r="AO113">
        <v>262</v>
      </c>
      <c r="AP113">
        <v>139</v>
      </c>
      <c r="AQ113">
        <v>205</v>
      </c>
      <c r="AR113" s="4">
        <v>320</v>
      </c>
      <c r="AS113">
        <v>90</v>
      </c>
      <c r="AT113">
        <v>158</v>
      </c>
      <c r="AU113">
        <v>260</v>
      </c>
      <c r="AV113">
        <v>253</v>
      </c>
      <c r="AW113">
        <v>218.5</v>
      </c>
      <c r="AX113">
        <v>337</v>
      </c>
      <c r="AY113">
        <v>224</v>
      </c>
      <c r="BF113" s="84">
        <f t="shared" si="313"/>
        <v>4.7368421052631575</v>
      </c>
      <c r="BG113" s="84">
        <f t="shared" si="314"/>
        <v>4.5142857142857142</v>
      </c>
      <c r="BH113" s="84">
        <f t="shared" si="315"/>
        <v>1.1353711790393013</v>
      </c>
      <c r="BI113" s="84">
        <f t="shared" si="316"/>
        <v>2.1810344827586206</v>
      </c>
      <c r="BJ113" s="84">
        <f t="shared" si="317"/>
        <v>2.142156862745098</v>
      </c>
      <c r="BK113" s="84">
        <f t="shared" si="318"/>
        <v>1.6850000000000001</v>
      </c>
      <c r="BL113" s="84">
        <f t="shared" si="319"/>
        <v>1.8666666666666667</v>
      </c>
      <c r="BM113" s="84">
        <f t="shared" si="320"/>
        <v>0</v>
      </c>
      <c r="BN113" s="84">
        <f t="shared" si="321"/>
        <v>0</v>
      </c>
      <c r="BO113" s="84">
        <f t="shared" si="322"/>
        <v>0</v>
      </c>
      <c r="BP113" s="84">
        <f t="shared" si="323"/>
        <v>0</v>
      </c>
      <c r="BQ113" s="84">
        <f t="shared" si="324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: INDEX(U114:AF114,$B$2))</f>
        <v>628</v>
      </c>
      <c r="D114" s="71">
        <f>SUM(AG114                                      : INDEX(AG114:AR114,$B$2))</f>
        <v>649.5</v>
      </c>
      <c r="E114" s="71">
        <f>SUM(AS114                                      : INDEX(AS114:BD114,$B$2))</f>
        <v>883</v>
      </c>
      <c r="F114" s="65">
        <f t="shared" si="325"/>
        <v>1.3595073133179369</v>
      </c>
      <c r="H114" s="4">
        <f t="shared" si="326"/>
        <v>167</v>
      </c>
      <c r="I114" s="4">
        <f t="shared" si="303"/>
        <v>352</v>
      </c>
      <c r="J114" s="4">
        <f t="shared" si="327"/>
        <v>294.5</v>
      </c>
      <c r="K114" s="4">
        <f t="shared" si="304"/>
        <v>449.5</v>
      </c>
      <c r="L114" s="4">
        <f t="shared" si="305"/>
        <v>134</v>
      </c>
      <c r="M114" s="4">
        <f t="shared" si="306"/>
        <v>382.5</v>
      </c>
      <c r="N114" s="4">
        <f t="shared" si="307"/>
        <v>379</v>
      </c>
      <c r="O114" s="4">
        <f t="shared" si="308"/>
        <v>585.5</v>
      </c>
      <c r="P114" s="4">
        <f t="shared" si="309"/>
        <v>353</v>
      </c>
      <c r="Q114" s="4">
        <f t="shared" si="310"/>
        <v>409</v>
      </c>
      <c r="R114" s="4">
        <f t="shared" si="311"/>
        <v>121</v>
      </c>
      <c r="S114" s="4">
        <f t="shared" si="312"/>
        <v>0</v>
      </c>
      <c r="U114">
        <v>76</v>
      </c>
      <c r="V114">
        <v>54</v>
      </c>
      <c r="W114">
        <v>37</v>
      </c>
      <c r="X114">
        <v>115</v>
      </c>
      <c r="Y114">
        <v>119</v>
      </c>
      <c r="Z114">
        <v>118</v>
      </c>
      <c r="AA114">
        <v>109</v>
      </c>
      <c r="AB114">
        <v>74</v>
      </c>
      <c r="AC114">
        <v>111.5</v>
      </c>
      <c r="AD114">
        <v>95</v>
      </c>
      <c r="AE114">
        <v>99</v>
      </c>
      <c r="AF114">
        <v>255.5</v>
      </c>
      <c r="AG114">
        <v>62</v>
      </c>
      <c r="AH114">
        <v>21</v>
      </c>
      <c r="AI114">
        <v>51</v>
      </c>
      <c r="AJ114">
        <v>150</v>
      </c>
      <c r="AK114">
        <v>100</v>
      </c>
      <c r="AL114">
        <v>132.5</v>
      </c>
      <c r="AM114">
        <v>133</v>
      </c>
      <c r="AN114">
        <v>95</v>
      </c>
      <c r="AO114">
        <v>151</v>
      </c>
      <c r="AP114">
        <v>166</v>
      </c>
      <c r="AQ114">
        <v>229</v>
      </c>
      <c r="AR114" s="4">
        <v>190.5</v>
      </c>
      <c r="AS114">
        <v>83</v>
      </c>
      <c r="AT114">
        <v>69</v>
      </c>
      <c r="AU114">
        <v>201</v>
      </c>
      <c r="AV114">
        <v>102</v>
      </c>
      <c r="AW114">
        <v>158</v>
      </c>
      <c r="AX114">
        <v>149</v>
      </c>
      <c r="AY114">
        <v>121</v>
      </c>
      <c r="BF114" s="84">
        <f t="shared" si="313"/>
        <v>1.3387096774193548</v>
      </c>
      <c r="BG114" s="84">
        <f t="shared" si="314"/>
        <v>3.2857142857142856</v>
      </c>
      <c r="BH114" s="84">
        <f t="shared" si="315"/>
        <v>3.9411764705882355</v>
      </c>
      <c r="BI114" s="84">
        <f t="shared" si="316"/>
        <v>0.68</v>
      </c>
      <c r="BJ114" s="84">
        <f t="shared" si="317"/>
        <v>1.58</v>
      </c>
      <c r="BK114" s="84">
        <f t="shared" si="318"/>
        <v>1.1245283018867924</v>
      </c>
      <c r="BL114" s="84">
        <f t="shared" si="319"/>
        <v>0.90977443609022557</v>
      </c>
      <c r="BM114" s="84">
        <f t="shared" si="320"/>
        <v>0</v>
      </c>
      <c r="BN114" s="84">
        <f t="shared" si="321"/>
        <v>0</v>
      </c>
      <c r="BO114" s="84">
        <f t="shared" si="322"/>
        <v>0</v>
      </c>
      <c r="BP114" s="84">
        <f t="shared" si="323"/>
        <v>0</v>
      </c>
      <c r="BQ114" s="84">
        <f t="shared" si="324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: INDEX(U115:AF115,$B$2))</f>
        <v>818</v>
      </c>
      <c r="D115" s="71">
        <f>SUM(AG115                                      : INDEX(AG115:AR115,$B$2))</f>
        <v>784</v>
      </c>
      <c r="E115" s="71">
        <f>SUM(AS115                                      : INDEX(AS115:BD115,$B$2))</f>
        <v>1081.5</v>
      </c>
      <c r="F115" s="65">
        <f t="shared" si="325"/>
        <v>1.3794642857142858</v>
      </c>
      <c r="H115" s="4">
        <f t="shared" si="326"/>
        <v>289</v>
      </c>
      <c r="I115" s="4">
        <f t="shared" si="303"/>
        <v>368</v>
      </c>
      <c r="J115" s="4">
        <f t="shared" si="327"/>
        <v>402</v>
      </c>
      <c r="K115" s="4">
        <f t="shared" si="304"/>
        <v>526</v>
      </c>
      <c r="L115" s="4">
        <f t="shared" si="305"/>
        <v>259.5</v>
      </c>
      <c r="M115" s="4">
        <f t="shared" si="306"/>
        <v>381.5</v>
      </c>
      <c r="N115" s="4">
        <f t="shared" si="307"/>
        <v>403</v>
      </c>
      <c r="O115" s="4">
        <f t="shared" si="308"/>
        <v>825</v>
      </c>
      <c r="P115" s="4">
        <f t="shared" si="309"/>
        <v>530</v>
      </c>
      <c r="Q115" s="4">
        <f t="shared" si="310"/>
        <v>402.5</v>
      </c>
      <c r="R115" s="4">
        <f t="shared" si="311"/>
        <v>149</v>
      </c>
      <c r="S115" s="4">
        <f t="shared" si="312"/>
        <v>0</v>
      </c>
      <c r="U115">
        <v>77</v>
      </c>
      <c r="V115">
        <v>86</v>
      </c>
      <c r="W115">
        <v>126</v>
      </c>
      <c r="X115">
        <v>84</v>
      </c>
      <c r="Y115">
        <v>94.5</v>
      </c>
      <c r="Z115">
        <v>189.5</v>
      </c>
      <c r="AA115">
        <v>161</v>
      </c>
      <c r="AB115">
        <v>95</v>
      </c>
      <c r="AC115">
        <v>146</v>
      </c>
      <c r="AD115">
        <v>110</v>
      </c>
      <c r="AE115">
        <v>197</v>
      </c>
      <c r="AF115">
        <v>219</v>
      </c>
      <c r="AG115">
        <v>70.5</v>
      </c>
      <c r="AH115">
        <v>77</v>
      </c>
      <c r="AI115">
        <v>112</v>
      </c>
      <c r="AJ115">
        <v>50</v>
      </c>
      <c r="AK115">
        <v>134</v>
      </c>
      <c r="AL115">
        <v>197.5</v>
      </c>
      <c r="AM115">
        <v>143</v>
      </c>
      <c r="AN115">
        <v>129</v>
      </c>
      <c r="AO115">
        <v>131</v>
      </c>
      <c r="AP115">
        <v>88</v>
      </c>
      <c r="AQ115">
        <v>267</v>
      </c>
      <c r="AR115" s="4">
        <v>470</v>
      </c>
      <c r="AS115">
        <v>173</v>
      </c>
      <c r="AT115">
        <v>208</v>
      </c>
      <c r="AU115">
        <v>149</v>
      </c>
      <c r="AV115">
        <v>101</v>
      </c>
      <c r="AW115">
        <v>126</v>
      </c>
      <c r="AX115">
        <v>175.5</v>
      </c>
      <c r="AY115">
        <v>149</v>
      </c>
      <c r="BF115" s="84">
        <f t="shared" si="313"/>
        <v>2.4539007092198584</v>
      </c>
      <c r="BG115" s="84">
        <f t="shared" si="314"/>
        <v>2.7012987012987013</v>
      </c>
      <c r="BH115" s="84">
        <f t="shared" si="315"/>
        <v>1.3303571428571428</v>
      </c>
      <c r="BI115" s="84">
        <f t="shared" si="316"/>
        <v>2.02</v>
      </c>
      <c r="BJ115" s="84">
        <f t="shared" si="317"/>
        <v>0.94029850746268662</v>
      </c>
      <c r="BK115" s="84">
        <f t="shared" si="318"/>
        <v>0.88860759493670882</v>
      </c>
      <c r="BL115" s="84">
        <f t="shared" si="319"/>
        <v>1.0419580419580419</v>
      </c>
      <c r="BM115" s="84">
        <f t="shared" si="320"/>
        <v>0</v>
      </c>
      <c r="BN115" s="84">
        <f t="shared" si="321"/>
        <v>0</v>
      </c>
      <c r="BO115" s="84">
        <f t="shared" si="322"/>
        <v>0</v>
      </c>
      <c r="BP115" s="84">
        <f t="shared" si="323"/>
        <v>0</v>
      </c>
      <c r="BQ115" s="84">
        <f t="shared" si="324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: INDEX(U116:AF116,$B$2))</f>
        <v>579</v>
      </c>
      <c r="D116" s="71">
        <f>SUM(AG116                                      : INDEX(AG116:AR116,$B$2))</f>
        <v>662.5</v>
      </c>
      <c r="E116" s="71">
        <f>SUM(AS116                                      : INDEX(AS116:BD116,$B$2))</f>
        <v>745.5</v>
      </c>
      <c r="F116" s="65">
        <f t="shared" si="325"/>
        <v>1.1252830188679246</v>
      </c>
      <c r="H116" s="4">
        <f t="shared" si="326"/>
        <v>179</v>
      </c>
      <c r="I116" s="4">
        <f t="shared" si="303"/>
        <v>312</v>
      </c>
      <c r="J116" s="4">
        <f t="shared" si="327"/>
        <v>383</v>
      </c>
      <c r="K116" s="4">
        <f t="shared" si="304"/>
        <v>504.5</v>
      </c>
      <c r="L116" s="4">
        <f t="shared" si="305"/>
        <v>242.5</v>
      </c>
      <c r="M116" s="4">
        <f t="shared" si="306"/>
        <v>325</v>
      </c>
      <c r="N116" s="4">
        <f t="shared" si="307"/>
        <v>400</v>
      </c>
      <c r="O116" s="4">
        <f t="shared" si="308"/>
        <v>419.5</v>
      </c>
      <c r="P116" s="4">
        <f t="shared" si="309"/>
        <v>493</v>
      </c>
      <c r="Q116" s="4">
        <f t="shared" si="310"/>
        <v>190.5</v>
      </c>
      <c r="R116" s="4">
        <f t="shared" si="311"/>
        <v>62</v>
      </c>
      <c r="S116" s="4">
        <f t="shared" si="312"/>
        <v>0</v>
      </c>
      <c r="U116">
        <v>53</v>
      </c>
      <c r="V116">
        <v>43</v>
      </c>
      <c r="W116">
        <v>83</v>
      </c>
      <c r="X116">
        <v>106</v>
      </c>
      <c r="Y116">
        <v>114</v>
      </c>
      <c r="Z116">
        <v>92</v>
      </c>
      <c r="AA116">
        <v>88</v>
      </c>
      <c r="AB116">
        <v>116</v>
      </c>
      <c r="AC116">
        <v>179</v>
      </c>
      <c r="AD116">
        <v>128.5</v>
      </c>
      <c r="AE116">
        <v>183</v>
      </c>
      <c r="AF116">
        <v>193</v>
      </c>
      <c r="AG116">
        <v>49.5</v>
      </c>
      <c r="AH116">
        <v>46</v>
      </c>
      <c r="AI116">
        <v>147</v>
      </c>
      <c r="AJ116">
        <v>164</v>
      </c>
      <c r="AK116">
        <v>78</v>
      </c>
      <c r="AL116">
        <v>83</v>
      </c>
      <c r="AM116">
        <v>95</v>
      </c>
      <c r="AN116">
        <v>128</v>
      </c>
      <c r="AO116">
        <v>177</v>
      </c>
      <c r="AP116">
        <v>150.5</v>
      </c>
      <c r="AQ116">
        <v>112.5</v>
      </c>
      <c r="AR116" s="4">
        <v>156.5</v>
      </c>
      <c r="AS116">
        <v>62</v>
      </c>
      <c r="AT116">
        <v>152</v>
      </c>
      <c r="AU116">
        <v>279</v>
      </c>
      <c r="AV116">
        <v>79.5</v>
      </c>
      <c r="AW116">
        <v>53</v>
      </c>
      <c r="AX116">
        <v>58</v>
      </c>
      <c r="AY116">
        <v>62</v>
      </c>
      <c r="BF116" s="84">
        <f t="shared" si="313"/>
        <v>1.2525252525252526</v>
      </c>
      <c r="BG116" s="84">
        <f t="shared" si="314"/>
        <v>3.3043478260869565</v>
      </c>
      <c r="BH116" s="84">
        <f t="shared" si="315"/>
        <v>1.8979591836734695</v>
      </c>
      <c r="BI116" s="84">
        <f t="shared" si="316"/>
        <v>0.4847560975609756</v>
      </c>
      <c r="BJ116" s="84">
        <f t="shared" si="317"/>
        <v>0.67948717948717952</v>
      </c>
      <c r="BK116" s="84">
        <f t="shared" si="318"/>
        <v>0.6987951807228916</v>
      </c>
      <c r="BL116" s="84">
        <f t="shared" si="319"/>
        <v>0.65263157894736845</v>
      </c>
      <c r="BM116" s="84">
        <f t="shared" si="320"/>
        <v>0</v>
      </c>
      <c r="BN116" s="84">
        <f t="shared" si="321"/>
        <v>0</v>
      </c>
      <c r="BO116" s="84">
        <f t="shared" si="322"/>
        <v>0</v>
      </c>
      <c r="BP116" s="84">
        <f t="shared" si="323"/>
        <v>0</v>
      </c>
      <c r="BQ116" s="84">
        <f t="shared" si="324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: INDEX(U117:AF117,$B$2))</f>
        <v>519.5</v>
      </c>
      <c r="D117" s="71">
        <f>SUM(AG117                                      : INDEX(AG117:AR117,$B$2))</f>
        <v>729</v>
      </c>
      <c r="E117" s="71">
        <f>SUM(AS117                                      : INDEX(AS117:BD117,$B$2))</f>
        <v>1293.5</v>
      </c>
      <c r="F117" s="65">
        <f t="shared" si="325"/>
        <v>1.7743484224965707</v>
      </c>
      <c r="H117" s="4">
        <f t="shared" si="326"/>
        <v>104</v>
      </c>
      <c r="I117" s="4">
        <f t="shared" si="303"/>
        <v>287.5</v>
      </c>
      <c r="J117" s="4">
        <f t="shared" si="327"/>
        <v>392</v>
      </c>
      <c r="K117" s="4">
        <f t="shared" si="304"/>
        <v>679</v>
      </c>
      <c r="L117" s="4">
        <f t="shared" si="305"/>
        <v>239</v>
      </c>
      <c r="M117" s="4">
        <f t="shared" si="306"/>
        <v>363</v>
      </c>
      <c r="N117" s="4">
        <f t="shared" si="307"/>
        <v>403.5</v>
      </c>
      <c r="O117" s="4">
        <f t="shared" si="308"/>
        <v>643.5</v>
      </c>
      <c r="P117" s="4">
        <f t="shared" si="309"/>
        <v>151</v>
      </c>
      <c r="Q117" s="4">
        <f t="shared" si="310"/>
        <v>1027.5</v>
      </c>
      <c r="R117" s="4">
        <f t="shared" si="311"/>
        <v>115</v>
      </c>
      <c r="S117" s="4">
        <f t="shared" si="312"/>
        <v>0</v>
      </c>
      <c r="U117">
        <v>30</v>
      </c>
      <c r="V117">
        <v>39</v>
      </c>
      <c r="W117">
        <v>35</v>
      </c>
      <c r="X117">
        <v>77</v>
      </c>
      <c r="Y117">
        <v>99</v>
      </c>
      <c r="Z117">
        <v>111.5</v>
      </c>
      <c r="AA117">
        <v>128</v>
      </c>
      <c r="AB117">
        <v>94</v>
      </c>
      <c r="AC117">
        <v>170</v>
      </c>
      <c r="AD117">
        <v>120</v>
      </c>
      <c r="AE117">
        <v>278</v>
      </c>
      <c r="AF117">
        <v>281</v>
      </c>
      <c r="AG117">
        <v>60</v>
      </c>
      <c r="AH117">
        <v>56</v>
      </c>
      <c r="AI117">
        <v>123</v>
      </c>
      <c r="AJ117">
        <v>107</v>
      </c>
      <c r="AK117">
        <v>95</v>
      </c>
      <c r="AL117">
        <v>161</v>
      </c>
      <c r="AM117">
        <v>127</v>
      </c>
      <c r="AN117">
        <v>131.5</v>
      </c>
      <c r="AO117">
        <v>145</v>
      </c>
      <c r="AP117">
        <v>123</v>
      </c>
      <c r="AQ117">
        <v>215</v>
      </c>
      <c r="AR117" s="4">
        <v>305.5</v>
      </c>
      <c r="AS117">
        <v>34</v>
      </c>
      <c r="AT117">
        <v>37</v>
      </c>
      <c r="AU117">
        <v>80</v>
      </c>
      <c r="AV117">
        <v>105</v>
      </c>
      <c r="AW117">
        <v>777</v>
      </c>
      <c r="AX117">
        <v>145.5</v>
      </c>
      <c r="AY117">
        <v>115</v>
      </c>
      <c r="BF117" s="84">
        <f t="shared" si="313"/>
        <v>0.56666666666666665</v>
      </c>
      <c r="BG117" s="84">
        <f t="shared" si="314"/>
        <v>0.6607142857142857</v>
      </c>
      <c r="BH117" s="84">
        <f t="shared" si="315"/>
        <v>0.65040650406504064</v>
      </c>
      <c r="BI117" s="84">
        <f t="shared" si="316"/>
        <v>0.98130841121495327</v>
      </c>
      <c r="BJ117" s="84">
        <f t="shared" si="317"/>
        <v>8.1789473684210527</v>
      </c>
      <c r="BK117" s="84">
        <f t="shared" si="318"/>
        <v>0.90372670807453415</v>
      </c>
      <c r="BL117" s="84">
        <f t="shared" si="319"/>
        <v>0.90551181102362199</v>
      </c>
      <c r="BM117" s="84">
        <f t="shared" si="320"/>
        <v>0</v>
      </c>
      <c r="BN117" s="84">
        <f t="shared" si="321"/>
        <v>0</v>
      </c>
      <c r="BO117" s="84">
        <f t="shared" si="322"/>
        <v>0</v>
      </c>
      <c r="BP117" s="84">
        <f t="shared" si="323"/>
        <v>0</v>
      </c>
      <c r="BQ117" s="84">
        <f t="shared" si="324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: INDEX(U118:AF118,$B$2))</f>
        <v>171.5</v>
      </c>
      <c r="D118" s="71">
        <f>SUM(AG118                                      : INDEX(AG118:AR118,$B$2))</f>
        <v>576</v>
      </c>
      <c r="E118" s="71">
        <f>SUM(AS118                                      : INDEX(AS118:BD118,$B$2))</f>
        <v>707.5</v>
      </c>
      <c r="F118" s="65">
        <f t="shared" si="325"/>
        <v>1.2282986111111112</v>
      </c>
      <c r="H118" s="4">
        <f t="shared" si="326"/>
        <v>59</v>
      </c>
      <c r="I118" s="4">
        <f t="shared" si="303"/>
        <v>79.5</v>
      </c>
      <c r="J118" s="4">
        <f t="shared" si="327"/>
        <v>154.5</v>
      </c>
      <c r="K118" s="4">
        <f t="shared" si="304"/>
        <v>383</v>
      </c>
      <c r="L118" s="4">
        <f t="shared" si="305"/>
        <v>178</v>
      </c>
      <c r="M118" s="4">
        <f t="shared" si="306"/>
        <v>299</v>
      </c>
      <c r="N118" s="4">
        <f t="shared" si="307"/>
        <v>317</v>
      </c>
      <c r="O118" s="4">
        <f t="shared" si="308"/>
        <v>506.5</v>
      </c>
      <c r="P118" s="4">
        <f t="shared" si="309"/>
        <v>273.5</v>
      </c>
      <c r="Q118" s="4">
        <f t="shared" si="310"/>
        <v>327.5</v>
      </c>
      <c r="R118" s="4">
        <f t="shared" si="311"/>
        <v>106.5</v>
      </c>
      <c r="S118" s="4">
        <f t="shared" si="312"/>
        <v>0</v>
      </c>
      <c r="U118">
        <v>24</v>
      </c>
      <c r="V118">
        <v>13</v>
      </c>
      <c r="W118">
        <v>22</v>
      </c>
      <c r="X118">
        <v>18</v>
      </c>
      <c r="Y118">
        <v>28</v>
      </c>
      <c r="Z118">
        <v>33.5</v>
      </c>
      <c r="AA118">
        <v>33</v>
      </c>
      <c r="AB118">
        <v>41.5</v>
      </c>
      <c r="AC118">
        <v>80</v>
      </c>
      <c r="AD118">
        <v>67</v>
      </c>
      <c r="AE118">
        <v>126</v>
      </c>
      <c r="AF118">
        <v>190</v>
      </c>
      <c r="AG118">
        <v>41</v>
      </c>
      <c r="AH118">
        <v>44</v>
      </c>
      <c r="AI118">
        <v>93</v>
      </c>
      <c r="AJ118">
        <v>70</v>
      </c>
      <c r="AK118">
        <v>75</v>
      </c>
      <c r="AL118">
        <v>154</v>
      </c>
      <c r="AM118">
        <v>99</v>
      </c>
      <c r="AN118">
        <v>75</v>
      </c>
      <c r="AO118">
        <v>143</v>
      </c>
      <c r="AP118">
        <v>85.5</v>
      </c>
      <c r="AQ118">
        <v>135</v>
      </c>
      <c r="AR118" s="4">
        <v>286</v>
      </c>
      <c r="AS118">
        <v>75.5</v>
      </c>
      <c r="AT118">
        <v>63</v>
      </c>
      <c r="AU118">
        <v>135</v>
      </c>
      <c r="AV118">
        <v>113</v>
      </c>
      <c r="AW118">
        <v>113</v>
      </c>
      <c r="AX118">
        <v>101.5</v>
      </c>
      <c r="AY118">
        <v>106.5</v>
      </c>
      <c r="BF118" s="84">
        <f t="shared" si="313"/>
        <v>1.8414634146341464</v>
      </c>
      <c r="BG118" s="84">
        <f t="shared" si="314"/>
        <v>1.4318181818181819</v>
      </c>
      <c r="BH118" s="84">
        <f t="shared" si="315"/>
        <v>1.4516129032258065</v>
      </c>
      <c r="BI118" s="84">
        <f t="shared" si="316"/>
        <v>1.6142857142857143</v>
      </c>
      <c r="BJ118" s="84">
        <f t="shared" si="317"/>
        <v>1.5066666666666666</v>
      </c>
      <c r="BK118" s="84">
        <f t="shared" si="318"/>
        <v>0.65909090909090906</v>
      </c>
      <c r="BL118" s="84">
        <f t="shared" si="319"/>
        <v>1.0757575757575757</v>
      </c>
      <c r="BM118" s="84">
        <f t="shared" si="320"/>
        <v>0</v>
      </c>
      <c r="BN118" s="84">
        <f t="shared" si="321"/>
        <v>0</v>
      </c>
      <c r="BO118" s="84">
        <f t="shared" si="322"/>
        <v>0</v>
      </c>
      <c r="BP118" s="84">
        <f t="shared" si="323"/>
        <v>0</v>
      </c>
      <c r="BQ118" s="84">
        <f t="shared" si="324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: INDEX(U119:AF119,$B$2))</f>
        <v>0</v>
      </c>
      <c r="D119" s="71">
        <f>SUM(AG119                                      : INDEX(AG119:AR119,$B$2))</f>
        <v>0</v>
      </c>
      <c r="E119" s="71">
        <f>SUM(AS119                                      : INDEX(AS119:BD119,$B$2))</f>
        <v>201.5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76</v>
      </c>
      <c r="Q119" s="4">
        <f t="shared" si="310"/>
        <v>100.5</v>
      </c>
      <c r="R119" s="4">
        <f t="shared" si="311"/>
        <v>25</v>
      </c>
      <c r="S119" s="4">
        <f t="shared" si="312"/>
        <v>0</v>
      </c>
      <c r="T119" s="7"/>
      <c r="AR119" s="4"/>
      <c r="AT119">
        <v>36.5</v>
      </c>
      <c r="AU119">
        <v>39.5</v>
      </c>
      <c r="AV119">
        <v>56.5</v>
      </c>
      <c r="AW119">
        <v>29</v>
      </c>
      <c r="AX119">
        <v>15</v>
      </c>
      <c r="AY119">
        <v>25</v>
      </c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4094</v>
      </c>
      <c r="D120" s="69">
        <f t="shared" ref="D120:E120" si="328">SUM(D112:D118)</f>
        <v>4860</v>
      </c>
      <c r="E120" s="69">
        <f t="shared" si="328"/>
        <v>8805.5</v>
      </c>
      <c r="F120" s="65">
        <f t="shared" si="325"/>
        <v>1.8118312757201647</v>
      </c>
      <c r="H120" s="4">
        <f t="shared" si="326"/>
        <v>1205</v>
      </c>
      <c r="I120" s="4">
        <f t="shared" si="303"/>
        <v>2108</v>
      </c>
      <c r="J120" s="4">
        <f t="shared" si="327"/>
        <v>2323</v>
      </c>
      <c r="K120" s="4">
        <f t="shared" si="304"/>
        <v>3573</v>
      </c>
      <c r="L120" s="4">
        <f t="shared" si="305"/>
        <v>1558</v>
      </c>
      <c r="M120" s="4">
        <f t="shared" si="306"/>
        <v>2509</v>
      </c>
      <c r="N120" s="4">
        <f t="shared" si="307"/>
        <v>2679</v>
      </c>
      <c r="O120" s="4">
        <f t="shared" si="308"/>
        <v>4020</v>
      </c>
      <c r="P120" s="4">
        <f t="shared" si="309"/>
        <v>2960</v>
      </c>
      <c r="Q120" s="4">
        <f t="shared" si="310"/>
        <v>4699.5</v>
      </c>
      <c r="R120" s="4">
        <f t="shared" si="311"/>
        <v>1146</v>
      </c>
      <c r="S120" s="4">
        <f t="shared" si="312"/>
        <v>0</v>
      </c>
      <c r="T120" s="7"/>
      <c r="U120" s="61">
        <f>SUM(U112:U118)</f>
        <v>373</v>
      </c>
      <c r="V120" s="61">
        <f>SUM(V112:V118)</f>
        <v>317</v>
      </c>
      <c r="W120" s="61">
        <f>SUM(W112:W118)</f>
        <v>515</v>
      </c>
      <c r="X120" s="61">
        <f>SUM(X112:X118)</f>
        <v>658</v>
      </c>
      <c r="Y120" s="61">
        <f t="shared" ref="Y120:BD120" si="329">SUM(Y112:Y118)</f>
        <v>644</v>
      </c>
      <c r="Z120" s="61">
        <f t="shared" si="329"/>
        <v>806</v>
      </c>
      <c r="AA120" s="61">
        <f t="shared" si="329"/>
        <v>781</v>
      </c>
      <c r="AB120" s="61">
        <f t="shared" si="329"/>
        <v>593</v>
      </c>
      <c r="AC120" s="61">
        <f t="shared" si="329"/>
        <v>949</v>
      </c>
      <c r="AD120" s="61">
        <f t="shared" si="329"/>
        <v>758</v>
      </c>
      <c r="AE120" s="61">
        <f t="shared" si="329"/>
        <v>1207</v>
      </c>
      <c r="AF120" s="61">
        <f t="shared" si="329"/>
        <v>1608</v>
      </c>
      <c r="AG120" s="61">
        <f t="shared" si="329"/>
        <v>349</v>
      </c>
      <c r="AH120" s="61">
        <f t="shared" si="329"/>
        <v>334</v>
      </c>
      <c r="AI120" s="61">
        <f t="shared" si="329"/>
        <v>875</v>
      </c>
      <c r="AJ120" s="61">
        <f>SUM(AJ112:AJ118)</f>
        <v>809</v>
      </c>
      <c r="AK120" s="61">
        <f t="shared" si="329"/>
        <v>672</v>
      </c>
      <c r="AL120" s="61">
        <f t="shared" si="329"/>
        <v>1028</v>
      </c>
      <c r="AM120" s="61">
        <f t="shared" si="329"/>
        <v>793</v>
      </c>
      <c r="AN120" s="61">
        <f t="shared" si="329"/>
        <v>771</v>
      </c>
      <c r="AO120" s="61">
        <f t="shared" si="329"/>
        <v>1115</v>
      </c>
      <c r="AP120" s="61">
        <f t="shared" si="329"/>
        <v>844</v>
      </c>
      <c r="AQ120" s="61">
        <f t="shared" si="329"/>
        <v>1282</v>
      </c>
      <c r="AR120" s="61">
        <f t="shared" si="329"/>
        <v>1894</v>
      </c>
      <c r="AS120" s="61">
        <f t="shared" si="329"/>
        <v>690</v>
      </c>
      <c r="AT120" s="61">
        <f t="shared" si="329"/>
        <v>881.5</v>
      </c>
      <c r="AU120" s="61">
        <f t="shared" si="329"/>
        <v>1388.5</v>
      </c>
      <c r="AV120" s="61">
        <f t="shared" si="329"/>
        <v>1202.5</v>
      </c>
      <c r="AW120" s="61">
        <f t="shared" si="329"/>
        <v>1886</v>
      </c>
      <c r="AX120" s="61">
        <f t="shared" si="329"/>
        <v>1611</v>
      </c>
      <c r="AY120" s="61">
        <f t="shared" si="329"/>
        <v>1146</v>
      </c>
      <c r="AZ120" s="61">
        <f t="shared" si="329"/>
        <v>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>
        <f t="shared" ref="BF120:BF121" si="330">IFERROR(AS120/AG120,"-")</f>
        <v>1.9770773638968482</v>
      </c>
      <c r="BG120" s="84">
        <f t="shared" ref="BG120:BG121" si="331">IFERROR(AT120/AH120,"-")</f>
        <v>2.6392215568862274</v>
      </c>
      <c r="BH120" s="84">
        <f t="shared" ref="BH120:BH121" si="332">IFERROR(AU120/AI120,"-")</f>
        <v>1.586857142857143</v>
      </c>
      <c r="BI120" s="84">
        <f t="shared" ref="BI120:BI121" si="333">IFERROR(AV120/AJ120,"-")</f>
        <v>1.4864029666254635</v>
      </c>
      <c r="BJ120" s="84">
        <f t="shared" ref="BJ120:BJ121" si="334">IFERROR(AW120/AK120,"-")</f>
        <v>2.8065476190476191</v>
      </c>
      <c r="BK120" s="84">
        <f t="shared" ref="BK120:BK121" si="335">IFERROR(AX120/AL120,"-")</f>
        <v>1.5671206225680934</v>
      </c>
      <c r="BL120" s="84">
        <f t="shared" ref="BL120:BL121" si="336">IFERROR(AY120/AM120,"-")</f>
        <v>1.4451450189155106</v>
      </c>
      <c r="BM120" s="84">
        <f t="shared" ref="BM120:BM121" si="337">IFERROR(AZ120/AN120,"-")</f>
        <v>0</v>
      </c>
      <c r="BN120" s="84">
        <f t="shared" ref="BN120:BN121" si="338">IFERROR(BA120/AO120,"-")</f>
        <v>0</v>
      </c>
      <c r="BO120" s="84">
        <f t="shared" ref="BO120:BO121" si="339">IFERROR(BB120/AP120,"-")</f>
        <v>0</v>
      </c>
      <c r="BP120" s="84">
        <f t="shared" ref="BP120:BP121" si="340">IFERROR(BC120/AQ120,"-")</f>
        <v>0</v>
      </c>
      <c r="BQ120" s="84">
        <f t="shared" ref="BQ120:BQ121" si="341">IFERROR(BD120/AR120,"-")</f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4094</v>
      </c>
      <c r="D121" s="69">
        <f t="shared" ref="D121:E121" si="342">SUM(D112:D119)</f>
        <v>4860</v>
      </c>
      <c r="E121" s="69">
        <f t="shared" si="342"/>
        <v>9007</v>
      </c>
      <c r="F121" s="65">
        <f>IFERROR(E121/D121,"")</f>
        <v>1.8532921810699587</v>
      </c>
      <c r="H121" s="4">
        <f t="shared" si="326"/>
        <v>1205</v>
      </c>
      <c r="I121" s="4">
        <f t="shared" si="303"/>
        <v>2108</v>
      </c>
      <c r="J121" s="4">
        <f t="shared" si="327"/>
        <v>2323</v>
      </c>
      <c r="K121" s="4">
        <f t="shared" si="304"/>
        <v>3573</v>
      </c>
      <c r="L121" s="4">
        <f t="shared" si="305"/>
        <v>1558</v>
      </c>
      <c r="M121" s="4">
        <f t="shared" si="306"/>
        <v>2509</v>
      </c>
      <c r="N121" s="4">
        <f t="shared" si="307"/>
        <v>2679</v>
      </c>
      <c r="O121" s="4">
        <f t="shared" si="308"/>
        <v>4020</v>
      </c>
      <c r="P121" s="4">
        <f t="shared" si="309"/>
        <v>3036</v>
      </c>
      <c r="Q121" s="4">
        <f t="shared" si="310"/>
        <v>4800</v>
      </c>
      <c r="R121" s="4">
        <f t="shared" si="311"/>
        <v>1171</v>
      </c>
      <c r="S121" s="4">
        <f t="shared" si="312"/>
        <v>0</v>
      </c>
      <c r="T121" s="5"/>
      <c r="U121" s="6">
        <v>373</v>
      </c>
      <c r="V121" s="6">
        <v>317</v>
      </c>
      <c r="W121" s="6">
        <v>515</v>
      </c>
      <c r="X121" s="6">
        <v>658</v>
      </c>
      <c r="Y121" s="6">
        <v>644</v>
      </c>
      <c r="Z121" s="6">
        <v>806</v>
      </c>
      <c r="AA121" s="6">
        <v>781</v>
      </c>
      <c r="AB121" s="6">
        <v>593</v>
      </c>
      <c r="AC121" s="6">
        <v>949</v>
      </c>
      <c r="AD121" s="6">
        <v>758</v>
      </c>
      <c r="AE121" s="6">
        <v>1207</v>
      </c>
      <c r="AF121" s="6">
        <v>1608</v>
      </c>
      <c r="AG121" s="6">
        <v>349</v>
      </c>
      <c r="AH121" s="6">
        <v>334</v>
      </c>
      <c r="AI121" s="6">
        <v>875</v>
      </c>
      <c r="AJ121" s="6">
        <v>809</v>
      </c>
      <c r="AK121" s="6">
        <v>672</v>
      </c>
      <c r="AL121" s="6">
        <v>1028</v>
      </c>
      <c r="AM121" s="6">
        <v>793</v>
      </c>
      <c r="AN121" s="6">
        <v>771</v>
      </c>
      <c r="AO121" s="6">
        <v>1115</v>
      </c>
      <c r="AP121" s="6">
        <v>844</v>
      </c>
      <c r="AQ121" s="6">
        <v>1282</v>
      </c>
      <c r="AR121" s="6">
        <v>1894</v>
      </c>
      <c r="AS121">
        <v>690</v>
      </c>
      <c r="AT121">
        <v>918</v>
      </c>
      <c r="AU121">
        <v>1428</v>
      </c>
      <c r="AV121">
        <v>1259</v>
      </c>
      <c r="AW121">
        <v>1915</v>
      </c>
      <c r="AX121">
        <v>1626</v>
      </c>
      <c r="AY121">
        <v>1171</v>
      </c>
      <c r="BF121" s="84">
        <f t="shared" si="330"/>
        <v>1.9770773638968482</v>
      </c>
      <c r="BG121" s="84">
        <f t="shared" si="331"/>
        <v>2.7485029940119761</v>
      </c>
      <c r="BH121" s="84">
        <f t="shared" si="332"/>
        <v>1.6319999999999999</v>
      </c>
      <c r="BI121" s="84">
        <f t="shared" si="333"/>
        <v>1.5562422744128555</v>
      </c>
      <c r="BJ121" s="84">
        <f t="shared" si="334"/>
        <v>2.8497023809523809</v>
      </c>
      <c r="BK121" s="84">
        <f t="shared" si="335"/>
        <v>1.5817120622568093</v>
      </c>
      <c r="BL121" s="84">
        <f t="shared" si="336"/>
        <v>1.476670870113493</v>
      </c>
      <c r="BM121" s="84">
        <f t="shared" si="337"/>
        <v>0</v>
      </c>
      <c r="BN121" s="84">
        <f t="shared" si="338"/>
        <v>0</v>
      </c>
      <c r="BO121" s="84">
        <f t="shared" si="339"/>
        <v>0</v>
      </c>
      <c r="BP121" s="84">
        <f t="shared" si="340"/>
        <v>0</v>
      </c>
      <c r="BQ121" s="84">
        <f t="shared" si="341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343">IFERROR(C49/C112,"-")</f>
        <v>30.642645890410964</v>
      </c>
      <c r="D124" s="66">
        <f t="shared" si="343"/>
        <v>30.864963166144143</v>
      </c>
      <c r="E124" s="66">
        <f t="shared" si="343"/>
        <v>24.749843774471422</v>
      </c>
      <c r="F124" s="65">
        <f t="shared" ref="F124:F132" si="344">IFERROR(E124/D124,"")</f>
        <v>0.80187504651292085</v>
      </c>
      <c r="H124" s="66">
        <f t="shared" ref="H124:S124" si="345">IFERROR(H49/H112,"-")</f>
        <v>25.018781115879829</v>
      </c>
      <c r="I124" s="66">
        <f t="shared" si="345"/>
        <v>31.476830188679251</v>
      </c>
      <c r="J124" s="66">
        <f t="shared" si="345"/>
        <v>36.145573964497039</v>
      </c>
      <c r="K124" s="66">
        <f t="shared" si="345"/>
        <v>29.804272925764149</v>
      </c>
      <c r="L124" s="66">
        <f t="shared" si="345"/>
        <v>31.208382882882706</v>
      </c>
      <c r="M124" s="66">
        <f t="shared" si="345"/>
        <v>30.502172058823529</v>
      </c>
      <c r="N124" s="66">
        <f t="shared" si="345"/>
        <v>27.295371819960863</v>
      </c>
      <c r="O124" s="66">
        <f t="shared" si="345"/>
        <v>28.998283244680849</v>
      </c>
      <c r="P124" s="66">
        <f t="shared" si="345"/>
        <v>29.435181887950893</v>
      </c>
      <c r="Q124" s="66">
        <f t="shared" si="345"/>
        <v>23.356303780964797</v>
      </c>
      <c r="R124" s="66">
        <f t="shared" si="345"/>
        <v>22.267327001356854</v>
      </c>
      <c r="S124" s="66" t="str">
        <f t="shared" si="345"/>
        <v>-</v>
      </c>
      <c r="U124" s="1">
        <v>24.565066666666699</v>
      </c>
      <c r="V124" s="1">
        <v>18.591706896551699</v>
      </c>
      <c r="W124" s="1">
        <v>28.4969826086956</v>
      </c>
      <c r="X124" s="1">
        <v>31.991796666666701</v>
      </c>
      <c r="Y124" s="1">
        <v>26.5560251256281</v>
      </c>
      <c r="Z124" s="1">
        <v>34.870864197530899</v>
      </c>
      <c r="AA124" s="1">
        <v>38.586123015873</v>
      </c>
      <c r="AB124" s="1">
        <v>26.906042553191501</v>
      </c>
      <c r="AC124" s="1">
        <v>38.575805653710198</v>
      </c>
      <c r="AD124" s="1">
        <v>28.562226148409799</v>
      </c>
      <c r="AE124" s="1">
        <v>28.422995967741901</v>
      </c>
      <c r="AF124" s="1">
        <v>31.6070155844155</v>
      </c>
      <c r="AG124" s="1">
        <v>33.558744680851099</v>
      </c>
      <c r="AH124" s="1">
        <v>30.835545454544899</v>
      </c>
      <c r="AI124" s="1">
        <v>30.458708333333298</v>
      </c>
      <c r="AJ124" s="1">
        <v>36.273361842105302</v>
      </c>
      <c r="AK124" s="1">
        <v>28.141784090909098</v>
      </c>
      <c r="AL124" s="1">
        <v>23.807105</v>
      </c>
      <c r="AM124" s="1">
        <v>31.484828947368399</v>
      </c>
      <c r="AN124" s="1">
        <v>27.292442176870701</v>
      </c>
      <c r="AO124" s="1">
        <v>24.293641509434</v>
      </c>
      <c r="AP124" s="1">
        <v>28.68</v>
      </c>
      <c r="AQ124" s="1">
        <v>27.284814345991599</v>
      </c>
      <c r="AR124" s="1">
        <v>30.402078549848898</v>
      </c>
      <c r="AS124" s="48">
        <v>22.802869565217392</v>
      </c>
      <c r="AT124" s="48">
        <v>37.392935732647899</v>
      </c>
      <c r="AU124" s="48">
        <v>28.016168717047499</v>
      </c>
      <c r="AV124" s="48">
        <v>23.830359999999999</v>
      </c>
      <c r="AW124" s="48">
        <v>24.836659999999998</v>
      </c>
      <c r="AX124" s="48">
        <v>22.01426</v>
      </c>
      <c r="AY124" s="48">
        <v>22.267327000000002</v>
      </c>
      <c r="AZ124" s="48"/>
      <c r="BA124" s="48"/>
      <c r="BB124" s="48"/>
      <c r="BC124" s="48"/>
      <c r="BD124" s="48"/>
      <c r="BF124" s="84">
        <f t="shared" ref="BF124:BF131" si="346">IFERROR(AS124/AG124,"-")</f>
        <v>0.67949113657487015</v>
      </c>
      <c r="BG124" s="84">
        <f t="shared" ref="BG124:BG131" si="347">IFERROR(AT124/AH124,"-")</f>
        <v>1.2126568601735728</v>
      </c>
      <c r="BH124" s="84">
        <f t="shared" ref="BH124:BH131" si="348">IFERROR(AU124/AI124,"-")</f>
        <v>0.91980816817459254</v>
      </c>
      <c r="BI124" s="84">
        <f t="shared" ref="BI124:BI131" si="349">IFERROR(AV124/AJ124,"-")</f>
        <v>0.65696585013904762</v>
      </c>
      <c r="BJ124" s="84">
        <f t="shared" ref="BJ124:BJ131" si="350">IFERROR(AW124/AK124,"-")</f>
        <v>0.88255456440742208</v>
      </c>
      <c r="BK124" s="84">
        <f t="shared" ref="BK124:BK131" si="351">IFERROR(AX124/AL124,"-")</f>
        <v>0.9246928595476015</v>
      </c>
      <c r="BL124" s="84">
        <f t="shared" ref="BL124:BL131" si="352">IFERROR(AY124/AM124,"-")</f>
        <v>0.7072398912258081</v>
      </c>
      <c r="BM124" s="84">
        <f t="shared" ref="BM124:BM131" si="353">IFERROR(AZ124/AN124,"-")</f>
        <v>0</v>
      </c>
      <c r="BN124" s="84">
        <f t="shared" ref="BN124:BN131" si="354">IFERROR(BA124/AO124,"-")</f>
        <v>0</v>
      </c>
      <c r="BO124" s="84">
        <f t="shared" ref="BO124:BO131" si="355">IFERROR(BB124/AP124,"-")</f>
        <v>0</v>
      </c>
      <c r="BP124" s="84">
        <f t="shared" ref="BP124:BP131" si="356">IFERROR(BC124/AQ124,"-")</f>
        <v>0</v>
      </c>
      <c r="BQ124" s="84">
        <f t="shared" ref="BQ124:BQ131" si="357">IFERROR(BD124/AR124,"-")</f>
        <v>0</v>
      </c>
    </row>
    <row r="125" spans="1:69" x14ac:dyDescent="0.25">
      <c r="A125" s="44" t="s">
        <v>179</v>
      </c>
      <c r="B125" s="22" t="s">
        <v>44</v>
      </c>
      <c r="C125" s="66">
        <f t="shared" si="343"/>
        <v>16.439761574074076</v>
      </c>
      <c r="D125" s="66">
        <f t="shared" si="343"/>
        <v>17.225496954933007</v>
      </c>
      <c r="E125" s="66">
        <f t="shared" si="343"/>
        <v>15.15315481986368</v>
      </c>
      <c r="F125" s="65">
        <f t="shared" si="344"/>
        <v>0.8796933324773627</v>
      </c>
      <c r="H125" s="66">
        <f t="shared" ref="H125:S125" si="358">IFERROR(H50/H113,"-")</f>
        <v>15.276560344827587</v>
      </c>
      <c r="I125" s="66">
        <f t="shared" si="358"/>
        <v>17.957869822485208</v>
      </c>
      <c r="J125" s="66">
        <f t="shared" si="358"/>
        <v>15.064228412256268</v>
      </c>
      <c r="K125" s="66">
        <f t="shared" si="358"/>
        <v>17.933947643979057</v>
      </c>
      <c r="L125" s="66">
        <f t="shared" si="358"/>
        <v>19.382289752650177</v>
      </c>
      <c r="M125" s="66">
        <f t="shared" si="358"/>
        <v>16.354447368421052</v>
      </c>
      <c r="N125" s="66">
        <f t="shared" si="358"/>
        <v>15.842940499040305</v>
      </c>
      <c r="O125" s="66">
        <f t="shared" si="358"/>
        <v>16.567658885542183</v>
      </c>
      <c r="P125" s="66">
        <f t="shared" si="358"/>
        <v>15.211624015748029</v>
      </c>
      <c r="Q125" s="66">
        <f t="shared" si="358"/>
        <v>15.113778602350031</v>
      </c>
      <c r="R125" s="66">
        <f t="shared" si="358"/>
        <v>15.162678571428572</v>
      </c>
      <c r="S125" s="66" t="str">
        <f t="shared" si="358"/>
        <v>-</v>
      </c>
      <c r="U125" s="1">
        <v>14.558849056603799</v>
      </c>
      <c r="V125" s="1">
        <v>16.146166666666701</v>
      </c>
      <c r="W125" s="1">
        <v>15.4535515463918</v>
      </c>
      <c r="X125" s="1">
        <v>22.5253333333333</v>
      </c>
      <c r="Y125" s="1">
        <v>16.342366666666699</v>
      </c>
      <c r="Z125" s="1">
        <v>15.4729357142857</v>
      </c>
      <c r="AA125" s="1">
        <v>14.1550294117647</v>
      </c>
      <c r="AB125" s="1">
        <v>13.6418431372549</v>
      </c>
      <c r="AC125" s="1">
        <v>17.285173553719002</v>
      </c>
      <c r="AD125" s="1">
        <v>16.173677083333299</v>
      </c>
      <c r="AE125" s="1">
        <v>14.85351</v>
      </c>
      <c r="AF125" s="1">
        <v>20.768148014440399</v>
      </c>
      <c r="AG125" s="1">
        <v>16.394789473684199</v>
      </c>
      <c r="AH125" s="1">
        <v>14.1786285714286</v>
      </c>
      <c r="AI125" s="1">
        <v>20.425480349345001</v>
      </c>
      <c r="AJ125" s="1">
        <v>19.384232758620701</v>
      </c>
      <c r="AK125" s="1">
        <v>16.384107843137301</v>
      </c>
      <c r="AL125" s="1">
        <v>14.582045000000001</v>
      </c>
      <c r="AM125" s="1">
        <v>15.173216666666701</v>
      </c>
      <c r="AN125" s="1">
        <v>16.6016474820144</v>
      </c>
      <c r="AO125" s="1">
        <v>15.7471641221374</v>
      </c>
      <c r="AP125" s="1">
        <v>14.227647482014399</v>
      </c>
      <c r="AQ125" s="1">
        <v>17.628799999999998</v>
      </c>
      <c r="AR125" s="1">
        <v>16.904307812500001</v>
      </c>
      <c r="AS125" s="48">
        <v>14.049899999999999</v>
      </c>
      <c r="AT125" s="48">
        <v>13.476670886075899</v>
      </c>
      <c r="AU125" s="48">
        <v>16.668076923076899</v>
      </c>
      <c r="AV125" s="48">
        <v>15.48451</v>
      </c>
      <c r="AW125" s="48">
        <v>15.09652</v>
      </c>
      <c r="AX125" s="48">
        <v>14.84665</v>
      </c>
      <c r="AY125" s="48">
        <v>15.162679000000001</v>
      </c>
      <c r="AZ125" s="48"/>
      <c r="BA125" s="48"/>
      <c r="BB125" s="48"/>
      <c r="BC125" s="48"/>
      <c r="BD125" s="48"/>
      <c r="BF125" s="84">
        <f t="shared" si="346"/>
        <v>0.85697349286198177</v>
      </c>
      <c r="BG125" s="84">
        <f t="shared" si="347"/>
        <v>0.95049184892485172</v>
      </c>
      <c r="BH125" s="84">
        <f t="shared" si="348"/>
        <v>0.8160433261786868</v>
      </c>
      <c r="BI125" s="84">
        <f t="shared" si="349"/>
        <v>0.79881985492119167</v>
      </c>
      <c r="BJ125" s="84">
        <f t="shared" si="350"/>
        <v>0.92141239208965386</v>
      </c>
      <c r="BK125" s="84">
        <f t="shared" si="351"/>
        <v>1.0181459459218511</v>
      </c>
      <c r="BL125" s="84">
        <f t="shared" si="352"/>
        <v>0.99930550871985835</v>
      </c>
      <c r="BM125" s="84">
        <f t="shared" si="353"/>
        <v>0</v>
      </c>
      <c r="BN125" s="84">
        <f t="shared" si="354"/>
        <v>0</v>
      </c>
      <c r="BO125" s="84">
        <f t="shared" si="355"/>
        <v>0</v>
      </c>
      <c r="BP125" s="84">
        <f t="shared" si="356"/>
        <v>0</v>
      </c>
      <c r="BQ125" s="84">
        <f t="shared" si="357"/>
        <v>0</v>
      </c>
    </row>
    <row r="126" spans="1:69" x14ac:dyDescent="0.25">
      <c r="A126" s="44" t="s">
        <v>180</v>
      </c>
      <c r="B126" s="22" t="s">
        <v>45</v>
      </c>
      <c r="C126" s="66">
        <f t="shared" si="343"/>
        <v>16.77561305732484</v>
      </c>
      <c r="D126" s="66">
        <f t="shared" si="343"/>
        <v>16.728343341031557</v>
      </c>
      <c r="E126" s="66">
        <f t="shared" si="343"/>
        <v>16.758916194790483</v>
      </c>
      <c r="F126" s="65">
        <f t="shared" si="344"/>
        <v>1.0018276079786057</v>
      </c>
      <c r="H126" s="66">
        <f t="shared" ref="H126:S126" si="359">IFERROR(H51/H114,"-")</f>
        <v>16.870838323353286</v>
      </c>
      <c r="I126" s="66">
        <f t="shared" si="359"/>
        <v>17.138068181818184</v>
      </c>
      <c r="J126" s="66">
        <f t="shared" si="359"/>
        <v>16.939212224108658</v>
      </c>
      <c r="K126" s="66">
        <f t="shared" si="359"/>
        <v>15.559552836484961</v>
      </c>
      <c r="L126" s="66">
        <f t="shared" si="359"/>
        <v>17.564835820895517</v>
      </c>
      <c r="M126" s="66">
        <f t="shared" si="359"/>
        <v>17.261181699346405</v>
      </c>
      <c r="N126" s="66">
        <f t="shared" si="359"/>
        <v>14.532620052770449</v>
      </c>
      <c r="O126" s="66">
        <f t="shared" si="359"/>
        <v>20.178886421861659</v>
      </c>
      <c r="P126" s="66">
        <f t="shared" si="359"/>
        <v>15.948450424929177</v>
      </c>
      <c r="Q126" s="66">
        <f t="shared" si="359"/>
        <v>17.093765281173596</v>
      </c>
      <c r="R126" s="66">
        <f t="shared" si="359"/>
        <v>17.991487603305785</v>
      </c>
      <c r="S126" s="66" t="str">
        <f t="shared" si="359"/>
        <v>-</v>
      </c>
      <c r="U126" s="1">
        <v>12.272657894736801</v>
      </c>
      <c r="V126" s="1">
        <v>15.9174814814815</v>
      </c>
      <c r="W126" s="1">
        <v>27.707135135135101</v>
      </c>
      <c r="X126" s="1">
        <v>18.574408695652199</v>
      </c>
      <c r="Y126" s="1">
        <v>15.756512605041999</v>
      </c>
      <c r="Z126" s="1">
        <v>17.1315084745763</v>
      </c>
      <c r="AA126" s="1">
        <v>15.459220183486201</v>
      </c>
      <c r="AB126" s="1">
        <v>16.096270270270299</v>
      </c>
      <c r="AC126" s="1">
        <v>18.9454618834081</v>
      </c>
      <c r="AD126" s="1">
        <v>19.736463157894701</v>
      </c>
      <c r="AE126" s="1">
        <v>14.5436161616162</v>
      </c>
      <c r="AF126" s="1">
        <v>14.40014481409</v>
      </c>
      <c r="AG126" s="1">
        <v>15.584983870967701</v>
      </c>
      <c r="AH126" s="1">
        <v>14.5372857142857</v>
      </c>
      <c r="AI126" s="1">
        <v>21.218352941176502</v>
      </c>
      <c r="AJ126" s="1">
        <v>16.361619999999998</v>
      </c>
      <c r="AK126" s="1">
        <v>19.507380000000001</v>
      </c>
      <c r="AL126" s="1">
        <v>16.5843094339623</v>
      </c>
      <c r="AM126" s="1">
        <v>14.3531503759398</v>
      </c>
      <c r="AN126" s="1">
        <v>12.644315789473699</v>
      </c>
      <c r="AO126" s="1">
        <v>15.878701986755001</v>
      </c>
      <c r="AP126" s="1">
        <v>24.152524096385498</v>
      </c>
      <c r="AQ126" s="1">
        <v>19.861672489082999</v>
      </c>
      <c r="AR126" s="1">
        <v>17.097616797900201</v>
      </c>
      <c r="AS126" s="48">
        <v>15.254915662650602</v>
      </c>
      <c r="AT126" s="48">
        <v>15.424130434782599</v>
      </c>
      <c r="AU126" s="48">
        <v>16.414825870646801</v>
      </c>
      <c r="AV126" s="48">
        <v>15.55696</v>
      </c>
      <c r="AW126" s="48">
        <v>20.55949</v>
      </c>
      <c r="AX126" s="48">
        <v>14.470739999999999</v>
      </c>
      <c r="AY126" s="48">
        <v>17.991488</v>
      </c>
      <c r="AZ126" s="48"/>
      <c r="BA126" s="48"/>
      <c r="BB126" s="48"/>
      <c r="BC126" s="48"/>
      <c r="BD126" s="48"/>
      <c r="BF126" s="84">
        <f t="shared" si="346"/>
        <v>0.97882139557860159</v>
      </c>
      <c r="BG126" s="84">
        <f t="shared" si="347"/>
        <v>1.0610048352854069</v>
      </c>
      <c r="BH126" s="84">
        <f t="shared" si="348"/>
        <v>0.77361451740168119</v>
      </c>
      <c r="BI126" s="84">
        <f t="shared" si="349"/>
        <v>0.95082027329812091</v>
      </c>
      <c r="BJ126" s="84">
        <f t="shared" si="350"/>
        <v>1.053933947049783</v>
      </c>
      <c r="BK126" s="84">
        <f t="shared" si="351"/>
        <v>0.87255607823898818</v>
      </c>
      <c r="BL126" s="84">
        <f t="shared" si="352"/>
        <v>1.2534870414344121</v>
      </c>
      <c r="BM126" s="84">
        <f t="shared" si="353"/>
        <v>0</v>
      </c>
      <c r="BN126" s="84">
        <f t="shared" si="354"/>
        <v>0</v>
      </c>
      <c r="BO126" s="84">
        <f t="shared" si="355"/>
        <v>0</v>
      </c>
      <c r="BP126" s="84">
        <f t="shared" si="356"/>
        <v>0</v>
      </c>
      <c r="BQ126" s="84">
        <f t="shared" si="357"/>
        <v>0</v>
      </c>
    </row>
    <row r="127" spans="1:69" x14ac:dyDescent="0.25">
      <c r="A127" s="44" t="s">
        <v>181</v>
      </c>
      <c r="B127" s="22" t="s">
        <v>46</v>
      </c>
      <c r="C127" s="66">
        <f t="shared" si="343"/>
        <v>16.325156479217593</v>
      </c>
      <c r="D127" s="66">
        <f t="shared" si="343"/>
        <v>18.881251275510206</v>
      </c>
      <c r="E127" s="66">
        <f t="shared" si="343"/>
        <v>18.146291724456773</v>
      </c>
      <c r="F127" s="65">
        <f t="shared" si="344"/>
        <v>0.9610746374628939</v>
      </c>
      <c r="H127" s="66">
        <f t="shared" ref="H127:S127" si="360">IFERROR(H52/H115,"-")</f>
        <v>15.652871972318341</v>
      </c>
      <c r="I127" s="66">
        <f t="shared" si="360"/>
        <v>17.184627717391276</v>
      </c>
      <c r="J127" s="66">
        <f t="shared" si="360"/>
        <v>15.242562189054727</v>
      </c>
      <c r="K127" s="66">
        <f t="shared" si="360"/>
        <v>16.818643536121673</v>
      </c>
      <c r="L127" s="66">
        <f t="shared" si="360"/>
        <v>19.066554913294802</v>
      </c>
      <c r="M127" s="66">
        <f t="shared" si="360"/>
        <v>18.556927916120575</v>
      </c>
      <c r="N127" s="66">
        <f t="shared" si="360"/>
        <v>17.543208436724566</v>
      </c>
      <c r="O127" s="66">
        <f t="shared" si="360"/>
        <v>28.683516969697116</v>
      </c>
      <c r="P127" s="66">
        <f t="shared" si="360"/>
        <v>18.641404716981132</v>
      </c>
      <c r="Q127" s="66">
        <f t="shared" si="360"/>
        <v>16.880372670807454</v>
      </c>
      <c r="R127" s="66">
        <f t="shared" si="360"/>
        <v>19.804832214765103</v>
      </c>
      <c r="S127" s="66" t="str">
        <f t="shared" si="360"/>
        <v>-</v>
      </c>
      <c r="U127" s="1">
        <v>13.188753246753199</v>
      </c>
      <c r="V127" s="1">
        <v>13.030279069767399</v>
      </c>
      <c r="W127" s="1">
        <v>18.948746031746001</v>
      </c>
      <c r="X127" s="1">
        <v>15.064047619047599</v>
      </c>
      <c r="Y127" s="1">
        <v>16.235396825396801</v>
      </c>
      <c r="Z127" s="1">
        <v>18.597984168865398</v>
      </c>
      <c r="AA127" s="1">
        <v>15.567422360248401</v>
      </c>
      <c r="AB127" s="1">
        <v>14.518873684210501</v>
      </c>
      <c r="AC127" s="1">
        <v>15.3552191780822</v>
      </c>
      <c r="AD127" s="1">
        <v>19.448763636363601</v>
      </c>
      <c r="AE127" s="1">
        <v>16.079619289340101</v>
      </c>
      <c r="AF127" s="1">
        <v>16.162363013698599</v>
      </c>
      <c r="AG127" s="1">
        <v>15.0254893617021</v>
      </c>
      <c r="AH127" s="1">
        <v>20.085987012987001</v>
      </c>
      <c r="AI127" s="1">
        <v>20.909401785714302</v>
      </c>
      <c r="AJ127" s="1">
        <v>17.368819999999999</v>
      </c>
      <c r="AK127" s="1">
        <v>20.419537313432802</v>
      </c>
      <c r="AL127" s="1">
        <v>17.593969620253201</v>
      </c>
      <c r="AM127" s="1">
        <v>19.410223776223798</v>
      </c>
      <c r="AN127" s="1">
        <v>17.5893488372093</v>
      </c>
      <c r="AO127" s="1">
        <v>15.459732824427499</v>
      </c>
      <c r="AP127" s="1">
        <v>17.124852272727299</v>
      </c>
      <c r="AQ127" s="1">
        <v>26.332230337078698</v>
      </c>
      <c r="AR127" s="1">
        <v>32.1834234042555</v>
      </c>
      <c r="AS127" s="48">
        <v>17.411794797687861</v>
      </c>
      <c r="AT127" s="48">
        <v>21.7984807692308</v>
      </c>
      <c r="AU127" s="48">
        <v>15.661879194630901</v>
      </c>
      <c r="AV127" s="48">
        <v>15.4796</v>
      </c>
      <c r="AW127" s="48">
        <v>14.802860000000001</v>
      </c>
      <c r="AX127" s="48">
        <v>19.178059999999999</v>
      </c>
      <c r="AY127" s="48">
        <v>19.804832000000001</v>
      </c>
      <c r="AZ127" s="48"/>
      <c r="BA127" s="48"/>
      <c r="BB127" s="48"/>
      <c r="BC127" s="48"/>
      <c r="BD127" s="48"/>
      <c r="BF127" s="84">
        <f t="shared" si="346"/>
        <v>1.1588171525426736</v>
      </c>
      <c r="BG127" s="84">
        <f t="shared" si="347"/>
        <v>1.0852581332018463</v>
      </c>
      <c r="BH127" s="84">
        <f t="shared" si="348"/>
        <v>0.74903525959941109</v>
      </c>
      <c r="BI127" s="84">
        <f t="shared" si="349"/>
        <v>0.89122922570445196</v>
      </c>
      <c r="BJ127" s="84">
        <f t="shared" si="350"/>
        <v>0.7249361125465893</v>
      </c>
      <c r="BK127" s="84">
        <f t="shared" si="351"/>
        <v>1.0900359847116754</v>
      </c>
      <c r="BL127" s="84">
        <f t="shared" si="352"/>
        <v>1.0203299162506088</v>
      </c>
      <c r="BM127" s="84">
        <f t="shared" si="353"/>
        <v>0</v>
      </c>
      <c r="BN127" s="84">
        <f t="shared" si="354"/>
        <v>0</v>
      </c>
      <c r="BO127" s="84">
        <f t="shared" si="355"/>
        <v>0</v>
      </c>
      <c r="BP127" s="84">
        <f t="shared" si="356"/>
        <v>0</v>
      </c>
      <c r="BQ127" s="84">
        <f t="shared" si="357"/>
        <v>0</v>
      </c>
    </row>
    <row r="128" spans="1:69" x14ac:dyDescent="0.25">
      <c r="A128" s="44" t="s">
        <v>182</v>
      </c>
      <c r="B128" s="22" t="s">
        <v>47</v>
      </c>
      <c r="C128" s="66">
        <f t="shared" si="343"/>
        <v>17.191585492227979</v>
      </c>
      <c r="D128" s="66">
        <f t="shared" si="343"/>
        <v>18.91362113207547</v>
      </c>
      <c r="E128" s="66">
        <f t="shared" si="343"/>
        <v>19.798603621730379</v>
      </c>
      <c r="F128" s="65">
        <f t="shared" si="344"/>
        <v>1.046790748502098</v>
      </c>
      <c r="H128" s="66">
        <f t="shared" ref="H128:S128" si="361">IFERROR(H53/H116,"-")</f>
        <v>15.264268156424581</v>
      </c>
      <c r="I128" s="66">
        <f t="shared" si="361"/>
        <v>16.150334935897437</v>
      </c>
      <c r="J128" s="66">
        <f t="shared" si="361"/>
        <v>18.040182767623996</v>
      </c>
      <c r="K128" s="66">
        <f t="shared" si="361"/>
        <v>20.31881863230922</v>
      </c>
      <c r="L128" s="66">
        <f t="shared" si="361"/>
        <v>14.725744329896907</v>
      </c>
      <c r="M128" s="66">
        <f t="shared" si="361"/>
        <v>22.842984615384612</v>
      </c>
      <c r="N128" s="66">
        <f t="shared" si="361"/>
        <v>19.828874999999996</v>
      </c>
      <c r="O128" s="66">
        <f t="shared" si="361"/>
        <v>20.349538736591178</v>
      </c>
      <c r="P128" s="66">
        <f t="shared" si="361"/>
        <v>21.320484787018255</v>
      </c>
      <c r="Q128" s="66">
        <f t="shared" si="361"/>
        <v>16.931496062992125</v>
      </c>
      <c r="R128" s="66">
        <f t="shared" si="361"/>
        <v>16.506612903225808</v>
      </c>
      <c r="S128" s="66" t="str">
        <f t="shared" si="361"/>
        <v>-</v>
      </c>
      <c r="U128" s="1">
        <v>6.8445471698113201</v>
      </c>
      <c r="V128" s="1">
        <v>16.0416046511628</v>
      </c>
      <c r="W128" s="1">
        <v>20.238</v>
      </c>
      <c r="X128" s="1">
        <v>14.9637405660377</v>
      </c>
      <c r="Y128" s="1">
        <v>15.214456140350901</v>
      </c>
      <c r="Z128" s="1">
        <v>18.6771739130435</v>
      </c>
      <c r="AA128" s="1">
        <v>24.803630681818198</v>
      </c>
      <c r="AB128" s="1">
        <v>17.829767241379301</v>
      </c>
      <c r="AC128" s="1">
        <v>14.851494413407799</v>
      </c>
      <c r="AD128" s="1">
        <v>18.617431906614801</v>
      </c>
      <c r="AE128" s="1">
        <v>15.5491584699454</v>
      </c>
      <c r="AF128" s="1">
        <v>25.974134715025901</v>
      </c>
      <c r="AG128" s="1">
        <v>13.2145050505051</v>
      </c>
      <c r="AH128" s="1">
        <v>11.904695652173899</v>
      </c>
      <c r="AI128" s="1">
        <v>16.117408163265299</v>
      </c>
      <c r="AJ128" s="1">
        <v>26.573140243902401</v>
      </c>
      <c r="AK128" s="1">
        <v>20.156756410256399</v>
      </c>
      <c r="AL128" s="1">
        <v>17.996963855421701</v>
      </c>
      <c r="AM128" s="1">
        <v>16.161168421052601</v>
      </c>
      <c r="AN128" s="1">
        <v>19.8397734375</v>
      </c>
      <c r="AO128" s="1">
        <v>21.789536723163799</v>
      </c>
      <c r="AP128" s="1">
        <v>25.897059800664501</v>
      </c>
      <c r="AQ128" s="1">
        <v>17.710928888888901</v>
      </c>
      <c r="AR128" s="1">
        <v>16.911466453674102</v>
      </c>
      <c r="AS128" s="48">
        <v>20.015096774193548</v>
      </c>
      <c r="AT128" s="48">
        <v>24.977717105263199</v>
      </c>
      <c r="AU128" s="48">
        <v>19.6181003584229</v>
      </c>
      <c r="AV128" s="48">
        <v>15.10214</v>
      </c>
      <c r="AW128" s="48">
        <v>19.24774</v>
      </c>
      <c r="AX128" s="48">
        <v>17.322410000000001</v>
      </c>
      <c r="AY128" s="48">
        <v>16.506613000000002</v>
      </c>
      <c r="AZ128" s="48"/>
      <c r="BA128" s="48"/>
      <c r="BB128" s="48"/>
      <c r="BC128" s="48"/>
      <c r="BD128" s="48"/>
      <c r="BF128" s="84">
        <f t="shared" si="346"/>
        <v>1.5146308316275916</v>
      </c>
      <c r="BG128" s="84">
        <f t="shared" si="347"/>
        <v>2.0981399134468468</v>
      </c>
      <c r="BH128" s="84">
        <f t="shared" si="348"/>
        <v>1.2171994504138921</v>
      </c>
      <c r="BI128" s="84">
        <f t="shared" si="349"/>
        <v>0.56832349738813459</v>
      </c>
      <c r="BJ128" s="84">
        <f t="shared" si="350"/>
        <v>0.95490264446546258</v>
      </c>
      <c r="BK128" s="84">
        <f t="shared" si="351"/>
        <v>0.96251846362304683</v>
      </c>
      <c r="BL128" s="84">
        <f t="shared" si="352"/>
        <v>1.0213749754935666</v>
      </c>
      <c r="BM128" s="84">
        <f t="shared" si="353"/>
        <v>0</v>
      </c>
      <c r="BN128" s="84">
        <f t="shared" si="354"/>
        <v>0</v>
      </c>
      <c r="BO128" s="84">
        <f t="shared" si="355"/>
        <v>0</v>
      </c>
      <c r="BP128" s="84">
        <f t="shared" si="356"/>
        <v>0</v>
      </c>
      <c r="BQ128" s="84">
        <f t="shared" si="357"/>
        <v>0</v>
      </c>
    </row>
    <row r="129" spans="1:69" x14ac:dyDescent="0.25">
      <c r="A129" s="44" t="s">
        <v>183</v>
      </c>
      <c r="B129" s="22" t="s">
        <v>48</v>
      </c>
      <c r="C129" s="66">
        <f t="shared" si="343"/>
        <v>22.172513955726657</v>
      </c>
      <c r="D129" s="66">
        <f t="shared" si="343"/>
        <v>16.553432098765434</v>
      </c>
      <c r="E129" s="66">
        <f t="shared" si="343"/>
        <v>13.623529184383456</v>
      </c>
      <c r="F129" s="65">
        <f t="shared" si="344"/>
        <v>0.82300329642210612</v>
      </c>
      <c r="H129" s="66">
        <f t="shared" ref="H129:S129" si="362">IFERROR(H54/H117,"-")</f>
        <v>12.813966346153846</v>
      </c>
      <c r="I129" s="66">
        <f t="shared" si="362"/>
        <v>25.730697391304346</v>
      </c>
      <c r="J129" s="66">
        <f t="shared" si="362"/>
        <v>20.292653061224492</v>
      </c>
      <c r="K129" s="66">
        <f t="shared" si="362"/>
        <v>20.751547864506659</v>
      </c>
      <c r="L129" s="66">
        <f t="shared" si="362"/>
        <v>16.250163179916321</v>
      </c>
      <c r="M129" s="66">
        <f t="shared" si="362"/>
        <v>16.618573002754818</v>
      </c>
      <c r="N129" s="66">
        <f t="shared" si="362"/>
        <v>18.423825278810412</v>
      </c>
      <c r="O129" s="66">
        <f t="shared" si="362"/>
        <v>22.400158508158526</v>
      </c>
      <c r="P129" s="66">
        <f t="shared" si="362"/>
        <v>15.447582781456953</v>
      </c>
      <c r="Q129" s="66">
        <f t="shared" si="362"/>
        <v>12.580642335766424</v>
      </c>
      <c r="R129" s="66">
        <f t="shared" si="362"/>
        <v>20.546434782608696</v>
      </c>
      <c r="S129" s="66" t="str">
        <f t="shared" si="362"/>
        <v>-</v>
      </c>
      <c r="U129" s="1">
        <v>11.2874</v>
      </c>
      <c r="V129" s="1">
        <v>14.020820512820499</v>
      </c>
      <c r="W129" s="1">
        <v>12.7776714285714</v>
      </c>
      <c r="X129" s="1">
        <v>18.3121168831169</v>
      </c>
      <c r="Y129" s="1">
        <v>15.9287777777778</v>
      </c>
      <c r="Z129" s="1">
        <v>39.556892376681603</v>
      </c>
      <c r="AA129" s="1">
        <v>21.7843203125</v>
      </c>
      <c r="AB129" s="1">
        <v>15.157414893617</v>
      </c>
      <c r="AC129" s="1">
        <v>22.009</v>
      </c>
      <c r="AD129" s="1">
        <v>25.130366666666699</v>
      </c>
      <c r="AE129" s="1">
        <v>19.058154676259001</v>
      </c>
      <c r="AF129" s="1">
        <v>20.556903914590801</v>
      </c>
      <c r="AG129" s="1">
        <v>14.951499999999999</v>
      </c>
      <c r="AH129" s="1">
        <v>14.628892857142899</v>
      </c>
      <c r="AI129" s="1">
        <v>17.621796747967501</v>
      </c>
      <c r="AJ129" s="1">
        <v>15.3431214953271</v>
      </c>
      <c r="AK129" s="1">
        <v>19.045999999999999</v>
      </c>
      <c r="AL129" s="1">
        <v>16.033900621118001</v>
      </c>
      <c r="AM129" s="1">
        <v>16.937960629921299</v>
      </c>
      <c r="AN129" s="1">
        <v>18.394604562737602</v>
      </c>
      <c r="AO129" s="1">
        <v>19.751737931034501</v>
      </c>
      <c r="AP129" s="1">
        <v>20.9086260162602</v>
      </c>
      <c r="AQ129" s="1">
        <v>21.907093023255801</v>
      </c>
      <c r="AR129" s="1">
        <v>23.347679214402699</v>
      </c>
      <c r="AS129" s="48">
        <v>14.291323529411764</v>
      </c>
      <c r="AT129" s="48">
        <v>14.49</v>
      </c>
      <c r="AU129" s="48">
        <v>16.381875000000001</v>
      </c>
      <c r="AV129" s="48">
        <v>23.490670000000001</v>
      </c>
      <c r="AW129" s="48">
        <v>10.1235</v>
      </c>
      <c r="AX129" s="48">
        <v>17.829070000000002</v>
      </c>
      <c r="AY129" s="48">
        <v>20.546434999999999</v>
      </c>
      <c r="AZ129" s="48"/>
      <c r="BA129" s="48"/>
      <c r="BB129" s="48"/>
      <c r="BC129" s="48"/>
      <c r="BD129" s="48"/>
      <c r="BF129" s="84">
        <f t="shared" si="346"/>
        <v>0.95584546897714373</v>
      </c>
      <c r="BG129" s="84">
        <f t="shared" si="347"/>
        <v>0.99050557971138042</v>
      </c>
      <c r="BH129" s="84">
        <f t="shared" si="348"/>
        <v>0.92963704180105733</v>
      </c>
      <c r="BI129" s="84">
        <f t="shared" si="349"/>
        <v>1.5310228760916949</v>
      </c>
      <c r="BJ129" s="84">
        <f t="shared" si="350"/>
        <v>0.53152892995904655</v>
      </c>
      <c r="BK129" s="84">
        <f t="shared" si="351"/>
        <v>1.1119608647516257</v>
      </c>
      <c r="BL129" s="84">
        <f t="shared" si="352"/>
        <v>1.2130406634494264</v>
      </c>
      <c r="BM129" s="84">
        <f t="shared" si="353"/>
        <v>0</v>
      </c>
      <c r="BN129" s="84">
        <f t="shared" si="354"/>
        <v>0</v>
      </c>
      <c r="BO129" s="84">
        <f t="shared" si="355"/>
        <v>0</v>
      </c>
      <c r="BP129" s="84">
        <f t="shared" si="356"/>
        <v>0</v>
      </c>
      <c r="BQ129" s="84">
        <f t="shared" si="357"/>
        <v>0</v>
      </c>
    </row>
    <row r="130" spans="1:69" x14ac:dyDescent="0.25">
      <c r="A130" s="44" t="s">
        <v>184</v>
      </c>
      <c r="B130" s="22" t="s">
        <v>49</v>
      </c>
      <c r="C130" s="66">
        <f t="shared" si="343"/>
        <v>20.269918367346936</v>
      </c>
      <c r="D130" s="66">
        <f t="shared" si="343"/>
        <v>17.707445312499999</v>
      </c>
      <c r="E130" s="66">
        <f t="shared" si="343"/>
        <v>20.454848763250883</v>
      </c>
      <c r="F130" s="65">
        <f t="shared" si="344"/>
        <v>1.155155269564009</v>
      </c>
      <c r="H130" s="66">
        <f t="shared" ref="H130:S130" si="363">IFERROR(H55/H118,"-")</f>
        <v>19.613542372881358</v>
      </c>
      <c r="I130" s="66">
        <f t="shared" si="363"/>
        <v>21.214176100628933</v>
      </c>
      <c r="J130" s="66">
        <f t="shared" si="363"/>
        <v>32.312932038834951</v>
      </c>
      <c r="K130" s="66">
        <f t="shared" si="363"/>
        <v>14.700588772845927</v>
      </c>
      <c r="L130" s="66">
        <f t="shared" si="363"/>
        <v>19.776129213483145</v>
      </c>
      <c r="M130" s="66">
        <f t="shared" si="363"/>
        <v>17.034366220735784</v>
      </c>
      <c r="N130" s="66">
        <f t="shared" si="363"/>
        <v>16.643069400630914</v>
      </c>
      <c r="O130" s="66">
        <f t="shared" si="363"/>
        <v>21.043743336623887</v>
      </c>
      <c r="P130" s="66">
        <f t="shared" si="363"/>
        <v>17.886235831809874</v>
      </c>
      <c r="Q130" s="66">
        <f t="shared" si="363"/>
        <v>20.945770992366413</v>
      </c>
      <c r="R130" s="66">
        <f t="shared" si="363"/>
        <v>25.541596244131455</v>
      </c>
      <c r="S130" s="66" t="str">
        <f t="shared" si="363"/>
        <v>-</v>
      </c>
      <c r="U130" s="1">
        <v>13.929083333333301</v>
      </c>
      <c r="V130" s="1">
        <v>20.834769230769201</v>
      </c>
      <c r="W130" s="1">
        <v>25.0931363636364</v>
      </c>
      <c r="X130" s="1">
        <v>21.557777777777801</v>
      </c>
      <c r="Y130" s="1">
        <v>18.706125</v>
      </c>
      <c r="Z130" s="1">
        <v>23.125835820895499</v>
      </c>
      <c r="AA130" s="1">
        <v>19.168636363636399</v>
      </c>
      <c r="AB130" s="1">
        <v>17.002506024096402</v>
      </c>
      <c r="AC130" s="1">
        <v>45.677237499999997</v>
      </c>
      <c r="AD130" s="1">
        <v>-17.7799701492537</v>
      </c>
      <c r="AE130" s="1">
        <v>18.761503968254001</v>
      </c>
      <c r="AF130" s="1">
        <v>23.461231578947299</v>
      </c>
      <c r="AG130" s="1">
        <v>14.5606585365854</v>
      </c>
      <c r="AH130" s="1">
        <v>31.5565909090909</v>
      </c>
      <c r="AI130" s="1">
        <v>16.501870967741901</v>
      </c>
      <c r="AJ130" s="1">
        <v>17.242599999999999</v>
      </c>
      <c r="AK130" s="1">
        <v>19.434519999999999</v>
      </c>
      <c r="AL130" s="1">
        <v>15.770808441558399</v>
      </c>
      <c r="AM130" s="1">
        <v>16.020828282828301</v>
      </c>
      <c r="AN130" s="1">
        <v>17.4672533333333</v>
      </c>
      <c r="AO130" s="1">
        <v>16.641587412587398</v>
      </c>
      <c r="AP130" s="1">
        <v>20.574754385964901</v>
      </c>
      <c r="AQ130" s="1">
        <v>18.5574851851852</v>
      </c>
      <c r="AR130" s="1">
        <v>22.357531468531501</v>
      </c>
      <c r="AS130" s="48">
        <v>20.747410596026491</v>
      </c>
      <c r="AT130" s="48">
        <v>17.3797777777778</v>
      </c>
      <c r="AU130" s="48">
        <v>16.5224444444444</v>
      </c>
      <c r="AV130" s="48">
        <v>19.449470000000002</v>
      </c>
      <c r="AW130" s="48">
        <v>21.824780000000001</v>
      </c>
      <c r="AX130" s="48">
        <v>21.632999999999999</v>
      </c>
      <c r="AY130" s="48">
        <v>25.541595999999998</v>
      </c>
      <c r="AZ130" s="48"/>
      <c r="BA130" s="48"/>
      <c r="BB130" s="48"/>
      <c r="BC130" s="48"/>
      <c r="BD130" s="48"/>
      <c r="BF130" s="84">
        <f t="shared" si="346"/>
        <v>1.4248950721491156</v>
      </c>
      <c r="BG130" s="84">
        <f t="shared" si="347"/>
        <v>0.55074953526652937</v>
      </c>
      <c r="BH130" s="84">
        <f t="shared" si="348"/>
        <v>1.0012467360060393</v>
      </c>
      <c r="BI130" s="84">
        <f t="shared" si="349"/>
        <v>1.1279893983505969</v>
      </c>
      <c r="BJ130" s="84">
        <f t="shared" si="350"/>
        <v>1.122990431459074</v>
      </c>
      <c r="BK130" s="84">
        <f t="shared" si="351"/>
        <v>1.3717115441586281</v>
      </c>
      <c r="BL130" s="84">
        <f t="shared" si="352"/>
        <v>1.5942743751505282</v>
      </c>
      <c r="BM130" s="84">
        <f t="shared" si="353"/>
        <v>0</v>
      </c>
      <c r="BN130" s="84">
        <f t="shared" si="354"/>
        <v>0</v>
      </c>
      <c r="BO130" s="84">
        <f t="shared" si="355"/>
        <v>0</v>
      </c>
      <c r="BP130" s="84">
        <f t="shared" si="356"/>
        <v>0</v>
      </c>
      <c r="BQ130" s="84">
        <f t="shared" si="357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>
        <f t="shared" si="343"/>
        <v>15.408347394540941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>
        <f t="shared" si="364"/>
        <v>15.127657894736842</v>
      </c>
      <c r="Q131" s="66">
        <f t="shared" si="364"/>
        <v>15.595920398009948</v>
      </c>
      <c r="R131" s="66">
        <f t="shared" si="364"/>
        <v>15.5076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14.834301369863001</v>
      </c>
      <c r="AU131" s="48">
        <v>15.3987341772152</v>
      </c>
      <c r="AV131" s="48">
        <v>14.69115</v>
      </c>
      <c r="AW131" s="48">
        <v>16.654140000000002</v>
      </c>
      <c r="AX131" s="48">
        <v>16.957999999999998</v>
      </c>
      <c r="AY131" s="48">
        <v>15.5076</v>
      </c>
      <c r="AZ131" s="48"/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/>
      <c r="B132" s="3" t="s">
        <v>153</v>
      </c>
      <c r="C132" s="66">
        <f t="shared" ref="C132:E132" si="365">IFERROR(C58/C120,"-")</f>
        <v>19.995114802149484</v>
      </c>
      <c r="D132" s="66">
        <f t="shared" si="365"/>
        <v>19.40311810699588</v>
      </c>
      <c r="E132" s="66">
        <f t="shared" si="365"/>
        <v>19.059857248310717</v>
      </c>
      <c r="F132" s="65">
        <f t="shared" si="344"/>
        <v>0.98230898473161388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14.02</v>
      </c>
      <c r="V132" s="71">
        <f t="shared" ref="V132:BD132" si="366">IFERROR(V58/V120,"-")</f>
        <v>15.625955835962142</v>
      </c>
      <c r="W132" s="71">
        <f t="shared" si="366"/>
        <v>21.10266990291262</v>
      </c>
      <c r="X132" s="71">
        <f t="shared" si="366"/>
        <v>21.302693009118546</v>
      </c>
      <c r="Y132" s="71">
        <f t="shared" si="366"/>
        <v>17.635987577639753</v>
      </c>
      <c r="Z132" s="71">
        <f t="shared" si="366"/>
        <v>23.390156327543412</v>
      </c>
      <c r="AA132" s="71">
        <f t="shared" si="366"/>
        <v>21.231783610755439</v>
      </c>
      <c r="AB132" s="71">
        <f t="shared" si="366"/>
        <v>16.960227655986508</v>
      </c>
      <c r="AC132" s="71">
        <f t="shared" si="366"/>
        <v>23.138451001053731</v>
      </c>
      <c r="AD132" s="71">
        <f t="shared" si="366"/>
        <v>18.239158311345633</v>
      </c>
      <c r="AE132" s="71">
        <f t="shared" si="366"/>
        <v>17.904116818558418</v>
      </c>
      <c r="AF132" s="71">
        <f t="shared" si="366"/>
        <v>21.332745024875607</v>
      </c>
      <c r="AG132" s="71">
        <f t="shared" si="366"/>
        <v>17.371126074498566</v>
      </c>
      <c r="AH132" s="71">
        <f t="shared" si="366"/>
        <v>20.357589820359191</v>
      </c>
      <c r="AI132" s="71">
        <f t="shared" si="366"/>
        <v>20.374723428571418</v>
      </c>
      <c r="AJ132" s="71">
        <f t="shared" si="366"/>
        <v>22.610008652657601</v>
      </c>
      <c r="AK132" s="71">
        <f t="shared" si="366"/>
        <v>20.347913690476194</v>
      </c>
      <c r="AL132" s="71">
        <f t="shared" si="366"/>
        <v>16.997334630350196</v>
      </c>
      <c r="AM132" s="71">
        <f t="shared" si="366"/>
        <v>17.869808322824717</v>
      </c>
      <c r="AN132" s="71">
        <f t="shared" si="366"/>
        <v>18.226050583657589</v>
      </c>
      <c r="AO132" s="71">
        <f t="shared" si="366"/>
        <v>18.138375784753361</v>
      </c>
      <c r="AP132" s="71">
        <f t="shared" si="366"/>
        <v>21.754643364928906</v>
      </c>
      <c r="AQ132" s="71">
        <f t="shared" si="366"/>
        <v>21.555341653666176</v>
      </c>
      <c r="AR132" s="71">
        <f t="shared" si="366"/>
        <v>23.758100316789921</v>
      </c>
      <c r="AS132" s="71">
        <f t="shared" si="366"/>
        <v>18.506746376811595</v>
      </c>
      <c r="AT132" s="71">
        <f t="shared" si="366"/>
        <v>23.174427680090769</v>
      </c>
      <c r="AU132" s="71">
        <f t="shared" si="366"/>
        <v>19.410752610731002</v>
      </c>
      <c r="AV132" s="71">
        <f t="shared" si="366"/>
        <v>19.652881496881498</v>
      </c>
      <c r="AW132" s="71">
        <f t="shared" si="366"/>
        <v>16.280482502651115</v>
      </c>
      <c r="AX132" s="71">
        <f t="shared" si="366"/>
        <v>18.937293606455619</v>
      </c>
      <c r="AY132" s="71">
        <f t="shared" si="366"/>
        <v>19.926937172774871</v>
      </c>
      <c r="AZ132" s="71" t="str">
        <f t="shared" si="366"/>
        <v>-</v>
      </c>
      <c r="BA132" s="71" t="str">
        <f t="shared" si="366"/>
        <v>-</v>
      </c>
      <c r="BB132" s="71" t="str">
        <f t="shared" si="366"/>
        <v>-</v>
      </c>
      <c r="BC132" s="71" t="str">
        <f t="shared" si="366"/>
        <v>-</v>
      </c>
      <c r="BD132" s="71" t="str">
        <f t="shared" si="366"/>
        <v>-</v>
      </c>
      <c r="BF132" s="84">
        <f t="shared" ref="BF132:BF133" si="367">IFERROR(AS132/AG132,"-")</f>
        <v>1.0653740176337883</v>
      </c>
      <c r="BG132" s="84">
        <f t="shared" ref="BG132:BG133" si="368">IFERROR(AT132/AH132,"-")</f>
        <v>1.1383679445645634</v>
      </c>
      <c r="BH132" s="84">
        <f t="shared" ref="BH132:BH133" si="369">IFERROR(AU132/AI132,"-")</f>
        <v>0.9526879066005558</v>
      </c>
      <c r="BI132" s="84">
        <f t="shared" ref="BI132:BI133" si="370">IFERROR(AV132/AJ132,"-")</f>
        <v>0.86921158672672516</v>
      </c>
      <c r="BJ132" s="84">
        <f t="shared" ref="BJ132:BJ133" si="371">IFERROR(AW132/AK132,"-")</f>
        <v>0.80010573812641872</v>
      </c>
      <c r="BK132" s="84">
        <f t="shared" ref="BK132:BK133" si="372">IFERROR(AX132/AL132,"-")</f>
        <v>1.1141331284165847</v>
      </c>
      <c r="BL132" s="84">
        <f t="shared" ref="BL132:BL133" si="373">IFERROR(AY132/AM132,"-")</f>
        <v>1.1151175666122075</v>
      </c>
      <c r="BM132" s="84" t="str">
        <f t="shared" ref="BM132:BM133" si="374">IFERROR(AZ132/AN132,"-")</f>
        <v>-</v>
      </c>
      <c r="BN132" s="84" t="str">
        <f t="shared" ref="BN132:BN133" si="375">IFERROR(BA132/AO132,"-")</f>
        <v>-</v>
      </c>
      <c r="BO132" s="84" t="str">
        <f t="shared" ref="BO132:BO133" si="376">IFERROR(BB132/AP132,"-")</f>
        <v>-</v>
      </c>
      <c r="BP132" s="84" t="str">
        <f t="shared" ref="BP132:BP133" si="377">IFERROR(BC132/AQ132,"-")</f>
        <v>-</v>
      </c>
      <c r="BQ132" s="84" t="str">
        <f t="shared" ref="BQ132:BQ133" si="378">IFERROR(BD132/AR132,"-")</f>
        <v>-</v>
      </c>
    </row>
    <row r="133" spans="1:69" x14ac:dyDescent="0.25">
      <c r="A133" s="45" t="s">
        <v>209</v>
      </c>
      <c r="B133" s="3" t="s">
        <v>61</v>
      </c>
      <c r="C133" s="66">
        <f>IFERROR(C59/C121,"-")</f>
        <v>19.995114802149484</v>
      </c>
      <c r="D133" s="66">
        <f t="shared" ref="D133:E133" si="379">IFERROR(D59/D121,"-")</f>
        <v>19.40311810699588</v>
      </c>
      <c r="E133" s="66">
        <f t="shared" si="379"/>
        <v>18.978167536360608</v>
      </c>
      <c r="F133" s="65">
        <f>IFERROR(E133/D133,"")</f>
        <v>0.97809885152005271</v>
      </c>
      <c r="H133" s="66">
        <f t="shared" ref="H133:S133" si="380">IFERROR(H59/H121,"-")</f>
        <v>17.469512863070538</v>
      </c>
      <c r="I133" s="66">
        <f t="shared" si="380"/>
        <v>20.980651802656546</v>
      </c>
      <c r="J133" s="66">
        <f t="shared" si="380"/>
        <v>20.920287559190701</v>
      </c>
      <c r="K133" s="66">
        <f t="shared" si="380"/>
        <v>19.518221382591658</v>
      </c>
      <c r="L133" s="66">
        <f t="shared" si="380"/>
        <v>19.698229139922958</v>
      </c>
      <c r="M133" s="66">
        <f t="shared" si="380"/>
        <v>19.704485850936624</v>
      </c>
      <c r="N133" s="66">
        <f t="shared" si="380"/>
        <v>18.084110488988426</v>
      </c>
      <c r="O133" s="66">
        <f t="shared" si="380"/>
        <v>22.635002238805992</v>
      </c>
      <c r="P133" s="66">
        <f t="shared" si="380"/>
        <v>20.190858036890646</v>
      </c>
      <c r="Q133" s="66">
        <f t="shared" si="380"/>
        <v>18.002697916666666</v>
      </c>
      <c r="R133" s="66">
        <f t="shared" si="380"/>
        <v>19.832587532023911</v>
      </c>
      <c r="S133" s="66" t="str">
        <f t="shared" si="380"/>
        <v>-</v>
      </c>
      <c r="T133" s="5"/>
      <c r="U133" s="10">
        <v>14.02</v>
      </c>
      <c r="V133" s="10">
        <v>15.625955835962101</v>
      </c>
      <c r="W133" s="10">
        <v>21.102669902912599</v>
      </c>
      <c r="X133" s="10">
        <v>21.302693009118499</v>
      </c>
      <c r="Y133" s="10">
        <v>17.635987577639799</v>
      </c>
      <c r="Z133" s="10">
        <v>23.390156327543401</v>
      </c>
      <c r="AA133" s="10">
        <v>21.2317836107554</v>
      </c>
      <c r="AB133" s="10">
        <v>16.9602276559865</v>
      </c>
      <c r="AC133" s="10">
        <v>23.138451001053699</v>
      </c>
      <c r="AD133" s="10">
        <v>18.239158311345602</v>
      </c>
      <c r="AE133" s="10">
        <v>17.9041168185584</v>
      </c>
      <c r="AF133" s="10">
        <v>21.332745024875599</v>
      </c>
      <c r="AG133" s="10">
        <v>17.371126074498601</v>
      </c>
      <c r="AH133" s="10">
        <v>20.357589820359198</v>
      </c>
      <c r="AI133" s="10">
        <v>20.3747234285714</v>
      </c>
      <c r="AJ133" s="10">
        <v>22.610008652657601</v>
      </c>
      <c r="AK133" s="10">
        <v>20.347913690476201</v>
      </c>
      <c r="AL133" s="10">
        <v>16.997334630350199</v>
      </c>
      <c r="AM133" s="10">
        <v>17.869808322824699</v>
      </c>
      <c r="AN133" s="10">
        <v>18.226050583657599</v>
      </c>
      <c r="AO133" s="10">
        <v>18.1383757847534</v>
      </c>
      <c r="AP133" s="10">
        <v>21.754643364928899</v>
      </c>
      <c r="AQ133" s="10">
        <v>21.555341653666201</v>
      </c>
      <c r="AR133" s="10">
        <v>23.7581003167899</v>
      </c>
      <c r="AS133" s="48">
        <v>18.506746376811595</v>
      </c>
      <c r="AT133" s="48">
        <v>22.842821350762499</v>
      </c>
      <c r="AU133" s="48">
        <v>19.299775910364101</v>
      </c>
      <c r="AV133" s="48">
        <v>19.430209999999999</v>
      </c>
      <c r="AW133" s="48">
        <v>16.28614</v>
      </c>
      <c r="AX133" s="48">
        <v>18.919029999999999</v>
      </c>
      <c r="AY133" s="48">
        <v>19.832588000000001</v>
      </c>
      <c r="AZ133" s="48"/>
      <c r="BA133" s="48"/>
      <c r="BB133" s="48"/>
      <c r="BC133" s="48"/>
      <c r="BD133" s="48"/>
      <c r="BF133" s="84">
        <f t="shared" si="367"/>
        <v>1.065374017633786</v>
      </c>
      <c r="BG133" s="84">
        <f t="shared" si="368"/>
        <v>1.1220788684875591</v>
      </c>
      <c r="BH133" s="84">
        <f t="shared" si="369"/>
        <v>0.94724112344514555</v>
      </c>
      <c r="BI133" s="84">
        <f t="shared" si="370"/>
        <v>0.85936322707758694</v>
      </c>
      <c r="BJ133" s="84">
        <f t="shared" si="371"/>
        <v>0.80038377632900493</v>
      </c>
      <c r="BK133" s="84">
        <f t="shared" si="372"/>
        <v>1.1130586301583101</v>
      </c>
      <c r="BL133" s="84">
        <f t="shared" si="373"/>
        <v>1.109837757726158</v>
      </c>
      <c r="BM133" s="84">
        <f t="shared" si="374"/>
        <v>0</v>
      </c>
      <c r="BN133" s="84">
        <f t="shared" si="375"/>
        <v>0</v>
      </c>
      <c r="BO133" s="84">
        <f t="shared" si="376"/>
        <v>0</v>
      </c>
      <c r="BP133" s="84">
        <f t="shared" si="377"/>
        <v>0</v>
      </c>
      <c r="BQ133" s="84">
        <f t="shared" si="378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381">IFERROR(C112/C88,"-")</f>
        <v>2.9674796747967478</v>
      </c>
      <c r="D136" s="66">
        <f t="shared" si="381"/>
        <v>2.3805970149253732</v>
      </c>
      <c r="E136" s="66">
        <f t="shared" si="381"/>
        <v>3.4281879194630873</v>
      </c>
      <c r="F136" s="65">
        <f t="shared" ref="F136:F144" si="382">IFERROR(E136/D136,"")</f>
        <v>1.4400538595863752</v>
      </c>
      <c r="H136" s="66">
        <f t="shared" ref="H136:S136" si="383">IFERROR(H112/H88,"-")</f>
        <v>2.8414634146341462</v>
      </c>
      <c r="I136" s="66">
        <f t="shared" si="383"/>
        <v>2.9444444444444446</v>
      </c>
      <c r="J136" s="66">
        <f t="shared" si="383"/>
        <v>2.8166666666666669</v>
      </c>
      <c r="K136" s="66">
        <f t="shared" si="383"/>
        <v>3.6349206349206349</v>
      </c>
      <c r="L136" s="66">
        <f t="shared" si="383"/>
        <v>1.9646017699115044</v>
      </c>
      <c r="M136" s="66">
        <f t="shared" si="383"/>
        <v>2.7419354838709675</v>
      </c>
      <c r="N136" s="66">
        <f t="shared" si="383"/>
        <v>2.4567307692307692</v>
      </c>
      <c r="O136" s="66">
        <f t="shared" si="383"/>
        <v>3.76</v>
      </c>
      <c r="P136" s="66">
        <f t="shared" si="383"/>
        <v>3.3756476683937824</v>
      </c>
      <c r="Q136" s="66">
        <f t="shared" si="383"/>
        <v>3.5022831050228311</v>
      </c>
      <c r="R136" s="66">
        <f t="shared" si="383"/>
        <v>3.2324561403508771</v>
      </c>
      <c r="S136" s="66" t="str">
        <f t="shared" si="383"/>
        <v>-</v>
      </c>
      <c r="U136" s="12">
        <v>2.2222222222222201</v>
      </c>
      <c r="V136" s="12">
        <v>2.3199999999999998</v>
      </c>
      <c r="W136" s="12">
        <v>3.8333333333333299</v>
      </c>
      <c r="X136" s="12">
        <v>3.5714285714285698</v>
      </c>
      <c r="Y136" s="12">
        <v>2.31395348837209</v>
      </c>
      <c r="Z136" s="12">
        <v>2.9634146341463401</v>
      </c>
      <c r="AA136" s="12">
        <v>3.3157894736842102</v>
      </c>
      <c r="AB136" s="12">
        <v>2.0735294117647101</v>
      </c>
      <c r="AC136" s="12">
        <v>2.9479166666666701</v>
      </c>
      <c r="AD136" s="12">
        <v>3.36904761904762</v>
      </c>
      <c r="AE136" s="12">
        <v>2.9523809523809499</v>
      </c>
      <c r="AF136" s="12">
        <v>4.5833333333333304</v>
      </c>
      <c r="AG136" s="12">
        <v>1.4242424242424201</v>
      </c>
      <c r="AH136" s="12">
        <v>1.6666666666666701</v>
      </c>
      <c r="AI136" s="12">
        <v>2.5531914893617</v>
      </c>
      <c r="AJ136" s="12">
        <v>4</v>
      </c>
      <c r="AK136" s="12">
        <v>2.3783783783783798</v>
      </c>
      <c r="AL136" s="12">
        <v>2.0408163265306101</v>
      </c>
      <c r="AM136" s="12">
        <v>2.45161290322581</v>
      </c>
      <c r="AN136" s="12">
        <v>2.1</v>
      </c>
      <c r="AO136" s="12">
        <v>2.7894736842105301</v>
      </c>
      <c r="AP136" s="12">
        <v>2.9677419354838701</v>
      </c>
      <c r="AQ136" s="12">
        <v>3.82258064516129</v>
      </c>
      <c r="AR136" s="12">
        <v>4.3552631578947398</v>
      </c>
      <c r="AS136" s="48">
        <v>3.1363636363636362</v>
      </c>
      <c r="AT136" s="48">
        <v>2.9923076923076901</v>
      </c>
      <c r="AU136" s="48">
        <v>3.8972602739725999</v>
      </c>
      <c r="AV136" s="48">
        <v>3.0337839999999998</v>
      </c>
      <c r="AW136" s="48">
        <v>2.9563760000000001</v>
      </c>
      <c r="AX136" s="48">
        <v>4.5709220000000004</v>
      </c>
      <c r="AY136" s="48">
        <v>3.232456</v>
      </c>
      <c r="AZ136" s="48"/>
      <c r="BA136" s="48"/>
      <c r="BB136" s="48"/>
      <c r="BC136" s="48"/>
      <c r="BD136" s="48"/>
      <c r="BF136" s="84">
        <f t="shared" ref="BF136:BF143" si="384">IFERROR(AS136/AG136,"-")</f>
        <v>2.2021276595744745</v>
      </c>
      <c r="BG136" s="84">
        <f t="shared" ref="BG136:BG143" si="385">IFERROR(AT136/AH136,"-")</f>
        <v>1.7953846153846105</v>
      </c>
      <c r="BH136" s="84">
        <f t="shared" ref="BH136:BH143" si="386">IFERROR(AU136/AI136,"-")</f>
        <v>1.5264269406392696</v>
      </c>
      <c r="BI136" s="84">
        <f t="shared" ref="BI136:BI143" si="387">IFERROR(AV136/AJ136,"-")</f>
        <v>0.75844599999999995</v>
      </c>
      <c r="BJ136" s="84">
        <f t="shared" ref="BJ136:BJ143" si="388">IFERROR(AW136/AK136,"-")</f>
        <v>1.2430217272727266</v>
      </c>
      <c r="BK136" s="84">
        <f t="shared" ref="BK136:BK143" si="389">IFERROR(AX136/AL136,"-")</f>
        <v>2.2397517800000024</v>
      </c>
      <c r="BL136" s="84">
        <f t="shared" ref="BL136:BL143" si="390">IFERROR(AY136/AM136,"-")</f>
        <v>1.3185017894736824</v>
      </c>
      <c r="BM136" s="84">
        <f t="shared" ref="BM136:BM143" si="391">IFERROR(AZ136/AN136,"-")</f>
        <v>0</v>
      </c>
      <c r="BN136" s="84">
        <f t="shared" ref="BN136:BN143" si="392">IFERROR(BA136/AO136,"-")</f>
        <v>0</v>
      </c>
      <c r="BO136" s="84">
        <f t="shared" ref="BO136:BO143" si="393">IFERROR(BB136/AP136,"-")</f>
        <v>0</v>
      </c>
      <c r="BP136" s="84">
        <f t="shared" ref="BP136:BP143" si="394">IFERROR(BC136/AQ136,"-")</f>
        <v>0</v>
      </c>
      <c r="BQ136" s="84">
        <f t="shared" ref="BQ136:BQ143" si="395">IFERROR(BD136/AR136,"-")</f>
        <v>0</v>
      </c>
    </row>
    <row r="137" spans="1:69" x14ac:dyDescent="0.25">
      <c r="A137" s="44" t="s">
        <v>171</v>
      </c>
      <c r="B137" s="22" t="s">
        <v>44</v>
      </c>
      <c r="C137" s="66">
        <f t="shared" si="381"/>
        <v>1.3584905660377358</v>
      </c>
      <c r="D137" s="66">
        <f t="shared" si="381"/>
        <v>1.6823770491803278</v>
      </c>
      <c r="E137" s="66">
        <f t="shared" si="381"/>
        <v>1.5848765432098766</v>
      </c>
      <c r="F137" s="65">
        <f>IFERROR(E137/D137,"")</f>
        <v>0.94204598427091324</v>
      </c>
      <c r="H137" s="66">
        <f t="shared" ref="H137:S137" si="396">IFERROR(H113/H89,"-")</f>
        <v>1.3809523809523809</v>
      </c>
      <c r="I137" s="66">
        <f t="shared" si="396"/>
        <v>1.3203125</v>
      </c>
      <c r="J137" s="66">
        <f t="shared" si="396"/>
        <v>1.4359999999999999</v>
      </c>
      <c r="K137" s="66">
        <f t="shared" si="396"/>
        <v>1.8725490196078431</v>
      </c>
      <c r="L137" s="66">
        <f t="shared" si="396"/>
        <v>1.8866666666666667</v>
      </c>
      <c r="M137" s="66">
        <f t="shared" si="396"/>
        <v>1.613899613899614</v>
      </c>
      <c r="N137" s="66">
        <f t="shared" si="396"/>
        <v>1.8540925266903914</v>
      </c>
      <c r="O137" s="66">
        <f t="shared" si="396"/>
        <v>1.7025641025641025</v>
      </c>
      <c r="P137" s="66">
        <f t="shared" si="396"/>
        <v>1.6282051282051282</v>
      </c>
      <c r="Q137" s="66">
        <f t="shared" si="396"/>
        <v>1.6009900990099011</v>
      </c>
      <c r="R137" s="66">
        <f t="shared" si="396"/>
        <v>1.4451612903225806</v>
      </c>
      <c r="S137" s="66" t="str">
        <f t="shared" si="396"/>
        <v>-</v>
      </c>
      <c r="U137" s="12">
        <v>1.17777777777778</v>
      </c>
      <c r="V137" s="12">
        <v>1.2</v>
      </c>
      <c r="W137" s="12">
        <v>1.5901639344262299</v>
      </c>
      <c r="X137" s="12">
        <v>1.42105263157895</v>
      </c>
      <c r="Y137" s="12">
        <v>1.2328767123287701</v>
      </c>
      <c r="Z137" s="12">
        <v>1.3084112149532701</v>
      </c>
      <c r="AA137" s="12">
        <v>1.43157894736842</v>
      </c>
      <c r="AB137" s="12">
        <v>1.34210526315789</v>
      </c>
      <c r="AC137" s="12">
        <v>1.53164556962025</v>
      </c>
      <c r="AD137" s="12">
        <v>1.35211267605634</v>
      </c>
      <c r="AE137" s="12">
        <v>1.6666666666666701</v>
      </c>
      <c r="AF137" s="12">
        <v>2.4086956521739098</v>
      </c>
      <c r="AG137" s="12">
        <v>1.4615384615384599</v>
      </c>
      <c r="AH137" s="12">
        <v>1.52173913043478</v>
      </c>
      <c r="AI137" s="12">
        <v>2.0087719298245599</v>
      </c>
      <c r="AJ137" s="12">
        <v>1.6811594202898501</v>
      </c>
      <c r="AK137" s="12">
        <v>1.3783783783783801</v>
      </c>
      <c r="AL137" s="12">
        <v>1.72413793103448</v>
      </c>
      <c r="AM137" s="12">
        <v>1.51898734177215</v>
      </c>
      <c r="AN137" s="12">
        <v>1.8533333333333299</v>
      </c>
      <c r="AO137" s="12">
        <v>2.0629921259842501</v>
      </c>
      <c r="AP137" s="12">
        <v>1.5617977528089899</v>
      </c>
      <c r="AQ137" s="12">
        <v>1.61417322834646</v>
      </c>
      <c r="AR137" s="12">
        <v>1.83908045977011</v>
      </c>
      <c r="AS137" s="48">
        <v>1.9148936170212767</v>
      </c>
      <c r="AT137" s="48">
        <v>1.29508196721311</v>
      </c>
      <c r="AU137" s="48">
        <v>1.8181818181818199</v>
      </c>
      <c r="AV137" s="48">
        <v>1.769231</v>
      </c>
      <c r="AW137" s="48">
        <v>1.418831</v>
      </c>
      <c r="AX137" s="48">
        <v>1.6201920000000001</v>
      </c>
      <c r="AY137" s="48">
        <v>1.4451609999999999</v>
      </c>
      <c r="AZ137" s="48"/>
      <c r="BA137" s="48"/>
      <c r="BB137" s="48"/>
      <c r="BC137" s="48"/>
      <c r="BD137" s="48"/>
      <c r="BF137" s="84">
        <f t="shared" si="384"/>
        <v>1.310190369540875</v>
      </c>
      <c r="BG137" s="84">
        <f t="shared" si="385"/>
        <v>0.85105386416861661</v>
      </c>
      <c r="BH137" s="84">
        <f t="shared" si="386"/>
        <v>0.90512107979357037</v>
      </c>
      <c r="BI137" s="84">
        <f t="shared" si="387"/>
        <v>1.0523874051724169</v>
      </c>
      <c r="BJ137" s="84">
        <f t="shared" si="388"/>
        <v>1.0293479803921555</v>
      </c>
      <c r="BK137" s="84">
        <f t="shared" si="389"/>
        <v>0.93971136000000155</v>
      </c>
      <c r="BL137" s="84">
        <f t="shared" si="390"/>
        <v>0.95139765833333445</v>
      </c>
      <c r="BM137" s="84">
        <f t="shared" si="391"/>
        <v>0</v>
      </c>
      <c r="BN137" s="84">
        <f t="shared" si="392"/>
        <v>0</v>
      </c>
      <c r="BO137" s="84">
        <f t="shared" si="393"/>
        <v>0</v>
      </c>
      <c r="BP137" s="84">
        <f t="shared" si="394"/>
        <v>0</v>
      </c>
      <c r="BQ137" s="84">
        <f t="shared" si="395"/>
        <v>0</v>
      </c>
    </row>
    <row r="138" spans="1:69" x14ac:dyDescent="0.25">
      <c r="A138" s="44" t="s">
        <v>172</v>
      </c>
      <c r="B138" s="22" t="s">
        <v>45</v>
      </c>
      <c r="C138" s="66">
        <f t="shared" si="381"/>
        <v>1.4776470588235293</v>
      </c>
      <c r="D138" s="66">
        <f t="shared" si="381"/>
        <v>1.7366310160427807</v>
      </c>
      <c r="E138" s="66">
        <f t="shared" si="381"/>
        <v>1.7766599597585513</v>
      </c>
      <c r="F138" s="65">
        <f t="shared" si="382"/>
        <v>1.0230497689756708</v>
      </c>
      <c r="H138" s="66">
        <f t="shared" ref="H138:S138" si="397">IFERROR(H114/H90,"-")</f>
        <v>1.3577235772357723</v>
      </c>
      <c r="I138" s="66">
        <f t="shared" si="397"/>
        <v>1.5784753363228698</v>
      </c>
      <c r="J138" s="66">
        <f t="shared" si="397"/>
        <v>1.5418848167539267</v>
      </c>
      <c r="K138" s="66">
        <f t="shared" si="397"/>
        <v>1.9046610169491525</v>
      </c>
      <c r="L138" s="66">
        <f t="shared" si="397"/>
        <v>1.7866666666666666</v>
      </c>
      <c r="M138" s="66">
        <f t="shared" si="397"/>
        <v>1.7873831775700935</v>
      </c>
      <c r="N138" s="66">
        <f t="shared" si="397"/>
        <v>1.6769911504424779</v>
      </c>
      <c r="O138" s="66">
        <f t="shared" si="397"/>
        <v>1.882636655948553</v>
      </c>
      <c r="P138" s="66">
        <f t="shared" si="397"/>
        <v>1.8010204081632653</v>
      </c>
      <c r="Q138" s="66">
        <f t="shared" si="397"/>
        <v>1.7184873949579831</v>
      </c>
      <c r="R138" s="66">
        <f t="shared" si="397"/>
        <v>1.9206349206349207</v>
      </c>
      <c r="S138" s="66" t="str">
        <f t="shared" si="397"/>
        <v>-</v>
      </c>
      <c r="U138" s="12">
        <v>1.2666666666666699</v>
      </c>
      <c r="V138" s="12">
        <v>1.28571428571429</v>
      </c>
      <c r="W138" s="12">
        <v>1.7619047619047601</v>
      </c>
      <c r="X138" s="12">
        <v>1.5972222222222201</v>
      </c>
      <c r="Y138" s="12">
        <v>1.4875</v>
      </c>
      <c r="Z138" s="12">
        <v>1.6619718309859199</v>
      </c>
      <c r="AA138" s="12">
        <v>1.37974683544304</v>
      </c>
      <c r="AB138" s="12">
        <v>1.5102040816326501</v>
      </c>
      <c r="AC138" s="12">
        <v>1.76984126984127</v>
      </c>
      <c r="AD138" s="12">
        <v>1.5079365079365099</v>
      </c>
      <c r="AE138" s="12">
        <v>2.0625</v>
      </c>
      <c r="AF138" s="12">
        <v>2.044</v>
      </c>
      <c r="AG138" s="12">
        <v>1.6756756756756801</v>
      </c>
      <c r="AH138" s="12">
        <v>1.5</v>
      </c>
      <c r="AI138" s="12">
        <v>2.125</v>
      </c>
      <c r="AJ138" s="12">
        <v>1.72413793103448</v>
      </c>
      <c r="AK138" s="12">
        <v>1.6949152542372901</v>
      </c>
      <c r="AL138" s="12">
        <v>1.9485294117647101</v>
      </c>
      <c r="AM138" s="12">
        <v>1.5647058823529401</v>
      </c>
      <c r="AN138" s="12">
        <v>1.3571428571428601</v>
      </c>
      <c r="AO138" s="12">
        <v>2.1267605633802802</v>
      </c>
      <c r="AP138" s="12">
        <v>1.67676767676768</v>
      </c>
      <c r="AQ138" s="12">
        <v>2.1603773584905701</v>
      </c>
      <c r="AR138" s="12">
        <v>1.7971698113207499</v>
      </c>
      <c r="AS138" s="48">
        <v>1.509090909090909</v>
      </c>
      <c r="AT138" s="48">
        <v>1.5</v>
      </c>
      <c r="AU138" s="48">
        <v>2.11578947368421</v>
      </c>
      <c r="AV138" s="48">
        <v>1.3783780000000001</v>
      </c>
      <c r="AW138" s="48">
        <v>2.0789469999999999</v>
      </c>
      <c r="AX138" s="48">
        <v>1.693182</v>
      </c>
      <c r="AY138" s="48">
        <v>1.9206350000000001</v>
      </c>
      <c r="AZ138" s="48"/>
      <c r="BA138" s="48"/>
      <c r="BB138" s="48"/>
      <c r="BC138" s="48"/>
      <c r="BD138" s="48"/>
      <c r="BF138" s="84">
        <f t="shared" si="384"/>
        <v>0.90058651026392722</v>
      </c>
      <c r="BG138" s="84">
        <f t="shared" si="385"/>
        <v>1</v>
      </c>
      <c r="BH138" s="84">
        <f t="shared" si="386"/>
        <v>0.99566563467492231</v>
      </c>
      <c r="BI138" s="84">
        <f t="shared" si="387"/>
        <v>0.79945924000000135</v>
      </c>
      <c r="BJ138" s="84">
        <f t="shared" si="388"/>
        <v>1.2265787299999986</v>
      </c>
      <c r="BK138" s="84">
        <f t="shared" si="389"/>
        <v>0.86895378113207355</v>
      </c>
      <c r="BL138" s="84">
        <f t="shared" si="390"/>
        <v>1.2274734962406024</v>
      </c>
      <c r="BM138" s="84">
        <f t="shared" si="391"/>
        <v>0</v>
      </c>
      <c r="BN138" s="84">
        <f t="shared" si="392"/>
        <v>0</v>
      </c>
      <c r="BO138" s="84">
        <f t="shared" si="393"/>
        <v>0</v>
      </c>
      <c r="BP138" s="84">
        <f t="shared" si="394"/>
        <v>0</v>
      </c>
      <c r="BQ138" s="84">
        <f t="shared" si="395"/>
        <v>0</v>
      </c>
    </row>
    <row r="139" spans="1:69" x14ac:dyDescent="0.25">
      <c r="A139" s="44" t="s">
        <v>173</v>
      </c>
      <c r="B139" s="22" t="s">
        <v>46</v>
      </c>
      <c r="C139" s="66">
        <f t="shared" si="381"/>
        <v>1.3656093489148582</v>
      </c>
      <c r="D139" s="66">
        <f t="shared" si="381"/>
        <v>1.7940503432494279</v>
      </c>
      <c r="E139" s="66">
        <f t="shared" si="381"/>
        <v>1.778782894736842</v>
      </c>
      <c r="F139" s="65">
        <f t="shared" si="382"/>
        <v>0.99148995535714279</v>
      </c>
      <c r="H139" s="66">
        <f t="shared" ref="H139:S139" si="398">IFERROR(H115/H91,"-")</f>
        <v>1.3504672897196262</v>
      </c>
      <c r="I139" s="66">
        <f t="shared" si="398"/>
        <v>1.4045801526717556</v>
      </c>
      <c r="J139" s="66">
        <f t="shared" si="398"/>
        <v>1.3094462540716612</v>
      </c>
      <c r="K139" s="66">
        <f t="shared" si="398"/>
        <v>1.7302631578947369</v>
      </c>
      <c r="L139" s="66">
        <f t="shared" si="398"/>
        <v>1.621875</v>
      </c>
      <c r="M139" s="66">
        <f t="shared" si="398"/>
        <v>1.8700980392156863</v>
      </c>
      <c r="N139" s="66">
        <f t="shared" si="398"/>
        <v>1.8235294117647058</v>
      </c>
      <c r="O139" s="66">
        <f t="shared" si="398"/>
        <v>2.4480712166172105</v>
      </c>
      <c r="P139" s="66">
        <f t="shared" si="398"/>
        <v>1.7966101694915255</v>
      </c>
      <c r="Q139" s="66">
        <f t="shared" si="398"/>
        <v>1.7200854700854702</v>
      </c>
      <c r="R139" s="66">
        <f t="shared" si="398"/>
        <v>1.8860759493670887</v>
      </c>
      <c r="S139" s="66" t="str">
        <f t="shared" si="398"/>
        <v>-</v>
      </c>
      <c r="U139" s="12">
        <v>1.2833333333333301</v>
      </c>
      <c r="V139" s="12">
        <v>1.38709677419355</v>
      </c>
      <c r="W139" s="12">
        <v>1.3695652173913</v>
      </c>
      <c r="X139" s="12">
        <v>1.6153846153846201</v>
      </c>
      <c r="Y139" s="12">
        <v>1.3125</v>
      </c>
      <c r="Z139" s="12">
        <v>1.3731884057971</v>
      </c>
      <c r="AA139" s="12">
        <v>1.30894308943089</v>
      </c>
      <c r="AB139" s="12">
        <v>1.28378378378378</v>
      </c>
      <c r="AC139" s="12">
        <v>1.32727272727273</v>
      </c>
      <c r="AD139" s="12">
        <v>1.4473684210526301</v>
      </c>
      <c r="AE139" s="12">
        <v>1.8411214953271</v>
      </c>
      <c r="AF139" s="12">
        <v>1.8099173553718999</v>
      </c>
      <c r="AG139" s="12">
        <v>1.41</v>
      </c>
      <c r="AH139" s="12">
        <v>1.375</v>
      </c>
      <c r="AI139" s="12">
        <v>2.07407407407407</v>
      </c>
      <c r="AJ139" s="12">
        <v>2</v>
      </c>
      <c r="AK139" s="12">
        <v>1.675</v>
      </c>
      <c r="AL139" s="12">
        <v>1.9949494949494999</v>
      </c>
      <c r="AM139" s="12">
        <v>1.95890410958904</v>
      </c>
      <c r="AN139" s="12">
        <v>1.6973684210526301</v>
      </c>
      <c r="AO139" s="12">
        <v>1.81944444444444</v>
      </c>
      <c r="AP139" s="12">
        <v>1.375</v>
      </c>
      <c r="AQ139" s="12">
        <v>2.4953271028037398</v>
      </c>
      <c r="AR139" s="12">
        <v>2.8313253012048198</v>
      </c>
      <c r="AS139" s="48">
        <v>2.0595238095238093</v>
      </c>
      <c r="AT139" s="48">
        <v>1.67741935483871</v>
      </c>
      <c r="AU139" s="48">
        <v>1.71264367816092</v>
      </c>
      <c r="AV139" s="48">
        <v>1.507463</v>
      </c>
      <c r="AW139" s="48">
        <v>1.5555559999999999</v>
      </c>
      <c r="AX139" s="48">
        <v>2.0406979999999999</v>
      </c>
      <c r="AY139" s="48">
        <v>1.8860760000000001</v>
      </c>
      <c r="AZ139" s="48"/>
      <c r="BA139" s="48"/>
      <c r="BB139" s="48"/>
      <c r="BC139" s="48"/>
      <c r="BD139" s="48"/>
      <c r="BF139" s="84">
        <f t="shared" si="384"/>
        <v>1.4606551840594393</v>
      </c>
      <c r="BG139" s="84">
        <f t="shared" si="385"/>
        <v>1.2199413489736073</v>
      </c>
      <c r="BH139" s="84">
        <f t="shared" si="386"/>
        <v>0.82573891625615947</v>
      </c>
      <c r="BI139" s="84">
        <f t="shared" si="387"/>
        <v>0.7537315</v>
      </c>
      <c r="BJ139" s="84">
        <f t="shared" si="388"/>
        <v>0.92869014925373128</v>
      </c>
      <c r="BK139" s="84">
        <f t="shared" si="389"/>
        <v>1.0229321620253138</v>
      </c>
      <c r="BL139" s="84">
        <f t="shared" si="390"/>
        <v>0.96282201398601452</v>
      </c>
      <c r="BM139" s="84">
        <f t="shared" si="391"/>
        <v>0</v>
      </c>
      <c r="BN139" s="84">
        <f t="shared" si="392"/>
        <v>0</v>
      </c>
      <c r="BO139" s="84">
        <f t="shared" si="393"/>
        <v>0</v>
      </c>
      <c r="BP139" s="84">
        <f t="shared" si="394"/>
        <v>0</v>
      </c>
      <c r="BQ139" s="84">
        <f t="shared" si="395"/>
        <v>0</v>
      </c>
    </row>
    <row r="140" spans="1:69" x14ac:dyDescent="0.25">
      <c r="A140" s="44" t="s">
        <v>174</v>
      </c>
      <c r="B140" s="22" t="s">
        <v>47</v>
      </c>
      <c r="C140" s="66">
        <f t="shared" si="381"/>
        <v>1.2532467532467533</v>
      </c>
      <c r="D140" s="66">
        <f t="shared" si="381"/>
        <v>1.6943734015345269</v>
      </c>
      <c r="E140" s="66">
        <f t="shared" si="381"/>
        <v>1.6677852348993289</v>
      </c>
      <c r="F140" s="65">
        <f t="shared" si="382"/>
        <v>0.98430796505001905</v>
      </c>
      <c r="H140" s="66">
        <f t="shared" ref="H140:S140" si="399">IFERROR(H116/H92,"-")</f>
        <v>1.2430555555555556</v>
      </c>
      <c r="I140" s="66">
        <f t="shared" si="399"/>
        <v>1.263157894736842</v>
      </c>
      <c r="J140" s="66">
        <f t="shared" si="399"/>
        <v>1.3161512027491409</v>
      </c>
      <c r="K140" s="66">
        <f t="shared" si="399"/>
        <v>1.6015873015873017</v>
      </c>
      <c r="L140" s="66">
        <f t="shared" si="399"/>
        <v>1.564516129032258</v>
      </c>
      <c r="M140" s="66">
        <f t="shared" si="399"/>
        <v>1.8571428571428572</v>
      </c>
      <c r="N140" s="66">
        <f t="shared" si="399"/>
        <v>1.7467248908296944</v>
      </c>
      <c r="O140" s="66">
        <f t="shared" si="399"/>
        <v>2.0563725490196076</v>
      </c>
      <c r="P140" s="66">
        <f t="shared" si="399"/>
        <v>1.786231884057971</v>
      </c>
      <c r="Q140" s="66">
        <f t="shared" si="399"/>
        <v>1.5119047619047619</v>
      </c>
      <c r="R140" s="66">
        <f t="shared" si="399"/>
        <v>1.3777777777777778</v>
      </c>
      <c r="S140" s="66" t="str">
        <f t="shared" si="399"/>
        <v>-</v>
      </c>
      <c r="U140" s="12">
        <v>1.0392156862745101</v>
      </c>
      <c r="V140" s="12">
        <v>1.22857142857143</v>
      </c>
      <c r="W140" s="12">
        <v>1.4310344827586201</v>
      </c>
      <c r="X140" s="12">
        <v>1.325</v>
      </c>
      <c r="Y140" s="12">
        <v>1.17525773195876</v>
      </c>
      <c r="Z140" s="12">
        <v>1.3142857142857101</v>
      </c>
      <c r="AA140" s="12">
        <v>1.23943661971831</v>
      </c>
      <c r="AB140" s="12">
        <v>1.3975903614457801</v>
      </c>
      <c r="AC140" s="12">
        <v>1.3065693430656899</v>
      </c>
      <c r="AD140" s="12">
        <v>1.2979797979798</v>
      </c>
      <c r="AE140" s="12">
        <v>2.0109890109890101</v>
      </c>
      <c r="AF140" s="12">
        <v>1.544</v>
      </c>
      <c r="AG140" s="12">
        <v>1.375</v>
      </c>
      <c r="AH140" s="12">
        <v>1.3142857142857101</v>
      </c>
      <c r="AI140" s="12">
        <v>1.75</v>
      </c>
      <c r="AJ140" s="12">
        <v>2.1578947368421102</v>
      </c>
      <c r="AK140" s="12">
        <v>1.59183673469388</v>
      </c>
      <c r="AL140" s="12">
        <v>1.66</v>
      </c>
      <c r="AM140" s="12">
        <v>1.55737704918033</v>
      </c>
      <c r="AN140" s="12">
        <v>1.6</v>
      </c>
      <c r="AO140" s="12">
        <v>2.0113636363636398</v>
      </c>
      <c r="AP140" s="12">
        <v>2.31538461538462</v>
      </c>
      <c r="AQ140" s="12">
        <v>2.34375</v>
      </c>
      <c r="AR140" s="12">
        <v>1.7197802197802201</v>
      </c>
      <c r="AS140" s="48">
        <v>1.5121951219512195</v>
      </c>
      <c r="AT140" s="48">
        <v>1.7471264367816099</v>
      </c>
      <c r="AU140" s="48">
        <v>1.88513513513514</v>
      </c>
      <c r="AV140" s="48">
        <v>1.59</v>
      </c>
      <c r="AW140" s="48">
        <v>1.3589739999999999</v>
      </c>
      <c r="AX140" s="48">
        <v>1.5675680000000001</v>
      </c>
      <c r="AY140" s="48">
        <v>1.3777779999999999</v>
      </c>
      <c r="AZ140" s="48"/>
      <c r="BA140" s="48"/>
      <c r="BB140" s="48"/>
      <c r="BC140" s="48"/>
      <c r="BD140" s="48"/>
      <c r="BF140" s="84">
        <f t="shared" si="384"/>
        <v>1.0997782705099779</v>
      </c>
      <c r="BG140" s="84">
        <f t="shared" si="385"/>
        <v>1.3293353323338379</v>
      </c>
      <c r="BH140" s="84">
        <f t="shared" si="386"/>
        <v>1.07722007722008</v>
      </c>
      <c r="BI140" s="84">
        <f t="shared" si="387"/>
        <v>0.73682926829268125</v>
      </c>
      <c r="BJ140" s="84">
        <f t="shared" si="388"/>
        <v>0.85371443589743456</v>
      </c>
      <c r="BK140" s="84">
        <f t="shared" si="389"/>
        <v>0.94431807228915676</v>
      </c>
      <c r="BL140" s="84">
        <f t="shared" si="390"/>
        <v>0.88467850526315661</v>
      </c>
      <c r="BM140" s="84">
        <f t="shared" si="391"/>
        <v>0</v>
      </c>
      <c r="BN140" s="84">
        <f t="shared" si="392"/>
        <v>0</v>
      </c>
      <c r="BO140" s="84">
        <f t="shared" si="393"/>
        <v>0</v>
      </c>
      <c r="BP140" s="84">
        <f t="shared" si="394"/>
        <v>0</v>
      </c>
      <c r="BQ140" s="84">
        <f t="shared" si="395"/>
        <v>0</v>
      </c>
    </row>
    <row r="141" spans="1:69" x14ac:dyDescent="0.25">
      <c r="A141" s="44" t="s">
        <v>175</v>
      </c>
      <c r="B141" s="22" t="s">
        <v>48</v>
      </c>
      <c r="C141" s="66">
        <f t="shared" si="381"/>
        <v>1.2890818858560793</v>
      </c>
      <c r="D141" s="66">
        <f t="shared" si="381"/>
        <v>1.4847250509164969</v>
      </c>
      <c r="E141" s="66">
        <f t="shared" si="381"/>
        <v>4.1860841423948223</v>
      </c>
      <c r="F141" s="65">
        <f t="shared" si="382"/>
        <v>2.8194339011191465</v>
      </c>
      <c r="H141" s="66">
        <f t="shared" ref="H141:S141" si="400">IFERROR(H117/H93,"-")</f>
        <v>1.1428571428571428</v>
      </c>
      <c r="I141" s="66">
        <f t="shared" si="400"/>
        <v>1.2721238938053097</v>
      </c>
      <c r="J141" s="66">
        <f t="shared" si="400"/>
        <v>1.4961832061068703</v>
      </c>
      <c r="K141" s="66">
        <f t="shared" si="400"/>
        <v>1.8602739726027397</v>
      </c>
      <c r="L141" s="66">
        <f t="shared" si="400"/>
        <v>1.4058823529411764</v>
      </c>
      <c r="M141" s="66">
        <f t="shared" si="400"/>
        <v>1.5125</v>
      </c>
      <c r="N141" s="66">
        <f t="shared" si="400"/>
        <v>1.8680555555555556</v>
      </c>
      <c r="O141" s="66">
        <f t="shared" si="400"/>
        <v>2.5038910505836576</v>
      </c>
      <c r="P141" s="66">
        <f t="shared" si="400"/>
        <v>1.2905982905982907</v>
      </c>
      <c r="Q141" s="66">
        <f t="shared" si="400"/>
        <v>6.715686274509804</v>
      </c>
      <c r="R141" s="66">
        <f t="shared" si="400"/>
        <v>2.9487179487179489</v>
      </c>
      <c r="S141" s="66" t="str">
        <f t="shared" si="400"/>
        <v>-</v>
      </c>
      <c r="U141" s="12">
        <v>0.967741935483871</v>
      </c>
      <c r="V141" s="12">
        <v>1.21875</v>
      </c>
      <c r="W141" s="12">
        <v>1.25</v>
      </c>
      <c r="X141" s="12">
        <v>1.2833333333333301</v>
      </c>
      <c r="Y141" s="12">
        <v>1.32</v>
      </c>
      <c r="Z141" s="12">
        <v>1.22527472527473</v>
      </c>
      <c r="AA141" s="12">
        <v>1.48837209302326</v>
      </c>
      <c r="AB141" s="12">
        <v>1.2533333333333301</v>
      </c>
      <c r="AC141" s="12">
        <v>1.68316831683168</v>
      </c>
      <c r="AD141" s="12">
        <v>1.3043478260869601</v>
      </c>
      <c r="AE141" s="12">
        <v>2.1221374045801502</v>
      </c>
      <c r="AF141" s="12">
        <v>1.97887323943662</v>
      </c>
      <c r="AG141" s="12">
        <v>1.3333333333333299</v>
      </c>
      <c r="AH141" s="12">
        <v>1.27272727272727</v>
      </c>
      <c r="AI141" s="12">
        <v>1.5185185185185199</v>
      </c>
      <c r="AJ141" s="12">
        <v>1.38961038961039</v>
      </c>
      <c r="AK141" s="12">
        <v>1.3768115942029</v>
      </c>
      <c r="AL141" s="12">
        <v>1.7127659574468099</v>
      </c>
      <c r="AM141" s="12">
        <v>1.5679012345679</v>
      </c>
      <c r="AN141" s="12">
        <v>1.7770270270270301</v>
      </c>
      <c r="AO141" s="12">
        <v>2.3770491803278699</v>
      </c>
      <c r="AP141" s="12">
        <v>1.89230769230769</v>
      </c>
      <c r="AQ141" s="12">
        <v>2.6875</v>
      </c>
      <c r="AR141" s="12">
        <v>2.7276785714285698</v>
      </c>
      <c r="AS141" s="48">
        <v>1.2142857142857142</v>
      </c>
      <c r="AT141" s="48">
        <v>1.0882352941176501</v>
      </c>
      <c r="AU141" s="48">
        <v>1.4545454545454499</v>
      </c>
      <c r="AV141" s="48">
        <v>2.3333330000000001</v>
      </c>
      <c r="AW141" s="48">
        <v>14.66038</v>
      </c>
      <c r="AX141" s="48">
        <v>2.6454550000000001</v>
      </c>
      <c r="AY141" s="48">
        <v>2.948718</v>
      </c>
      <c r="AZ141" s="48"/>
      <c r="BA141" s="48"/>
      <c r="BB141" s="48"/>
      <c r="BC141" s="48"/>
      <c r="BD141" s="48"/>
      <c r="BF141" s="84">
        <f t="shared" si="384"/>
        <v>0.91071428571428792</v>
      </c>
      <c r="BG141" s="84">
        <f t="shared" si="385"/>
        <v>0.85504201680672687</v>
      </c>
      <c r="BH141" s="84">
        <f t="shared" si="386"/>
        <v>0.95787139689578316</v>
      </c>
      <c r="BI141" s="84">
        <f t="shared" si="387"/>
        <v>1.6791274859813081</v>
      </c>
      <c r="BJ141" s="84">
        <f t="shared" si="388"/>
        <v>10.648065473684198</v>
      </c>
      <c r="BK141" s="84">
        <f t="shared" si="389"/>
        <v>1.5445513664596262</v>
      </c>
      <c r="BL141" s="84">
        <f t="shared" si="390"/>
        <v>1.8806784094488205</v>
      </c>
      <c r="BM141" s="84">
        <f t="shared" si="391"/>
        <v>0</v>
      </c>
      <c r="BN141" s="84">
        <f t="shared" si="392"/>
        <v>0</v>
      </c>
      <c r="BO141" s="84">
        <f t="shared" si="393"/>
        <v>0</v>
      </c>
      <c r="BP141" s="84">
        <f t="shared" si="394"/>
        <v>0</v>
      </c>
      <c r="BQ141" s="84">
        <f t="shared" si="395"/>
        <v>0</v>
      </c>
    </row>
    <row r="142" spans="1:69" x14ac:dyDescent="0.25">
      <c r="A142" s="44" t="s">
        <v>176</v>
      </c>
      <c r="B142" s="22" t="s">
        <v>49</v>
      </c>
      <c r="C142" s="66">
        <f t="shared" si="381"/>
        <v>1.1993006993006994</v>
      </c>
      <c r="D142" s="66">
        <f t="shared" si="381"/>
        <v>1.4472361809045227</v>
      </c>
      <c r="E142" s="66">
        <f t="shared" si="381"/>
        <v>1.9490358126721763</v>
      </c>
      <c r="F142" s="65">
        <f t="shared" si="382"/>
        <v>1.3467296066727885</v>
      </c>
      <c r="H142" s="66">
        <f t="shared" ref="H142:S142" si="401">IFERROR(H118/H94,"-")</f>
        <v>1.2291666666666667</v>
      </c>
      <c r="I142" s="66">
        <f t="shared" si="401"/>
        <v>1.119718309859155</v>
      </c>
      <c r="J142" s="66">
        <f t="shared" si="401"/>
        <v>1.3434782608695652</v>
      </c>
      <c r="K142" s="66">
        <f t="shared" si="401"/>
        <v>1.8066037735849056</v>
      </c>
      <c r="L142" s="66">
        <f t="shared" si="401"/>
        <v>1.5892857142857142</v>
      </c>
      <c r="M142" s="66">
        <f t="shared" si="401"/>
        <v>1.3778801843317972</v>
      </c>
      <c r="N142" s="66">
        <f t="shared" si="401"/>
        <v>1.6091370558375635</v>
      </c>
      <c r="O142" s="66">
        <f t="shared" si="401"/>
        <v>1.8553113553113554</v>
      </c>
      <c r="P142" s="66">
        <f t="shared" si="401"/>
        <v>1.6882716049382716</v>
      </c>
      <c r="Q142" s="66">
        <f t="shared" si="401"/>
        <v>2.0993589743589745</v>
      </c>
      <c r="R142" s="66">
        <f t="shared" si="401"/>
        <v>2.3666666666666667</v>
      </c>
      <c r="S142" s="66" t="str">
        <f t="shared" si="401"/>
        <v>-</v>
      </c>
      <c r="U142" s="12">
        <v>1.1428571428571399</v>
      </c>
      <c r="V142" s="12">
        <v>1.1818181818181801</v>
      </c>
      <c r="W142" s="12">
        <v>1.375</v>
      </c>
      <c r="X142" s="12">
        <v>1</v>
      </c>
      <c r="Y142" s="12">
        <v>1.07692307692308</v>
      </c>
      <c r="Z142" s="12">
        <v>1.24074074074074</v>
      </c>
      <c r="AA142" s="12">
        <v>1.375</v>
      </c>
      <c r="AB142" s="12">
        <v>1.38333333333333</v>
      </c>
      <c r="AC142" s="12">
        <v>1.3114754098360699</v>
      </c>
      <c r="AD142" s="12">
        <v>1.31372549019608</v>
      </c>
      <c r="AE142" s="12">
        <v>1.77464788732394</v>
      </c>
      <c r="AF142" s="12">
        <v>2.1111111111111098</v>
      </c>
      <c r="AG142" s="12">
        <v>1.5185185185185199</v>
      </c>
      <c r="AH142" s="12">
        <v>1.5714285714285701</v>
      </c>
      <c r="AI142" s="12">
        <v>1.6315789473684199</v>
      </c>
      <c r="AJ142" s="12">
        <v>1.2962962962963001</v>
      </c>
      <c r="AK142" s="12">
        <v>1.31578947368421</v>
      </c>
      <c r="AL142" s="12">
        <v>1.4528301886792501</v>
      </c>
      <c r="AM142" s="12">
        <v>1.4347826086956501</v>
      </c>
      <c r="AN142" s="12">
        <v>1.3888888888888899</v>
      </c>
      <c r="AO142" s="12">
        <v>1.93243243243243</v>
      </c>
      <c r="AP142" s="12">
        <v>1.3571428571428601</v>
      </c>
      <c r="AQ142" s="12">
        <v>1.8</v>
      </c>
      <c r="AR142" s="12">
        <v>2.11851851851852</v>
      </c>
      <c r="AS142" s="48">
        <v>1.51</v>
      </c>
      <c r="AT142" s="48">
        <v>1.4318181818181801</v>
      </c>
      <c r="AU142" s="48">
        <v>1.98529411764706</v>
      </c>
      <c r="AV142" s="48">
        <v>1.9482759999999999</v>
      </c>
      <c r="AW142" s="48">
        <v>2.2156859999999998</v>
      </c>
      <c r="AX142" s="48">
        <v>2.1595740000000001</v>
      </c>
      <c r="AY142" s="48">
        <v>2.3666670000000001</v>
      </c>
      <c r="AZ142" s="48"/>
      <c r="BA142" s="48"/>
      <c r="BB142" s="48"/>
      <c r="BC142" s="48"/>
      <c r="BD142" s="48"/>
      <c r="BF142" s="84">
        <f t="shared" si="384"/>
        <v>0.99439024390243813</v>
      </c>
      <c r="BG142" s="84">
        <f t="shared" si="385"/>
        <v>0.91115702479338812</v>
      </c>
      <c r="BH142" s="84">
        <f t="shared" si="386"/>
        <v>1.216793168880457</v>
      </c>
      <c r="BI142" s="84">
        <f t="shared" si="387"/>
        <v>1.5029557714285671</v>
      </c>
      <c r="BJ142" s="84">
        <f t="shared" si="388"/>
        <v>1.6839213600000007</v>
      </c>
      <c r="BK142" s="84">
        <f t="shared" si="389"/>
        <v>1.486460025974021</v>
      </c>
      <c r="BL142" s="84">
        <f t="shared" si="390"/>
        <v>1.6494951818181842</v>
      </c>
      <c r="BM142" s="84">
        <f t="shared" si="391"/>
        <v>0</v>
      </c>
      <c r="BN142" s="84">
        <f t="shared" si="392"/>
        <v>0</v>
      </c>
      <c r="BO142" s="84">
        <f t="shared" si="393"/>
        <v>0</v>
      </c>
      <c r="BP142" s="84">
        <f t="shared" si="394"/>
        <v>0</v>
      </c>
      <c r="BQ142" s="84">
        <f t="shared" si="395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>
        <f t="shared" si="381"/>
        <v>1.3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>
        <f t="shared" si="402"/>
        <v>1.2258064516129032</v>
      </c>
      <c r="Q143" s="66">
        <f t="shared" si="402"/>
        <v>1.3767123287671232</v>
      </c>
      <c r="R143" s="66">
        <f t="shared" si="402"/>
        <v>1.25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1.17741935483871</v>
      </c>
      <c r="AU143" s="48">
        <v>1.2741935483871001</v>
      </c>
      <c r="AV143" s="48">
        <v>1.6142860000000001</v>
      </c>
      <c r="AW143" s="48">
        <v>1.2608699999999999</v>
      </c>
      <c r="AX143" s="48">
        <v>1</v>
      </c>
      <c r="AY143" s="48">
        <v>1.25</v>
      </c>
      <c r="AZ143" s="48"/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/>
      <c r="B144" s="3" t="s">
        <v>153</v>
      </c>
      <c r="C144" s="66">
        <f t="shared" si="381"/>
        <v>1.4860254083484574</v>
      </c>
      <c r="D144" s="66">
        <f t="shared" si="381"/>
        <v>1.7070600632244468</v>
      </c>
      <c r="E144" s="66">
        <f t="shared" si="381"/>
        <v>2.2343313879725959</v>
      </c>
      <c r="F144" s="65">
        <f t="shared" si="382"/>
        <v>1.3088768439419713</v>
      </c>
      <c r="H144" s="66">
        <f t="shared" ref="H144:S145" si="403">IFERROR(H120/H96,"-")</f>
        <v>1.4553140096618358</v>
      </c>
      <c r="I144" s="66">
        <f>IFERROR(I120/I96,"-")</f>
        <v>1.4939759036144578</v>
      </c>
      <c r="J144" s="66">
        <f t="shared" si="403"/>
        <v>1.5123697916666667</v>
      </c>
      <c r="K144" s="66">
        <f t="shared" si="403"/>
        <v>1.9168454935622317</v>
      </c>
      <c r="L144" s="66">
        <f t="shared" si="403"/>
        <v>1.6663101604278074</v>
      </c>
      <c r="M144" s="66">
        <f t="shared" si="403"/>
        <v>1.7508722958827634</v>
      </c>
      <c r="N144" s="66">
        <f t="shared" si="403"/>
        <v>1.8175033921302579</v>
      </c>
      <c r="O144" s="66">
        <f t="shared" si="403"/>
        <v>2.1474358974358974</v>
      </c>
      <c r="P144" s="66">
        <f t="shared" si="403"/>
        <v>1.9084461637653127</v>
      </c>
      <c r="Q144" s="66">
        <f t="shared" si="403"/>
        <v>2.5402702702702702</v>
      </c>
      <c r="R144" s="66">
        <f t="shared" si="403"/>
        <v>2.1222222222222222</v>
      </c>
      <c r="S144" s="66" t="str">
        <f t="shared" si="403"/>
        <v>-</v>
      </c>
      <c r="T144" s="7"/>
      <c r="U144" s="71">
        <f>IFERROR(U120/U96,"-")</f>
        <v>1.264406779661017</v>
      </c>
      <c r="V144" s="71">
        <f t="shared" ref="V144:BD144" si="404">IFERROR(V120/V96,"-")</f>
        <v>1.3964757709251101</v>
      </c>
      <c r="W144" s="71">
        <f t="shared" si="404"/>
        <v>1.6830065359477124</v>
      </c>
      <c r="X144" s="71">
        <f t="shared" si="404"/>
        <v>1.645</v>
      </c>
      <c r="Y144" s="71">
        <f t="shared" si="404"/>
        <v>1.3819742489270386</v>
      </c>
      <c r="Z144" s="71">
        <f t="shared" si="404"/>
        <v>1.4788990825688073</v>
      </c>
      <c r="AA144" s="71">
        <f t="shared" si="404"/>
        <v>1.5135658914728682</v>
      </c>
      <c r="AB144" s="71">
        <f t="shared" si="404"/>
        <v>1.4085510688836105</v>
      </c>
      <c r="AC144" s="71">
        <f t="shared" si="404"/>
        <v>1.5843071786310519</v>
      </c>
      <c r="AD144" s="71">
        <f t="shared" si="404"/>
        <v>1.534412955465587</v>
      </c>
      <c r="AE144" s="71">
        <f t="shared" si="404"/>
        <v>1.978688524590164</v>
      </c>
      <c r="AF144" s="71">
        <f t="shared" si="404"/>
        <v>2.1157894736842104</v>
      </c>
      <c r="AG144" s="71">
        <f t="shared" si="404"/>
        <v>1.4481327800829875</v>
      </c>
      <c r="AH144" s="71">
        <f t="shared" si="404"/>
        <v>1.4334763948497855</v>
      </c>
      <c r="AI144" s="71">
        <f t="shared" si="404"/>
        <v>1.8980477223427332</v>
      </c>
      <c r="AJ144" s="71">
        <f t="shared" si="404"/>
        <v>1.8990610328638498</v>
      </c>
      <c r="AK144" s="71">
        <f t="shared" si="404"/>
        <v>1.5811764705882352</v>
      </c>
      <c r="AL144" s="71">
        <f t="shared" si="404"/>
        <v>1.7663230240549828</v>
      </c>
      <c r="AM144" s="71">
        <f t="shared" si="404"/>
        <v>1.6555323590814197</v>
      </c>
      <c r="AN144" s="71">
        <f t="shared" si="404"/>
        <v>1.6616379310344827</v>
      </c>
      <c r="AO144" s="71">
        <f t="shared" si="404"/>
        <v>2.0998116760828625</v>
      </c>
      <c r="AP144" s="71">
        <f t="shared" si="404"/>
        <v>1.7731092436974789</v>
      </c>
      <c r="AQ144" s="71">
        <f t="shared" si="404"/>
        <v>2.2334494773519165</v>
      </c>
      <c r="AR144" s="71">
        <f t="shared" si="404"/>
        <v>2.3041362530413627</v>
      </c>
      <c r="AS144" s="71">
        <f t="shared" si="404"/>
        <v>1.9166666666666667</v>
      </c>
      <c r="AT144" s="71">
        <f t="shared" si="404"/>
        <v>1.6886973180076628</v>
      </c>
      <c r="AU144" s="71">
        <f t="shared" si="404"/>
        <v>2.0754857997010463</v>
      </c>
      <c r="AV144" s="71">
        <f t="shared" si="404"/>
        <v>2.0555555555555554</v>
      </c>
      <c r="AW144" s="71">
        <f t="shared" si="404"/>
        <v>3.1276948590381428</v>
      </c>
      <c r="AX144" s="71">
        <f t="shared" si="404"/>
        <v>2.4335347432024168</v>
      </c>
      <c r="AY144" s="71">
        <f t="shared" si="404"/>
        <v>2.1222222222222222</v>
      </c>
      <c r="AZ144" s="71" t="str">
        <f t="shared" si="404"/>
        <v>-</v>
      </c>
      <c r="BA144" s="71" t="str">
        <f t="shared" si="404"/>
        <v>-</v>
      </c>
      <c r="BB144" s="71" t="str">
        <f t="shared" si="404"/>
        <v>-</v>
      </c>
      <c r="BC144" s="71" t="str">
        <f t="shared" si="404"/>
        <v>-</v>
      </c>
      <c r="BD144" s="71" t="str">
        <f t="shared" si="404"/>
        <v>-</v>
      </c>
      <c r="BF144" s="84">
        <f t="shared" ref="BF144:BF145" si="405">IFERROR(AS144/AG144,"-")</f>
        <v>1.3235434574976124</v>
      </c>
      <c r="BG144" s="84">
        <f t="shared" ref="BG144:BG145" si="406">IFERROR(AT144/AH144,"-")</f>
        <v>1.1780433386101359</v>
      </c>
      <c r="BH144" s="84">
        <f t="shared" ref="BH144:BH145" si="407">IFERROR(AU144/AI144,"-")</f>
        <v>1.0934845184710655</v>
      </c>
      <c r="BI144" s="84">
        <f t="shared" ref="BI144:BI145" si="408">IFERROR(AV144/AJ144,"-")</f>
        <v>1.0824062628759785</v>
      </c>
      <c r="BJ144" s="84">
        <f t="shared" ref="BJ144:BJ145" si="409">IFERROR(AW144/AK144,"-")</f>
        <v>1.9780808260285876</v>
      </c>
      <c r="BK144" s="84">
        <f t="shared" ref="BK144:BK145" si="410">IFERROR(AX144/AL144,"-")</f>
        <v>1.3777404869103178</v>
      </c>
      <c r="BL144" s="84">
        <f t="shared" ref="BL144:BL145" si="411">IFERROR(AY144/AM144,"-")</f>
        <v>1.2818971556676475</v>
      </c>
      <c r="BM144" s="84" t="str">
        <f t="shared" ref="BM144:BM145" si="412">IFERROR(AZ144/AN144,"-")</f>
        <v>-</v>
      </c>
      <c r="BN144" s="84" t="str">
        <f t="shared" ref="BN144:BN145" si="413">IFERROR(BA144/AO144,"-")</f>
        <v>-</v>
      </c>
      <c r="BO144" s="84" t="str">
        <f t="shared" ref="BO144:BO145" si="414">IFERROR(BB144/AP144,"-")</f>
        <v>-</v>
      </c>
      <c r="BP144" s="84" t="str">
        <f t="shared" ref="BP144:BP145" si="415">IFERROR(BC144/AQ144,"-")</f>
        <v>-</v>
      </c>
      <c r="BQ144" s="84" t="str">
        <f t="shared" ref="BQ144:BQ145" si="416">IFERROR(BD144/AR144,"-")</f>
        <v>-</v>
      </c>
    </row>
    <row r="145" spans="1:69" x14ac:dyDescent="0.25">
      <c r="A145" s="45" t="s">
        <v>207</v>
      </c>
      <c r="B145" s="3" t="s">
        <v>61</v>
      </c>
      <c r="C145" s="66">
        <f t="shared" si="381"/>
        <v>1.4860254083484574</v>
      </c>
      <c r="D145" s="66">
        <f t="shared" si="381"/>
        <v>1.7070600632244468</v>
      </c>
      <c r="E145" s="66">
        <f t="shared" si="381"/>
        <v>2.198974609375</v>
      </c>
      <c r="F145" s="65">
        <f>IFERROR(E145/D145,"")</f>
        <v>1.2881647557388116</v>
      </c>
      <c r="H145" s="66">
        <f t="shared" si="403"/>
        <v>1.4553140096618358</v>
      </c>
      <c r="I145" s="66">
        <f>IFERROR(I121/I97,"-")</f>
        <v>1.4939759036144578</v>
      </c>
      <c r="J145" s="66">
        <f t="shared" si="403"/>
        <v>1.5123697916666667</v>
      </c>
      <c r="K145" s="66">
        <f t="shared" si="403"/>
        <v>1.9168454935622317</v>
      </c>
      <c r="L145" s="66">
        <f t="shared" si="403"/>
        <v>1.6663101604278074</v>
      </c>
      <c r="M145" s="66">
        <f t="shared" si="403"/>
        <v>1.7508722958827634</v>
      </c>
      <c r="N145" s="66">
        <f t="shared" si="403"/>
        <v>1.8175033921302579</v>
      </c>
      <c r="O145" s="66">
        <f t="shared" si="403"/>
        <v>2.1474358974358974</v>
      </c>
      <c r="P145" s="66">
        <f t="shared" si="403"/>
        <v>1.8822070675759455</v>
      </c>
      <c r="Q145" s="66">
        <f t="shared" si="403"/>
        <v>2.4960998439937598</v>
      </c>
      <c r="R145" s="66">
        <f t="shared" si="403"/>
        <v>2.0910714285714285</v>
      </c>
      <c r="S145" s="66" t="str">
        <f t="shared" si="403"/>
        <v>-</v>
      </c>
      <c r="T145" s="5"/>
      <c r="U145" s="13">
        <v>1.2644067796610201</v>
      </c>
      <c r="V145" s="13">
        <v>1.3964757709251101</v>
      </c>
      <c r="W145" s="13">
        <v>1.68300653594771</v>
      </c>
      <c r="X145" s="13">
        <v>1.645</v>
      </c>
      <c r="Y145" s="13">
        <v>1.3819742489270399</v>
      </c>
      <c r="Z145" s="13">
        <v>1.47889908256881</v>
      </c>
      <c r="AA145" s="13">
        <v>1.51356589147287</v>
      </c>
      <c r="AB145" s="13">
        <v>1.40855106888361</v>
      </c>
      <c r="AC145" s="13">
        <v>1.5843071786310501</v>
      </c>
      <c r="AD145" s="13">
        <v>1.5344129554655901</v>
      </c>
      <c r="AE145" s="13">
        <v>1.97868852459016</v>
      </c>
      <c r="AF145" s="13">
        <v>2.11578947368421</v>
      </c>
      <c r="AG145" s="13">
        <v>1.44813278008299</v>
      </c>
      <c r="AH145" s="13">
        <v>1.4334763948497899</v>
      </c>
      <c r="AI145" s="13">
        <v>1.8980477223427299</v>
      </c>
      <c r="AJ145" s="13">
        <v>1.89906103286385</v>
      </c>
      <c r="AK145" s="13">
        <v>1.5811764705882401</v>
      </c>
      <c r="AL145" s="13">
        <v>1.7663230240549801</v>
      </c>
      <c r="AM145" s="13">
        <v>1.6555323590814199</v>
      </c>
      <c r="AN145" s="13">
        <v>1.66163793103448</v>
      </c>
      <c r="AO145" s="13">
        <v>2.0998116760828598</v>
      </c>
      <c r="AP145" s="13">
        <v>1.77310924369748</v>
      </c>
      <c r="AQ145" s="13">
        <v>2.23344947735192</v>
      </c>
      <c r="AR145" s="13">
        <v>2.30413625304136</v>
      </c>
      <c r="AS145" s="48">
        <v>1.9166666666666667</v>
      </c>
      <c r="AT145" s="48">
        <v>1.6600361663652801</v>
      </c>
      <c r="AU145" s="48">
        <v>2.04</v>
      </c>
      <c r="AV145" s="48">
        <v>2.0306449999999998</v>
      </c>
      <c r="AW145" s="48">
        <v>3.0591050000000002</v>
      </c>
      <c r="AX145" s="48">
        <v>2.4017729999999999</v>
      </c>
      <c r="AY145" s="48">
        <v>2.0910709999999999</v>
      </c>
      <c r="AZ145" s="48"/>
      <c r="BA145" s="48"/>
      <c r="BB145" s="48"/>
      <c r="BC145" s="48"/>
      <c r="BD145" s="48"/>
      <c r="BF145" s="84">
        <f t="shared" si="405"/>
        <v>1.3235434574976102</v>
      </c>
      <c r="BG145" s="84">
        <f t="shared" si="406"/>
        <v>1.1580491819254761</v>
      </c>
      <c r="BH145" s="84">
        <f t="shared" si="407"/>
        <v>1.0747885714285732</v>
      </c>
      <c r="BI145" s="84">
        <f t="shared" si="408"/>
        <v>1.0692889616810874</v>
      </c>
      <c r="BJ145" s="84">
        <f t="shared" si="409"/>
        <v>1.934701822916661</v>
      </c>
      <c r="BK145" s="84">
        <f t="shared" si="410"/>
        <v>1.3597586439688736</v>
      </c>
      <c r="BL145" s="84">
        <f t="shared" si="411"/>
        <v>1.2630807175283729</v>
      </c>
      <c r="BM145" s="84">
        <f t="shared" si="412"/>
        <v>0</v>
      </c>
      <c r="BN145" s="84">
        <f t="shared" si="413"/>
        <v>0</v>
      </c>
      <c r="BO145" s="84">
        <f t="shared" si="414"/>
        <v>0</v>
      </c>
      <c r="BP145" s="84">
        <f t="shared" si="415"/>
        <v>0</v>
      </c>
      <c r="BQ145" s="84">
        <f t="shared" si="416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417">IFERROR(C49/C76,"-")</f>
        <v>422.05908490566043</v>
      </c>
      <c r="D148" s="66">
        <f t="shared" si="417"/>
        <v>281.31209285714232</v>
      </c>
      <c r="E148" s="66">
        <f t="shared" si="417"/>
        <v>292.64398611111119</v>
      </c>
      <c r="F148" s="65">
        <f t="shared" ref="F148:F157" si="418">IFERROR(E148/D148,"")</f>
        <v>1.0402822827091316</v>
      </c>
      <c r="H148" s="1">
        <f t="shared" ref="H148:S148" si="419">IFERROR(H49/H76,"")</f>
        <v>135.56688372093024</v>
      </c>
      <c r="I148" s="1">
        <f t="shared" si="419"/>
        <v>220.33781132075475</v>
      </c>
      <c r="J148" s="1">
        <f t="shared" si="419"/>
        <v>230.51328301886792</v>
      </c>
      <c r="K148" s="1">
        <f t="shared" si="419"/>
        <v>267.654058823529</v>
      </c>
      <c r="L148" s="1">
        <f t="shared" si="419"/>
        <v>85.534086419752597</v>
      </c>
      <c r="M148" s="1">
        <f t="shared" si="419"/>
        <v>134.68491558441559</v>
      </c>
      <c r="N148" s="1">
        <f t="shared" si="419"/>
        <v>102.5583455882353</v>
      </c>
      <c r="O148" s="1">
        <f t="shared" si="419"/>
        <v>178.7435163934426</v>
      </c>
      <c r="P148" s="1">
        <f t="shared" si="419"/>
        <v>201.86337894736852</v>
      </c>
      <c r="Q148" s="1">
        <f t="shared" si="419"/>
        <v>153.11354700854702</v>
      </c>
      <c r="R148" s="11">
        <f t="shared" si="419"/>
        <v>37.988472222222221</v>
      </c>
      <c r="S148" s="11" t="str">
        <f t="shared" si="419"/>
        <v/>
      </c>
      <c r="U148" s="1">
        <f t="shared" ref="U148:BD148" si="420">IFERROR(U49/U76,"")</f>
        <v>43.350117647058823</v>
      </c>
      <c r="V148" s="1">
        <f t="shared" si="420"/>
        <v>27.649205128205129</v>
      </c>
      <c r="W148" s="1">
        <f t="shared" si="420"/>
        <v>76.212860465116279</v>
      </c>
      <c r="X148" s="1">
        <f t="shared" si="420"/>
        <v>95.975390000000004</v>
      </c>
      <c r="Y148" s="1">
        <f t="shared" si="420"/>
        <v>50.813932692307695</v>
      </c>
      <c r="Z148" s="1">
        <f t="shared" si="420"/>
        <v>79.939811320754728</v>
      </c>
      <c r="AA148" s="1">
        <f t="shared" si="420"/>
        <v>91.733047169811314</v>
      </c>
      <c r="AB148" s="1">
        <f t="shared" si="420"/>
        <v>35.790113207547172</v>
      </c>
      <c r="AC148" s="1">
        <f t="shared" si="420"/>
        <v>102.99012264150943</v>
      </c>
      <c r="AD148" s="1">
        <f t="shared" si="420"/>
        <v>76.255754716980945</v>
      </c>
      <c r="AE148" s="1">
        <f t="shared" si="420"/>
        <v>70.48903</v>
      </c>
      <c r="AF148" s="1">
        <f t="shared" si="420"/>
        <v>119.30099019607823</v>
      </c>
      <c r="AG148" s="1">
        <f t="shared" si="420"/>
        <v>19.7157625</v>
      </c>
      <c r="AH148" s="1">
        <f t="shared" si="420"/>
        <v>21.199437499999625</v>
      </c>
      <c r="AI148" s="1">
        <f t="shared" si="420"/>
        <v>45.124012345678892</v>
      </c>
      <c r="AJ148" s="1">
        <f t="shared" si="420"/>
        <v>68.068530864197541</v>
      </c>
      <c r="AK148" s="1">
        <f t="shared" si="420"/>
        <v>30.955962499999998</v>
      </c>
      <c r="AL148" s="1">
        <f t="shared" si="420"/>
        <v>30.918318181818183</v>
      </c>
      <c r="AM148" s="1">
        <f t="shared" si="420"/>
        <v>34.183528571428575</v>
      </c>
      <c r="AN148" s="1">
        <f t="shared" si="420"/>
        <v>28.657064285714284</v>
      </c>
      <c r="AO148" s="1">
        <f t="shared" si="420"/>
        <v>37.869500000000002</v>
      </c>
      <c r="AP148" s="1">
        <f t="shared" si="420"/>
        <v>39.381492537313434</v>
      </c>
      <c r="AQ148" s="1">
        <f t="shared" si="420"/>
        <v>49.742315384615388</v>
      </c>
      <c r="AR148" s="1">
        <f t="shared" si="420"/>
        <v>82.484327868852461</v>
      </c>
      <c r="AS148" s="1">
        <f t="shared" si="420"/>
        <v>40.551494845360821</v>
      </c>
      <c r="AT148" s="1">
        <f t="shared" si="420"/>
        <v>76.557115789473798</v>
      </c>
      <c r="AU148" s="1">
        <f t="shared" si="420"/>
        <v>83.901052631578949</v>
      </c>
      <c r="AV148" s="1">
        <f t="shared" si="420"/>
        <v>42.971204819277105</v>
      </c>
      <c r="AW148" s="1">
        <f t="shared" si="420"/>
        <v>45.396473029045637</v>
      </c>
      <c r="AX148" s="1">
        <f t="shared" si="420"/>
        <v>60.6332905982906</v>
      </c>
      <c r="AY148" s="1">
        <f t="shared" si="420"/>
        <v>37.988472222222221</v>
      </c>
      <c r="AZ148" s="1" t="str">
        <f t="shared" si="420"/>
        <v/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>
        <f t="shared" ref="BF148:BF155" si="421">IFERROR(AS148/AG148,"-")</f>
        <v>2.0568058093295059</v>
      </c>
      <c r="BG148" s="84">
        <f t="shared" ref="BG148:BG155" si="422">IFERROR(AT148/AH148,"-")</f>
        <v>3.6112805252250277</v>
      </c>
      <c r="BH148" s="84">
        <f t="shared" ref="BH148:BH155" si="423">IFERROR(AU148/AI148,"-")</f>
        <v>1.8593438010087189</v>
      </c>
      <c r="BI148" s="84">
        <f t="shared" ref="BI148:BI155" si="424">IFERROR(AV148/AJ148,"-")</f>
        <v>0.63129326097853178</v>
      </c>
      <c r="BJ148" s="84">
        <f t="shared" ref="BJ148:BJ155" si="425">IFERROR(AW148/AK148,"-")</f>
        <v>1.4664855931727414</v>
      </c>
      <c r="BK148" s="84">
        <f t="shared" ref="BK148:BK155" si="426">IFERROR(AX148/AL148,"-")</f>
        <v>1.961079844050075</v>
      </c>
      <c r="BL148" s="84">
        <f t="shared" ref="BL148:BL155" si="427">IFERROR(AY148/AM148,"-")</f>
        <v>1.111309271155053</v>
      </c>
      <c r="BM148" s="84" t="str">
        <f t="shared" ref="BM148:BM155" si="428">IFERROR(AZ148/AN148,"-")</f>
        <v>-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>
        <f t="shared" si="417"/>
        <v>46.519500000000001</v>
      </c>
      <c r="D149" s="66">
        <f t="shared" si="417"/>
        <v>57.488345528455284</v>
      </c>
      <c r="E149" s="66">
        <f t="shared" si="417"/>
        <v>69.063417159763304</v>
      </c>
      <c r="F149" s="65">
        <f t="shared" si="418"/>
        <v>1.2013464037781127</v>
      </c>
      <c r="H149" s="1">
        <f t="shared" ref="H149:S149" si="433">IFERROR(H50/H77,"")</f>
        <v>11.866613839285716</v>
      </c>
      <c r="I149" s="1">
        <f t="shared" si="433"/>
        <v>23.71</v>
      </c>
      <c r="J149" s="1">
        <f t="shared" si="433"/>
        <v>24.143116071428572</v>
      </c>
      <c r="K149" s="1">
        <f t="shared" si="433"/>
        <v>41.436096774193551</v>
      </c>
      <c r="L149" s="1">
        <f t="shared" si="433"/>
        <v>17.141212500000002</v>
      </c>
      <c r="M149" s="1">
        <f t="shared" si="433"/>
        <v>21.702092063492064</v>
      </c>
      <c r="N149" s="1">
        <f t="shared" si="433"/>
        <v>25.012642424242419</v>
      </c>
      <c r="O149" s="1">
        <f t="shared" si="433"/>
        <v>28.873820209973779</v>
      </c>
      <c r="P149" s="1">
        <f t="shared" si="433"/>
        <v>22.333829479768784</v>
      </c>
      <c r="Q149" s="1">
        <f t="shared" si="433"/>
        <v>30.171580246913578</v>
      </c>
      <c r="R149" s="11">
        <f t="shared" si="433"/>
        <v>10.048639053254439</v>
      </c>
      <c r="S149" s="11" t="str">
        <f t="shared" si="433"/>
        <v/>
      </c>
      <c r="U149" s="1">
        <f t="shared" ref="U149:BD149" si="434">IFERROR(U50/U77,"")</f>
        <v>3.5889255813953489</v>
      </c>
      <c r="V149" s="1">
        <f t="shared" si="434"/>
        <v>5.6986470588235294</v>
      </c>
      <c r="W149" s="1">
        <f t="shared" si="434"/>
        <v>6.6919397321428571</v>
      </c>
      <c r="X149" s="1">
        <f t="shared" si="434"/>
        <v>8.0821794019933559</v>
      </c>
      <c r="Y149" s="1">
        <f t="shared" si="434"/>
        <v>6.6552624434389145</v>
      </c>
      <c r="Z149" s="1">
        <f t="shared" si="434"/>
        <v>8.4617617187499992</v>
      </c>
      <c r="AA149" s="1">
        <f t="shared" si="434"/>
        <v>8.406480349344978</v>
      </c>
      <c r="AB149" s="1">
        <f t="shared" si="434"/>
        <v>6.1298149779735684</v>
      </c>
      <c r="AC149" s="1">
        <f t="shared" si="434"/>
        <v>9.337080357142856</v>
      </c>
      <c r="AD149" s="1">
        <f t="shared" si="434"/>
        <v>8.3928270270270264</v>
      </c>
      <c r="AE149" s="1">
        <f t="shared" si="434"/>
        <v>9.552096463022508</v>
      </c>
      <c r="AF149" s="1">
        <f t="shared" si="434"/>
        <v>23.196681451612903</v>
      </c>
      <c r="AG149" s="1">
        <f t="shared" si="434"/>
        <v>4.3873380281690135</v>
      </c>
      <c r="AH149" s="1">
        <f t="shared" si="434"/>
        <v>6.7061081081081086</v>
      </c>
      <c r="AI149" s="1">
        <f t="shared" si="434"/>
        <v>14.616984375000001</v>
      </c>
      <c r="AJ149" s="1">
        <f t="shared" si="434"/>
        <v>10.915393203883495</v>
      </c>
      <c r="AK149" s="1">
        <f t="shared" si="434"/>
        <v>7.8459107981220662</v>
      </c>
      <c r="AL149" s="1">
        <f t="shared" si="434"/>
        <v>9.2584412698412706</v>
      </c>
      <c r="AM149" s="1">
        <f t="shared" si="434"/>
        <v>7.4015691056910571</v>
      </c>
      <c r="AN149" s="1">
        <f t="shared" si="434"/>
        <v>9.6959201680672269</v>
      </c>
      <c r="AO149" s="1">
        <f t="shared" si="434"/>
        <v>12.502293939393939</v>
      </c>
      <c r="AP149" s="1">
        <f t="shared" si="434"/>
        <v>6.4840754098360653</v>
      </c>
      <c r="AQ149" s="1">
        <f t="shared" si="434"/>
        <v>9.58595225464191</v>
      </c>
      <c r="AR149" s="1">
        <f t="shared" si="434"/>
        <v>14.197843832021023</v>
      </c>
      <c r="AS149" s="1">
        <f t="shared" si="434"/>
        <v>6.6904285714285709</v>
      </c>
      <c r="AT149" s="1">
        <f t="shared" si="434"/>
        <v>5.6182427440633242</v>
      </c>
      <c r="AU149" s="1">
        <f t="shared" si="434"/>
        <v>12.52514450867052</v>
      </c>
      <c r="AV149" s="1">
        <f t="shared" si="434"/>
        <v>13.555640138408304</v>
      </c>
      <c r="AW149" s="1">
        <f t="shared" si="434"/>
        <v>9.5060230547550439</v>
      </c>
      <c r="AX149" s="1">
        <f t="shared" si="434"/>
        <v>12.353876543209875</v>
      </c>
      <c r="AY149" s="1">
        <f t="shared" si="434"/>
        <v>10.048639053254439</v>
      </c>
      <c r="AZ149" s="1" t="str">
        <f t="shared" si="434"/>
        <v/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>
        <f t="shared" si="421"/>
        <v>1.5249403005814703</v>
      </c>
      <c r="BG149" s="84">
        <f t="shared" si="422"/>
        <v>0.83777992443493621</v>
      </c>
      <c r="BH149" s="84">
        <f t="shared" si="423"/>
        <v>0.85688977885840556</v>
      </c>
      <c r="BI149" s="84">
        <f t="shared" si="424"/>
        <v>1.2418828974100042</v>
      </c>
      <c r="BJ149" s="84">
        <f t="shared" si="425"/>
        <v>1.2115894890151351</v>
      </c>
      <c r="BK149" s="84">
        <f t="shared" si="426"/>
        <v>1.3343365457695098</v>
      </c>
      <c r="BL149" s="84">
        <f t="shared" si="427"/>
        <v>1.3576363214021812</v>
      </c>
      <c r="BM149" s="84" t="str">
        <f t="shared" si="428"/>
        <v>-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>
        <f t="shared" si="417"/>
        <v>42.309578313253006</v>
      </c>
      <c r="D150" s="66">
        <f t="shared" si="417"/>
        <v>34.60209872611464</v>
      </c>
      <c r="E150" s="66">
        <f t="shared" si="417"/>
        <v>37.0880275689223</v>
      </c>
      <c r="F150" s="65">
        <f t="shared" si="418"/>
        <v>1.0718432966301983</v>
      </c>
      <c r="H150" s="1">
        <f t="shared" ref="H150:S150" si="435">IFERROR(H51/H78,"")</f>
        <v>41.432794117647042</v>
      </c>
      <c r="I150" s="1">
        <f t="shared" si="435"/>
        <v>28.058604651162792</v>
      </c>
      <c r="J150" s="1">
        <f t="shared" si="435"/>
        <v>23.202781395348836</v>
      </c>
      <c r="K150" s="1">
        <f t="shared" si="435"/>
        <v>22.931209836065541</v>
      </c>
      <c r="L150" s="1">
        <f t="shared" si="435"/>
        <v>32.690111111111101</v>
      </c>
      <c r="M150" s="1">
        <f t="shared" si="435"/>
        <v>30.997192488262911</v>
      </c>
      <c r="N150" s="1">
        <f t="shared" si="435"/>
        <v>23.537876068376068</v>
      </c>
      <c r="O150" s="1">
        <f t="shared" si="435"/>
        <v>31.3388275862069</v>
      </c>
      <c r="P150" s="1">
        <f t="shared" si="435"/>
        <v>14.854361477572558</v>
      </c>
      <c r="Q150" s="1">
        <f t="shared" si="435"/>
        <v>21.578240740740743</v>
      </c>
      <c r="R150" s="11">
        <f t="shared" si="435"/>
        <v>5.4560651629072678</v>
      </c>
      <c r="S150" s="11" t="str">
        <f t="shared" si="435"/>
        <v/>
      </c>
      <c r="U150" s="1">
        <f t="shared" ref="U150:BD150" si="436">IFERROR(U51/U78,"")</f>
        <v>3.935535864978903</v>
      </c>
      <c r="V150" s="1">
        <f t="shared" si="436"/>
        <v>4.0165607476635463</v>
      </c>
      <c r="W150" s="1">
        <f t="shared" si="436"/>
        <v>15.075941176470588</v>
      </c>
      <c r="X150" s="1">
        <f t="shared" si="436"/>
        <v>9.5787309417040341</v>
      </c>
      <c r="Y150" s="1">
        <f t="shared" si="436"/>
        <v>6.3132154882154889</v>
      </c>
      <c r="Z150" s="1">
        <f t="shared" si="436"/>
        <v>9.4024093023255819</v>
      </c>
      <c r="AA150" s="1">
        <f t="shared" si="436"/>
        <v>6.7672891566265063</v>
      </c>
      <c r="AB150" s="1">
        <f t="shared" si="436"/>
        <v>5.2242280701754389</v>
      </c>
      <c r="AC150" s="1">
        <f t="shared" si="436"/>
        <v>9.8252046511627906</v>
      </c>
      <c r="AD150" s="1">
        <f t="shared" si="436"/>
        <v>8.4457837837837832</v>
      </c>
      <c r="AE150" s="1">
        <f t="shared" si="436"/>
        <v>7.9547955801104973</v>
      </c>
      <c r="AF150" s="1">
        <f t="shared" si="436"/>
        <v>12.063072131147509</v>
      </c>
      <c r="AG150" s="1">
        <f t="shared" si="436"/>
        <v>3.9279227642276382</v>
      </c>
      <c r="AH150" s="1">
        <f t="shared" si="436"/>
        <v>4.299760563380282</v>
      </c>
      <c r="AI150" s="1">
        <f t="shared" si="436"/>
        <v>15.029666666666666</v>
      </c>
      <c r="AJ150" s="1">
        <f t="shared" si="436"/>
        <v>7.6935517241379312</v>
      </c>
      <c r="AK150" s="1">
        <f t="shared" si="436"/>
        <v>9.4696019417475732</v>
      </c>
      <c r="AL150" s="1">
        <f t="shared" si="436"/>
        <v>10.316530516431923</v>
      </c>
      <c r="AM150" s="1">
        <f t="shared" si="436"/>
        <v>6.0795191082802553</v>
      </c>
      <c r="AN150" s="1">
        <f t="shared" si="436"/>
        <v>4.9028979591836732</v>
      </c>
      <c r="AO150" s="1">
        <f t="shared" si="436"/>
        <v>10.246512820512821</v>
      </c>
      <c r="AP150" s="1">
        <f t="shared" si="436"/>
        <v>12.186379939209726</v>
      </c>
      <c r="AQ150" s="1">
        <f t="shared" si="436"/>
        <v>14.961588815789508</v>
      </c>
      <c r="AR150" s="1">
        <f t="shared" si="436"/>
        <v>8.6395119363394954</v>
      </c>
      <c r="AS150" s="1">
        <f t="shared" si="436"/>
        <v>3.3407862796833769</v>
      </c>
      <c r="AT150" s="1">
        <f t="shared" si="436"/>
        <v>5.6310317460317467</v>
      </c>
      <c r="AU150" s="1">
        <f t="shared" si="436"/>
        <v>8.705488126649076</v>
      </c>
      <c r="AV150" s="1">
        <f t="shared" si="436"/>
        <v>4.9433333333333334</v>
      </c>
      <c r="AW150" s="1">
        <f t="shared" si="436"/>
        <v>11.358041958041959</v>
      </c>
      <c r="AX150" s="1">
        <f t="shared" si="436"/>
        <v>6.6547530864197526</v>
      </c>
      <c r="AY150" s="1">
        <f t="shared" si="436"/>
        <v>5.4560651629072678</v>
      </c>
      <c r="AZ150" s="1" t="str">
        <f t="shared" si="436"/>
        <v/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>
        <f t="shared" si="421"/>
        <v>0.85052239573256683</v>
      </c>
      <c r="BG150" s="84">
        <f t="shared" si="422"/>
        <v>1.3096151897362578</v>
      </c>
      <c r="BH150" s="84">
        <f t="shared" si="423"/>
        <v>0.57922030606017494</v>
      </c>
      <c r="BI150" s="84">
        <f t="shared" si="424"/>
        <v>0.64252942081665643</v>
      </c>
      <c r="BJ150" s="84">
        <f t="shared" si="425"/>
        <v>1.1994212669034199</v>
      </c>
      <c r="BK150" s="84">
        <f t="shared" si="426"/>
        <v>0.64505727732983686</v>
      </c>
      <c r="BL150" s="84">
        <f t="shared" si="427"/>
        <v>0.89745012158546422</v>
      </c>
      <c r="BM150" s="84" t="str">
        <f t="shared" si="428"/>
        <v>-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>
        <f t="shared" si="417"/>
        <v>31.055762790697653</v>
      </c>
      <c r="D151" s="66">
        <f t="shared" si="417"/>
        <v>37.007252500000007</v>
      </c>
      <c r="E151" s="66">
        <f t="shared" si="417"/>
        <v>34.734892920353985</v>
      </c>
      <c r="F151" s="65">
        <f t="shared" si="418"/>
        <v>0.93859691206079077</v>
      </c>
      <c r="H151" s="1">
        <f t="shared" ref="H151:S151" si="437">IFERROR(H52/H79,"")</f>
        <v>10.304510250569477</v>
      </c>
      <c r="I151" s="1">
        <f t="shared" si="437"/>
        <v>14.537799999999978</v>
      </c>
      <c r="J151" s="1">
        <f t="shared" si="437"/>
        <v>14.800748792270532</v>
      </c>
      <c r="K151" s="1">
        <f t="shared" si="437"/>
        <v>25.276018571428573</v>
      </c>
      <c r="L151" s="1">
        <f t="shared" si="437"/>
        <v>16.944421232876714</v>
      </c>
      <c r="M151" s="1">
        <f t="shared" si="437"/>
        <v>14.389162601626014</v>
      </c>
      <c r="N151" s="1">
        <f t="shared" si="437"/>
        <v>13.466500952380953</v>
      </c>
      <c r="O151" s="1">
        <f t="shared" si="437"/>
        <v>39.243617744610482</v>
      </c>
      <c r="P151" s="1">
        <f t="shared" si="437"/>
        <v>17.611309269162209</v>
      </c>
      <c r="Q151" s="1">
        <f t="shared" si="437"/>
        <v>11.734628670120898</v>
      </c>
      <c r="R151" s="11">
        <f t="shared" si="437"/>
        <v>5.2228672566371683</v>
      </c>
      <c r="S151" s="11" t="str">
        <f t="shared" si="437"/>
        <v/>
      </c>
      <c r="U151" s="1">
        <f t="shared" ref="U151:BD151" si="438">IFERROR(U52/U79,"")</f>
        <v>3.430858108108108</v>
      </c>
      <c r="V151" s="1">
        <f t="shared" si="438"/>
        <v>2.6060558139534886</v>
      </c>
      <c r="W151" s="1">
        <f t="shared" si="438"/>
        <v>5.4385922551252843</v>
      </c>
      <c r="X151" s="1">
        <f t="shared" si="438"/>
        <v>4.6865925925925929</v>
      </c>
      <c r="Y151" s="1">
        <f t="shared" si="438"/>
        <v>5.9931445312499996</v>
      </c>
      <c r="Z151" s="1">
        <f t="shared" si="438"/>
        <v>8.1018804597700917</v>
      </c>
      <c r="AA151" s="1">
        <f t="shared" si="438"/>
        <v>5.8287325581395351</v>
      </c>
      <c r="AB151" s="1">
        <f t="shared" si="438"/>
        <v>3.2076581395348835</v>
      </c>
      <c r="AC151" s="1">
        <f t="shared" si="438"/>
        <v>5.4151256038647348</v>
      </c>
      <c r="AD151" s="1">
        <f t="shared" si="438"/>
        <v>5.388826196473552</v>
      </c>
      <c r="AE151" s="1">
        <f t="shared" si="438"/>
        <v>7.9590075376884419</v>
      </c>
      <c r="AF151" s="1">
        <f t="shared" si="438"/>
        <v>10.113021428571429</v>
      </c>
      <c r="AG151" s="1">
        <f t="shared" si="438"/>
        <v>2.2829676724137933</v>
      </c>
      <c r="AH151" s="1">
        <f t="shared" si="438"/>
        <v>2.9181528301886792</v>
      </c>
      <c r="AI151" s="1">
        <f t="shared" si="438"/>
        <v>8.0200445205479447</v>
      </c>
      <c r="AJ151" s="1">
        <f t="shared" si="438"/>
        <v>6.2031499999999928</v>
      </c>
      <c r="AK151" s="1">
        <f t="shared" si="438"/>
        <v>7.1255677083333326</v>
      </c>
      <c r="AL151" s="1">
        <f t="shared" si="438"/>
        <v>7.0626199186991876</v>
      </c>
      <c r="AM151" s="1">
        <f t="shared" si="438"/>
        <v>6.9391549999999995</v>
      </c>
      <c r="AN151" s="1">
        <f t="shared" si="438"/>
        <v>4.54714629258517</v>
      </c>
      <c r="AO151" s="1">
        <f t="shared" si="438"/>
        <v>3.8575714285714282</v>
      </c>
      <c r="AP151" s="1">
        <f t="shared" si="438"/>
        <v>3.2618766233766237</v>
      </c>
      <c r="AQ151" s="1">
        <f t="shared" si="438"/>
        <v>13.068225836431264</v>
      </c>
      <c r="AR151" s="1">
        <f t="shared" si="438"/>
        <v>25.084923714759704</v>
      </c>
      <c r="AS151" s="1">
        <f t="shared" si="438"/>
        <v>4.5778731003039512</v>
      </c>
      <c r="AT151" s="1">
        <f t="shared" si="438"/>
        <v>6.0454453333333333</v>
      </c>
      <c r="AU151" s="1">
        <f t="shared" si="438"/>
        <v>4.1597504456327981</v>
      </c>
      <c r="AV151" s="1">
        <f t="shared" si="438"/>
        <v>3.0299224806201552</v>
      </c>
      <c r="AW151" s="1">
        <f t="shared" si="438"/>
        <v>2.7838208955223882</v>
      </c>
      <c r="AX151" s="1">
        <f t="shared" si="438"/>
        <v>5.8130397236614852</v>
      </c>
      <c r="AY151" s="1">
        <f t="shared" si="438"/>
        <v>5.2228672566371683</v>
      </c>
      <c r="AZ151" s="1" t="str">
        <f t="shared" si="438"/>
        <v/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>
        <f t="shared" si="421"/>
        <v>2.0052290514756796</v>
      </c>
      <c r="BG151" s="84">
        <f t="shared" si="422"/>
        <v>2.0716685126263426</v>
      </c>
      <c r="BH151" s="84">
        <f t="shared" si="423"/>
        <v>0.51866924615882259</v>
      </c>
      <c r="BI151" s="84">
        <f t="shared" si="424"/>
        <v>0.48844901068330748</v>
      </c>
      <c r="BJ151" s="84">
        <f t="shared" si="425"/>
        <v>0.39068057584614863</v>
      </c>
      <c r="BK151" s="84">
        <f t="shared" si="426"/>
        <v>0.82307129515361865</v>
      </c>
      <c r="BL151" s="84">
        <f t="shared" si="427"/>
        <v>0.75266617572848116</v>
      </c>
      <c r="BM151" s="84" t="str">
        <f t="shared" si="428"/>
        <v>-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>
        <f t="shared" si="417"/>
        <v>40.299303643724699</v>
      </c>
      <c r="D152" s="66">
        <f t="shared" si="417"/>
        <v>35.396254237288133</v>
      </c>
      <c r="E152" s="66">
        <f t="shared" si="417"/>
        <v>56.551183908045971</v>
      </c>
      <c r="F152" s="65">
        <f t="shared" si="418"/>
        <v>1.5976601232701118</v>
      </c>
      <c r="H152" s="1">
        <f t="shared" ref="H152:S152" si="439">IFERROR(H53/H80,"")</f>
        <v>8.7294057507987226</v>
      </c>
      <c r="I152" s="1">
        <f t="shared" si="439"/>
        <v>20.400423076923079</v>
      </c>
      <c r="J152" s="1">
        <f t="shared" si="439"/>
        <v>17.716384615384591</v>
      </c>
      <c r="K152" s="1">
        <f t="shared" si="439"/>
        <v>30.061126099706748</v>
      </c>
      <c r="L152" s="1">
        <f t="shared" si="439"/>
        <v>7.4551002087682674</v>
      </c>
      <c r="M152" s="1">
        <f t="shared" si="439"/>
        <v>31.193151260504198</v>
      </c>
      <c r="N152" s="1">
        <f t="shared" si="439"/>
        <v>15.582612966601177</v>
      </c>
      <c r="O152" s="1">
        <f t="shared" si="439"/>
        <v>15.808576851851852</v>
      </c>
      <c r="P152" s="1">
        <f t="shared" si="439"/>
        <v>21.852388773388775</v>
      </c>
      <c r="Q152" s="1">
        <f t="shared" si="439"/>
        <v>11.0840206185567</v>
      </c>
      <c r="R152" s="11">
        <f t="shared" si="439"/>
        <v>3.9211111111111108</v>
      </c>
      <c r="S152" s="11" t="str">
        <f t="shared" si="439"/>
        <v/>
      </c>
      <c r="U152" s="1">
        <f t="shared" ref="U152:BD152" si="440">IFERROR(U53/U80,"")</f>
        <v>1.2595868055555557</v>
      </c>
      <c r="V152" s="1">
        <f t="shared" si="440"/>
        <v>2.3868131487889275</v>
      </c>
      <c r="W152" s="1">
        <f t="shared" si="440"/>
        <v>5.3666261980830665</v>
      </c>
      <c r="X152" s="1">
        <f t="shared" si="440"/>
        <v>4.4430154061624654</v>
      </c>
      <c r="Y152" s="1">
        <f t="shared" si="440"/>
        <v>4.9840459770114949</v>
      </c>
      <c r="Z152" s="1">
        <f t="shared" si="440"/>
        <v>6.9566801619433196</v>
      </c>
      <c r="AA152" s="1">
        <f t="shared" si="440"/>
        <v>8.8369210526315793</v>
      </c>
      <c r="AB152" s="1">
        <f t="shared" si="440"/>
        <v>5.8924586894586897</v>
      </c>
      <c r="AC152" s="1">
        <f t="shared" si="440"/>
        <v>6.8164551282051029</v>
      </c>
      <c r="AD152" s="1">
        <f t="shared" si="440"/>
        <v>5.7096420047732703</v>
      </c>
      <c r="AE152" s="1">
        <f t="shared" si="440"/>
        <v>8.2002766570605186</v>
      </c>
      <c r="AF152" s="1">
        <f t="shared" si="440"/>
        <v>14.700903225806451</v>
      </c>
      <c r="AG152" s="1">
        <f t="shared" si="440"/>
        <v>1.7631212938005392</v>
      </c>
      <c r="AH152" s="1">
        <f t="shared" si="440"/>
        <v>1.4150284237726098</v>
      </c>
      <c r="AI152" s="1">
        <f t="shared" si="440"/>
        <v>4.9462609603340288</v>
      </c>
      <c r="AJ152" s="1">
        <f t="shared" si="440"/>
        <v>8.8938673469387748</v>
      </c>
      <c r="AK152" s="1">
        <f t="shared" si="440"/>
        <v>3.8440757946210273</v>
      </c>
      <c r="AL152" s="1">
        <f t="shared" si="440"/>
        <v>6.2762521008403365</v>
      </c>
      <c r="AM152" s="1">
        <f t="shared" si="440"/>
        <v>4.3370367231638411</v>
      </c>
      <c r="AN152" s="1">
        <f t="shared" si="440"/>
        <v>5.5086572668112801</v>
      </c>
      <c r="AO152" s="1">
        <f t="shared" si="440"/>
        <v>7.5771080550098233</v>
      </c>
      <c r="AP152" s="1">
        <f t="shared" si="440"/>
        <v>6.8257574430823116</v>
      </c>
      <c r="AQ152" s="1">
        <f t="shared" si="440"/>
        <v>3.3263430717863103</v>
      </c>
      <c r="AR152" s="1">
        <f t="shared" si="440"/>
        <v>4.901193518518518</v>
      </c>
      <c r="AS152" s="1">
        <f t="shared" si="440"/>
        <v>2.2041492007104795</v>
      </c>
      <c r="AT152" s="1">
        <f t="shared" si="440"/>
        <v>8.5509301801801794</v>
      </c>
      <c r="AU152" s="1">
        <f t="shared" si="440"/>
        <v>11.379313929313929</v>
      </c>
      <c r="AV152" s="1">
        <f t="shared" si="440"/>
        <v>3.1023772609819118</v>
      </c>
      <c r="AW152" s="1">
        <f t="shared" si="440"/>
        <v>3.4816723549488056</v>
      </c>
      <c r="AX152" s="1">
        <f t="shared" si="440"/>
        <v>3.452577319587629</v>
      </c>
      <c r="AY152" s="1">
        <f t="shared" si="440"/>
        <v>3.9211111111111108</v>
      </c>
      <c r="AZ152" s="1" t="str">
        <f t="shared" si="440"/>
        <v/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>
        <f t="shared" si="421"/>
        <v>1.2501404233847531</v>
      </c>
      <c r="BG152" s="84">
        <f t="shared" si="422"/>
        <v>6.0429388106441912</v>
      </c>
      <c r="BH152" s="84">
        <f t="shared" si="423"/>
        <v>2.3005890753781553</v>
      </c>
      <c r="BI152" s="84">
        <f t="shared" si="424"/>
        <v>0.34882207480300848</v>
      </c>
      <c r="BJ152" s="84">
        <f t="shared" si="425"/>
        <v>0.90572416907613296</v>
      </c>
      <c r="BK152" s="84">
        <f t="shared" si="426"/>
        <v>0.55010175883874368</v>
      </c>
      <c r="BL152" s="84">
        <f t="shared" si="427"/>
        <v>0.90409912606197274</v>
      </c>
      <c r="BM152" s="84" t="str">
        <f t="shared" si="428"/>
        <v>-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>
        <f t="shared" si="417"/>
        <v>37.642552287581694</v>
      </c>
      <c r="D153" s="66">
        <f t="shared" si="417"/>
        <v>23.569242187500002</v>
      </c>
      <c r="E153" s="66">
        <f t="shared" si="417"/>
        <v>57.214399350649352</v>
      </c>
      <c r="F153" s="65">
        <f t="shared" si="418"/>
        <v>2.4275027128786149</v>
      </c>
      <c r="H153" s="1">
        <f t="shared" ref="H153:S153" si="441">IFERROR(H54/H81,"")</f>
        <v>4.4570317725752506</v>
      </c>
      <c r="I153" s="1">
        <f t="shared" si="441"/>
        <v>25.076527118644069</v>
      </c>
      <c r="J153" s="1">
        <f t="shared" si="441"/>
        <v>29.5714498141264</v>
      </c>
      <c r="K153" s="1">
        <f t="shared" si="441"/>
        <v>34.116951573849931</v>
      </c>
      <c r="L153" s="1">
        <f t="shared" si="441"/>
        <v>7.7059305555555557</v>
      </c>
      <c r="M153" s="1">
        <f t="shared" si="441"/>
        <v>11.851752455795676</v>
      </c>
      <c r="N153" s="1">
        <f t="shared" si="441"/>
        <v>17.827370503597123</v>
      </c>
      <c r="O153" s="1">
        <f t="shared" si="441"/>
        <v>27.044093808630414</v>
      </c>
      <c r="P153" s="1">
        <f t="shared" si="441"/>
        <v>7.5244677419354842</v>
      </c>
      <c r="Q153" s="1">
        <f t="shared" si="441"/>
        <v>38.131592920353981</v>
      </c>
      <c r="R153" s="11">
        <f t="shared" si="441"/>
        <v>7.6715584415584424</v>
      </c>
      <c r="S153" s="11" t="str">
        <f t="shared" si="441"/>
        <v/>
      </c>
      <c r="U153" s="1">
        <f t="shared" ref="U153:BD153" si="442">IFERROR(U54/U81,"")</f>
        <v>1.7102121212121213</v>
      </c>
      <c r="V153" s="1">
        <f t="shared" si="442"/>
        <v>2.1613122529644269</v>
      </c>
      <c r="W153" s="1">
        <f t="shared" si="442"/>
        <v>1.4957140468227426</v>
      </c>
      <c r="X153" s="1">
        <f t="shared" si="442"/>
        <v>4.1349941348973607</v>
      </c>
      <c r="Y153" s="1">
        <f t="shared" si="442"/>
        <v>4.9279656250000006</v>
      </c>
      <c r="Z153" s="1">
        <f t="shared" si="442"/>
        <v>14.951164406779661</v>
      </c>
      <c r="AA153" s="1">
        <f t="shared" si="442"/>
        <v>9.1123954248366008</v>
      </c>
      <c r="AB153" s="1">
        <f t="shared" si="442"/>
        <v>4.6259642857142858</v>
      </c>
      <c r="AC153" s="1">
        <f t="shared" si="442"/>
        <v>13.909033457249071</v>
      </c>
      <c r="AD153" s="1">
        <f t="shared" si="442"/>
        <v>8.8957050147492627</v>
      </c>
      <c r="AE153" s="1">
        <f t="shared" si="442"/>
        <v>12.890917274939198</v>
      </c>
      <c r="AF153" s="1">
        <f t="shared" si="442"/>
        <v>13.98665859564167</v>
      </c>
      <c r="AG153" s="1">
        <f t="shared" si="442"/>
        <v>2.0765972222222224</v>
      </c>
      <c r="AH153" s="1">
        <f t="shared" si="442"/>
        <v>1.7067041666666667</v>
      </c>
      <c r="AI153" s="1">
        <f t="shared" si="442"/>
        <v>4.30055753968254</v>
      </c>
      <c r="AJ153" s="1">
        <f t="shared" si="442"/>
        <v>3.1754622823984526</v>
      </c>
      <c r="AK153" s="1">
        <f t="shared" si="442"/>
        <v>3.8827682403433474</v>
      </c>
      <c r="AL153" s="1">
        <f t="shared" si="442"/>
        <v>5.071626719056975</v>
      </c>
      <c r="AM153" s="1">
        <f t="shared" si="442"/>
        <v>4.2014082031250002</v>
      </c>
      <c r="AN153" s="1">
        <f t="shared" si="442"/>
        <v>5.1356486199575375</v>
      </c>
      <c r="AO153" s="1">
        <f t="shared" si="442"/>
        <v>6.8681103117505993</v>
      </c>
      <c r="AP153" s="1">
        <f t="shared" si="442"/>
        <v>5.1850020161290322</v>
      </c>
      <c r="AQ153" s="1">
        <f t="shared" si="442"/>
        <v>8.5481397459165152</v>
      </c>
      <c r="AR153" s="1">
        <f t="shared" si="442"/>
        <v>13.382206378986886</v>
      </c>
      <c r="AS153" s="1">
        <f t="shared" si="442"/>
        <v>0.79787356321839076</v>
      </c>
      <c r="AT153" s="1">
        <f t="shared" si="442"/>
        <v>1.6395412844036696</v>
      </c>
      <c r="AU153" s="1">
        <f t="shared" si="442"/>
        <v>4.2275806451612903</v>
      </c>
      <c r="AV153" s="1">
        <f t="shared" si="442"/>
        <v>10.150288065843622</v>
      </c>
      <c r="AW153" s="1">
        <f t="shared" si="442"/>
        <v>27.992740213523131</v>
      </c>
      <c r="AX153" s="1">
        <f t="shared" si="442"/>
        <v>7.6523008849557526</v>
      </c>
      <c r="AY153" s="1">
        <f t="shared" si="442"/>
        <v>7.6715584415584424</v>
      </c>
      <c r="AZ153" s="1" t="str">
        <f t="shared" si="442"/>
        <v/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>
        <f t="shared" si="421"/>
        <v>0.38422162693859563</v>
      </c>
      <c r="BG153" s="84">
        <f t="shared" si="422"/>
        <v>0.96064761335048965</v>
      </c>
      <c r="BH153" s="84">
        <f t="shared" si="423"/>
        <v>0.98303082941040321</v>
      </c>
      <c r="BI153" s="84">
        <f t="shared" si="424"/>
        <v>3.1964757138217452</v>
      </c>
      <c r="BJ153" s="84">
        <f t="shared" si="425"/>
        <v>7.2094800618457144</v>
      </c>
      <c r="BK153" s="84">
        <f t="shared" si="426"/>
        <v>1.5088454472017276</v>
      </c>
      <c r="BL153" s="84">
        <f t="shared" si="427"/>
        <v>1.8259493176245885</v>
      </c>
      <c r="BM153" s="84" t="str">
        <f t="shared" si="428"/>
        <v>-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>
        <f t="shared" si="417"/>
        <v>27.158523437499998</v>
      </c>
      <c r="D154" s="66">
        <f t="shared" si="417"/>
        <v>21.160764522821577</v>
      </c>
      <c r="E154" s="66">
        <f t="shared" si="417"/>
        <v>44.804351393188853</v>
      </c>
      <c r="F154" s="65">
        <f t="shared" si="418"/>
        <v>2.1173314104444576</v>
      </c>
      <c r="H154" s="1">
        <f t="shared" ref="H154:S154" si="443">IFERROR(H55/H82,"")</f>
        <v>13.149988636363638</v>
      </c>
      <c r="I154" s="1">
        <f t="shared" si="443"/>
        <v>14.665452173913044</v>
      </c>
      <c r="J154" s="1">
        <f t="shared" si="443"/>
        <v>30.441146341463416</v>
      </c>
      <c r="K154" s="1">
        <f t="shared" si="443"/>
        <v>25.946200460829445</v>
      </c>
      <c r="L154" s="1">
        <f t="shared" si="443"/>
        <v>11.034956112852663</v>
      </c>
      <c r="M154" s="1">
        <f t="shared" si="443"/>
        <v>11.343597995545656</v>
      </c>
      <c r="N154" s="1">
        <f t="shared" si="443"/>
        <v>9.752038817005543</v>
      </c>
      <c r="O154" s="1">
        <f t="shared" si="443"/>
        <v>16.423198767334359</v>
      </c>
      <c r="P154" s="1">
        <f t="shared" si="443"/>
        <v>13.513495856353591</v>
      </c>
      <c r="Q154" s="1">
        <f t="shared" si="443"/>
        <v>21.503887147335423</v>
      </c>
      <c r="R154" s="11">
        <f t="shared" si="443"/>
        <v>8.4216099071207431</v>
      </c>
      <c r="S154" s="11" t="str">
        <f t="shared" si="443"/>
        <v/>
      </c>
      <c r="U154" s="1">
        <f t="shared" ref="U154:BD154" si="444">IFERROR(U55/U82,"")</f>
        <v>3.8871860465116281</v>
      </c>
      <c r="V154" s="1">
        <f t="shared" si="444"/>
        <v>3.0094666666666665</v>
      </c>
      <c r="W154" s="1">
        <f t="shared" si="444"/>
        <v>6.2732840909090903</v>
      </c>
      <c r="X154" s="1">
        <f t="shared" si="444"/>
        <v>4.4095454545454551</v>
      </c>
      <c r="Y154" s="1">
        <f t="shared" si="444"/>
        <v>5.631951612903225</v>
      </c>
      <c r="Z154" s="1">
        <f t="shared" si="444"/>
        <v>6.736656521739131</v>
      </c>
      <c r="AA154" s="1">
        <f t="shared" si="444"/>
        <v>4.9419140625000004</v>
      </c>
      <c r="AB154" s="1">
        <f t="shared" si="444"/>
        <v>4.832904109589041</v>
      </c>
      <c r="AC154" s="1">
        <f t="shared" si="444"/>
        <v>22.281579268292685</v>
      </c>
      <c r="AD154" s="1">
        <f t="shared" si="444"/>
        <v>-6.5096065573770492</v>
      </c>
      <c r="AE154" s="1">
        <f t="shared" si="444"/>
        <v>12.185306701030928</v>
      </c>
      <c r="AF154" s="1">
        <f t="shared" si="444"/>
        <v>20.54209216589857</v>
      </c>
      <c r="AG154" s="1">
        <f t="shared" si="444"/>
        <v>2.1867655677655677</v>
      </c>
      <c r="AH154" s="1">
        <f t="shared" si="444"/>
        <v>4.4079047619047618</v>
      </c>
      <c r="AI154" s="1">
        <f t="shared" si="444"/>
        <v>4.8108902821316617</v>
      </c>
      <c r="AJ154" s="1">
        <f t="shared" si="444"/>
        <v>3.2887792915531335</v>
      </c>
      <c r="AK154" s="1">
        <f t="shared" si="444"/>
        <v>3.3202482915717537</v>
      </c>
      <c r="AL154" s="1">
        <f t="shared" si="444"/>
        <v>5.4091414253897545</v>
      </c>
      <c r="AM154" s="1">
        <f t="shared" si="444"/>
        <v>3.2905850622406638</v>
      </c>
      <c r="AN154" s="1">
        <f t="shared" si="444"/>
        <v>2.5388449612403101</v>
      </c>
      <c r="AO154" s="1">
        <f t="shared" si="444"/>
        <v>4.3987929759704247</v>
      </c>
      <c r="AP154" s="1">
        <f t="shared" si="444"/>
        <v>3.0225798969072164</v>
      </c>
      <c r="AQ154" s="1">
        <f t="shared" si="444"/>
        <v>4.1964162479061971</v>
      </c>
      <c r="AR154" s="1">
        <f t="shared" si="444"/>
        <v>9.8524714946070873</v>
      </c>
      <c r="AS154" s="1">
        <f t="shared" si="444"/>
        <v>2.1605924137931032</v>
      </c>
      <c r="AT154" s="1">
        <f t="shared" si="444"/>
        <v>2.8813842105263157</v>
      </c>
      <c r="AU154" s="1">
        <f t="shared" si="444"/>
        <v>6.1616850828729284</v>
      </c>
      <c r="AV154" s="1">
        <f t="shared" si="444"/>
        <v>6.8254347826086956</v>
      </c>
      <c r="AW154" s="1">
        <f t="shared" si="444"/>
        <v>7.7553459119496848</v>
      </c>
      <c r="AX154" s="1">
        <f t="shared" si="444"/>
        <v>6.8832288401253923</v>
      </c>
      <c r="AY154" s="1">
        <f t="shared" si="444"/>
        <v>8.4216099071207431</v>
      </c>
      <c r="AZ154" s="1" t="str">
        <f t="shared" si="444"/>
        <v/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>
        <f t="shared" si="421"/>
        <v>0.98803111117246634</v>
      </c>
      <c r="BG154" s="84">
        <f t="shared" si="422"/>
        <v>0.65368567747393891</v>
      </c>
      <c r="BH154" s="84">
        <f t="shared" si="423"/>
        <v>1.2807785506475409</v>
      </c>
      <c r="BI154" s="84">
        <f t="shared" si="424"/>
        <v>2.0753702749646568</v>
      </c>
      <c r="BJ154" s="84">
        <f t="shared" si="425"/>
        <v>2.3357728792862131</v>
      </c>
      <c r="BK154" s="84">
        <f t="shared" si="426"/>
        <v>1.2725178173039584</v>
      </c>
      <c r="BL154" s="84">
        <f t="shared" si="427"/>
        <v>2.5593047278304368</v>
      </c>
      <c r="BM154" s="84" t="str">
        <f t="shared" si="428"/>
        <v>-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>
        <f t="shared" si="417"/>
        <v>1.7630789324247584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>
        <f t="shared" si="445"/>
        <v>1.2746141906873614</v>
      </c>
      <c r="Q155" s="1">
        <f t="shared" si="445"/>
        <v>1.0112193548387096</v>
      </c>
      <c r="R155" s="11">
        <f t="shared" si="445"/>
        <v>0.22015332197614992</v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>
        <f t="shared" si="446"/>
        <v>0.67766207759699626</v>
      </c>
      <c r="AU155" s="1">
        <f t="shared" si="446"/>
        <v>0.67433481152993346</v>
      </c>
      <c r="AV155" s="1">
        <f t="shared" si="446"/>
        <v>0.7345575221238938</v>
      </c>
      <c r="AW155" s="1">
        <f t="shared" si="446"/>
        <v>0.37122982321291315</v>
      </c>
      <c r="AX155" s="1">
        <f t="shared" si="446"/>
        <v>0.16410967741935484</v>
      </c>
      <c r="AY155" s="1">
        <f t="shared" si="446"/>
        <v>0.22015332197614992</v>
      </c>
      <c r="AZ155" s="1" t="str">
        <f t="shared" si="446"/>
        <v/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>
        <f t="shared" ref="C156:E157" si="447">IFERROR(C58/C84,"-")</f>
        <v>49.853836784409246</v>
      </c>
      <c r="D156" s="66">
        <f t="shared" si="447"/>
        <v>39.654816652649274</v>
      </c>
      <c r="E156" s="66">
        <f t="shared" si="447"/>
        <v>69.639656846473031</v>
      </c>
      <c r="F156" s="65">
        <f t="shared" si="418"/>
        <v>1.7561462320320806</v>
      </c>
      <c r="H156" s="1">
        <f t="shared" ref="H156:S156" si="448">IFERROR(H58/H84,"")</f>
        <v>14.281386024423337</v>
      </c>
      <c r="I156" s="1">
        <f t="shared" si="448"/>
        <v>27.368325495049501</v>
      </c>
      <c r="J156" s="1">
        <f t="shared" si="448"/>
        <v>28.107477154424515</v>
      </c>
      <c r="K156" s="1">
        <f t="shared" si="448"/>
        <v>36.227846753246745</v>
      </c>
      <c r="L156" s="1">
        <f t="shared" si="448"/>
        <v>14.847528301886774</v>
      </c>
      <c r="M156" s="1">
        <f t="shared" si="448"/>
        <v>21.560643262102055</v>
      </c>
      <c r="N156" s="1">
        <f t="shared" si="448"/>
        <v>18.463160060975607</v>
      </c>
      <c r="O156" s="1">
        <f t="shared" si="448"/>
        <v>28.941701335877909</v>
      </c>
      <c r="P156" s="1">
        <f t="shared" si="448"/>
        <v>23.737073007103401</v>
      </c>
      <c r="Q156" s="1">
        <f t="shared" si="448"/>
        <v>34.060843034925732</v>
      </c>
      <c r="R156" s="11">
        <f t="shared" si="448"/>
        <v>9.4756307053941917</v>
      </c>
      <c r="S156" s="11" t="str">
        <f t="shared" si="448"/>
        <v/>
      </c>
      <c r="U156" s="1">
        <f>IFERROR(U58/U84,"")</f>
        <v>3.8622304283604136</v>
      </c>
      <c r="V156" s="1">
        <f t="shared" ref="V156:BD156" si="449">IFERROR(V58/V84,"")</f>
        <v>3.5816543745480831</v>
      </c>
      <c r="W156" s="1">
        <f t="shared" si="449"/>
        <v>7.3730495251017638</v>
      </c>
      <c r="X156" s="1">
        <f t="shared" si="449"/>
        <v>8.5994920245398792</v>
      </c>
      <c r="Y156" s="1">
        <f t="shared" si="449"/>
        <v>7.1566326402016385</v>
      </c>
      <c r="Z156" s="1">
        <f t="shared" si="449"/>
        <v>11.666129950495042</v>
      </c>
      <c r="AA156" s="1">
        <f t="shared" si="449"/>
        <v>10.09867417783191</v>
      </c>
      <c r="AB156" s="1">
        <f t="shared" si="449"/>
        <v>5.7701749856569124</v>
      </c>
      <c r="AC156" s="1">
        <f t="shared" si="449"/>
        <v>12.700052053209943</v>
      </c>
      <c r="AD156" s="1">
        <f t="shared" si="449"/>
        <v>7.6892558398220192</v>
      </c>
      <c r="AE156" s="1">
        <f t="shared" si="449"/>
        <v>11.421918076109943</v>
      </c>
      <c r="AF156" s="1">
        <f t="shared" si="449"/>
        <v>17.8197683116883</v>
      </c>
      <c r="AG156" s="1">
        <f t="shared" si="449"/>
        <v>3.1298518327310272</v>
      </c>
      <c r="AH156" s="1">
        <f t="shared" si="449"/>
        <v>3.5102916881775785</v>
      </c>
      <c r="AI156" s="1">
        <f t="shared" si="449"/>
        <v>8.6250038703434893</v>
      </c>
      <c r="AJ156" s="1">
        <f t="shared" si="449"/>
        <v>8.6280646226415083</v>
      </c>
      <c r="AK156" s="1">
        <f t="shared" si="449"/>
        <v>6.2238497951752398</v>
      </c>
      <c r="AL156" s="1">
        <f t="shared" si="449"/>
        <v>7.6202616659398181</v>
      </c>
      <c r="AM156" s="1">
        <f t="shared" si="449"/>
        <v>5.959107653490328</v>
      </c>
      <c r="AN156" s="1">
        <f t="shared" si="449"/>
        <v>5.620914</v>
      </c>
      <c r="AO156" s="1">
        <f t="shared" si="449"/>
        <v>7.7074272103658528</v>
      </c>
      <c r="AP156" s="1">
        <f t="shared" si="449"/>
        <v>6.5294875533428156</v>
      </c>
      <c r="AQ156" s="1">
        <f t="shared" si="449"/>
        <v>9.117105905641715</v>
      </c>
      <c r="AR156" s="1">
        <f t="shared" si="449"/>
        <v>14.312290712468229</v>
      </c>
      <c r="AS156" s="1">
        <f t="shared" si="449"/>
        <v>3.9657313664596274</v>
      </c>
      <c r="AT156" s="1">
        <f t="shared" si="449"/>
        <v>7.9673393135725474</v>
      </c>
      <c r="AU156" s="1">
        <f t="shared" si="449"/>
        <v>10.636081294396211</v>
      </c>
      <c r="AV156" s="1">
        <f t="shared" si="449"/>
        <v>10.15581865062312</v>
      </c>
      <c r="AW156" s="1">
        <f t="shared" si="449"/>
        <v>12.604675697865353</v>
      </c>
      <c r="AX156" s="1">
        <f t="shared" si="449"/>
        <v>12.247282215977521</v>
      </c>
      <c r="AY156" s="1">
        <f t="shared" si="449"/>
        <v>9.4756307053941917</v>
      </c>
      <c r="AZ156" s="1" t="str">
        <f t="shared" si="449"/>
        <v/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>
        <f t="shared" ref="BF156:BF157" si="450">IFERROR(AS156/AG156,"-")</f>
        <v>1.2670668064817732</v>
      </c>
      <c r="BG156" s="84">
        <f t="shared" ref="BG156:BG157" si="451">IFERROR(AT156/AH156,"-")</f>
        <v>2.2697086229061818</v>
      </c>
      <c r="BH156" s="84">
        <f t="shared" ref="BH156:BH157" si="452">IFERROR(AU156/AI156,"-")</f>
        <v>1.233168292360735</v>
      </c>
      <c r="BI156" s="84">
        <f t="shared" ref="BI156:BI157" si="453">IFERROR(AV156/AJ156,"-")</f>
        <v>1.1770679862518096</v>
      </c>
      <c r="BJ156" s="84">
        <f t="shared" ref="BJ156:BJ157" si="454">IFERROR(AW156/AK156,"-")</f>
        <v>2.025221705645365</v>
      </c>
      <c r="BK156" s="84">
        <f t="shared" ref="BK156:BK157" si="455">IFERROR(AX156/AL156,"-")</f>
        <v>1.6071996937741697</v>
      </c>
      <c r="BL156" s="84">
        <f t="shared" ref="BL156:BL157" si="456">IFERROR(AY156/AM156,"-")</f>
        <v>1.5901089989277488</v>
      </c>
      <c r="BM156" s="84" t="str">
        <f t="shared" ref="BM156:BM157" si="457">IFERROR(AZ156/AN156,"-")</f>
        <v>-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>
        <f t="shared" si="447"/>
        <v>49.853836784409246</v>
      </c>
      <c r="D157" s="66">
        <f t="shared" si="447"/>
        <v>39.654816652649274</v>
      </c>
      <c r="E157" s="66">
        <f t="shared" si="447"/>
        <v>40.982103812035483</v>
      </c>
      <c r="F157" s="65">
        <f t="shared" si="418"/>
        <v>1.0334710199523147</v>
      </c>
      <c r="H157" s="1">
        <f t="shared" ref="H157:S157" si="462">IFERROR(H59/H85,"")</f>
        <v>14.262034552845527</v>
      </c>
      <c r="I157" s="1">
        <f t="shared" si="462"/>
        <v>27.28390746452807</v>
      </c>
      <c r="J157" s="1">
        <f t="shared" si="462"/>
        <v>28.026429065743944</v>
      </c>
      <c r="K157" s="1">
        <f t="shared" si="462"/>
        <v>36.171475622406639</v>
      </c>
      <c r="L157" s="1">
        <f t="shared" si="462"/>
        <v>14.840348646034803</v>
      </c>
      <c r="M157" s="1">
        <f t="shared" si="462"/>
        <v>21.541854030501085</v>
      </c>
      <c r="N157" s="1">
        <f t="shared" si="462"/>
        <v>18.463160060975607</v>
      </c>
      <c r="O157" s="1">
        <f t="shared" si="462"/>
        <v>28.941701335877891</v>
      </c>
      <c r="P157" s="1">
        <f t="shared" si="462"/>
        <v>17.840350698486613</v>
      </c>
      <c r="Q157" s="1">
        <f t="shared" si="462"/>
        <v>21.384050977480822</v>
      </c>
      <c r="R157" s="11">
        <f t="shared" si="462"/>
        <v>5.5679597218892347</v>
      </c>
      <c r="S157" s="11" t="str">
        <f t="shared" si="462"/>
        <v/>
      </c>
      <c r="U157" s="1">
        <f t="shared" ref="U157:BD157" si="463">IFERROR(U59/U85,"")</f>
        <v>3.8622304283604136</v>
      </c>
      <c r="V157" s="1">
        <f t="shared" si="463"/>
        <v>3.581654374548084</v>
      </c>
      <c r="W157" s="1">
        <f t="shared" si="463"/>
        <v>7.3630589430894311</v>
      </c>
      <c r="X157" s="1">
        <f t="shared" si="463"/>
        <v>8.5889534313725502</v>
      </c>
      <c r="Y157" s="1">
        <f t="shared" si="463"/>
        <v>7.1431295597484272</v>
      </c>
      <c r="Z157" s="1">
        <f t="shared" si="463"/>
        <v>11.630145589142504</v>
      </c>
      <c r="AA157" s="1">
        <f t="shared" si="463"/>
        <v>10.04971090909091</v>
      </c>
      <c r="AB157" s="1">
        <f t="shared" si="463"/>
        <v>5.7438121073672193</v>
      </c>
      <c r="AC157" s="1">
        <f t="shared" si="463"/>
        <v>12.663431372549018</v>
      </c>
      <c r="AD157" s="1">
        <f t="shared" si="463"/>
        <v>7.6721875693673693</v>
      </c>
      <c r="AE157" s="1">
        <f t="shared" si="463"/>
        <v>11.391812862414339</v>
      </c>
      <c r="AF157" s="1">
        <f t="shared" si="463"/>
        <v>17.792040456431533</v>
      </c>
      <c r="AG157" s="1">
        <f t="shared" si="463"/>
        <v>3.126623517276947</v>
      </c>
      <c r="AH157" s="1">
        <f t="shared" si="463"/>
        <v>3.5084803921568475</v>
      </c>
      <c r="AI157" s="1">
        <f t="shared" si="463"/>
        <v>8.6208331721470035</v>
      </c>
      <c r="AJ157" s="1">
        <f t="shared" si="463"/>
        <v>8.6239966996699664</v>
      </c>
      <c r="AK157" s="1">
        <f t="shared" si="463"/>
        <v>6.223849795175239</v>
      </c>
      <c r="AL157" s="1">
        <f t="shared" si="463"/>
        <v>7.613620915032679</v>
      </c>
      <c r="AM157" s="1">
        <f t="shared" si="463"/>
        <v>5.959107653490328</v>
      </c>
      <c r="AN157" s="1">
        <f t="shared" si="463"/>
        <v>5.620914</v>
      </c>
      <c r="AO157" s="1">
        <f t="shared" si="463"/>
        <v>7.7074272103658537</v>
      </c>
      <c r="AP157" s="1">
        <f t="shared" si="463"/>
        <v>6.5294875533428174</v>
      </c>
      <c r="AQ157" s="1">
        <f t="shared" si="463"/>
        <v>9.1171059056417025</v>
      </c>
      <c r="AR157" s="1">
        <f t="shared" si="463"/>
        <v>14.312290712468224</v>
      </c>
      <c r="AS157" s="1">
        <f t="shared" si="463"/>
        <v>3.9657313664596274</v>
      </c>
      <c r="AT157" s="1">
        <f t="shared" si="463"/>
        <v>6.2354177817424912</v>
      </c>
      <c r="AU157" s="1">
        <f t="shared" si="463"/>
        <v>8.0209778812572772</v>
      </c>
      <c r="AV157" s="1">
        <f t="shared" si="463"/>
        <v>7.0762626554816315</v>
      </c>
      <c r="AW157" s="1">
        <f t="shared" si="463"/>
        <v>8.3457211667112663</v>
      </c>
      <c r="AX157" s="1">
        <f t="shared" si="463"/>
        <v>7.6125587725810435</v>
      </c>
      <c r="AY157" s="1">
        <f t="shared" si="463"/>
        <v>5.5679597218892347</v>
      </c>
      <c r="AZ157" s="1" t="str">
        <f t="shared" si="463"/>
        <v/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>
        <f t="shared" si="450"/>
        <v>1.2683750840310573</v>
      </c>
      <c r="BG157" s="84">
        <f t="shared" si="451"/>
        <v>1.7772417356761261</v>
      </c>
      <c r="BH157" s="84">
        <f t="shared" si="452"/>
        <v>0.93041794465669569</v>
      </c>
      <c r="BI157" s="84">
        <f t="shared" si="453"/>
        <v>0.82053169799478642</v>
      </c>
      <c r="BJ157" s="84">
        <f t="shared" si="454"/>
        <v>1.3409258644353714</v>
      </c>
      <c r="BK157" s="84">
        <f t="shared" si="455"/>
        <v>0.99986049443970371</v>
      </c>
      <c r="BL157" s="84">
        <f t="shared" si="456"/>
        <v>0.93436132482486822</v>
      </c>
      <c r="BM157" s="84" t="str">
        <f t="shared" si="457"/>
        <v>-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: INDEX(U160:AF160,$B$2))</f>
        <v>1514</v>
      </c>
      <c r="D160" s="71">
        <f>SUM(AG160                                     : INDEX(AG160:AR160,$B$2))</f>
        <v>1445</v>
      </c>
      <c r="E160" s="71">
        <f>SUM(AS160                                      : INDEX(AS160:BD160,$B$2))</f>
        <v>2293</v>
      </c>
      <c r="F160" s="67">
        <f>IFERROR(E160/D160,"-")</f>
        <v>1.5868512110726645</v>
      </c>
      <c r="H160" s="4">
        <f>SUM(U160:W160)</f>
        <v>507</v>
      </c>
      <c r="I160" s="4">
        <f>SUM(X160:Z160)</f>
        <v>778</v>
      </c>
      <c r="J160" s="4">
        <f>SUM(AA160:AC160)</f>
        <v>680</v>
      </c>
      <c r="K160" s="4">
        <f>SUM(AD160:AF160)</f>
        <v>744</v>
      </c>
      <c r="L160" s="4">
        <f>SUM(AG160:AI160)</f>
        <v>465</v>
      </c>
      <c r="M160" s="4">
        <f>SUM(AJ160:AL160)</f>
        <v>734</v>
      </c>
      <c r="N160" s="4">
        <f>SUM(AM160:AO160)</f>
        <v>814</v>
      </c>
      <c r="O160" s="4">
        <f>SUM(AP160:AR160)</f>
        <v>1063</v>
      </c>
      <c r="P160" s="4">
        <f>SUM(AS160:AU160)</f>
        <v>914</v>
      </c>
      <c r="Q160" s="4">
        <f>SUM(AV160:AX160)</f>
        <v>1041</v>
      </c>
      <c r="R160" s="4">
        <f>SUM(AY160:BA160)</f>
        <v>338</v>
      </c>
      <c r="S160" s="4">
        <f>SUM(BB160:BD160)</f>
        <v>0</v>
      </c>
      <c r="U160">
        <v>215</v>
      </c>
      <c r="V160">
        <v>68</v>
      </c>
      <c r="W160">
        <v>224</v>
      </c>
      <c r="X160">
        <v>301</v>
      </c>
      <c r="Y160">
        <v>221</v>
      </c>
      <c r="Z160">
        <v>256</v>
      </c>
      <c r="AA160">
        <v>229</v>
      </c>
      <c r="AB160">
        <v>227</v>
      </c>
      <c r="AC160">
        <v>224</v>
      </c>
      <c r="AD160">
        <v>185</v>
      </c>
      <c r="AE160">
        <v>311</v>
      </c>
      <c r="AF160">
        <v>248</v>
      </c>
      <c r="AG160">
        <v>71</v>
      </c>
      <c r="AH160">
        <v>74</v>
      </c>
      <c r="AI160">
        <v>320</v>
      </c>
      <c r="AJ160">
        <v>206</v>
      </c>
      <c r="AK160">
        <v>213</v>
      </c>
      <c r="AL160">
        <v>315</v>
      </c>
      <c r="AM160">
        <v>246</v>
      </c>
      <c r="AN160">
        <v>238</v>
      </c>
      <c r="AO160">
        <v>330</v>
      </c>
      <c r="AP160">
        <v>305</v>
      </c>
      <c r="AQ160">
        <v>377</v>
      </c>
      <c r="AR160">
        <v>381</v>
      </c>
      <c r="AS160">
        <v>189</v>
      </c>
      <c r="AT160">
        <v>379</v>
      </c>
      <c r="AU160">
        <v>346</v>
      </c>
      <c r="AV160">
        <v>289</v>
      </c>
      <c r="AW160">
        <v>347</v>
      </c>
      <c r="AX160">
        <v>405</v>
      </c>
      <c r="AY160">
        <v>338</v>
      </c>
      <c r="BF160" s="84">
        <f t="shared" ref="BF160:BF168" si="464">IFERROR(AS160/AG160,"-")</f>
        <v>2.6619718309859155</v>
      </c>
      <c r="BG160" s="84">
        <f t="shared" ref="BG160:BG168" si="465">IFERROR(AT160/AH160,"-")</f>
        <v>5.1216216216216219</v>
      </c>
      <c r="BH160" s="84">
        <f t="shared" ref="BH160:BH168" si="466">IFERROR(AU160/AI160,"-")</f>
        <v>1.08125</v>
      </c>
      <c r="BI160" s="84">
        <f t="shared" ref="BI160:BI168" si="467">IFERROR(AV160/AJ160,"-")</f>
        <v>1.4029126213592233</v>
      </c>
      <c r="BJ160" s="84">
        <f t="shared" ref="BJ160:BJ168" si="468">IFERROR(AW160/AK160,"-")</f>
        <v>1.6291079812206573</v>
      </c>
      <c r="BK160" s="84">
        <f t="shared" ref="BK160:BK168" si="469">IFERROR(AX160/AL160,"-")</f>
        <v>1.2857142857142858</v>
      </c>
      <c r="BL160" s="84">
        <f t="shared" ref="BL160:BL168" si="470">IFERROR(AY160/AM160,"-")</f>
        <v>1.3739837398373984</v>
      </c>
      <c r="BM160" s="84">
        <f t="shared" ref="BM160:BM168" si="471">IFERROR(AZ160/AN160,"-")</f>
        <v>0</v>
      </c>
      <c r="BN160" s="84">
        <f t="shared" ref="BN160:BN168" si="472">IFERROR(BA160/AO160,"-")</f>
        <v>0</v>
      </c>
      <c r="BO160" s="84">
        <f t="shared" ref="BO160:BO168" si="473">IFERROR(BB160/AP160,"-")</f>
        <v>0</v>
      </c>
      <c r="BP160" s="84">
        <f t="shared" ref="BP160:BP168" si="474">IFERROR(BC160/AQ160,"-")</f>
        <v>0</v>
      </c>
      <c r="BQ160" s="84">
        <f t="shared" ref="BQ160:BQ168" si="475">IFERROR(BD160/AR160,"-")</f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: INDEX(U161:AF161,$B$2))</f>
        <v>430</v>
      </c>
      <c r="D161" s="71">
        <f>SUM(AG161                                     : INDEX(AG161:AR161,$B$2))</f>
        <v>482</v>
      </c>
      <c r="E161" s="71">
        <f>SUM(AS161                                      : INDEX(AS161:BD161,$B$2))</f>
        <v>1008</v>
      </c>
      <c r="F161" s="67">
        <f t="shared" ref="F161:F168" si="476">IFERROR(E161/D161,"-")</f>
        <v>2.091286307053942</v>
      </c>
      <c r="H161" s="4">
        <f t="shared" ref="H161:H164" si="477">SUM(U161:W161)</f>
        <v>128</v>
      </c>
      <c r="I161" s="4">
        <f t="shared" ref="I161:I164" si="478">SUM(X161:Z161)</f>
        <v>221</v>
      </c>
      <c r="J161" s="4">
        <f t="shared" ref="J161:J164" si="479">SUM(AA161:AC161)</f>
        <v>222</v>
      </c>
      <c r="K161" s="4">
        <f t="shared" ref="K161:K164" si="480">SUM(AD161:AF161)</f>
        <v>275</v>
      </c>
      <c r="L161" s="4">
        <f t="shared" ref="L161:L164" si="481">SUM(AG161:AI161)</f>
        <v>134</v>
      </c>
      <c r="M161" s="4">
        <f t="shared" ref="M161:M164" si="482">SUM(AJ161:AL161)</f>
        <v>260</v>
      </c>
      <c r="N161" s="4">
        <f t="shared" ref="N161:N164" si="483">SUM(AM161:AO161)</f>
        <v>294</v>
      </c>
      <c r="O161" s="4">
        <f t="shared" ref="O161:O164" si="484">SUM(AP161:AR161)</f>
        <v>383</v>
      </c>
      <c r="P161" s="4">
        <f t="shared" ref="P161:P164" si="485">SUM(AS161:AU161)</f>
        <v>334</v>
      </c>
      <c r="Q161" s="4">
        <f t="shared" ref="Q161:Q164" si="486">SUM(AV161:AX161)</f>
        <v>522</v>
      </c>
      <c r="R161" s="4">
        <f t="shared" ref="R161:R164" si="487">SUM(AY161:BA161)</f>
        <v>152</v>
      </c>
      <c r="S161" s="4">
        <f t="shared" ref="S161:S164" si="488">SUM(BB161:BD161)</f>
        <v>0</v>
      </c>
      <c r="U161">
        <v>45</v>
      </c>
      <c r="V161">
        <v>14</v>
      </c>
      <c r="W161">
        <v>69</v>
      </c>
      <c r="X161">
        <v>75</v>
      </c>
      <c r="Y161">
        <v>68</v>
      </c>
      <c r="Z161">
        <v>78</v>
      </c>
      <c r="AA161">
        <v>81</v>
      </c>
      <c r="AB161">
        <v>63</v>
      </c>
      <c r="AC161">
        <v>78</v>
      </c>
      <c r="AD161">
        <v>66</v>
      </c>
      <c r="AE161">
        <v>117</v>
      </c>
      <c r="AF161">
        <v>92</v>
      </c>
      <c r="AG161">
        <v>16</v>
      </c>
      <c r="AH161">
        <v>13</v>
      </c>
      <c r="AI161">
        <v>105</v>
      </c>
      <c r="AJ161">
        <v>70</v>
      </c>
      <c r="AK161">
        <v>68</v>
      </c>
      <c r="AL161">
        <v>122</v>
      </c>
      <c r="AM161">
        <v>88</v>
      </c>
      <c r="AN161">
        <v>79</v>
      </c>
      <c r="AO161">
        <v>127</v>
      </c>
      <c r="AP161">
        <v>115</v>
      </c>
      <c r="AQ161">
        <v>107</v>
      </c>
      <c r="AR161">
        <v>161</v>
      </c>
      <c r="AS161">
        <v>48</v>
      </c>
      <c r="AT161">
        <v>140</v>
      </c>
      <c r="AU161">
        <v>146</v>
      </c>
      <c r="AV161">
        <v>142</v>
      </c>
      <c r="AW161">
        <v>168</v>
      </c>
      <c r="AX161">
        <v>212</v>
      </c>
      <c r="AY161">
        <v>152</v>
      </c>
      <c r="BF161" s="84">
        <f t="shared" si="464"/>
        <v>3</v>
      </c>
      <c r="BG161" s="84">
        <f t="shared" si="465"/>
        <v>10.76923076923077</v>
      </c>
      <c r="BH161" s="84">
        <f t="shared" si="466"/>
        <v>1.3904761904761904</v>
      </c>
      <c r="BI161" s="84">
        <f t="shared" si="467"/>
        <v>2.0285714285714285</v>
      </c>
      <c r="BJ161" s="84">
        <f t="shared" si="468"/>
        <v>2.4705882352941178</v>
      </c>
      <c r="BK161" s="84">
        <f t="shared" si="469"/>
        <v>1.7377049180327868</v>
      </c>
      <c r="BL161" s="84">
        <f t="shared" si="470"/>
        <v>1.7272727272727273</v>
      </c>
      <c r="BM161" s="84">
        <f t="shared" si="471"/>
        <v>0</v>
      </c>
      <c r="BN161" s="84">
        <f t="shared" si="472"/>
        <v>0</v>
      </c>
      <c r="BO161" s="84">
        <f t="shared" si="473"/>
        <v>0</v>
      </c>
      <c r="BP161" s="84">
        <f t="shared" si="474"/>
        <v>0</v>
      </c>
      <c r="BQ161" s="84">
        <f t="shared" si="475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: INDEX(U162:AF162,$B$2))</f>
        <v>592</v>
      </c>
      <c r="D162" s="71">
        <f>SUM(AG162                                     : INDEX(AG162:AR162,$B$2))</f>
        <v>625</v>
      </c>
      <c r="E162" s="71">
        <f>SUM(AS162                                      : INDEX(AS162:BD162,$B$2))</f>
        <v>1124</v>
      </c>
      <c r="F162" s="67">
        <f t="shared" si="476"/>
        <v>1.7984</v>
      </c>
      <c r="H162" s="4">
        <f t="shared" si="477"/>
        <v>182</v>
      </c>
      <c r="I162" s="4">
        <f t="shared" si="478"/>
        <v>304</v>
      </c>
      <c r="J162" s="4">
        <f t="shared" si="479"/>
        <v>290</v>
      </c>
      <c r="K162" s="4">
        <f t="shared" si="480"/>
        <v>362</v>
      </c>
      <c r="L162" s="4">
        <f t="shared" si="481"/>
        <v>186</v>
      </c>
      <c r="M162" s="4">
        <f t="shared" si="482"/>
        <v>334</v>
      </c>
      <c r="N162" s="4">
        <f t="shared" si="483"/>
        <v>370</v>
      </c>
      <c r="O162" s="4">
        <f t="shared" si="484"/>
        <v>486</v>
      </c>
      <c r="P162" s="4">
        <f t="shared" si="485"/>
        <v>397</v>
      </c>
      <c r="Q162" s="4">
        <f t="shared" si="486"/>
        <v>570</v>
      </c>
      <c r="R162" s="4">
        <f t="shared" si="487"/>
        <v>157</v>
      </c>
      <c r="S162" s="4">
        <f t="shared" si="488"/>
        <v>0</v>
      </c>
      <c r="U162">
        <v>68</v>
      </c>
      <c r="V162">
        <v>22</v>
      </c>
      <c r="W162">
        <v>92</v>
      </c>
      <c r="X162">
        <v>98</v>
      </c>
      <c r="Y162">
        <v>87</v>
      </c>
      <c r="Z162">
        <v>119</v>
      </c>
      <c r="AA162">
        <v>106</v>
      </c>
      <c r="AB162">
        <v>87</v>
      </c>
      <c r="AC162">
        <v>97</v>
      </c>
      <c r="AD162">
        <v>83</v>
      </c>
      <c r="AE162">
        <v>161</v>
      </c>
      <c r="AF162">
        <v>118</v>
      </c>
      <c r="AG162">
        <v>21</v>
      </c>
      <c r="AH162">
        <v>26</v>
      </c>
      <c r="AI162">
        <v>139</v>
      </c>
      <c r="AJ162">
        <v>91</v>
      </c>
      <c r="AK162">
        <v>92</v>
      </c>
      <c r="AL162">
        <v>151</v>
      </c>
      <c r="AM162">
        <v>105</v>
      </c>
      <c r="AN162">
        <v>105</v>
      </c>
      <c r="AO162">
        <v>160</v>
      </c>
      <c r="AP162">
        <v>141</v>
      </c>
      <c r="AQ162">
        <v>154</v>
      </c>
      <c r="AR162">
        <v>191</v>
      </c>
      <c r="AS162">
        <v>59</v>
      </c>
      <c r="AT162">
        <v>169</v>
      </c>
      <c r="AU162">
        <v>169</v>
      </c>
      <c r="AV162">
        <v>152</v>
      </c>
      <c r="AW162">
        <v>190</v>
      </c>
      <c r="AX162">
        <v>228</v>
      </c>
      <c r="AY162">
        <v>157</v>
      </c>
      <c r="BF162" s="84">
        <f t="shared" si="464"/>
        <v>2.8095238095238093</v>
      </c>
      <c r="BG162" s="84">
        <f t="shared" si="465"/>
        <v>6.5</v>
      </c>
      <c r="BH162" s="84">
        <f t="shared" si="466"/>
        <v>1.2158273381294964</v>
      </c>
      <c r="BI162" s="84">
        <f t="shared" si="467"/>
        <v>1.6703296703296704</v>
      </c>
      <c r="BJ162" s="84">
        <f t="shared" si="468"/>
        <v>2.0652173913043477</v>
      </c>
      <c r="BK162" s="84">
        <f t="shared" si="469"/>
        <v>1.509933774834437</v>
      </c>
      <c r="BL162" s="84">
        <f t="shared" si="470"/>
        <v>1.4952380952380953</v>
      </c>
      <c r="BM162" s="84">
        <f t="shared" si="471"/>
        <v>0</v>
      </c>
      <c r="BN162" s="84">
        <f t="shared" si="472"/>
        <v>0</v>
      </c>
      <c r="BO162" s="84">
        <f t="shared" si="473"/>
        <v>0</v>
      </c>
      <c r="BP162" s="84">
        <f t="shared" si="474"/>
        <v>0</v>
      </c>
      <c r="BQ162" s="84">
        <f t="shared" si="475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: INDEX(U163:AF163,$B$2))</f>
        <v>384</v>
      </c>
      <c r="D163" s="71">
        <f>SUM(AG163                                     : INDEX(AG163:AR163,$B$2))</f>
        <v>457</v>
      </c>
      <c r="E163" s="71">
        <f>SUM(AS163                                      : INDEX(AS163:BD163,$B$2))</f>
        <v>841</v>
      </c>
      <c r="F163" s="67">
        <f t="shared" si="476"/>
        <v>1.8402625820568927</v>
      </c>
      <c r="H163" s="4">
        <f t="shared" si="477"/>
        <v>121</v>
      </c>
      <c r="I163" s="4">
        <f t="shared" si="478"/>
        <v>200</v>
      </c>
      <c r="J163" s="4">
        <f t="shared" si="479"/>
        <v>168</v>
      </c>
      <c r="K163" s="4">
        <f t="shared" si="480"/>
        <v>226</v>
      </c>
      <c r="L163" s="4">
        <f t="shared" si="481"/>
        <v>141</v>
      </c>
      <c r="M163" s="4">
        <f t="shared" si="482"/>
        <v>233</v>
      </c>
      <c r="N163" s="4">
        <f t="shared" si="483"/>
        <v>269</v>
      </c>
      <c r="O163" s="4">
        <f t="shared" si="484"/>
        <v>374</v>
      </c>
      <c r="P163" s="4">
        <f t="shared" si="485"/>
        <v>271</v>
      </c>
      <c r="Q163" s="4">
        <f t="shared" si="486"/>
        <v>450</v>
      </c>
      <c r="R163" s="4">
        <f t="shared" si="487"/>
        <v>120</v>
      </c>
      <c r="S163" s="4">
        <f t="shared" si="488"/>
        <v>0</v>
      </c>
      <c r="U163">
        <v>36</v>
      </c>
      <c r="V163">
        <v>21</v>
      </c>
      <c r="W163">
        <v>64</v>
      </c>
      <c r="X163">
        <v>69</v>
      </c>
      <c r="Y163">
        <v>65</v>
      </c>
      <c r="Z163">
        <v>66</v>
      </c>
      <c r="AA163">
        <v>63</v>
      </c>
      <c r="AB163">
        <v>44</v>
      </c>
      <c r="AC163">
        <v>61</v>
      </c>
      <c r="AD163">
        <v>50</v>
      </c>
      <c r="AE163">
        <v>108</v>
      </c>
      <c r="AF163">
        <v>68</v>
      </c>
      <c r="AG163">
        <v>15</v>
      </c>
      <c r="AH163">
        <v>22</v>
      </c>
      <c r="AI163">
        <v>104</v>
      </c>
      <c r="AJ163">
        <v>62</v>
      </c>
      <c r="AK163">
        <v>75</v>
      </c>
      <c r="AL163">
        <v>96</v>
      </c>
      <c r="AM163">
        <v>83</v>
      </c>
      <c r="AN163">
        <v>74</v>
      </c>
      <c r="AO163">
        <v>112</v>
      </c>
      <c r="AP163">
        <v>109</v>
      </c>
      <c r="AQ163">
        <v>143</v>
      </c>
      <c r="AR163">
        <v>122</v>
      </c>
      <c r="AS163">
        <v>55</v>
      </c>
      <c r="AT163">
        <v>106</v>
      </c>
      <c r="AU163">
        <v>110</v>
      </c>
      <c r="AV163">
        <v>138</v>
      </c>
      <c r="AW163">
        <v>125</v>
      </c>
      <c r="AX163">
        <v>187</v>
      </c>
      <c r="AY163">
        <v>120</v>
      </c>
      <c r="BF163" s="84">
        <f t="shared" si="464"/>
        <v>3.6666666666666665</v>
      </c>
      <c r="BG163" s="84">
        <f t="shared" si="465"/>
        <v>4.8181818181818183</v>
      </c>
      <c r="BH163" s="84">
        <f t="shared" si="466"/>
        <v>1.0576923076923077</v>
      </c>
      <c r="BI163" s="84">
        <f t="shared" si="467"/>
        <v>2.225806451612903</v>
      </c>
      <c r="BJ163" s="84">
        <f t="shared" si="468"/>
        <v>1.6666666666666667</v>
      </c>
      <c r="BK163" s="84">
        <f t="shared" si="469"/>
        <v>1.9479166666666667</v>
      </c>
      <c r="BL163" s="84">
        <f t="shared" si="470"/>
        <v>1.4457831325301205</v>
      </c>
      <c r="BM163" s="84">
        <f t="shared" si="471"/>
        <v>0</v>
      </c>
      <c r="BN163" s="84">
        <f t="shared" si="472"/>
        <v>0</v>
      </c>
      <c r="BO163" s="84">
        <f t="shared" si="473"/>
        <v>0</v>
      </c>
      <c r="BP163" s="84">
        <f t="shared" si="474"/>
        <v>0</v>
      </c>
      <c r="BQ163" s="84">
        <f t="shared" si="475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: INDEX(U164:AF164,$B$2))</f>
        <v>297</v>
      </c>
      <c r="D164" s="71">
        <f>SUM(AG164                                     : INDEX(AG164:AR164,$B$2))</f>
        <v>354</v>
      </c>
      <c r="E164" s="71">
        <f>SUM(AS164                                      : INDEX(AS164:BD164,$B$2))</f>
        <v>520</v>
      </c>
      <c r="F164" s="67">
        <f t="shared" si="476"/>
        <v>1.4689265536723164</v>
      </c>
      <c r="H164" s="4">
        <f t="shared" si="477"/>
        <v>103</v>
      </c>
      <c r="I164" s="4">
        <f t="shared" si="478"/>
        <v>152</v>
      </c>
      <c r="J164" s="4">
        <f t="shared" si="479"/>
        <v>137</v>
      </c>
      <c r="K164" s="4">
        <f t="shared" si="480"/>
        <v>172</v>
      </c>
      <c r="L164" s="4">
        <f t="shared" si="481"/>
        <v>112</v>
      </c>
      <c r="M164" s="4">
        <f t="shared" si="482"/>
        <v>183</v>
      </c>
      <c r="N164" s="4">
        <f t="shared" si="483"/>
        <v>219</v>
      </c>
      <c r="O164" s="4">
        <f t="shared" si="484"/>
        <v>308</v>
      </c>
      <c r="P164" s="4">
        <f t="shared" si="485"/>
        <v>214</v>
      </c>
      <c r="Q164" s="4">
        <f t="shared" si="486"/>
        <v>257</v>
      </c>
      <c r="R164" s="4">
        <f t="shared" si="487"/>
        <v>49</v>
      </c>
      <c r="S164" s="4">
        <f t="shared" si="488"/>
        <v>0</v>
      </c>
      <c r="U164">
        <v>29</v>
      </c>
      <c r="V164">
        <v>19</v>
      </c>
      <c r="W164">
        <v>55</v>
      </c>
      <c r="X164">
        <v>62</v>
      </c>
      <c r="Y164">
        <v>45</v>
      </c>
      <c r="Z164">
        <v>45</v>
      </c>
      <c r="AA164">
        <v>42</v>
      </c>
      <c r="AB164">
        <v>39</v>
      </c>
      <c r="AC164">
        <v>56</v>
      </c>
      <c r="AD164">
        <v>45</v>
      </c>
      <c r="AE164">
        <v>76</v>
      </c>
      <c r="AF164">
        <v>51</v>
      </c>
      <c r="AG164">
        <v>12</v>
      </c>
      <c r="AH164">
        <v>19</v>
      </c>
      <c r="AI164">
        <v>81</v>
      </c>
      <c r="AJ164">
        <v>57</v>
      </c>
      <c r="AK164">
        <v>56</v>
      </c>
      <c r="AL164">
        <v>70</v>
      </c>
      <c r="AM164">
        <v>59</v>
      </c>
      <c r="AN164">
        <v>63</v>
      </c>
      <c r="AO164">
        <v>97</v>
      </c>
      <c r="AP164">
        <v>95</v>
      </c>
      <c r="AQ164">
        <v>112</v>
      </c>
      <c r="AR164">
        <v>101</v>
      </c>
      <c r="AS164">
        <v>45</v>
      </c>
      <c r="AT164">
        <v>84</v>
      </c>
      <c r="AU164">
        <v>85</v>
      </c>
      <c r="AV164">
        <v>99</v>
      </c>
      <c r="AW164">
        <v>81</v>
      </c>
      <c r="AX164">
        <v>77</v>
      </c>
      <c r="AY164">
        <v>49</v>
      </c>
      <c r="BF164" s="84">
        <f t="shared" si="464"/>
        <v>3.75</v>
      </c>
      <c r="BG164" s="84">
        <f t="shared" si="465"/>
        <v>4.4210526315789478</v>
      </c>
      <c r="BH164" s="84">
        <f t="shared" si="466"/>
        <v>1.0493827160493827</v>
      </c>
      <c r="BI164" s="84">
        <f t="shared" si="467"/>
        <v>1.736842105263158</v>
      </c>
      <c r="BJ164" s="84">
        <f t="shared" si="468"/>
        <v>1.4464285714285714</v>
      </c>
      <c r="BK164" s="84">
        <f t="shared" si="469"/>
        <v>1.1000000000000001</v>
      </c>
      <c r="BL164" s="84">
        <f t="shared" si="470"/>
        <v>0.83050847457627119</v>
      </c>
      <c r="BM164" s="84">
        <f t="shared" si="471"/>
        <v>0</v>
      </c>
      <c r="BN164" s="84">
        <f t="shared" si="472"/>
        <v>0</v>
      </c>
      <c r="BO164" s="84">
        <f t="shared" si="473"/>
        <v>0</v>
      </c>
      <c r="BP164" s="84">
        <f t="shared" si="474"/>
        <v>0</v>
      </c>
      <c r="BQ164" s="84">
        <f t="shared" si="475"/>
        <v>0</v>
      </c>
    </row>
    <row r="165" spans="1:69" x14ac:dyDescent="0.25">
      <c r="A165" s="44"/>
      <c r="B165" s="22" t="s">
        <v>95</v>
      </c>
      <c r="C165" s="84">
        <f t="shared" ref="C165:E168" si="489">IFERROR(C161/C$160,"")</f>
        <v>0.28401585204755614</v>
      </c>
      <c r="D165" s="84">
        <f t="shared" si="489"/>
        <v>0.33356401384083045</v>
      </c>
      <c r="E165" s="84">
        <f t="shared" si="489"/>
        <v>0.43959877889228083</v>
      </c>
      <c r="F165" s="67">
        <f t="shared" si="476"/>
        <v>1.3178843060152403</v>
      </c>
      <c r="H165" s="84">
        <f>IFERROR(H161/H$160,"")</f>
        <v>0.25246548323471402</v>
      </c>
      <c r="I165" s="84">
        <f t="shared" ref="I165:Q168" si="490">IFERROR(I161/I$160,"")</f>
        <v>0.28406169665809766</v>
      </c>
      <c r="J165" s="84">
        <f t="shared" si="490"/>
        <v>0.32647058823529412</v>
      </c>
      <c r="K165" s="84">
        <f t="shared" si="490"/>
        <v>0.3696236559139785</v>
      </c>
      <c r="L165" s="84">
        <f t="shared" si="490"/>
        <v>0.28817204301075267</v>
      </c>
      <c r="M165" s="84">
        <f t="shared" si="490"/>
        <v>0.35422343324250682</v>
      </c>
      <c r="N165" s="84">
        <f t="shared" si="490"/>
        <v>0.36117936117936117</v>
      </c>
      <c r="O165" s="84">
        <f t="shared" si="490"/>
        <v>0.36030103480714959</v>
      </c>
      <c r="P165" s="84">
        <f t="shared" si="490"/>
        <v>0.36542669584245074</v>
      </c>
      <c r="Q165" s="84">
        <f t="shared" si="490"/>
        <v>0.50144092219020175</v>
      </c>
      <c r="R165" s="84">
        <f t="shared" ref="R165:S168" si="491">IFERROR(R161/R$160,"")</f>
        <v>0.44970414201183434</v>
      </c>
      <c r="S165" s="84" t="str">
        <f t="shared" si="491"/>
        <v/>
      </c>
      <c r="U165" s="84">
        <f t="shared" ref="U165:AX165" si="492">IFERROR(U161/U$160,"")</f>
        <v>0.20930232558139536</v>
      </c>
      <c r="V165" s="84">
        <f t="shared" si="492"/>
        <v>0.20588235294117646</v>
      </c>
      <c r="W165" s="84">
        <f t="shared" si="492"/>
        <v>0.3080357142857143</v>
      </c>
      <c r="X165" s="84">
        <f t="shared" si="492"/>
        <v>0.24916943521594684</v>
      </c>
      <c r="Y165" s="84">
        <f t="shared" si="492"/>
        <v>0.30769230769230771</v>
      </c>
      <c r="Z165" s="84">
        <f t="shared" si="492"/>
        <v>0.3046875</v>
      </c>
      <c r="AA165" s="84">
        <f t="shared" si="492"/>
        <v>0.35371179039301309</v>
      </c>
      <c r="AB165" s="84">
        <f t="shared" si="492"/>
        <v>0.27753303964757708</v>
      </c>
      <c r="AC165" s="84">
        <f t="shared" si="492"/>
        <v>0.3482142857142857</v>
      </c>
      <c r="AD165" s="84">
        <f t="shared" si="492"/>
        <v>0.35675675675675678</v>
      </c>
      <c r="AE165" s="84">
        <f t="shared" si="492"/>
        <v>0.3762057877813505</v>
      </c>
      <c r="AF165" s="84">
        <f t="shared" si="492"/>
        <v>0.37096774193548387</v>
      </c>
      <c r="AG165" s="84">
        <f t="shared" si="492"/>
        <v>0.22535211267605634</v>
      </c>
      <c r="AH165" s="84">
        <f t="shared" si="492"/>
        <v>0.17567567567567569</v>
      </c>
      <c r="AI165" s="84">
        <f t="shared" si="492"/>
        <v>0.328125</v>
      </c>
      <c r="AJ165" s="84">
        <f t="shared" si="492"/>
        <v>0.33980582524271846</v>
      </c>
      <c r="AK165" s="84">
        <f t="shared" si="492"/>
        <v>0.31924882629107981</v>
      </c>
      <c r="AL165" s="84">
        <f t="shared" si="492"/>
        <v>0.38730158730158731</v>
      </c>
      <c r="AM165" s="84">
        <f t="shared" si="492"/>
        <v>0.35772357723577236</v>
      </c>
      <c r="AN165" s="84">
        <f t="shared" si="492"/>
        <v>0.33193277310924368</v>
      </c>
      <c r="AO165" s="84">
        <f t="shared" si="492"/>
        <v>0.38484848484848483</v>
      </c>
      <c r="AP165" s="84">
        <f t="shared" si="492"/>
        <v>0.37704918032786883</v>
      </c>
      <c r="AQ165" s="84">
        <f t="shared" si="492"/>
        <v>0.28381962864721483</v>
      </c>
      <c r="AR165" s="84">
        <f t="shared" si="492"/>
        <v>0.4225721784776903</v>
      </c>
      <c r="AS165" s="84">
        <f t="shared" si="492"/>
        <v>0.25396825396825395</v>
      </c>
      <c r="AT165" s="84">
        <f t="shared" si="492"/>
        <v>0.36939313984168864</v>
      </c>
      <c r="AU165" s="84">
        <f t="shared" si="492"/>
        <v>0.42196531791907516</v>
      </c>
      <c r="AV165" s="84">
        <f t="shared" si="492"/>
        <v>0.49134948096885811</v>
      </c>
      <c r="AW165" s="84">
        <f t="shared" si="492"/>
        <v>0.48414985590778098</v>
      </c>
      <c r="AX165" s="84">
        <f t="shared" si="492"/>
        <v>0.52345679012345681</v>
      </c>
      <c r="AY165" s="84">
        <f>IFERROR(AY161/AY$160,"")</f>
        <v>0.44970414201183434</v>
      </c>
      <c r="AZ165" s="84" t="str">
        <f t="shared" ref="AZ165:BD165" si="493">IFERROR(AZ161/AZ$160,"")</f>
        <v/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>
        <f t="shared" si="464"/>
        <v>1.126984126984127</v>
      </c>
      <c r="BG165" s="84">
        <f t="shared" si="465"/>
        <v>2.1026994114065354</v>
      </c>
      <c r="BH165" s="84">
        <f t="shared" si="466"/>
        <v>1.2859895403248005</v>
      </c>
      <c r="BI165" s="84">
        <f t="shared" si="467"/>
        <v>1.4459713297083538</v>
      </c>
      <c r="BJ165" s="84">
        <f t="shared" si="468"/>
        <v>1.5165282251229022</v>
      </c>
      <c r="BK165" s="84">
        <f t="shared" si="469"/>
        <v>1.3515482695810566</v>
      </c>
      <c r="BL165" s="84">
        <f t="shared" si="470"/>
        <v>1.2571274878967187</v>
      </c>
      <c r="BM165" s="84" t="str">
        <f t="shared" si="471"/>
        <v>-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>
        <f t="shared" si="489"/>
        <v>0.39101717305151917</v>
      </c>
      <c r="D166" s="84">
        <f t="shared" si="489"/>
        <v>0.43252595155709345</v>
      </c>
      <c r="E166" s="84">
        <f t="shared" si="489"/>
        <v>0.4901875272568687</v>
      </c>
      <c r="F166" s="67">
        <f t="shared" si="476"/>
        <v>1.1333135630178803</v>
      </c>
      <c r="H166" s="84">
        <f>IFERROR(H162/H$160,"")</f>
        <v>0.35897435897435898</v>
      </c>
      <c r="I166" s="84">
        <f t="shared" si="490"/>
        <v>0.39074550128534702</v>
      </c>
      <c r="J166" s="84">
        <f t="shared" si="490"/>
        <v>0.4264705882352941</v>
      </c>
      <c r="K166" s="84">
        <f t="shared" si="490"/>
        <v>0.48655913978494625</v>
      </c>
      <c r="L166" s="84">
        <f t="shared" si="490"/>
        <v>0.4</v>
      </c>
      <c r="M166" s="84">
        <f t="shared" si="490"/>
        <v>0.45504087193460491</v>
      </c>
      <c r="N166" s="84">
        <f t="shared" si="490"/>
        <v>0.45454545454545453</v>
      </c>
      <c r="O166" s="84">
        <f t="shared" si="490"/>
        <v>0.45719661335841955</v>
      </c>
      <c r="P166" s="84">
        <f t="shared" si="490"/>
        <v>0.43435448577680524</v>
      </c>
      <c r="Q166" s="84">
        <f t="shared" si="490"/>
        <v>0.54755043227665701</v>
      </c>
      <c r="R166" s="84">
        <f t="shared" si="491"/>
        <v>0.46449704142011833</v>
      </c>
      <c r="S166" s="84" t="str">
        <f t="shared" si="491"/>
        <v/>
      </c>
      <c r="U166" s="84">
        <f t="shared" ref="U166:AX166" si="494">IFERROR(U162/U$160,"")</f>
        <v>0.31627906976744186</v>
      </c>
      <c r="V166" s="84">
        <f t="shared" si="494"/>
        <v>0.3235294117647059</v>
      </c>
      <c r="W166" s="84">
        <f t="shared" si="494"/>
        <v>0.4107142857142857</v>
      </c>
      <c r="X166" s="84">
        <f t="shared" si="494"/>
        <v>0.32558139534883723</v>
      </c>
      <c r="Y166" s="84">
        <f t="shared" si="494"/>
        <v>0.39366515837104071</v>
      </c>
      <c r="Z166" s="84">
        <f t="shared" si="494"/>
        <v>0.46484375</v>
      </c>
      <c r="AA166" s="84">
        <f t="shared" si="494"/>
        <v>0.46288209606986902</v>
      </c>
      <c r="AB166" s="84">
        <f t="shared" si="494"/>
        <v>0.38325991189427311</v>
      </c>
      <c r="AC166" s="84">
        <f t="shared" si="494"/>
        <v>0.4330357142857143</v>
      </c>
      <c r="AD166" s="84">
        <f t="shared" si="494"/>
        <v>0.44864864864864867</v>
      </c>
      <c r="AE166" s="84">
        <f t="shared" si="494"/>
        <v>0.51768488745980712</v>
      </c>
      <c r="AF166" s="84">
        <f t="shared" si="494"/>
        <v>0.47580645161290325</v>
      </c>
      <c r="AG166" s="84">
        <f t="shared" si="494"/>
        <v>0.29577464788732394</v>
      </c>
      <c r="AH166" s="84">
        <f t="shared" si="494"/>
        <v>0.35135135135135137</v>
      </c>
      <c r="AI166" s="84">
        <f t="shared" si="494"/>
        <v>0.43437500000000001</v>
      </c>
      <c r="AJ166" s="84">
        <f t="shared" si="494"/>
        <v>0.44174757281553401</v>
      </c>
      <c r="AK166" s="84">
        <f t="shared" si="494"/>
        <v>0.431924882629108</v>
      </c>
      <c r="AL166" s="84">
        <f t="shared" si="494"/>
        <v>0.47936507936507938</v>
      </c>
      <c r="AM166" s="84">
        <f t="shared" si="494"/>
        <v>0.42682926829268292</v>
      </c>
      <c r="AN166" s="84">
        <f t="shared" si="494"/>
        <v>0.44117647058823528</v>
      </c>
      <c r="AO166" s="84">
        <f t="shared" si="494"/>
        <v>0.48484848484848486</v>
      </c>
      <c r="AP166" s="84">
        <f t="shared" si="494"/>
        <v>0.46229508196721314</v>
      </c>
      <c r="AQ166" s="84">
        <f t="shared" si="494"/>
        <v>0.40848806366047746</v>
      </c>
      <c r="AR166" s="84">
        <f t="shared" si="494"/>
        <v>0.50131233595800528</v>
      </c>
      <c r="AS166" s="84">
        <f t="shared" si="494"/>
        <v>0.31216931216931215</v>
      </c>
      <c r="AT166" s="84">
        <f t="shared" si="494"/>
        <v>0.44591029023746703</v>
      </c>
      <c r="AU166" s="84">
        <f t="shared" si="494"/>
        <v>0.48843930635838151</v>
      </c>
      <c r="AV166" s="84">
        <f t="shared" si="494"/>
        <v>0.52595155709342556</v>
      </c>
      <c r="AW166" s="84">
        <f t="shared" si="494"/>
        <v>0.54755043227665701</v>
      </c>
      <c r="AX166" s="84">
        <f t="shared" si="494"/>
        <v>0.562962962962963</v>
      </c>
      <c r="AY166" s="84">
        <f t="shared" ref="AY166:BD168" si="495">IFERROR(AY162/AY$160,"")</f>
        <v>0.46449704142011833</v>
      </c>
      <c r="AZ166" s="84" t="str">
        <f t="shared" si="495"/>
        <v/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>
        <f t="shared" si="464"/>
        <v>1.0554295792391031</v>
      </c>
      <c r="BG166" s="84">
        <f t="shared" si="465"/>
        <v>1.2691292875989446</v>
      </c>
      <c r="BH166" s="84">
        <f t="shared" si="466"/>
        <v>1.1244645901775689</v>
      </c>
      <c r="BI166" s="84">
        <f t="shared" si="467"/>
        <v>1.1906156127609413</v>
      </c>
      <c r="BJ166" s="84">
        <f t="shared" si="468"/>
        <v>1.2676982834231298</v>
      </c>
      <c r="BK166" s="84">
        <f t="shared" si="469"/>
        <v>1.17439293598234</v>
      </c>
      <c r="BL166" s="84">
        <f t="shared" si="470"/>
        <v>1.0882502113271344</v>
      </c>
      <c r="BM166" s="84" t="str">
        <f t="shared" si="471"/>
        <v>-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>
        <f t="shared" si="489"/>
        <v>0.25363276089828268</v>
      </c>
      <c r="D167" s="84">
        <f t="shared" si="489"/>
        <v>0.31626297577854673</v>
      </c>
      <c r="E167" s="84">
        <f t="shared" si="489"/>
        <v>0.36676842564326212</v>
      </c>
      <c r="F167" s="67">
        <f t="shared" si="476"/>
        <v>1.1596944749551723</v>
      </c>
      <c r="H167" s="84">
        <f>IFERROR(H163/H$160,"")</f>
        <v>0.23865877712031558</v>
      </c>
      <c r="I167" s="84">
        <f t="shared" si="490"/>
        <v>0.25706940874035988</v>
      </c>
      <c r="J167" s="84">
        <f t="shared" si="490"/>
        <v>0.24705882352941178</v>
      </c>
      <c r="K167" s="84">
        <f t="shared" si="490"/>
        <v>0.30376344086021506</v>
      </c>
      <c r="L167" s="84">
        <f t="shared" si="490"/>
        <v>0.3032258064516129</v>
      </c>
      <c r="M167" s="84">
        <f t="shared" si="490"/>
        <v>0.31743869209809267</v>
      </c>
      <c r="N167" s="84">
        <f t="shared" si="490"/>
        <v>0.33046683046683045</v>
      </c>
      <c r="O167" s="84">
        <f t="shared" si="490"/>
        <v>0.35183443085606775</v>
      </c>
      <c r="P167" s="84">
        <f t="shared" si="490"/>
        <v>0.2964989059080963</v>
      </c>
      <c r="Q167" s="84">
        <f t="shared" si="490"/>
        <v>0.43227665706051871</v>
      </c>
      <c r="R167" s="84">
        <f t="shared" si="491"/>
        <v>0.35502958579881655</v>
      </c>
      <c r="S167" s="84" t="str">
        <f t="shared" si="491"/>
        <v/>
      </c>
      <c r="U167" s="84">
        <f t="shared" ref="U167:AX167" si="496">IFERROR(U163/U$160,"")</f>
        <v>0.16744186046511628</v>
      </c>
      <c r="V167" s="84">
        <f t="shared" si="496"/>
        <v>0.30882352941176472</v>
      </c>
      <c r="W167" s="84">
        <f t="shared" si="496"/>
        <v>0.2857142857142857</v>
      </c>
      <c r="X167" s="84">
        <f t="shared" si="496"/>
        <v>0.2292358803986711</v>
      </c>
      <c r="Y167" s="84">
        <f t="shared" si="496"/>
        <v>0.29411764705882354</v>
      </c>
      <c r="Z167" s="84">
        <f t="shared" si="496"/>
        <v>0.2578125</v>
      </c>
      <c r="AA167" s="84">
        <f t="shared" si="496"/>
        <v>0.27510917030567683</v>
      </c>
      <c r="AB167" s="84">
        <f t="shared" si="496"/>
        <v>0.19383259911894274</v>
      </c>
      <c r="AC167" s="84">
        <f t="shared" si="496"/>
        <v>0.27232142857142855</v>
      </c>
      <c r="AD167" s="84">
        <f t="shared" si="496"/>
        <v>0.27027027027027029</v>
      </c>
      <c r="AE167" s="84">
        <f t="shared" si="496"/>
        <v>0.34726688102893893</v>
      </c>
      <c r="AF167" s="84">
        <f t="shared" si="496"/>
        <v>0.27419354838709675</v>
      </c>
      <c r="AG167" s="84">
        <f t="shared" si="496"/>
        <v>0.21126760563380281</v>
      </c>
      <c r="AH167" s="84">
        <f t="shared" si="496"/>
        <v>0.29729729729729731</v>
      </c>
      <c r="AI167" s="84">
        <f t="shared" si="496"/>
        <v>0.32500000000000001</v>
      </c>
      <c r="AJ167" s="84">
        <f t="shared" si="496"/>
        <v>0.30097087378640774</v>
      </c>
      <c r="AK167" s="84">
        <f t="shared" si="496"/>
        <v>0.352112676056338</v>
      </c>
      <c r="AL167" s="84">
        <f t="shared" si="496"/>
        <v>0.30476190476190479</v>
      </c>
      <c r="AM167" s="84">
        <f t="shared" si="496"/>
        <v>0.33739837398373984</v>
      </c>
      <c r="AN167" s="84">
        <f t="shared" si="496"/>
        <v>0.31092436974789917</v>
      </c>
      <c r="AO167" s="84">
        <f t="shared" si="496"/>
        <v>0.33939393939393941</v>
      </c>
      <c r="AP167" s="84">
        <f t="shared" si="496"/>
        <v>0.35737704918032787</v>
      </c>
      <c r="AQ167" s="84">
        <f t="shared" si="496"/>
        <v>0.37931034482758619</v>
      </c>
      <c r="AR167" s="84">
        <f t="shared" si="496"/>
        <v>0.32020997375328086</v>
      </c>
      <c r="AS167" s="84">
        <f t="shared" si="496"/>
        <v>0.29100529100529099</v>
      </c>
      <c r="AT167" s="84">
        <f t="shared" si="496"/>
        <v>0.27968337730870713</v>
      </c>
      <c r="AU167" s="84">
        <f t="shared" si="496"/>
        <v>0.31791907514450868</v>
      </c>
      <c r="AV167" s="84">
        <f t="shared" si="496"/>
        <v>0.47750865051903113</v>
      </c>
      <c r="AW167" s="84">
        <f t="shared" si="496"/>
        <v>0.36023054755043227</v>
      </c>
      <c r="AX167" s="84">
        <f t="shared" si="496"/>
        <v>0.46172839506172841</v>
      </c>
      <c r="AY167" s="84">
        <f t="shared" si="495"/>
        <v>0.35502958579881655</v>
      </c>
      <c r="AZ167" s="84" t="str">
        <f t="shared" si="495"/>
        <v/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>
        <f t="shared" si="464"/>
        <v>1.3774250440917106</v>
      </c>
      <c r="BG167" s="84">
        <f t="shared" si="465"/>
        <v>0.94075317822019666</v>
      </c>
      <c r="BH167" s="84">
        <f t="shared" si="466"/>
        <v>0.97821253890618054</v>
      </c>
      <c r="BI167" s="84">
        <f t="shared" si="467"/>
        <v>1.5865610001116197</v>
      </c>
      <c r="BJ167" s="84">
        <f t="shared" si="468"/>
        <v>1.0230547550432276</v>
      </c>
      <c r="BK167" s="84">
        <f t="shared" si="469"/>
        <v>1.5150462962962963</v>
      </c>
      <c r="BL167" s="84">
        <f t="shared" si="470"/>
        <v>1.0522563627290225</v>
      </c>
      <c r="BM167" s="84" t="str">
        <f t="shared" si="471"/>
        <v>-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>
        <f t="shared" si="489"/>
        <v>0.19616908850726553</v>
      </c>
      <c r="D168" s="84">
        <f t="shared" si="489"/>
        <v>0.24498269896193772</v>
      </c>
      <c r="E168" s="84">
        <f t="shared" si="489"/>
        <v>0.22677714784125599</v>
      </c>
      <c r="F168" s="67">
        <f t="shared" si="476"/>
        <v>0.92568638031247152</v>
      </c>
      <c r="H168" s="84">
        <f>IFERROR(H164/H$160,"")</f>
        <v>0.20315581854043394</v>
      </c>
      <c r="I168" s="84">
        <f t="shared" si="490"/>
        <v>0.19537275064267351</v>
      </c>
      <c r="J168" s="84">
        <f t="shared" si="490"/>
        <v>0.20147058823529412</v>
      </c>
      <c r="K168" s="84">
        <f t="shared" si="490"/>
        <v>0.23118279569892472</v>
      </c>
      <c r="L168" s="84">
        <f t="shared" si="490"/>
        <v>0.24086021505376345</v>
      </c>
      <c r="M168" s="84">
        <f t="shared" si="490"/>
        <v>0.24931880108991825</v>
      </c>
      <c r="N168" s="84">
        <f t="shared" si="490"/>
        <v>0.26904176904176902</v>
      </c>
      <c r="O168" s="84">
        <f t="shared" si="490"/>
        <v>0.28974600188146754</v>
      </c>
      <c r="P168" s="84">
        <f t="shared" si="490"/>
        <v>0.23413566739606126</v>
      </c>
      <c r="Q168" s="84">
        <f t="shared" si="490"/>
        <v>0.24687800192122958</v>
      </c>
      <c r="R168" s="84">
        <f t="shared" si="491"/>
        <v>0.14497041420118342</v>
      </c>
      <c r="S168" s="84" t="str">
        <f t="shared" si="491"/>
        <v/>
      </c>
      <c r="U168" s="84">
        <f t="shared" ref="U168:AX168" si="497">IFERROR(U164/U$160,"")</f>
        <v>0.13488372093023257</v>
      </c>
      <c r="V168" s="84">
        <f t="shared" si="497"/>
        <v>0.27941176470588236</v>
      </c>
      <c r="W168" s="84">
        <f t="shared" si="497"/>
        <v>0.24553571428571427</v>
      </c>
      <c r="X168" s="84">
        <f t="shared" si="497"/>
        <v>0.20598006644518271</v>
      </c>
      <c r="Y168" s="84">
        <f t="shared" si="497"/>
        <v>0.20361990950226244</v>
      </c>
      <c r="Z168" s="84">
        <f t="shared" si="497"/>
        <v>0.17578125</v>
      </c>
      <c r="AA168" s="84">
        <f t="shared" si="497"/>
        <v>0.18340611353711792</v>
      </c>
      <c r="AB168" s="84">
        <f t="shared" si="497"/>
        <v>0.17180616740088106</v>
      </c>
      <c r="AC168" s="84">
        <f t="shared" si="497"/>
        <v>0.25</v>
      </c>
      <c r="AD168" s="84">
        <f t="shared" si="497"/>
        <v>0.24324324324324326</v>
      </c>
      <c r="AE168" s="84">
        <f t="shared" si="497"/>
        <v>0.24437299035369775</v>
      </c>
      <c r="AF168" s="84">
        <f t="shared" si="497"/>
        <v>0.20564516129032259</v>
      </c>
      <c r="AG168" s="84">
        <f t="shared" si="497"/>
        <v>0.16901408450704225</v>
      </c>
      <c r="AH168" s="84">
        <f t="shared" si="497"/>
        <v>0.25675675675675674</v>
      </c>
      <c r="AI168" s="84">
        <f t="shared" si="497"/>
        <v>0.25312499999999999</v>
      </c>
      <c r="AJ168" s="84">
        <f t="shared" si="497"/>
        <v>0.27669902912621358</v>
      </c>
      <c r="AK168" s="84">
        <f t="shared" si="497"/>
        <v>0.26291079812206575</v>
      </c>
      <c r="AL168" s="84">
        <f t="shared" si="497"/>
        <v>0.22222222222222221</v>
      </c>
      <c r="AM168" s="84">
        <f t="shared" si="497"/>
        <v>0.23983739837398374</v>
      </c>
      <c r="AN168" s="84">
        <f t="shared" si="497"/>
        <v>0.26470588235294118</v>
      </c>
      <c r="AO168" s="84">
        <f t="shared" si="497"/>
        <v>0.29393939393939394</v>
      </c>
      <c r="AP168" s="84">
        <f t="shared" si="497"/>
        <v>0.31147540983606559</v>
      </c>
      <c r="AQ168" s="84">
        <f t="shared" si="497"/>
        <v>0.29708222811671087</v>
      </c>
      <c r="AR168" s="84">
        <f t="shared" si="497"/>
        <v>0.26509186351706038</v>
      </c>
      <c r="AS168" s="84">
        <f t="shared" si="497"/>
        <v>0.23809523809523808</v>
      </c>
      <c r="AT168" s="84">
        <f t="shared" si="497"/>
        <v>0.22163588390501318</v>
      </c>
      <c r="AU168" s="84">
        <f t="shared" si="497"/>
        <v>0.24566473988439305</v>
      </c>
      <c r="AV168" s="84">
        <f t="shared" si="497"/>
        <v>0.34256055363321797</v>
      </c>
      <c r="AW168" s="84">
        <f t="shared" si="497"/>
        <v>0.2334293948126801</v>
      </c>
      <c r="AX168" s="84">
        <f t="shared" si="497"/>
        <v>0.19012345679012346</v>
      </c>
      <c r="AY168" s="84">
        <f t="shared" si="495"/>
        <v>0.14497041420118342</v>
      </c>
      <c r="AZ168" s="84" t="str">
        <f t="shared" si="495"/>
        <v/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>
        <f t="shared" si="464"/>
        <v>1.4087301587301586</v>
      </c>
      <c r="BG168" s="84">
        <f t="shared" si="465"/>
        <v>0.86321344257741983</v>
      </c>
      <c r="BH168" s="84">
        <f t="shared" si="466"/>
        <v>0.97052736744451584</v>
      </c>
      <c r="BI168" s="84">
        <f t="shared" si="467"/>
        <v>1.2380258604989984</v>
      </c>
      <c r="BJ168" s="84">
        <f t="shared" si="468"/>
        <v>0.88786537669822962</v>
      </c>
      <c r="BK168" s="84">
        <f t="shared" si="469"/>
        <v>0.85555555555555562</v>
      </c>
      <c r="BL168" s="84">
        <f t="shared" si="470"/>
        <v>0.60445291344900209</v>
      </c>
      <c r="BM168" s="84" t="str">
        <f t="shared" si="471"/>
        <v>-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: INDEX(U171:AF171,$B$2))</f>
        <v>2570.8980000000001</v>
      </c>
      <c r="D171" s="82">
        <f>SUM(AG171                                       : INDEX(AG171:AR171,$B$2))</f>
        <v>19472.0327</v>
      </c>
      <c r="E171" s="82">
        <f>SUM(AS171                                      : INDEX(AS171:BD171,$B$2))</f>
        <v>33526.746499999994</v>
      </c>
      <c r="F171" s="65">
        <f>IFERROR(E171/D171,"")</f>
        <v>1.7217897595252083</v>
      </c>
      <c r="H171" s="4">
        <f>SUM(U171:W171)</f>
        <v>579.17499999999995</v>
      </c>
      <c r="I171" s="4">
        <f t="shared" ref="I171:I180" si="498">SUM(X171:Z171)</f>
        <v>885.13700000000006</v>
      </c>
      <c r="J171" s="4">
        <f>SUM(AA171:AC171)</f>
        <v>4079.1059999999998</v>
      </c>
      <c r="K171" s="4">
        <f t="shared" ref="K171:K180" si="499">SUM(AD171:AF171)</f>
        <v>7564.7011000000002</v>
      </c>
      <c r="L171" s="4">
        <f t="shared" ref="L171:L180" si="500">SUM(AG171:AI171)</f>
        <v>6985.0849999999991</v>
      </c>
      <c r="M171" s="4">
        <f t="shared" ref="M171:M180" si="501">SUM(AJ171:AL171)</f>
        <v>8865.5946999999996</v>
      </c>
      <c r="N171" s="4">
        <f t="shared" ref="N171:N180" si="502">SUM(AM171:AO171)</f>
        <v>15956.589400000001</v>
      </c>
      <c r="O171" s="4">
        <f t="shared" ref="O171:O180" si="503">SUM(AP171:AR171)</f>
        <v>19741.9362</v>
      </c>
      <c r="P171" s="4">
        <f t="shared" ref="P171:P180" si="504">SUM(AS171:AU171)</f>
        <v>14477.7965</v>
      </c>
      <c r="Q171" s="4">
        <f t="shared" ref="Q171:Q180" si="505">SUM(AV171:AX171)</f>
        <v>14540.720000000001</v>
      </c>
      <c r="R171" s="4">
        <f t="shared" ref="R171:R180" si="506">SUM(AY171:BA171)</f>
        <v>4508.2299999999996</v>
      </c>
      <c r="S171" s="4">
        <f t="shared" ref="S171:S180" si="507">SUM(BB171:BD171)</f>
        <v>0</v>
      </c>
      <c r="U171" s="4">
        <v>208.94800000000001</v>
      </c>
      <c r="V171" s="4">
        <v>264.71100000000001</v>
      </c>
      <c r="W171" s="4">
        <v>105.51600000000001</v>
      </c>
      <c r="X171" s="4">
        <v>315.61200000000002</v>
      </c>
      <c r="Y171" s="4">
        <v>240.71199999999999</v>
      </c>
      <c r="Z171" s="4">
        <v>328.81299999999999</v>
      </c>
      <c r="AA171" s="4">
        <v>1106.586</v>
      </c>
      <c r="AB171" s="4">
        <v>1341.5920000000001</v>
      </c>
      <c r="AC171" s="4">
        <v>1630.9280000000001</v>
      </c>
      <c r="AD171" s="4">
        <v>1937.2505000000001</v>
      </c>
      <c r="AE171" s="4">
        <v>2081.3782000000001</v>
      </c>
      <c r="AF171" s="4">
        <v>3546.0724</v>
      </c>
      <c r="AG171" s="4">
        <v>2765.9549999999999</v>
      </c>
      <c r="AH171" s="4">
        <v>2284.3724999999999</v>
      </c>
      <c r="AI171" s="4">
        <v>1934.7574999999999</v>
      </c>
      <c r="AJ171" s="4">
        <v>2156.9445000000001</v>
      </c>
      <c r="AK171" s="4">
        <v>3507.0192000000002</v>
      </c>
      <c r="AL171" s="4">
        <v>3201.6309999999999</v>
      </c>
      <c r="AM171" s="4">
        <v>3621.3530000000001</v>
      </c>
      <c r="AN171" s="4">
        <v>7302.5074000000004</v>
      </c>
      <c r="AO171" s="4">
        <v>5032.7290000000003</v>
      </c>
      <c r="AP171" s="4">
        <v>4213.4393</v>
      </c>
      <c r="AQ171" s="4">
        <v>7845.7409000000098</v>
      </c>
      <c r="AR171" s="4">
        <v>7682.7559999999903</v>
      </c>
      <c r="AS171" s="4">
        <v>4232.5529999999999</v>
      </c>
      <c r="AT171" s="4">
        <v>6562.8535000000002</v>
      </c>
      <c r="AU171" s="4">
        <v>3682.39</v>
      </c>
      <c r="AV171" s="4">
        <v>3365.57</v>
      </c>
      <c r="AW171" s="4">
        <v>5602.64</v>
      </c>
      <c r="AX171" s="4">
        <v>5572.51</v>
      </c>
      <c r="AY171" s="4">
        <v>4508.2299999999996</v>
      </c>
      <c r="AZ171" s="4"/>
      <c r="BA171" s="4"/>
      <c r="BB171" s="4"/>
      <c r="BC171" s="4"/>
      <c r="BD171" s="4"/>
      <c r="BF171" s="84">
        <f t="shared" ref="BF171:BF178" si="508">IFERROR(AS171/AG171,"-")</f>
        <v>1.5302320536668168</v>
      </c>
      <c r="BG171" s="84">
        <f t="shared" ref="BG171:BG178" si="509">IFERROR(AT171/AH171,"-")</f>
        <v>2.8729349088206937</v>
      </c>
      <c r="BH171" s="84">
        <f t="shared" ref="BH171:BH178" si="510">IFERROR(AU171/AI171,"-")</f>
        <v>1.9032824527104819</v>
      </c>
      <c r="BI171" s="84">
        <f t="shared" ref="BI171:BI178" si="511">IFERROR(AV171/AJ171,"-")</f>
        <v>1.5603414923286159</v>
      </c>
      <c r="BJ171" s="84">
        <f t="shared" ref="BJ171:BJ178" si="512">IFERROR(AW171/AK171,"-")</f>
        <v>1.5975504211667846</v>
      </c>
      <c r="BK171" s="84">
        <f t="shared" ref="BK171:BK178" si="513">IFERROR(AX171/AL171,"-")</f>
        <v>1.7405222525643962</v>
      </c>
      <c r="BL171" s="84">
        <f t="shared" ref="BL171:BL178" si="514">IFERROR(AY171/AM171,"-")</f>
        <v>1.24490211255296</v>
      </c>
      <c r="BM171" s="84">
        <f t="shared" ref="BM171:BM178" si="515">IFERROR(AZ171/AN171,"-")</f>
        <v>0</v>
      </c>
      <c r="BN171" s="84">
        <f t="shared" ref="BN171:BN178" si="516">IFERROR(BA171/AO171,"-")</f>
        <v>0</v>
      </c>
      <c r="BO171" s="84">
        <f t="shared" ref="BO171:BO178" si="517">IFERROR(BB171/AP171,"-")</f>
        <v>0</v>
      </c>
      <c r="BP171" s="84">
        <f t="shared" ref="BP171:BP178" si="518">IFERROR(BC171/AQ171,"-")</f>
        <v>0</v>
      </c>
      <c r="BQ171" s="84">
        <f t="shared" ref="BQ171:BQ178" si="519">IFERROR(BD171/AR171,"-")</f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: INDEX(U172:AF172,$B$2))</f>
        <v>0</v>
      </c>
      <c r="D172" s="82">
        <f>SUM(AG172                                       : INDEX(AG172:AR172,$B$2))</f>
        <v>0</v>
      </c>
      <c r="E172" s="82">
        <f>SUM(AS172                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: INDEX(U173:AF173,$B$2))</f>
        <v>0</v>
      </c>
      <c r="D173" s="82">
        <f>SUM(AG173                                       : INDEX(AG173:AR173,$B$2))</f>
        <v>74.311000000000007</v>
      </c>
      <c r="E173" s="82">
        <f>SUM(AS173                                      : INDEX(AS173:BD173,$B$2))</f>
        <v>0</v>
      </c>
      <c r="F173" s="65">
        <f t="shared" si="520"/>
        <v>0</v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68.644999999999996</v>
      </c>
      <c r="L173" s="4">
        <f t="shared" si="500"/>
        <v>0</v>
      </c>
      <c r="M173" s="4">
        <f t="shared" si="501"/>
        <v>74.311000000000007</v>
      </c>
      <c r="N173" s="4">
        <f t="shared" si="502"/>
        <v>105.136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68.644999999999996</v>
      </c>
      <c r="AG173" s="4">
        <v>0</v>
      </c>
      <c r="AH173" s="4">
        <v>0</v>
      </c>
      <c r="AI173" s="4">
        <v>0</v>
      </c>
      <c r="AJ173" s="4">
        <v>74.311000000000007</v>
      </c>
      <c r="AK173" s="4">
        <v>0</v>
      </c>
      <c r="AL173" s="4">
        <v>0</v>
      </c>
      <c r="AM173" s="4">
        <v>0</v>
      </c>
      <c r="AN173" s="4">
        <v>0</v>
      </c>
      <c r="AO173" s="4">
        <v>105.136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>
        <f t="shared" si="511"/>
        <v>0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>
        <f t="shared" si="516"/>
        <v>0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: INDEX(U174:AF174,$B$2))</f>
        <v>13.249000000000001</v>
      </c>
      <c r="D174" s="82">
        <f>SUM(AG174                                       : INDEX(AG174:AR174,$B$2))</f>
        <v>103.38300000000001</v>
      </c>
      <c r="E174" s="82">
        <f>SUM(AS174                                      : INDEX(AS174:BD174,$B$2))</f>
        <v>40.867999999999995</v>
      </c>
      <c r="F174" s="65">
        <f t="shared" si="520"/>
        <v>0.39530677190640617</v>
      </c>
      <c r="H174" s="4">
        <f t="shared" si="521"/>
        <v>0</v>
      </c>
      <c r="I174" s="4">
        <f t="shared" si="498"/>
        <v>13.249000000000001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103.38300000000001</v>
      </c>
      <c r="N174" s="4">
        <f t="shared" si="502"/>
        <v>10.196</v>
      </c>
      <c r="O174" s="4">
        <f t="shared" si="503"/>
        <v>349.92400000000004</v>
      </c>
      <c r="P174" s="4">
        <f t="shared" si="504"/>
        <v>20.067999999999998</v>
      </c>
      <c r="Q174" s="4">
        <f t="shared" si="505"/>
        <v>20.8</v>
      </c>
      <c r="R174" s="4">
        <f t="shared" si="506"/>
        <v>0</v>
      </c>
      <c r="S174" s="4">
        <f t="shared" si="507"/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13.249000000000001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34.085999999999999</v>
      </c>
      <c r="AK174" s="4">
        <v>17.068999999999999</v>
      </c>
      <c r="AL174" s="4">
        <v>52.228000000000002</v>
      </c>
      <c r="AM174" s="4">
        <v>0</v>
      </c>
      <c r="AN174" s="4">
        <v>10.196</v>
      </c>
      <c r="AO174" s="4">
        <v>0</v>
      </c>
      <c r="AP174" s="4">
        <v>44.93</v>
      </c>
      <c r="AQ174" s="4">
        <v>286.95800000000003</v>
      </c>
      <c r="AR174" s="4">
        <v>18.036000000000001</v>
      </c>
      <c r="AS174" s="4">
        <v>6.7889999999999997</v>
      </c>
      <c r="AT174" s="4">
        <v>13.279</v>
      </c>
      <c r="AU174" s="4">
        <v>0</v>
      </c>
      <c r="AV174" s="4">
        <v>0</v>
      </c>
      <c r="AW174" s="4">
        <v>0</v>
      </c>
      <c r="AX174" s="4">
        <v>20.8</v>
      </c>
      <c r="AY174" s="4">
        <v>0</v>
      </c>
      <c r="AZ174" s="4"/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>
        <f t="shared" si="511"/>
        <v>0</v>
      </c>
      <c r="BJ174" s="84">
        <f t="shared" si="512"/>
        <v>0</v>
      </c>
      <c r="BK174" s="84">
        <f t="shared" si="513"/>
        <v>0.398253810216742</v>
      </c>
      <c r="BL174" s="84" t="str">
        <f t="shared" si="514"/>
        <v>-</v>
      </c>
      <c r="BM174" s="84">
        <f t="shared" si="515"/>
        <v>0</v>
      </c>
      <c r="BN174" s="84" t="str">
        <f t="shared" si="516"/>
        <v>-</v>
      </c>
      <c r="BO174" s="84">
        <f t="shared" si="517"/>
        <v>0</v>
      </c>
      <c r="BP174" s="84">
        <f t="shared" si="518"/>
        <v>0</v>
      </c>
      <c r="BQ174" s="84">
        <f t="shared" si="519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: INDEX(U175:AF175,$B$2))</f>
        <v>16.175000000000001</v>
      </c>
      <c r="D175" s="82">
        <f>SUM(AG175                                       : INDEX(AG175:AR175,$B$2))</f>
        <v>480.78900000000004</v>
      </c>
      <c r="E175" s="82">
        <f>SUM(AS175                                      : INDEX(AS175:BD175,$B$2))</f>
        <v>429.80099999999999</v>
      </c>
      <c r="F175" s="65">
        <f t="shared" si="520"/>
        <v>0.89394932080392842</v>
      </c>
      <c r="H175" s="4">
        <f t="shared" si="521"/>
        <v>0</v>
      </c>
      <c r="I175" s="4">
        <f t="shared" si="498"/>
        <v>13.09</v>
      </c>
      <c r="J175" s="4">
        <f t="shared" si="522"/>
        <v>19.467000000000002</v>
      </c>
      <c r="K175" s="4">
        <f t="shared" si="499"/>
        <v>114.70400000000001</v>
      </c>
      <c r="L175" s="4">
        <f t="shared" si="500"/>
        <v>19.628</v>
      </c>
      <c r="M175" s="4">
        <f t="shared" si="501"/>
        <v>317.17500000000001</v>
      </c>
      <c r="N175" s="4">
        <f t="shared" si="502"/>
        <v>275.33899999999994</v>
      </c>
      <c r="O175" s="4">
        <f t="shared" si="503"/>
        <v>226.64000000000001</v>
      </c>
      <c r="P175" s="4">
        <f t="shared" si="504"/>
        <v>414.34100000000001</v>
      </c>
      <c r="Q175" s="4">
        <f t="shared" si="505"/>
        <v>15.46</v>
      </c>
      <c r="R175" s="4">
        <f t="shared" si="506"/>
        <v>0</v>
      </c>
      <c r="S175" s="4">
        <f t="shared" si="507"/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13.09</v>
      </c>
      <c r="AA175" s="4">
        <v>3.085</v>
      </c>
      <c r="AB175" s="4">
        <v>0</v>
      </c>
      <c r="AC175" s="4">
        <v>16.382000000000001</v>
      </c>
      <c r="AD175" s="4">
        <v>75.619</v>
      </c>
      <c r="AE175" s="4">
        <v>19.744</v>
      </c>
      <c r="AF175" s="4">
        <v>19.341000000000001</v>
      </c>
      <c r="AG175" s="4">
        <v>19.628</v>
      </c>
      <c r="AH175" s="4">
        <v>0</v>
      </c>
      <c r="AI175" s="4">
        <v>0</v>
      </c>
      <c r="AJ175" s="4">
        <v>201.22200000000001</v>
      </c>
      <c r="AK175" s="4">
        <v>93.013999999999996</v>
      </c>
      <c r="AL175" s="4">
        <v>22.939</v>
      </c>
      <c r="AM175" s="4">
        <v>143.98599999999999</v>
      </c>
      <c r="AN175" s="4">
        <v>70.447999999999993</v>
      </c>
      <c r="AO175" s="4">
        <v>60.905000000000001</v>
      </c>
      <c r="AP175" s="4">
        <v>49.756999999999998</v>
      </c>
      <c r="AQ175" s="4">
        <v>46.892000000000003</v>
      </c>
      <c r="AR175" s="4">
        <v>129.99100000000001</v>
      </c>
      <c r="AS175" s="4">
        <v>160.35</v>
      </c>
      <c r="AT175" s="4">
        <v>214.23099999999999</v>
      </c>
      <c r="AU175" s="4">
        <v>39.76</v>
      </c>
      <c r="AV175" s="4">
        <v>15.46</v>
      </c>
      <c r="AW175" s="4">
        <v>0</v>
      </c>
      <c r="AX175" s="4">
        <v>0</v>
      </c>
      <c r="AY175" s="4">
        <v>0</v>
      </c>
      <c r="AZ175" s="4"/>
      <c r="BA175" s="4"/>
      <c r="BB175" s="4"/>
      <c r="BC175" s="4"/>
      <c r="BD175" s="4"/>
      <c r="BF175" s="84">
        <f t="shared" si="508"/>
        <v>8.1694518035459538</v>
      </c>
      <c r="BG175" s="84" t="str">
        <f t="shared" si="509"/>
        <v>-</v>
      </c>
      <c r="BH175" s="84" t="str">
        <f t="shared" si="510"/>
        <v>-</v>
      </c>
      <c r="BI175" s="84">
        <f t="shared" si="511"/>
        <v>7.6830565246344837E-2</v>
      </c>
      <c r="BJ175" s="84">
        <f t="shared" si="512"/>
        <v>0</v>
      </c>
      <c r="BK175" s="84">
        <f t="shared" si="513"/>
        <v>0</v>
      </c>
      <c r="BL175" s="84">
        <f t="shared" si="514"/>
        <v>0</v>
      </c>
      <c r="BM175" s="84">
        <f t="shared" si="515"/>
        <v>0</v>
      </c>
      <c r="BN175" s="84">
        <f t="shared" si="516"/>
        <v>0</v>
      </c>
      <c r="BO175" s="84">
        <f t="shared" si="517"/>
        <v>0</v>
      </c>
      <c r="BP175" s="84">
        <f t="shared" si="518"/>
        <v>0</v>
      </c>
      <c r="BQ175" s="84">
        <f t="shared" si="519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: INDEX(U176:AF176,$B$2))</f>
        <v>680.07999999999993</v>
      </c>
      <c r="D176" s="82">
        <f>SUM(AG176                                       : INDEX(AG176:AR176,$B$2))</f>
        <v>1793.79</v>
      </c>
      <c r="E176" s="82">
        <f>SUM(AS176                                      : INDEX(AS176:BD176,$B$2))</f>
        <v>1930.4909999999998</v>
      </c>
      <c r="F176" s="65">
        <f t="shared" si="520"/>
        <v>1.0762079173147356</v>
      </c>
      <c r="H176" s="4">
        <f t="shared" si="521"/>
        <v>83.137</v>
      </c>
      <c r="I176" s="4">
        <f t="shared" si="498"/>
        <v>360.28499999999997</v>
      </c>
      <c r="J176" s="4">
        <f t="shared" si="522"/>
        <v>651.71500000000003</v>
      </c>
      <c r="K176" s="4">
        <f t="shared" si="499"/>
        <v>1023.6852999999999</v>
      </c>
      <c r="L176" s="4">
        <f t="shared" si="500"/>
        <v>796.95900000000006</v>
      </c>
      <c r="M176" s="4">
        <f t="shared" si="501"/>
        <v>824.51400000000001</v>
      </c>
      <c r="N176" s="4">
        <f t="shared" si="502"/>
        <v>810.89100000000008</v>
      </c>
      <c r="O176" s="4">
        <f t="shared" si="503"/>
        <v>1953.2255</v>
      </c>
      <c r="P176" s="4">
        <f t="shared" si="504"/>
        <v>811.3309999999999</v>
      </c>
      <c r="Q176" s="4">
        <f t="shared" si="505"/>
        <v>614.63</v>
      </c>
      <c r="R176" s="4">
        <f t="shared" si="506"/>
        <v>504.53</v>
      </c>
      <c r="S176" s="4">
        <f t="shared" si="507"/>
        <v>0</v>
      </c>
      <c r="U176" s="4">
        <v>66.138000000000005</v>
      </c>
      <c r="V176" s="4">
        <v>0</v>
      </c>
      <c r="W176" s="4">
        <v>16.998999999999999</v>
      </c>
      <c r="X176" s="4">
        <v>20.236000000000001</v>
      </c>
      <c r="Y176" s="4">
        <v>56.5</v>
      </c>
      <c r="Z176" s="4">
        <v>283.54899999999998</v>
      </c>
      <c r="AA176" s="4">
        <v>236.65799999999999</v>
      </c>
      <c r="AB176" s="4">
        <v>273.01</v>
      </c>
      <c r="AC176" s="4">
        <v>142.047</v>
      </c>
      <c r="AD176" s="4">
        <v>104.39700000000001</v>
      </c>
      <c r="AE176" s="4">
        <v>318.65499999999997</v>
      </c>
      <c r="AF176" s="4">
        <v>600.63329999999996</v>
      </c>
      <c r="AG176" s="4">
        <v>319.57299999999998</v>
      </c>
      <c r="AH176" s="4">
        <v>239.946</v>
      </c>
      <c r="AI176" s="4">
        <v>237.44</v>
      </c>
      <c r="AJ176" s="4">
        <v>309.08999999999997</v>
      </c>
      <c r="AK176" s="4">
        <v>296.24700000000001</v>
      </c>
      <c r="AL176" s="4">
        <v>219.17699999999999</v>
      </c>
      <c r="AM176" s="4">
        <v>172.31700000000001</v>
      </c>
      <c r="AN176" s="4">
        <v>271.19600000000003</v>
      </c>
      <c r="AO176" s="4">
        <v>367.37799999999999</v>
      </c>
      <c r="AP176" s="4">
        <v>311.911</v>
      </c>
      <c r="AQ176" s="4">
        <v>569.92150000000004</v>
      </c>
      <c r="AR176" s="4">
        <v>1071.393</v>
      </c>
      <c r="AS176" s="4">
        <v>314.14499999999998</v>
      </c>
      <c r="AT176" s="4">
        <v>149.48599999999999</v>
      </c>
      <c r="AU176" s="4">
        <v>347.7</v>
      </c>
      <c r="AV176" s="4">
        <v>92.86</v>
      </c>
      <c r="AW176" s="4">
        <v>281.77</v>
      </c>
      <c r="AX176" s="4">
        <v>240</v>
      </c>
      <c r="AY176" s="4">
        <v>504.53</v>
      </c>
      <c r="AZ176" s="4"/>
      <c r="BA176" s="4"/>
      <c r="BB176" s="4"/>
      <c r="BC176" s="4"/>
      <c r="BD176" s="4"/>
      <c r="BF176" s="84">
        <f t="shared" si="508"/>
        <v>0.98301483542101498</v>
      </c>
      <c r="BG176" s="84">
        <f t="shared" si="509"/>
        <v>0.62299850799763279</v>
      </c>
      <c r="BH176" s="84">
        <f t="shared" si="510"/>
        <v>1.4643699460916442</v>
      </c>
      <c r="BI176" s="84">
        <f t="shared" si="511"/>
        <v>0.30043029538322175</v>
      </c>
      <c r="BJ176" s="84">
        <f t="shared" si="512"/>
        <v>0.95113199458559905</v>
      </c>
      <c r="BK176" s="84">
        <f t="shared" si="513"/>
        <v>1.095005406589195</v>
      </c>
      <c r="BL176" s="84">
        <f t="shared" si="514"/>
        <v>2.9279177330153145</v>
      </c>
      <c r="BM176" s="84">
        <f t="shared" si="515"/>
        <v>0</v>
      </c>
      <c r="BN176" s="84">
        <f t="shared" si="516"/>
        <v>0</v>
      </c>
      <c r="BO176" s="84">
        <f t="shared" si="517"/>
        <v>0</v>
      </c>
      <c r="BP176" s="84">
        <f t="shared" si="518"/>
        <v>0</v>
      </c>
      <c r="BQ176" s="84">
        <f t="shared" si="519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: INDEX(U177:AF177,$B$2))</f>
        <v>7163.5532999999996</v>
      </c>
      <c r="D177" s="82">
        <f>SUM(AG177                                       : INDEX(AG177:AR177,$B$2))</f>
        <v>34756.073800000013</v>
      </c>
      <c r="E177" s="82">
        <f>SUM(AS177                                      : INDEX(AS177:BD177,$B$2))</f>
        <v>51825.000400000121</v>
      </c>
      <c r="F177" s="65">
        <f t="shared" si="520"/>
        <v>1.4911062940601796</v>
      </c>
      <c r="H177" s="4">
        <f t="shared" si="521"/>
        <v>2274.9189999999999</v>
      </c>
      <c r="I177" s="4">
        <f t="shared" si="498"/>
        <v>3117.7154</v>
      </c>
      <c r="J177" s="4">
        <f t="shared" si="522"/>
        <v>6026.1945999999998</v>
      </c>
      <c r="K177" s="4">
        <f t="shared" si="499"/>
        <v>11375.6047</v>
      </c>
      <c r="L177" s="4">
        <f t="shared" si="500"/>
        <v>14554.666200000009</v>
      </c>
      <c r="M177" s="4">
        <f t="shared" si="501"/>
        <v>14159.496600000009</v>
      </c>
      <c r="N177" s="4">
        <f t="shared" si="502"/>
        <v>20218.341700000019</v>
      </c>
      <c r="O177" s="4">
        <f t="shared" si="503"/>
        <v>31247.028400000003</v>
      </c>
      <c r="P177" s="4">
        <f t="shared" si="504"/>
        <v>26242.460400000116</v>
      </c>
      <c r="Q177" s="4">
        <f t="shared" si="505"/>
        <v>18948.14</v>
      </c>
      <c r="R177" s="4">
        <f t="shared" si="506"/>
        <v>6634.4</v>
      </c>
      <c r="S177" s="4">
        <f t="shared" si="507"/>
        <v>0</v>
      </c>
      <c r="U177" s="4">
        <v>933.43700000000001</v>
      </c>
      <c r="V177" s="4">
        <v>600.774</v>
      </c>
      <c r="W177" s="4">
        <v>740.70799999999997</v>
      </c>
      <c r="X177" s="4">
        <v>751.96699999999998</v>
      </c>
      <c r="Y177" s="4">
        <v>923.72069999999997</v>
      </c>
      <c r="Z177" s="4">
        <v>1442.0277000000001</v>
      </c>
      <c r="AA177" s="4">
        <v>1770.9188999999999</v>
      </c>
      <c r="AB177" s="4">
        <v>1984.5477000000001</v>
      </c>
      <c r="AC177" s="4">
        <v>2270.7280000000001</v>
      </c>
      <c r="AD177" s="4">
        <v>2925.8108000000002</v>
      </c>
      <c r="AE177" s="4">
        <v>3325.6662000000001</v>
      </c>
      <c r="AF177" s="4">
        <v>5124.1277</v>
      </c>
      <c r="AG177" s="4">
        <v>5412.3084000000099</v>
      </c>
      <c r="AH177" s="4">
        <v>4895.1165000000001</v>
      </c>
      <c r="AI177" s="4">
        <v>4247.2412999999997</v>
      </c>
      <c r="AJ177" s="4">
        <v>3899.7964999999999</v>
      </c>
      <c r="AK177" s="4">
        <v>4261.2233999999999</v>
      </c>
      <c r="AL177" s="4">
        <v>5998.4767000000102</v>
      </c>
      <c r="AM177" s="4">
        <v>6041.9110000000001</v>
      </c>
      <c r="AN177" s="4">
        <v>6320.8250000000098</v>
      </c>
      <c r="AO177" s="4">
        <v>7855.6057000000101</v>
      </c>
      <c r="AP177" s="4">
        <v>7879.433</v>
      </c>
      <c r="AQ177" s="4">
        <v>10146.1155</v>
      </c>
      <c r="AR177" s="4">
        <v>13221.4799</v>
      </c>
      <c r="AS177" s="4">
        <v>12042.558000000099</v>
      </c>
      <c r="AT177" s="4">
        <v>8075.3524000000198</v>
      </c>
      <c r="AU177" s="4">
        <v>6124.55</v>
      </c>
      <c r="AV177" s="4">
        <v>5210.24</v>
      </c>
      <c r="AW177" s="4">
        <v>6173.05</v>
      </c>
      <c r="AX177" s="4">
        <v>7564.85</v>
      </c>
      <c r="AY177" s="4">
        <v>6634.4</v>
      </c>
      <c r="AZ177" s="4"/>
      <c r="BA177" s="4"/>
      <c r="BB177" s="4"/>
      <c r="BC177" s="4"/>
      <c r="BD177" s="4"/>
      <c r="BF177" s="84">
        <f t="shared" si="508"/>
        <v>2.2250317443108152</v>
      </c>
      <c r="BG177" s="84">
        <f t="shared" si="509"/>
        <v>1.649675222234245</v>
      </c>
      <c r="BH177" s="84">
        <f t="shared" si="510"/>
        <v>1.4420066032038257</v>
      </c>
      <c r="BI177" s="84">
        <f t="shared" si="511"/>
        <v>1.336028687650753</v>
      </c>
      <c r="BJ177" s="84">
        <f t="shared" si="512"/>
        <v>1.4486567402215993</v>
      </c>
      <c r="BK177" s="84">
        <f t="shared" si="513"/>
        <v>1.2611285128439338</v>
      </c>
      <c r="BL177" s="84">
        <f t="shared" si="514"/>
        <v>1.0980631790173672</v>
      </c>
      <c r="BM177" s="84">
        <f t="shared" si="515"/>
        <v>0</v>
      </c>
      <c r="BN177" s="84">
        <f t="shared" si="516"/>
        <v>0</v>
      </c>
      <c r="BO177" s="84">
        <f t="shared" si="517"/>
        <v>0</v>
      </c>
      <c r="BP177" s="84">
        <f t="shared" si="518"/>
        <v>0</v>
      </c>
      <c r="BQ177" s="84">
        <f t="shared" si="519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: INDEX(U178:AF178,$B$2))</f>
        <v>0</v>
      </c>
      <c r="D178" s="82">
        <f>SUM(AG178                                       : INDEX(AG178:AR178,$B$2))</f>
        <v>0</v>
      </c>
      <c r="E178" s="82">
        <f>SUM(AS178                                      : INDEX(AS178:BD178,$B$2))</f>
        <v>30542.582399999999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6667.0324000000001</v>
      </c>
      <c r="Q178" s="4">
        <f t="shared" si="505"/>
        <v>16745.62</v>
      </c>
      <c r="R178" s="4">
        <f>SUM(AY178:BA178)</f>
        <v>7129.93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3527.4623999999999</v>
      </c>
      <c r="AU178" s="4">
        <v>3139.57</v>
      </c>
      <c r="AV178" s="4">
        <v>4080.66</v>
      </c>
      <c r="AW178" s="4">
        <v>6196.35</v>
      </c>
      <c r="AX178" s="4">
        <v>6468.61</v>
      </c>
      <c r="AY178" s="4">
        <v>7129.93</v>
      </c>
      <c r="AZ178" s="4"/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/>
      <c r="B179" s="3" t="s">
        <v>153</v>
      </c>
      <c r="C179" s="82">
        <f>SUM(U179                                      : INDEX(U179:AF179,$B$2))</f>
        <v>10443.9553</v>
      </c>
      <c r="D179" s="82">
        <f>SUM(AG179                                       : INDEX(AG179:AR179,$B$2))</f>
        <v>56680.379500000025</v>
      </c>
      <c r="E179" s="82">
        <f>SUM(AS179                                       : INDEX(AS179:BD179,$B$2))</f>
        <v>87752.906900000118</v>
      </c>
      <c r="F179" s="65">
        <f t="shared" si="520"/>
        <v>1.5482060577946568</v>
      </c>
      <c r="H179" s="4">
        <f t="shared" si="521"/>
        <v>2937.2310000000002</v>
      </c>
      <c r="I179" s="4">
        <f t="shared" si="498"/>
        <v>4389.4763999999996</v>
      </c>
      <c r="J179" s="4">
        <f t="shared" si="522"/>
        <v>10776.482599999999</v>
      </c>
      <c r="K179" s="4">
        <f t="shared" si="499"/>
        <v>20147.340100000001</v>
      </c>
      <c r="L179" s="4">
        <f t="shared" si="500"/>
        <v>22356.338200000009</v>
      </c>
      <c r="M179" s="4">
        <f t="shared" si="501"/>
        <v>24344.474300000009</v>
      </c>
      <c r="N179" s="4">
        <f t="shared" si="502"/>
        <v>37376.493100000022</v>
      </c>
      <c r="O179" s="4">
        <f t="shared" si="503"/>
        <v>53518.754099999998</v>
      </c>
      <c r="P179" s="4">
        <f t="shared" si="504"/>
        <v>41965.996900000122</v>
      </c>
      <c r="Q179" s="4">
        <f t="shared" si="505"/>
        <v>34139.75</v>
      </c>
      <c r="R179" s="4">
        <f t="shared" si="506"/>
        <v>11647.16</v>
      </c>
      <c r="S179" s="4">
        <f t="shared" si="507"/>
        <v>0</v>
      </c>
      <c r="U179" s="61">
        <f>SUM(U171:U177)</f>
        <v>1208.5230000000001</v>
      </c>
      <c r="V179" s="61">
        <f>SUM(V171:V177)</f>
        <v>865.48500000000001</v>
      </c>
      <c r="W179" s="61">
        <f>SUM(W171:W177)</f>
        <v>863.22299999999996</v>
      </c>
      <c r="X179" s="61">
        <f>SUM(X171:X177)</f>
        <v>1087.8150000000001</v>
      </c>
      <c r="Y179" s="61">
        <f>SUM(Y171:Y177)</f>
        <v>1220.9326999999998</v>
      </c>
      <c r="Z179" s="61">
        <f t="shared" ref="Z179:BD179" si="523">SUM(Z171:Z177)</f>
        <v>2080.7287000000001</v>
      </c>
      <c r="AA179" s="61">
        <f t="shared" si="523"/>
        <v>3117.2478999999998</v>
      </c>
      <c r="AB179" s="61">
        <f t="shared" si="523"/>
        <v>3599.1496999999999</v>
      </c>
      <c r="AC179" s="61">
        <f t="shared" si="523"/>
        <v>4060.085</v>
      </c>
      <c r="AD179" s="61">
        <f t="shared" si="523"/>
        <v>5043.0773000000008</v>
      </c>
      <c r="AE179" s="61">
        <f t="shared" si="523"/>
        <v>5745.4434000000001</v>
      </c>
      <c r="AF179" s="61">
        <f t="shared" si="523"/>
        <v>9358.8194000000003</v>
      </c>
      <c r="AG179" s="61">
        <f t="shared" si="523"/>
        <v>8517.4644000000098</v>
      </c>
      <c r="AH179" s="61">
        <f t="shared" si="523"/>
        <v>7419.4349999999995</v>
      </c>
      <c r="AI179" s="61">
        <f t="shared" si="523"/>
        <v>6419.4387999999999</v>
      </c>
      <c r="AJ179" s="61">
        <f>SUM(AJ171:AJ177)</f>
        <v>6675.4500000000007</v>
      </c>
      <c r="AK179" s="61">
        <f t="shared" si="523"/>
        <v>8174.5725999999995</v>
      </c>
      <c r="AL179" s="61">
        <f t="shared" si="523"/>
        <v>9494.4517000000105</v>
      </c>
      <c r="AM179" s="61">
        <f t="shared" si="523"/>
        <v>9979.5669999999991</v>
      </c>
      <c r="AN179" s="61">
        <f t="shared" si="523"/>
        <v>13975.17240000001</v>
      </c>
      <c r="AO179" s="61">
        <f t="shared" si="523"/>
        <v>13421.75370000001</v>
      </c>
      <c r="AP179" s="61">
        <f t="shared" si="523"/>
        <v>12499.470300000001</v>
      </c>
      <c r="AQ179" s="61">
        <f t="shared" si="523"/>
        <v>18895.627900000007</v>
      </c>
      <c r="AR179" s="61">
        <f t="shared" si="523"/>
        <v>22123.655899999991</v>
      </c>
      <c r="AS179" s="61">
        <f t="shared" si="523"/>
        <v>16756.395000000099</v>
      </c>
      <c r="AT179" s="61">
        <f t="shared" si="523"/>
        <v>15015.20190000002</v>
      </c>
      <c r="AU179" s="61">
        <f t="shared" si="523"/>
        <v>10194.4</v>
      </c>
      <c r="AV179" s="61">
        <f t="shared" si="523"/>
        <v>8684.130000000001</v>
      </c>
      <c r="AW179" s="61">
        <f t="shared" si="523"/>
        <v>12057.46</v>
      </c>
      <c r="AX179" s="61">
        <f t="shared" si="523"/>
        <v>13398.16</v>
      </c>
      <c r="AY179" s="61">
        <f t="shared" si="523"/>
        <v>11647.16</v>
      </c>
      <c r="AZ179" s="61">
        <f t="shared" si="523"/>
        <v>0</v>
      </c>
      <c r="BA179" s="61">
        <f t="shared" si="523"/>
        <v>0</v>
      </c>
      <c r="BB179" s="61">
        <f t="shared" si="523"/>
        <v>0</v>
      </c>
      <c r="BC179" s="61">
        <f t="shared" si="523"/>
        <v>0</v>
      </c>
      <c r="BD179" s="61">
        <f t="shared" si="523"/>
        <v>0</v>
      </c>
      <c r="BF179" s="84">
        <f t="shared" ref="BF179:BF180" si="524">IFERROR(AS179/AG179,"-")</f>
        <v>1.9672985072881641</v>
      </c>
      <c r="BG179" s="84">
        <f t="shared" ref="BG179:BG180" si="525">IFERROR(AT179/AH179,"-")</f>
        <v>2.0237662166997921</v>
      </c>
      <c r="BH179" s="84">
        <f t="shared" ref="BH179:BH180" si="526">IFERROR(AU179/AI179,"-")</f>
        <v>1.5880515910518533</v>
      </c>
      <c r="BI179" s="84">
        <f t="shared" ref="BI179:BI180" si="527">IFERROR(AV179/AJ179,"-")</f>
        <v>1.3009055569287464</v>
      </c>
      <c r="BJ179" s="84">
        <f t="shared" ref="BJ179:BJ180" si="528">IFERROR(AW179/AK179,"-")</f>
        <v>1.4749957691977682</v>
      </c>
      <c r="BK179" s="84">
        <f t="shared" ref="BK179:BK180" si="529">IFERROR(AX179/AL179,"-")</f>
        <v>1.4111567917081493</v>
      </c>
      <c r="BL179" s="84">
        <f t="shared" ref="BL179:BL180" si="530">IFERROR(AY179/AM179,"-")</f>
        <v>1.1671007369357809</v>
      </c>
      <c r="BM179" s="84">
        <f t="shared" ref="BM179:BM180" si="531">IFERROR(AZ179/AN179,"-")</f>
        <v>0</v>
      </c>
      <c r="BN179" s="84">
        <f t="shared" ref="BN179:BN180" si="532">IFERROR(BA179/AO179,"-")</f>
        <v>0</v>
      </c>
      <c r="BO179" s="84">
        <f t="shared" ref="BO179:BO180" si="533">IFERROR(BB179/AP179,"-")</f>
        <v>0</v>
      </c>
      <c r="BP179" s="84">
        <f t="shared" ref="BP179:BP180" si="534">IFERROR(BC179/AQ179,"-")</f>
        <v>0</v>
      </c>
      <c r="BQ179" s="84">
        <f t="shared" ref="BQ179:BQ180" si="535">IFERROR(BD179/AR179,"-")</f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10443.9553</v>
      </c>
      <c r="D180" s="83">
        <f t="shared" ref="D180:E180" si="536">SUM(D171:D178)</f>
        <v>56680.379500000017</v>
      </c>
      <c r="E180" s="83">
        <f t="shared" si="536"/>
        <v>118295.48930000012</v>
      </c>
      <c r="F180" s="65">
        <f t="shared" si="520"/>
        <v>2.0870624075479256</v>
      </c>
      <c r="H180" s="4">
        <f t="shared" si="521"/>
        <v>2937.2309999999998</v>
      </c>
      <c r="I180" s="4">
        <f t="shared" si="498"/>
        <v>4389.4763999999996</v>
      </c>
      <c r="J180" s="4">
        <f t="shared" si="522"/>
        <v>10776.482599999999</v>
      </c>
      <c r="K180" s="4">
        <f t="shared" si="499"/>
        <v>20147.340100000001</v>
      </c>
      <c r="L180" s="4">
        <f t="shared" si="500"/>
        <v>22356.338200000009</v>
      </c>
      <c r="M180" s="4">
        <f t="shared" si="501"/>
        <v>24344.474300000009</v>
      </c>
      <c r="N180" s="4">
        <f t="shared" si="502"/>
        <v>37376.4931</v>
      </c>
      <c r="O180" s="4">
        <f t="shared" si="503"/>
        <v>53518.754100000006</v>
      </c>
      <c r="P180" s="4">
        <f t="shared" si="504"/>
        <v>48633.029300000097</v>
      </c>
      <c r="Q180" s="4">
        <f t="shared" si="505"/>
        <v>50885.37</v>
      </c>
      <c r="R180" s="4">
        <f t="shared" si="506"/>
        <v>18777.09</v>
      </c>
      <c r="S180" s="4">
        <f t="shared" si="507"/>
        <v>0</v>
      </c>
      <c r="U180" s="4">
        <v>1208.5229999999999</v>
      </c>
      <c r="V180" s="4">
        <v>865.48500000000001</v>
      </c>
      <c r="W180" s="4">
        <v>863.22299999999996</v>
      </c>
      <c r="X180" s="4">
        <v>1087.8150000000001</v>
      </c>
      <c r="Y180" s="4">
        <v>1220.9327000000001</v>
      </c>
      <c r="Z180" s="4">
        <v>2080.7287000000001</v>
      </c>
      <c r="AA180" s="4">
        <v>3117.2478999999998</v>
      </c>
      <c r="AB180" s="4">
        <v>3599.1496999999999</v>
      </c>
      <c r="AC180" s="4">
        <v>4060.085</v>
      </c>
      <c r="AD180" s="4">
        <v>5043.0772999999999</v>
      </c>
      <c r="AE180" s="4">
        <v>5745.4434000000001</v>
      </c>
      <c r="AF180" s="4">
        <v>9358.8194000000003</v>
      </c>
      <c r="AG180" s="4">
        <v>8517.4644000000098</v>
      </c>
      <c r="AH180" s="4">
        <v>7419.4350000000004</v>
      </c>
      <c r="AI180" s="4">
        <v>6419.4387999999999</v>
      </c>
      <c r="AJ180" s="4">
        <v>6675.45</v>
      </c>
      <c r="AK180" s="4">
        <v>8174.5726000000004</v>
      </c>
      <c r="AL180" s="4">
        <v>9494.4517000000105</v>
      </c>
      <c r="AM180" s="4">
        <v>9979.5669999999991</v>
      </c>
      <c r="AN180" s="4">
        <v>13975.172399999999</v>
      </c>
      <c r="AO180" s="4">
        <v>13421.753699999999</v>
      </c>
      <c r="AP180" s="4">
        <v>12499.470300000001</v>
      </c>
      <c r="AQ180" s="4">
        <v>18895.627899999999</v>
      </c>
      <c r="AR180" s="4">
        <v>22123.655900000002</v>
      </c>
      <c r="AS180" s="4">
        <v>16756.395000000099</v>
      </c>
      <c r="AT180" s="4">
        <v>18542.6643</v>
      </c>
      <c r="AU180" s="4">
        <v>13333.97</v>
      </c>
      <c r="AV180" s="4">
        <v>12764.79</v>
      </c>
      <c r="AW180" s="4">
        <v>18253.810000000001</v>
      </c>
      <c r="AX180" s="4">
        <v>19866.77</v>
      </c>
      <c r="AY180" s="4">
        <v>18777.09</v>
      </c>
      <c r="AZ180" s="4"/>
      <c r="BA180" s="4"/>
      <c r="BB180" s="4"/>
      <c r="BC180" s="4"/>
      <c r="BD180" s="4"/>
      <c r="BF180" s="84">
        <f t="shared" si="524"/>
        <v>1.9672985072881641</v>
      </c>
      <c r="BG180" s="84">
        <f t="shared" si="525"/>
        <v>2.4992016642776709</v>
      </c>
      <c r="BH180" s="84">
        <f t="shared" si="526"/>
        <v>2.0771239379990662</v>
      </c>
      <c r="BI180" s="84">
        <f t="shared" si="527"/>
        <v>1.9121991775835339</v>
      </c>
      <c r="BJ180" s="84">
        <f t="shared" si="528"/>
        <v>2.2329987013632984</v>
      </c>
      <c r="BK180" s="84">
        <f t="shared" si="529"/>
        <v>2.0924610106763697</v>
      </c>
      <c r="BL180" s="84">
        <f t="shared" si="530"/>
        <v>1.8815535784267996</v>
      </c>
      <c r="BM180" s="84">
        <f t="shared" si="531"/>
        <v>0</v>
      </c>
      <c r="BN180" s="84">
        <f t="shared" si="532"/>
        <v>0</v>
      </c>
      <c r="BO180" s="84">
        <f t="shared" si="533"/>
        <v>0</v>
      </c>
      <c r="BP180" s="84">
        <f t="shared" si="534"/>
        <v>0</v>
      </c>
      <c r="BQ180" s="84">
        <f t="shared" si="535"/>
        <v>0</v>
      </c>
    </row>
  </sheetData>
  <mergeCells count="1">
    <mergeCell ref="BF2:BK2"/>
  </mergeCells>
  <conditionalFormatting sqref="AG109:AR109">
    <cfRule type="expression" dxfId="0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9"/>
  <sheetViews>
    <sheetView showFormulas="1" showGridLines="0" zoomScale="90" zoomScaleNormal="90" workbookViewId="0">
      <pane xSplit="7" ySplit="3" topLeftCell="H4" activePane="bottomRight" state="frozen"/>
      <selection pane="topRight" activeCell="G1" sqref="G1"/>
      <selection pane="bottomLeft" activeCell="A2" sqref="A2"/>
      <selection pane="bottomRight" activeCell="AM16" sqref="AM16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125" style="60" customWidth="1" outlineLevel="1" collapsed="1"/>
    <col min="7" max="7" width="12.125" style="60" bestFit="1" customWidth="1"/>
    <col min="8" max="18" width="12.5" style="60" customWidth="1" outlineLevel="1" collapsed="1"/>
    <col min="19" max="19" width="12.5" style="60" customWidth="1"/>
    <col min="20" max="39" width="12.5" style="60" customWidth="1" collapsed="1"/>
    <col min="40" max="43" width="12.5" style="60" hidden="1" customWidth="1" outlineLevel="1" collapsed="1"/>
    <col min="44" max="44" width="9" style="60" collapsed="1"/>
    <col min="45" max="46" width="14" style="100" customWidth="1" collapsed="1"/>
    <col min="47" max="47" width="9" style="100" collapsed="1"/>
    <col min="48" max="49" width="9.25" style="100" customWidth="1" collapsed="1"/>
    <col min="50" max="16384" width="9" style="60" collapsed="1"/>
  </cols>
  <sheetData>
    <row r="1" spans="1:50" s="107" customFormat="1" x14ac:dyDescent="0.2">
      <c r="A1" s="107" t="s">
        <v>314</v>
      </c>
      <c r="B1" s="107" t="s">
        <v>318</v>
      </c>
      <c r="C1" s="107" t="s">
        <v>317</v>
      </c>
      <c r="D1" s="107" t="s">
        <v>316</v>
      </c>
      <c r="E1" s="187" t="s">
        <v>312</v>
      </c>
      <c r="F1" s="107" t="s">
        <v>315</v>
      </c>
      <c r="G1" s="187" t="s">
        <v>313</v>
      </c>
      <c r="H1" s="106">
        <v>201501</v>
      </c>
      <c r="I1" s="106">
        <v>201502</v>
      </c>
      <c r="J1" s="106">
        <v>201503</v>
      </c>
      <c r="K1" s="106">
        <v>201504</v>
      </c>
      <c r="L1" s="106">
        <v>201505</v>
      </c>
      <c r="M1" s="106">
        <v>201506</v>
      </c>
      <c r="N1" s="106">
        <v>201507</v>
      </c>
      <c r="O1" s="106">
        <v>201508</v>
      </c>
      <c r="P1" s="106">
        <v>201509</v>
      </c>
      <c r="Q1" s="106">
        <v>201510</v>
      </c>
      <c r="R1" s="106">
        <v>201511</v>
      </c>
      <c r="S1" s="106">
        <v>201512</v>
      </c>
      <c r="T1" s="106">
        <v>201601</v>
      </c>
      <c r="U1" s="106">
        <v>201602</v>
      </c>
      <c r="V1" s="106">
        <v>201603</v>
      </c>
      <c r="W1" s="106">
        <v>201604</v>
      </c>
      <c r="X1" s="106">
        <v>201605</v>
      </c>
      <c r="Y1" s="106">
        <v>201606</v>
      </c>
      <c r="Z1" s="106">
        <v>201607</v>
      </c>
      <c r="AA1" s="106">
        <v>201608</v>
      </c>
      <c r="AB1" s="106">
        <v>201609</v>
      </c>
      <c r="AC1" s="106">
        <v>201610</v>
      </c>
      <c r="AD1" s="106">
        <v>201611</v>
      </c>
      <c r="AE1" s="106">
        <v>201612</v>
      </c>
      <c r="AF1" s="106">
        <v>201701</v>
      </c>
      <c r="AG1" s="106">
        <v>201702</v>
      </c>
      <c r="AH1" s="106">
        <v>201703</v>
      </c>
      <c r="AI1" s="106">
        <v>201704</v>
      </c>
      <c r="AJ1" s="106">
        <v>201705</v>
      </c>
      <c r="AK1" s="106">
        <v>201706</v>
      </c>
      <c r="AL1" s="106">
        <v>201707</v>
      </c>
      <c r="AM1" s="106">
        <v>201708</v>
      </c>
      <c r="AN1" s="106">
        <v>201709</v>
      </c>
      <c r="AO1" s="106">
        <v>201710</v>
      </c>
      <c r="AP1" s="106">
        <v>201711</v>
      </c>
      <c r="AQ1" s="106">
        <v>201712</v>
      </c>
      <c r="AS1" s="193">
        <v>2016</v>
      </c>
      <c r="AT1" s="193">
        <v>2017</v>
      </c>
      <c r="AU1" s="194"/>
      <c r="AV1" s="194"/>
      <c r="AW1" s="194"/>
    </row>
    <row r="2" spans="1:50" x14ac:dyDescent="0.2">
      <c r="G2" s="104" t="s">
        <v>269</v>
      </c>
    </row>
    <row r="3" spans="1:50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240</v>
      </c>
      <c r="AT3" s="89" t="s">
        <v>241</v>
      </c>
      <c r="AU3" s="89"/>
      <c r="AV3" s="89" t="s">
        <v>203</v>
      </c>
      <c r="AW3" s="89" t="s">
        <v>0</v>
      </c>
      <c r="AX3" s="89"/>
    </row>
    <row r="4" spans="1:50" s="190" customFormat="1" ht="15" x14ac:dyDescent="0.25">
      <c r="A4" s="2278" t="s">
        <v>513</v>
      </c>
      <c r="B4" s="2294" t="s">
        <v>514</v>
      </c>
      <c r="C4" s="2310" t="s">
        <v>33</v>
      </c>
      <c r="D4" s="2326" t="s">
        <v>33</v>
      </c>
      <c r="E4" s="2342" t="s">
        <v>514</v>
      </c>
      <c r="F4" s="2358" t="s">
        <v>33</v>
      </c>
      <c r="G4" s="2374" t="s">
        <v>517</v>
      </c>
      <c r="H4" s="2390">
        <v>1142</v>
      </c>
      <c r="I4" s="2406">
        <v>1203</v>
      </c>
      <c r="J4" s="2422">
        <v>1331</v>
      </c>
      <c r="K4" s="2438">
        <v>1503</v>
      </c>
      <c r="L4" s="2454">
        <v>1459</v>
      </c>
      <c r="M4" s="2470">
        <v>1485</v>
      </c>
      <c r="N4" s="2486">
        <v>1485</v>
      </c>
      <c r="O4" s="2502">
        <v>1572</v>
      </c>
      <c r="P4" s="2518">
        <v>1732</v>
      </c>
      <c r="Q4" s="2534">
        <v>1852</v>
      </c>
      <c r="R4" s="2550">
        <v>2108</v>
      </c>
      <c r="S4" s="2566">
        <v>2192</v>
      </c>
      <c r="T4" s="2582">
        <v>2219</v>
      </c>
      <c r="U4" s="2598">
        <v>2130</v>
      </c>
      <c r="V4" s="2614">
        <v>2259</v>
      </c>
      <c r="W4" s="2630">
        <v>2385</v>
      </c>
      <c r="X4" s="2646">
        <v>2733</v>
      </c>
      <c r="Y4" s="2662">
        <v>3526</v>
      </c>
      <c r="Z4" s="2678">
        <v>3957</v>
      </c>
      <c r="AA4" s="2694">
        <v>4470</v>
      </c>
      <c r="AB4" s="2710">
        <v>5082</v>
      </c>
      <c r="AC4" s="2726">
        <v>5596</v>
      </c>
      <c r="AD4" s="2742">
        <v>6020</v>
      </c>
      <c r="AE4" s="2758">
        <v>6701</v>
      </c>
      <c r="AF4" s="2774">
        <v>6810</v>
      </c>
      <c r="AG4" s="2790">
        <v>6667</v>
      </c>
      <c r="AH4" s="2806">
        <v>6952</v>
      </c>
      <c r="AI4" s="2822">
        <v>7096</v>
      </c>
      <c r="AJ4" s="2838">
        <v>7684</v>
      </c>
      <c r="AK4" s="2854">
        <v>8823</v>
      </c>
      <c r="AL4" s="2870">
        <v>9546</v>
      </c>
      <c r="AS4" s="2886">
        <v>19209</v>
      </c>
      <c r="AT4" s="2902">
        <v>53578</v>
      </c>
      <c r="AU4" s="195"/>
      <c r="AV4" s="195"/>
      <c r="AW4" s="195"/>
    </row>
    <row r="5" spans="1:50" s="190" customFormat="1" ht="15" x14ac:dyDescent="0.25">
      <c r="A5" s="2279" t="s">
        <v>513</v>
      </c>
      <c r="B5" s="2295" t="s">
        <v>514</v>
      </c>
      <c r="C5" s="2311" t="s">
        <v>33</v>
      </c>
      <c r="D5" s="2327" t="s">
        <v>33</v>
      </c>
      <c r="E5" s="2343" t="s">
        <v>514</v>
      </c>
      <c r="F5" s="2359" t="s">
        <v>33</v>
      </c>
      <c r="G5" s="2375" t="s">
        <v>518</v>
      </c>
      <c r="H5" s="2391">
        <v>0.22942206654991201</v>
      </c>
      <c r="I5" s="2407">
        <v>0.19783873649210301</v>
      </c>
      <c r="J5" s="2423">
        <v>0.25244177310292998</v>
      </c>
      <c r="K5" s="2439">
        <v>0.22887558216899501</v>
      </c>
      <c r="L5" s="2455">
        <v>0.284441398217957</v>
      </c>
      <c r="M5" s="2471">
        <v>0.30505050505050502</v>
      </c>
      <c r="N5" s="2487">
        <v>0.33804713804713798</v>
      </c>
      <c r="O5" s="2503">
        <v>0.261450381679389</v>
      </c>
      <c r="P5" s="2519">
        <v>0.441685912240185</v>
      </c>
      <c r="Q5" s="2535">
        <v>0.34341252699783997</v>
      </c>
      <c r="R5" s="2551">
        <v>0.35815939278937398</v>
      </c>
      <c r="S5" s="2567">
        <v>0.36861313868613099</v>
      </c>
      <c r="T5" s="2583">
        <v>0.178644298345046</v>
      </c>
      <c r="U5" s="2599">
        <v>0.17797194757415499</v>
      </c>
      <c r="V5" s="2615">
        <v>0.298473456368193</v>
      </c>
      <c r="W5" s="2631">
        <v>0.238156761412575</v>
      </c>
      <c r="X5" s="2647">
        <v>0.25908558030480699</v>
      </c>
      <c r="Y5" s="2663">
        <v>0.34030995366672001</v>
      </c>
      <c r="Z5" s="2679">
        <v>0.222103434451423</v>
      </c>
      <c r="AA5" s="2695">
        <v>0.22688975910763001</v>
      </c>
      <c r="AB5" s="2711">
        <v>0.25188442211055301</v>
      </c>
      <c r="AC5" s="2727">
        <v>0.18542798276830899</v>
      </c>
      <c r="AD5" s="2743">
        <v>0.166150137741047</v>
      </c>
      <c r="AE5" s="2759">
        <v>0.266960144642717</v>
      </c>
      <c r="AF5" s="2775">
        <v>9.7846199393087113E-2</v>
      </c>
      <c r="AG5" s="2791">
        <v>0.136528901090747</v>
      </c>
      <c r="AH5" s="2807">
        <v>0.20923593618807701</v>
      </c>
      <c r="AI5" s="2823">
        <v>0.22019449999999999</v>
      </c>
      <c r="AJ5" s="2839">
        <v>0.17862310000000001</v>
      </c>
      <c r="AK5" s="2855">
        <v>0.23423769999999999</v>
      </c>
      <c r="AL5" s="2871">
        <v>0.16233939999999999</v>
      </c>
      <c r="AS5" s="2887">
        <v>1.714745432122919</v>
      </c>
      <c r="AT5" s="2903">
        <v>1.2390057366719112</v>
      </c>
      <c r="AU5" s="195"/>
      <c r="AV5" s="195"/>
      <c r="AW5" s="195"/>
    </row>
    <row r="6" spans="1:50" s="190" customFormat="1" ht="15" x14ac:dyDescent="0.25">
      <c r="A6" s="2280" t="s">
        <v>513</v>
      </c>
      <c r="B6" s="2296" t="s">
        <v>514</v>
      </c>
      <c r="C6" s="2312" t="s">
        <v>33</v>
      </c>
      <c r="D6" s="2328" t="s">
        <v>33</v>
      </c>
      <c r="E6" s="2344" t="s">
        <v>514</v>
      </c>
      <c r="F6" s="2360" t="s">
        <v>33</v>
      </c>
      <c r="G6" s="2376" t="s">
        <v>519</v>
      </c>
      <c r="H6" s="2392">
        <v>262</v>
      </c>
      <c r="I6" s="2408">
        <v>238</v>
      </c>
      <c r="J6" s="2424">
        <v>336</v>
      </c>
      <c r="K6" s="2440">
        <v>344</v>
      </c>
      <c r="L6" s="2456">
        <v>415</v>
      </c>
      <c r="M6" s="2472">
        <v>453</v>
      </c>
      <c r="N6" s="2488">
        <v>502</v>
      </c>
      <c r="O6" s="2504">
        <v>411</v>
      </c>
      <c r="P6" s="2520">
        <v>765</v>
      </c>
      <c r="Q6" s="2536">
        <v>636</v>
      </c>
      <c r="R6" s="2552">
        <v>755</v>
      </c>
      <c r="S6" s="2568">
        <v>808</v>
      </c>
      <c r="T6" s="2584">
        <v>394</v>
      </c>
      <c r="U6" s="2600">
        <v>387</v>
      </c>
      <c r="V6" s="2616">
        <v>655</v>
      </c>
      <c r="W6" s="2632">
        <v>553</v>
      </c>
      <c r="X6" s="2648">
        <v>663</v>
      </c>
      <c r="Y6" s="2664">
        <v>1065</v>
      </c>
      <c r="Z6" s="2680">
        <v>831</v>
      </c>
      <c r="AA6" s="2696">
        <v>956</v>
      </c>
      <c r="AB6" s="2712">
        <v>1203</v>
      </c>
      <c r="AC6" s="2728">
        <v>990</v>
      </c>
      <c r="AD6" s="2744">
        <v>965</v>
      </c>
      <c r="AE6" s="2760">
        <v>1698</v>
      </c>
      <c r="AF6" s="2776">
        <v>661</v>
      </c>
      <c r="AG6" s="2792">
        <v>987</v>
      </c>
      <c r="AH6" s="2808">
        <v>1291</v>
      </c>
      <c r="AI6" s="2824">
        <v>1213</v>
      </c>
      <c r="AJ6" s="2840">
        <v>908</v>
      </c>
      <c r="AK6" s="2856">
        <v>1268</v>
      </c>
      <c r="AL6" s="2872">
        <v>923</v>
      </c>
      <c r="AS6" s="2888">
        <v>4548</v>
      </c>
      <c r="AT6" s="2904">
        <v>7251</v>
      </c>
      <c r="AU6" s="195"/>
      <c r="AV6" s="195"/>
      <c r="AW6" s="195"/>
    </row>
    <row r="7" spans="1:50" s="190" customFormat="1" ht="15" x14ac:dyDescent="0.25">
      <c r="A7" s="2281" t="s">
        <v>513</v>
      </c>
      <c r="B7" s="2297" t="s">
        <v>514</v>
      </c>
      <c r="C7" s="2313" t="s">
        <v>33</v>
      </c>
      <c r="D7" s="2329" t="s">
        <v>33</v>
      </c>
      <c r="E7" s="2345" t="s">
        <v>514</v>
      </c>
      <c r="F7" s="2361" t="s">
        <v>33</v>
      </c>
      <c r="G7" s="2377" t="s">
        <v>84</v>
      </c>
      <c r="H7" s="2393">
        <v>1.30534351145038</v>
      </c>
      <c r="I7" s="2409">
        <v>1.1848739495798299</v>
      </c>
      <c r="J7" s="2425">
        <v>1.4464285714285701</v>
      </c>
      <c r="K7" s="2441">
        <v>1.4302325581395301</v>
      </c>
      <c r="L7" s="2457">
        <v>1.25060240963855</v>
      </c>
      <c r="M7" s="2473">
        <v>1.27593818984547</v>
      </c>
      <c r="N7" s="2489">
        <v>1.4541832669322701</v>
      </c>
      <c r="O7" s="2505">
        <v>1.1751824817518199</v>
      </c>
      <c r="P7" s="2521">
        <v>1.4457516339869301</v>
      </c>
      <c r="Q7" s="2537">
        <v>1.28459119496855</v>
      </c>
      <c r="R7" s="2553">
        <v>1.90066225165563</v>
      </c>
      <c r="S7" s="2569">
        <v>1.7685643564356399</v>
      </c>
      <c r="T7" s="2585">
        <v>1.1878172588832501</v>
      </c>
      <c r="U7" s="2601">
        <v>1.24806201550388</v>
      </c>
      <c r="V7" s="2617">
        <v>1.6473282442748101</v>
      </c>
      <c r="W7" s="2633">
        <v>1.25858951175407</v>
      </c>
      <c r="X7" s="2649">
        <v>1.44343891402715</v>
      </c>
      <c r="Y7" s="2665">
        <v>1.6525821596244099</v>
      </c>
      <c r="Z7" s="2681">
        <v>1.3068592057761701</v>
      </c>
      <c r="AA7" s="2697">
        <v>1.38179916317992</v>
      </c>
      <c r="AB7" s="2713">
        <v>1.6891105569409799</v>
      </c>
      <c r="AC7" s="2729">
        <v>1.4686868686868699</v>
      </c>
      <c r="AD7" s="2745">
        <v>1.69533678756477</v>
      </c>
      <c r="AE7" s="2761">
        <v>1.8898704358068299</v>
      </c>
      <c r="AF7" s="2777">
        <v>1.3797276853252647</v>
      </c>
      <c r="AG7" s="2793">
        <v>1.42350557244174</v>
      </c>
      <c r="AH7" s="2809">
        <v>1.62277304415182</v>
      </c>
      <c r="AI7" s="2825">
        <v>1.5457540000000001</v>
      </c>
      <c r="AJ7" s="2841">
        <v>1.6442730000000001</v>
      </c>
      <c r="AK7" s="2857">
        <v>1.4976339999999999</v>
      </c>
      <c r="AL7" s="2873">
        <v>1.621885</v>
      </c>
      <c r="AS7" s="2889">
        <v>9.7446773098437394</v>
      </c>
      <c r="AT7" s="2905">
        <v>10.735552301918824</v>
      </c>
      <c r="AU7" s="195"/>
      <c r="AV7" s="195"/>
      <c r="AW7" s="195"/>
    </row>
    <row r="8" spans="1:50" s="190" customFormat="1" ht="15" x14ac:dyDescent="0.25">
      <c r="A8" s="2282" t="s">
        <v>513</v>
      </c>
      <c r="B8" s="2298" t="s">
        <v>514</v>
      </c>
      <c r="C8" s="2314" t="s">
        <v>33</v>
      </c>
      <c r="D8" s="2330" t="s">
        <v>33</v>
      </c>
      <c r="E8" s="2346" t="s">
        <v>514</v>
      </c>
      <c r="F8" s="2362" t="s">
        <v>33</v>
      </c>
      <c r="G8" s="2378" t="s">
        <v>70</v>
      </c>
      <c r="H8" s="2394">
        <v>15.1701140350877</v>
      </c>
      <c r="I8" s="2410">
        <v>14.523329787233999</v>
      </c>
      <c r="J8" s="2426">
        <v>16.740621399177002</v>
      </c>
      <c r="K8" s="2442">
        <v>19.961979674796702</v>
      </c>
      <c r="L8" s="2458">
        <v>13.9280905587669</v>
      </c>
      <c r="M8" s="2474">
        <v>14.625157439446401</v>
      </c>
      <c r="N8" s="2490">
        <v>17.284042465753402</v>
      </c>
      <c r="O8" s="2506">
        <v>13.970966873706001</v>
      </c>
      <c r="P8" s="2522">
        <v>15.2970587703436</v>
      </c>
      <c r="Q8" s="2538">
        <v>14.5946217870257</v>
      </c>
      <c r="R8" s="2554">
        <v>14.723215331010501</v>
      </c>
      <c r="S8" s="2570">
        <v>16.834790062981099</v>
      </c>
      <c r="T8" s="2586">
        <v>14.4781239316239</v>
      </c>
      <c r="U8" s="2602">
        <v>14.4386708074534</v>
      </c>
      <c r="V8" s="2618">
        <v>15.1595579240037</v>
      </c>
      <c r="W8" s="2634">
        <v>18.039591954022999</v>
      </c>
      <c r="X8" s="2650">
        <v>15.1304106583072</v>
      </c>
      <c r="Y8" s="2666">
        <v>14.0327045454546</v>
      </c>
      <c r="Z8" s="2682">
        <v>14.5879373848987</v>
      </c>
      <c r="AA8" s="2698">
        <v>13.4773171839516</v>
      </c>
      <c r="AB8" s="2714">
        <v>14.1894153543307</v>
      </c>
      <c r="AC8" s="2730">
        <v>14.9636843191197</v>
      </c>
      <c r="AD8" s="2746">
        <v>14.2990605134475</v>
      </c>
      <c r="AE8" s="2762">
        <v>15.985946400748</v>
      </c>
      <c r="AF8" s="2778">
        <v>14.10147587719298</v>
      </c>
      <c r="AG8" s="2794">
        <v>14.230455516014199</v>
      </c>
      <c r="AH8" s="2810">
        <v>14.2166205250597</v>
      </c>
      <c r="AI8" s="2826">
        <v>14.26272</v>
      </c>
      <c r="AJ8" s="2842">
        <v>14.70492</v>
      </c>
      <c r="AK8" s="2858">
        <v>14.40817</v>
      </c>
      <c r="AL8" s="2874">
        <v>14.863861</v>
      </c>
      <c r="AS8" s="2890">
        <v>105.86699720576451</v>
      </c>
      <c r="AT8" s="2906">
        <v>100.78822291826688</v>
      </c>
      <c r="AU8" s="195"/>
      <c r="AV8" s="195"/>
      <c r="AW8" s="195"/>
    </row>
    <row r="9" spans="1:50" s="190" customFormat="1" ht="15" x14ac:dyDescent="0.25">
      <c r="A9" s="2283" t="s">
        <v>513</v>
      </c>
      <c r="B9" s="2299" t="s">
        <v>514</v>
      </c>
      <c r="C9" s="2315" t="s">
        <v>33</v>
      </c>
      <c r="D9" s="2331" t="s">
        <v>33</v>
      </c>
      <c r="E9" s="2347" t="s">
        <v>514</v>
      </c>
      <c r="F9" s="2363" t="s">
        <v>33</v>
      </c>
      <c r="G9" s="2379" t="s">
        <v>211</v>
      </c>
      <c r="H9" s="2395">
        <v>5188.1790000000001</v>
      </c>
      <c r="I9" s="2411">
        <v>4095.5790000000002</v>
      </c>
      <c r="J9" s="2427">
        <v>8135.942</v>
      </c>
      <c r="K9" s="2443">
        <v>9821.2939999999999</v>
      </c>
      <c r="L9" s="2459">
        <v>7228.6790000000001</v>
      </c>
      <c r="M9" s="2475">
        <v>8453.3410000000003</v>
      </c>
      <c r="N9" s="2491">
        <v>12617.351000000001</v>
      </c>
      <c r="O9" s="2507">
        <v>6747.9769999999999</v>
      </c>
      <c r="P9" s="2523">
        <v>16918.546999999999</v>
      </c>
      <c r="Q9" s="2539">
        <v>11923.806</v>
      </c>
      <c r="R9" s="2555">
        <v>21127.813999999998</v>
      </c>
      <c r="S9" s="2571">
        <v>24056.915000000001</v>
      </c>
      <c r="T9" s="2587">
        <v>6775.7619999999997</v>
      </c>
      <c r="U9" s="2603">
        <v>6973.8779999999997</v>
      </c>
      <c r="V9" s="2619">
        <v>16357.163</v>
      </c>
      <c r="W9" s="2635">
        <v>12555.556</v>
      </c>
      <c r="X9" s="2651">
        <v>14479.803</v>
      </c>
      <c r="Y9" s="2667">
        <v>24697.5600000001</v>
      </c>
      <c r="Z9" s="2683">
        <v>15842.5</v>
      </c>
      <c r="AA9" s="2699">
        <v>17803.536</v>
      </c>
      <c r="AB9" s="2715">
        <v>28832.892000000102</v>
      </c>
      <c r="AC9" s="2731">
        <v>21757.197</v>
      </c>
      <c r="AD9" s="2747">
        <v>23393.263000000101</v>
      </c>
      <c r="AE9" s="2763">
        <v>51298.902000000198</v>
      </c>
      <c r="AF9" s="2779">
        <v>12860.545999999998</v>
      </c>
      <c r="AG9" s="2795">
        <v>19993.79</v>
      </c>
      <c r="AH9" s="2811">
        <v>29783.82</v>
      </c>
      <c r="AI9" s="2827">
        <v>26742.6</v>
      </c>
      <c r="AJ9" s="2843">
        <v>21954.45</v>
      </c>
      <c r="AK9" s="2859">
        <v>27361.119999999999</v>
      </c>
      <c r="AL9" s="2875">
        <v>22251.200000000001</v>
      </c>
      <c r="AS9" s="2891">
        <v>97682.222000000096</v>
      </c>
      <c r="AT9" s="2907">
        <v>160947.52600000001</v>
      </c>
      <c r="AU9" s="195"/>
      <c r="AV9" s="195"/>
      <c r="AW9" s="195"/>
    </row>
    <row r="10" spans="1:50" s="190" customFormat="1" ht="15" x14ac:dyDescent="0.25">
      <c r="A10" s="2284" t="s">
        <v>513</v>
      </c>
      <c r="B10" s="2300" t="s">
        <v>514</v>
      </c>
      <c r="C10" s="2316" t="s">
        <v>33</v>
      </c>
      <c r="D10" s="2332" t="s">
        <v>33</v>
      </c>
      <c r="E10" s="2348" t="s">
        <v>514</v>
      </c>
      <c r="F10" s="2364" t="s">
        <v>33</v>
      </c>
      <c r="G10" s="2380" t="s">
        <v>520</v>
      </c>
      <c r="H10" s="2396">
        <v>342</v>
      </c>
      <c r="I10" s="2412">
        <v>282</v>
      </c>
      <c r="J10" s="2428">
        <v>486</v>
      </c>
      <c r="K10" s="2444">
        <v>492</v>
      </c>
      <c r="L10" s="2460">
        <v>519</v>
      </c>
      <c r="M10" s="2476">
        <v>578</v>
      </c>
      <c r="N10" s="2492">
        <v>730</v>
      </c>
      <c r="O10" s="2508">
        <v>483</v>
      </c>
      <c r="P10" s="2524">
        <v>1106</v>
      </c>
      <c r="Q10" s="2540">
        <v>817</v>
      </c>
      <c r="R10" s="2556">
        <v>1435</v>
      </c>
      <c r="S10" s="2572">
        <v>1429</v>
      </c>
      <c r="T10" s="2588">
        <v>468</v>
      </c>
      <c r="U10" s="2604">
        <v>483</v>
      </c>
      <c r="V10" s="2620">
        <v>1079</v>
      </c>
      <c r="W10" s="2636">
        <v>696</v>
      </c>
      <c r="X10" s="2652">
        <v>957</v>
      </c>
      <c r="Y10" s="2668">
        <v>1760</v>
      </c>
      <c r="Z10" s="2684">
        <v>1086</v>
      </c>
      <c r="AA10" s="2700">
        <v>1321</v>
      </c>
      <c r="AB10" s="2716">
        <v>2032</v>
      </c>
      <c r="AC10" s="2732">
        <v>1454</v>
      </c>
      <c r="AD10" s="2748">
        <v>1636</v>
      </c>
      <c r="AE10" s="2764">
        <v>3209</v>
      </c>
      <c r="AF10" s="2780">
        <v>912</v>
      </c>
      <c r="AG10" s="2796">
        <v>1405</v>
      </c>
      <c r="AH10" s="2812">
        <v>2095</v>
      </c>
      <c r="AI10" s="2828">
        <v>1875</v>
      </c>
      <c r="AJ10" s="2844">
        <v>1493</v>
      </c>
      <c r="AK10" s="2860">
        <v>1899</v>
      </c>
      <c r="AL10" s="2876">
        <v>1497</v>
      </c>
      <c r="AS10" s="2892">
        <v>6529</v>
      </c>
      <c r="AT10" s="2908">
        <v>11176</v>
      </c>
      <c r="AU10" s="195"/>
      <c r="AV10" s="195"/>
      <c r="AW10" s="195"/>
    </row>
    <row r="11" spans="1:50" s="190" customFormat="1" ht="15" x14ac:dyDescent="0.25">
      <c r="A11" s="2285" t="s">
        <v>513</v>
      </c>
      <c r="B11" s="2301" t="s">
        <v>514</v>
      </c>
      <c r="C11" s="2317" t="s">
        <v>33</v>
      </c>
      <c r="D11" s="2333" t="s">
        <v>33</v>
      </c>
      <c r="E11" s="2349" t="s">
        <v>514</v>
      </c>
      <c r="F11" s="2365" t="s">
        <v>33</v>
      </c>
      <c r="G11" s="2381" t="s">
        <v>521</v>
      </c>
      <c r="H11" s="2397">
        <v>262</v>
      </c>
      <c r="I11" s="2413">
        <v>238</v>
      </c>
      <c r="J11" s="2429">
        <v>336</v>
      </c>
      <c r="K11" s="2445">
        <v>344</v>
      </c>
      <c r="L11" s="2461">
        <v>415</v>
      </c>
      <c r="M11" s="2477">
        <v>453</v>
      </c>
      <c r="N11" s="2493">
        <v>502</v>
      </c>
      <c r="O11" s="2509">
        <v>411</v>
      </c>
      <c r="P11" s="2525">
        <v>765</v>
      </c>
      <c r="Q11" s="2541">
        <v>636</v>
      </c>
      <c r="R11" s="2557">
        <v>755</v>
      </c>
      <c r="S11" s="2573">
        <v>808</v>
      </c>
      <c r="T11" s="2589">
        <v>394</v>
      </c>
      <c r="U11" s="2605">
        <v>387</v>
      </c>
      <c r="V11" s="2621">
        <v>655</v>
      </c>
      <c r="W11" s="2637">
        <v>553</v>
      </c>
      <c r="X11" s="2653">
        <v>663</v>
      </c>
      <c r="Y11" s="2669">
        <v>1065</v>
      </c>
      <c r="Z11" s="2685">
        <v>831</v>
      </c>
      <c r="AA11" s="2701">
        <v>956</v>
      </c>
      <c r="AB11" s="2717">
        <v>1203</v>
      </c>
      <c r="AC11" s="2733">
        <v>990</v>
      </c>
      <c r="AD11" s="2749">
        <v>965</v>
      </c>
      <c r="AE11" s="2765">
        <v>1698</v>
      </c>
      <c r="AF11" s="2781">
        <v>661</v>
      </c>
      <c r="AG11" s="2797">
        <v>920</v>
      </c>
      <c r="AH11" s="2813">
        <v>1246</v>
      </c>
      <c r="AI11" s="2829">
        <v>1098</v>
      </c>
      <c r="AJ11" s="2845">
        <v>864</v>
      </c>
      <c r="AK11" s="2861">
        <v>1226</v>
      </c>
      <c r="AL11" s="2877">
        <v>891</v>
      </c>
      <c r="AS11" s="2893">
        <v>4548</v>
      </c>
      <c r="AT11" s="2909">
        <v>6906</v>
      </c>
      <c r="AU11" s="195"/>
      <c r="AV11" s="195"/>
      <c r="AW11" s="195"/>
    </row>
    <row r="12" spans="1:50" s="190" customFormat="1" ht="15" x14ac:dyDescent="0.25">
      <c r="A12" s="2286" t="s">
        <v>513</v>
      </c>
      <c r="B12" s="2302" t="s">
        <v>515</v>
      </c>
      <c r="C12" s="2318" t="s">
        <v>33</v>
      </c>
      <c r="D12" s="2334" t="s">
        <v>33</v>
      </c>
      <c r="E12" s="2350" t="s">
        <v>515</v>
      </c>
      <c r="F12" s="2366" t="s">
        <v>33</v>
      </c>
      <c r="G12" s="2382" t="s">
        <v>517</v>
      </c>
      <c r="H12" s="2398">
        <v>1354</v>
      </c>
      <c r="I12" s="2414">
        <v>1383</v>
      </c>
      <c r="J12" s="2430">
        <v>1476</v>
      </c>
      <c r="K12" s="2446">
        <v>1632</v>
      </c>
      <c r="L12" s="2462">
        <v>1590</v>
      </c>
      <c r="M12" s="2478">
        <v>1621</v>
      </c>
      <c r="N12" s="2494">
        <v>1650</v>
      </c>
      <c r="O12" s="2510">
        <v>1751</v>
      </c>
      <c r="P12" s="2526">
        <v>1734</v>
      </c>
      <c r="Q12" s="2542">
        <v>1802</v>
      </c>
      <c r="R12" s="2558">
        <v>1897</v>
      </c>
      <c r="S12" s="2574">
        <v>1928</v>
      </c>
      <c r="T12" s="2590">
        <v>1939</v>
      </c>
      <c r="U12" s="2606">
        <v>1938</v>
      </c>
      <c r="V12" s="2622">
        <v>2068</v>
      </c>
      <c r="W12" s="2638">
        <v>2121</v>
      </c>
      <c r="X12" s="2654">
        <v>2197</v>
      </c>
      <c r="Y12" s="2670">
        <v>2295</v>
      </c>
      <c r="Z12" s="2686">
        <v>2378</v>
      </c>
      <c r="AA12" s="2702">
        <v>2500</v>
      </c>
      <c r="AB12" s="2718">
        <v>2624</v>
      </c>
      <c r="AC12" s="2734">
        <v>2812</v>
      </c>
      <c r="AD12" s="2750">
        <v>3031</v>
      </c>
      <c r="AE12" s="2766">
        <v>3144</v>
      </c>
      <c r="AF12" s="2782">
        <v>3220</v>
      </c>
      <c r="AG12" s="2798">
        <v>3363</v>
      </c>
      <c r="AH12" s="2814">
        <v>3436</v>
      </c>
      <c r="AI12" s="2830">
        <v>3457</v>
      </c>
      <c r="AJ12" s="2846">
        <v>3737</v>
      </c>
      <c r="AK12" s="2862">
        <v>4041</v>
      </c>
      <c r="AL12" s="2878">
        <v>4171</v>
      </c>
      <c r="AS12" s="2894">
        <v>14936</v>
      </c>
      <c r="AT12" s="2910">
        <v>25425</v>
      </c>
      <c r="AU12" s="195"/>
      <c r="AV12" s="195"/>
      <c r="AW12" s="195"/>
    </row>
    <row r="13" spans="1:50" s="190" customFormat="1" ht="15" x14ac:dyDescent="0.25">
      <c r="A13" s="2287" t="s">
        <v>513</v>
      </c>
      <c r="B13" s="2303" t="s">
        <v>515</v>
      </c>
      <c r="C13" s="2319" t="s">
        <v>33</v>
      </c>
      <c r="D13" s="2335" t="s">
        <v>33</v>
      </c>
      <c r="E13" s="2351" t="s">
        <v>515</v>
      </c>
      <c r="F13" s="2367" t="s">
        <v>33</v>
      </c>
      <c r="G13" s="2383" t="s">
        <v>518</v>
      </c>
      <c r="H13" s="2399">
        <v>0.217872968980798</v>
      </c>
      <c r="I13" s="2415">
        <v>0.16413593637021001</v>
      </c>
      <c r="J13" s="2431">
        <v>0.207598371777476</v>
      </c>
      <c r="K13" s="2447">
        <v>0.245398773006135</v>
      </c>
      <c r="L13" s="2463">
        <v>0.29363579080025198</v>
      </c>
      <c r="M13" s="2479">
        <v>0.337252475247525</v>
      </c>
      <c r="N13" s="2495">
        <v>0.31425091352009699</v>
      </c>
      <c r="O13" s="2511">
        <v>0.241537578886976</v>
      </c>
      <c r="P13" s="2527">
        <v>0.34644303065355703</v>
      </c>
      <c r="Q13" s="2543">
        <v>0.27474972191323699</v>
      </c>
      <c r="R13" s="2559">
        <v>0.32241014799154299</v>
      </c>
      <c r="S13" s="2575">
        <v>0.39480519480519499</v>
      </c>
      <c r="T13" s="2591">
        <v>0.12480580010357301</v>
      </c>
      <c r="U13" s="2607">
        <v>0.12028910686628801</v>
      </c>
      <c r="V13" s="2623">
        <v>0.23026973026972999</v>
      </c>
      <c r="W13" s="2639">
        <v>0.20348698352042</v>
      </c>
      <c r="X13" s="2655">
        <v>0.196895992587445</v>
      </c>
      <c r="Y13" s="2671">
        <v>0.25924276169264998</v>
      </c>
      <c r="Z13" s="2687">
        <v>0.20509526867908401</v>
      </c>
      <c r="AA13" s="2703">
        <v>0.190241902419024</v>
      </c>
      <c r="AB13" s="2719">
        <v>0.20725995316159301</v>
      </c>
      <c r="AC13" s="2735">
        <v>0.17512877115526099</v>
      </c>
      <c r="AD13" s="2751">
        <v>0.19647441382851299</v>
      </c>
      <c r="AE13" s="2767">
        <v>0.26623481781376501</v>
      </c>
      <c r="AF13" s="2783">
        <v>0.11313639220615965</v>
      </c>
      <c r="AG13" s="2799">
        <v>0.18049792531120301</v>
      </c>
      <c r="AH13" s="2815">
        <v>0.26245586504511598</v>
      </c>
      <c r="AI13" s="2831">
        <v>0.24069119999999999</v>
      </c>
      <c r="AJ13" s="2847">
        <v>0.25320179999999998</v>
      </c>
      <c r="AK13" s="2863">
        <v>0.2687234</v>
      </c>
      <c r="AL13" s="2879">
        <v>0.22036320000000001</v>
      </c>
      <c r="AS13" s="2895">
        <v>1.3400856437191899</v>
      </c>
      <c r="AT13" s="2911">
        <v>1.5390697825624786</v>
      </c>
      <c r="AU13" s="195"/>
      <c r="AV13" s="195"/>
      <c r="AW13" s="195"/>
    </row>
    <row r="14" spans="1:50" s="190" customFormat="1" ht="15" x14ac:dyDescent="0.25">
      <c r="A14" s="2288" t="s">
        <v>513</v>
      </c>
      <c r="B14" s="2304" t="s">
        <v>515</v>
      </c>
      <c r="C14" s="2320" t="s">
        <v>33</v>
      </c>
      <c r="D14" s="2336" t="s">
        <v>33</v>
      </c>
      <c r="E14" s="2352" t="s">
        <v>515</v>
      </c>
      <c r="F14" s="2368" t="s">
        <v>33</v>
      </c>
      <c r="G14" s="2384" t="s">
        <v>519</v>
      </c>
      <c r="H14" s="2400">
        <v>295</v>
      </c>
      <c r="I14" s="2416">
        <v>227</v>
      </c>
      <c r="J14" s="2432">
        <v>306</v>
      </c>
      <c r="K14" s="2448">
        <v>400</v>
      </c>
      <c r="L14" s="2464">
        <v>466</v>
      </c>
      <c r="M14" s="2480">
        <v>545</v>
      </c>
      <c r="N14" s="2496">
        <v>516</v>
      </c>
      <c r="O14" s="2512">
        <v>421</v>
      </c>
      <c r="P14" s="2528">
        <v>599</v>
      </c>
      <c r="Q14" s="2544">
        <v>494</v>
      </c>
      <c r="R14" s="2560">
        <v>610</v>
      </c>
      <c r="S14" s="2576">
        <v>760</v>
      </c>
      <c r="T14" s="2592">
        <v>241</v>
      </c>
      <c r="U14" s="2608">
        <v>233</v>
      </c>
      <c r="V14" s="2624">
        <v>461</v>
      </c>
      <c r="W14" s="2640">
        <v>426</v>
      </c>
      <c r="X14" s="2656">
        <v>425</v>
      </c>
      <c r="Y14" s="2672">
        <v>582</v>
      </c>
      <c r="Z14" s="2688">
        <v>479</v>
      </c>
      <c r="AA14" s="2704">
        <v>464</v>
      </c>
      <c r="AB14" s="2720">
        <v>531</v>
      </c>
      <c r="AC14" s="2736">
        <v>476</v>
      </c>
      <c r="AD14" s="2752">
        <v>574</v>
      </c>
      <c r="AE14" s="2768">
        <v>822</v>
      </c>
      <c r="AF14" s="2784">
        <v>360</v>
      </c>
      <c r="AG14" s="2800">
        <v>553</v>
      </c>
      <c r="AH14" s="2816">
        <v>700</v>
      </c>
      <c r="AI14" s="2832">
        <v>620</v>
      </c>
      <c r="AJ14" s="2848">
        <v>626</v>
      </c>
      <c r="AK14" s="2864">
        <v>677</v>
      </c>
      <c r="AL14" s="2880">
        <v>560</v>
      </c>
      <c r="AS14" s="2896">
        <v>2847</v>
      </c>
      <c r="AT14" s="2912">
        <v>4096</v>
      </c>
      <c r="AU14" s="195"/>
      <c r="AV14" s="195"/>
      <c r="AW14" s="195"/>
    </row>
    <row r="15" spans="1:50" s="190" customFormat="1" ht="15" x14ac:dyDescent="0.25">
      <c r="A15" s="2289" t="s">
        <v>513</v>
      </c>
      <c r="B15" s="2305" t="s">
        <v>515</v>
      </c>
      <c r="C15" s="2321" t="s">
        <v>33</v>
      </c>
      <c r="D15" s="2337" t="s">
        <v>33</v>
      </c>
      <c r="E15" s="2353" t="s">
        <v>515</v>
      </c>
      <c r="F15" s="2369" t="s">
        <v>33</v>
      </c>
      <c r="G15" s="2385" t="s">
        <v>84</v>
      </c>
      <c r="H15" s="2401">
        <v>1.2644067796610201</v>
      </c>
      <c r="I15" s="2417">
        <v>1.3964757709251101</v>
      </c>
      <c r="J15" s="2433">
        <v>1.68300653594771</v>
      </c>
      <c r="K15" s="2449">
        <v>1.645</v>
      </c>
      <c r="L15" s="2465">
        <v>1.3819742489270399</v>
      </c>
      <c r="M15" s="2481">
        <v>1.47889908256881</v>
      </c>
      <c r="N15" s="2497">
        <v>1.51356589147287</v>
      </c>
      <c r="O15" s="2513">
        <v>1.40855106888361</v>
      </c>
      <c r="P15" s="2529">
        <v>1.5843071786310501</v>
      </c>
      <c r="Q15" s="2545">
        <v>1.5344129554655901</v>
      </c>
      <c r="R15" s="2561">
        <v>1.97868852459016</v>
      </c>
      <c r="S15" s="2577">
        <v>2.11578947368421</v>
      </c>
      <c r="T15" s="2593">
        <v>1.44813278008299</v>
      </c>
      <c r="U15" s="2609">
        <v>1.4334763948497899</v>
      </c>
      <c r="V15" s="2625">
        <v>1.8980477223427299</v>
      </c>
      <c r="W15" s="2641">
        <v>1.89906103286385</v>
      </c>
      <c r="X15" s="2657">
        <v>1.5811764705882401</v>
      </c>
      <c r="Y15" s="2673">
        <v>1.7663230240549801</v>
      </c>
      <c r="Z15" s="2689">
        <v>1.6555323590814199</v>
      </c>
      <c r="AA15" s="2705">
        <v>1.66163793103448</v>
      </c>
      <c r="AB15" s="2721">
        <v>2.0998116760828598</v>
      </c>
      <c r="AC15" s="2737">
        <v>1.77310924369748</v>
      </c>
      <c r="AD15" s="2753">
        <v>2.23344947735192</v>
      </c>
      <c r="AE15" s="2769">
        <v>2.30413625304136</v>
      </c>
      <c r="AF15" s="2785">
        <v>1.9166666666666667</v>
      </c>
      <c r="AG15" s="2801">
        <v>1.6600361663652801</v>
      </c>
      <c r="AH15" s="2817">
        <v>2.04</v>
      </c>
      <c r="AI15" s="2833">
        <v>2.0306449999999998</v>
      </c>
      <c r="AJ15" s="2849">
        <v>3.0591050000000002</v>
      </c>
      <c r="AK15" s="2865">
        <v>2.4017729999999999</v>
      </c>
      <c r="AL15" s="2881">
        <v>2.0910709999999999</v>
      </c>
      <c r="AS15" s="2897">
        <v>11.681749783863999</v>
      </c>
      <c r="AT15" s="2913">
        <v>15.199296833031946</v>
      </c>
      <c r="AU15" s="195"/>
      <c r="AV15" s="195"/>
      <c r="AW15" s="195"/>
    </row>
    <row r="16" spans="1:50" s="190" customFormat="1" ht="15" x14ac:dyDescent="0.25">
      <c r="A16" s="2290" t="s">
        <v>513</v>
      </c>
      <c r="B16" s="2306" t="s">
        <v>515</v>
      </c>
      <c r="C16" s="2322" t="s">
        <v>33</v>
      </c>
      <c r="D16" s="2338" t="s">
        <v>33</v>
      </c>
      <c r="E16" s="2354" t="s">
        <v>515</v>
      </c>
      <c r="F16" s="2370" t="s">
        <v>33</v>
      </c>
      <c r="G16" s="2386" t="s">
        <v>70</v>
      </c>
      <c r="H16" s="2402">
        <v>14.02</v>
      </c>
      <c r="I16" s="2418">
        <v>15.625955835962101</v>
      </c>
      <c r="J16" s="2434">
        <v>21.102669902912599</v>
      </c>
      <c r="K16" s="2450">
        <v>21.302693009118499</v>
      </c>
      <c r="L16" s="2466">
        <v>17.635987577639799</v>
      </c>
      <c r="M16" s="2482">
        <v>23.390156327543401</v>
      </c>
      <c r="N16" s="2498">
        <v>21.2317836107554</v>
      </c>
      <c r="O16" s="2514">
        <v>16.9602276559865</v>
      </c>
      <c r="P16" s="2530">
        <v>23.138451001053699</v>
      </c>
      <c r="Q16" s="2546">
        <v>18.239158311345602</v>
      </c>
      <c r="R16" s="2562">
        <v>17.9041168185584</v>
      </c>
      <c r="S16" s="2578">
        <v>21.332745024875599</v>
      </c>
      <c r="T16" s="2594">
        <v>17.371126074498601</v>
      </c>
      <c r="U16" s="2610">
        <v>20.357589820359198</v>
      </c>
      <c r="V16" s="2626">
        <v>20.3747234285714</v>
      </c>
      <c r="W16" s="2642">
        <v>22.610008652657601</v>
      </c>
      <c r="X16" s="2658">
        <v>20.347913690476201</v>
      </c>
      <c r="Y16" s="2674">
        <v>16.997334630350199</v>
      </c>
      <c r="Z16" s="2690">
        <v>17.869808322824699</v>
      </c>
      <c r="AA16" s="2706">
        <v>18.226050583657599</v>
      </c>
      <c r="AB16" s="2722">
        <v>18.1383757847534</v>
      </c>
      <c r="AC16" s="2738">
        <v>21.754643364928899</v>
      </c>
      <c r="AD16" s="2754">
        <v>21.555341653666201</v>
      </c>
      <c r="AE16" s="2770">
        <v>23.7581003167899</v>
      </c>
      <c r="AF16" s="2786">
        <v>18.506746376811595</v>
      </c>
      <c r="AG16" s="2802">
        <v>22.842821350762499</v>
      </c>
      <c r="AH16" s="2818">
        <v>19.299775910364101</v>
      </c>
      <c r="AI16" s="2834">
        <v>19.430209999999999</v>
      </c>
      <c r="AJ16" s="2850">
        <v>16.28614</v>
      </c>
      <c r="AK16" s="2866">
        <v>18.919029999999999</v>
      </c>
      <c r="AL16" s="2882">
        <v>19.832588000000001</v>
      </c>
      <c r="AS16" s="2898">
        <v>135.92850461973791</v>
      </c>
      <c r="AT16" s="2914">
        <v>135.1173116379382</v>
      </c>
      <c r="AU16" s="195"/>
      <c r="AV16" s="195"/>
      <c r="AW16" s="195"/>
    </row>
    <row r="17" spans="1:49" s="190" customFormat="1" ht="15" x14ac:dyDescent="0.25">
      <c r="A17" s="2291" t="s">
        <v>513</v>
      </c>
      <c r="B17" s="2307" t="s">
        <v>515</v>
      </c>
      <c r="C17" s="2323" t="s">
        <v>33</v>
      </c>
      <c r="D17" s="2339" t="s">
        <v>33</v>
      </c>
      <c r="E17" s="2355" t="s">
        <v>515</v>
      </c>
      <c r="F17" s="2371" t="s">
        <v>33</v>
      </c>
      <c r="G17" s="2387" t="s">
        <v>211</v>
      </c>
      <c r="H17" s="2403">
        <v>5229.46</v>
      </c>
      <c r="I17" s="2419">
        <v>4953.4279999999999</v>
      </c>
      <c r="J17" s="2435">
        <v>10867.875</v>
      </c>
      <c r="K17" s="2451">
        <v>14017.172</v>
      </c>
      <c r="L17" s="2467">
        <v>11357.575999999999</v>
      </c>
      <c r="M17" s="2483">
        <v>18852.466</v>
      </c>
      <c r="N17" s="2499">
        <v>16582.023000000001</v>
      </c>
      <c r="O17" s="2515">
        <v>10057.415000000001</v>
      </c>
      <c r="P17" s="2531">
        <v>21958.39</v>
      </c>
      <c r="Q17" s="2547">
        <v>13825.281999999999</v>
      </c>
      <c r="R17" s="2563">
        <v>21610.269</v>
      </c>
      <c r="S17" s="2579">
        <v>34303.053999999996</v>
      </c>
      <c r="T17" s="2595">
        <v>6062.5230000000001</v>
      </c>
      <c r="U17" s="2611">
        <v>6799.4349999999704</v>
      </c>
      <c r="V17" s="2627">
        <v>17827.883000000002</v>
      </c>
      <c r="W17" s="2643">
        <v>18291.496999999999</v>
      </c>
      <c r="X17" s="2659">
        <v>13673.798000000001</v>
      </c>
      <c r="Y17" s="2675">
        <v>17473.259999999998</v>
      </c>
      <c r="Z17" s="2691">
        <v>14170.758</v>
      </c>
      <c r="AA17" s="2707">
        <v>14052.285</v>
      </c>
      <c r="AB17" s="2723">
        <v>20224.289000000001</v>
      </c>
      <c r="AC17" s="2739">
        <v>18360.919000000002</v>
      </c>
      <c r="AD17" s="2755">
        <v>27633.948</v>
      </c>
      <c r="AE17" s="2771">
        <v>44997.842000000099</v>
      </c>
      <c r="AF17" s="2787">
        <v>12769.655000000001</v>
      </c>
      <c r="AG17" s="2803">
        <v>20969.71</v>
      </c>
      <c r="AH17" s="2819">
        <v>27560.080000000002</v>
      </c>
      <c r="AI17" s="2835">
        <v>24462.639999999999</v>
      </c>
      <c r="AJ17" s="2851">
        <v>31187.96</v>
      </c>
      <c r="AK17" s="2867">
        <v>30762.35</v>
      </c>
      <c r="AL17" s="2883">
        <v>23223.96</v>
      </c>
      <c r="AS17" s="2899">
        <v>94299.153999999966</v>
      </c>
      <c r="AT17" s="2915">
        <v>170936.35500000001</v>
      </c>
      <c r="AU17" s="195"/>
      <c r="AV17" s="195"/>
      <c r="AW17" s="195"/>
    </row>
    <row r="18" spans="1:49" s="190" customFormat="1" ht="15" x14ac:dyDescent="0.25">
      <c r="A18" s="2292" t="s">
        <v>513</v>
      </c>
      <c r="B18" s="2308" t="s">
        <v>515</v>
      </c>
      <c r="C18" s="2324" t="s">
        <v>33</v>
      </c>
      <c r="D18" s="2340" t="s">
        <v>33</v>
      </c>
      <c r="E18" s="2356" t="s">
        <v>515</v>
      </c>
      <c r="F18" s="2372" t="s">
        <v>33</v>
      </c>
      <c r="G18" s="2388" t="s">
        <v>520</v>
      </c>
      <c r="H18" s="2404">
        <v>373</v>
      </c>
      <c r="I18" s="2420">
        <v>317</v>
      </c>
      <c r="J18" s="2436">
        <v>515</v>
      </c>
      <c r="K18" s="2452">
        <v>658</v>
      </c>
      <c r="L18" s="2468">
        <v>644</v>
      </c>
      <c r="M18" s="2484">
        <v>806</v>
      </c>
      <c r="N18" s="2500">
        <v>781</v>
      </c>
      <c r="O18" s="2516">
        <v>593</v>
      </c>
      <c r="P18" s="2532">
        <v>949</v>
      </c>
      <c r="Q18" s="2548">
        <v>758</v>
      </c>
      <c r="R18" s="2564">
        <v>1207</v>
      </c>
      <c r="S18" s="2580">
        <v>1608</v>
      </c>
      <c r="T18" s="2596">
        <v>349</v>
      </c>
      <c r="U18" s="2612">
        <v>334</v>
      </c>
      <c r="V18" s="2628">
        <v>875</v>
      </c>
      <c r="W18" s="2644">
        <v>809</v>
      </c>
      <c r="X18" s="2660">
        <v>672</v>
      </c>
      <c r="Y18" s="2676">
        <v>1028</v>
      </c>
      <c r="Z18" s="2692">
        <v>793</v>
      </c>
      <c r="AA18" s="2708">
        <v>771</v>
      </c>
      <c r="AB18" s="2724">
        <v>1115</v>
      </c>
      <c r="AC18" s="2740">
        <v>844</v>
      </c>
      <c r="AD18" s="2756">
        <v>1282</v>
      </c>
      <c r="AE18" s="2772">
        <v>1894</v>
      </c>
      <c r="AF18" s="2788">
        <v>690</v>
      </c>
      <c r="AG18" s="2804">
        <v>918</v>
      </c>
      <c r="AH18" s="2820">
        <v>1428</v>
      </c>
      <c r="AI18" s="2836">
        <v>1259</v>
      </c>
      <c r="AJ18" s="2852">
        <v>1915</v>
      </c>
      <c r="AK18" s="2868">
        <v>1626</v>
      </c>
      <c r="AL18" s="2884">
        <v>1171</v>
      </c>
      <c r="AS18" s="2900">
        <v>4860</v>
      </c>
      <c r="AT18" s="2916">
        <v>9007</v>
      </c>
      <c r="AU18" s="195"/>
      <c r="AV18" s="195"/>
      <c r="AW18" s="195"/>
    </row>
    <row r="19" spans="1:49" s="190" customFormat="1" ht="15" x14ac:dyDescent="0.25">
      <c r="A19" s="2293" t="s">
        <v>513</v>
      </c>
      <c r="B19" s="2309" t="s">
        <v>515</v>
      </c>
      <c r="C19" s="2325" t="s">
        <v>33</v>
      </c>
      <c r="D19" s="2341" t="s">
        <v>33</v>
      </c>
      <c r="E19" s="2357" t="s">
        <v>515</v>
      </c>
      <c r="F19" s="2373" t="s">
        <v>33</v>
      </c>
      <c r="G19" s="2389" t="s">
        <v>521</v>
      </c>
      <c r="H19" s="2405">
        <v>295</v>
      </c>
      <c r="I19" s="2421">
        <v>227</v>
      </c>
      <c r="J19" s="2437">
        <v>306</v>
      </c>
      <c r="K19" s="2453">
        <v>400</v>
      </c>
      <c r="L19" s="2469">
        <v>466</v>
      </c>
      <c r="M19" s="2485">
        <v>545</v>
      </c>
      <c r="N19" s="2501">
        <v>516</v>
      </c>
      <c r="O19" s="2517">
        <v>421</v>
      </c>
      <c r="P19" s="2533">
        <v>599</v>
      </c>
      <c r="Q19" s="2549">
        <v>494</v>
      </c>
      <c r="R19" s="2565">
        <v>610</v>
      </c>
      <c r="S19" s="2581">
        <v>760</v>
      </c>
      <c r="T19" s="2597">
        <v>241</v>
      </c>
      <c r="U19" s="2613">
        <v>233</v>
      </c>
      <c r="V19" s="2629">
        <v>461</v>
      </c>
      <c r="W19" s="2645">
        <v>426</v>
      </c>
      <c r="X19" s="2661">
        <v>425</v>
      </c>
      <c r="Y19" s="2677">
        <v>582</v>
      </c>
      <c r="Z19" s="2693">
        <v>479</v>
      </c>
      <c r="AA19" s="2709">
        <v>464</v>
      </c>
      <c r="AB19" s="2725">
        <v>531</v>
      </c>
      <c r="AC19" s="2741">
        <v>476</v>
      </c>
      <c r="AD19" s="2757">
        <v>574</v>
      </c>
      <c r="AE19" s="2773">
        <v>822</v>
      </c>
      <c r="AF19" s="2789">
        <v>360</v>
      </c>
      <c r="AG19" s="2805">
        <v>522</v>
      </c>
      <c r="AH19" s="2821">
        <v>669</v>
      </c>
      <c r="AI19" s="2837">
        <v>585</v>
      </c>
      <c r="AJ19" s="2853">
        <v>603</v>
      </c>
      <c r="AK19" s="2869">
        <v>662</v>
      </c>
      <c r="AL19" s="2885">
        <v>540</v>
      </c>
      <c r="AS19" s="2901">
        <v>2847</v>
      </c>
      <c r="AT19" s="2917">
        <v>3941</v>
      </c>
      <c r="AU19" s="195"/>
      <c r="AV19" s="195"/>
      <c r="AW19" s="195"/>
    </row>
    <row r="20" spans="1:49" s="190" customFormat="1" ht="15" x14ac:dyDescent="0.25">
      <c r="A20" s="2918" t="s">
        <v>516</v>
      </c>
      <c r="B20" s="2926" t="s">
        <v>33</v>
      </c>
      <c r="C20" s="2934" t="s">
        <v>33</v>
      </c>
      <c r="D20" s="2942" t="s">
        <v>33</v>
      </c>
      <c r="E20" s="2950" t="s">
        <v>33</v>
      </c>
      <c r="F20" s="2958" t="s">
        <v>33</v>
      </c>
      <c r="G20" s="2966" t="s">
        <v>517</v>
      </c>
      <c r="H20" s="2974">
        <v>2496</v>
      </c>
      <c r="I20" s="2982">
        <v>2586</v>
      </c>
      <c r="J20" s="2990">
        <v>2807</v>
      </c>
      <c r="K20" s="2998">
        <v>3135</v>
      </c>
      <c r="L20" s="3006">
        <v>3049</v>
      </c>
      <c r="M20" s="3014">
        <v>3106</v>
      </c>
      <c r="N20" s="3022">
        <v>3135</v>
      </c>
      <c r="O20" s="3030">
        <v>3323</v>
      </c>
      <c r="P20" s="3038">
        <v>3466</v>
      </c>
      <c r="Q20" s="3046">
        <v>3654</v>
      </c>
      <c r="R20" s="3054">
        <v>4005</v>
      </c>
      <c r="S20" s="3062">
        <v>4120</v>
      </c>
      <c r="T20" s="3070">
        <v>4158</v>
      </c>
      <c r="U20" s="3078">
        <v>4068</v>
      </c>
      <c r="V20" s="3086">
        <v>4327</v>
      </c>
      <c r="W20" s="3094">
        <v>4506</v>
      </c>
      <c r="X20" s="3102">
        <v>4930</v>
      </c>
      <c r="Y20" s="3110">
        <v>5821</v>
      </c>
      <c r="Z20" s="3118">
        <v>6335</v>
      </c>
      <c r="AA20" s="3126">
        <v>6970</v>
      </c>
      <c r="AB20" s="3134">
        <v>7706</v>
      </c>
      <c r="AC20" s="3142">
        <v>8408</v>
      </c>
      <c r="AD20" s="3150">
        <v>9051</v>
      </c>
      <c r="AE20" s="3158">
        <v>9845</v>
      </c>
      <c r="AF20" s="3166">
        <v>10030</v>
      </c>
      <c r="AG20" s="3174">
        <v>10030</v>
      </c>
      <c r="AH20" s="3182">
        <v>10388</v>
      </c>
      <c r="AI20" s="3190">
        <v>10553</v>
      </c>
      <c r="AJ20" s="3198">
        <v>11421</v>
      </c>
      <c r="AK20" s="3206">
        <v>12864</v>
      </c>
      <c r="AL20" s="3214">
        <v>13717</v>
      </c>
      <c r="AS20" s="3222">
        <v>34145</v>
      </c>
      <c r="AT20" s="3230">
        <v>79003</v>
      </c>
      <c r="AU20" s="195"/>
      <c r="AV20" s="195"/>
      <c r="AW20" s="195"/>
    </row>
    <row r="21" spans="1:49" s="190" customFormat="1" ht="15" x14ac:dyDescent="0.25">
      <c r="A21" s="2919" t="s">
        <v>516</v>
      </c>
      <c r="B21" s="2927" t="s">
        <v>33</v>
      </c>
      <c r="C21" s="2935" t="s">
        <v>33</v>
      </c>
      <c r="D21" s="2943" t="s">
        <v>33</v>
      </c>
      <c r="E21" s="2951" t="s">
        <v>33</v>
      </c>
      <c r="F21" s="2959" t="s">
        <v>33</v>
      </c>
      <c r="G21" s="2967" t="s">
        <v>518</v>
      </c>
      <c r="H21" s="2975">
        <v>0.22315705128205099</v>
      </c>
      <c r="I21" s="2983">
        <v>0.179814385150812</v>
      </c>
      <c r="J21" s="2991">
        <v>0.228877005347594</v>
      </c>
      <c r="K21" s="2999">
        <v>0.237472071496968</v>
      </c>
      <c r="L21" s="3007">
        <v>0.28923177938279698</v>
      </c>
      <c r="M21" s="3015">
        <v>0.32183166720412798</v>
      </c>
      <c r="N21" s="3023">
        <v>0.32555164694595501</v>
      </c>
      <c r="O21" s="3031">
        <v>0.25098039215686302</v>
      </c>
      <c r="P21" s="3039">
        <v>0.39410574978329999</v>
      </c>
      <c r="Q21" s="3047">
        <v>0.30958904109589003</v>
      </c>
      <c r="R21" s="3055">
        <v>0.34125</v>
      </c>
      <c r="S21" s="3063">
        <v>0.38085984940490603</v>
      </c>
      <c r="T21" s="3071">
        <v>0.15351142270035101</v>
      </c>
      <c r="U21" s="3079">
        <v>0.15079654627264999</v>
      </c>
      <c r="V21" s="3087">
        <v>0.26593589896342201</v>
      </c>
      <c r="W21" s="3095">
        <v>0.22171894462688299</v>
      </c>
      <c r="X21" s="3103">
        <v>0.230630630630631</v>
      </c>
      <c r="Y21" s="3111">
        <v>0.306447111359196</v>
      </c>
      <c r="Z21" s="3119">
        <v>0.215566891558335</v>
      </c>
      <c r="AA21" s="3127">
        <v>0.21345358887636201</v>
      </c>
      <c r="AB21" s="3135">
        <v>0.23630417007359</v>
      </c>
      <c r="AC21" s="3143">
        <v>0.18195358073724699</v>
      </c>
      <c r="AD21" s="3151">
        <v>0.176298757088035</v>
      </c>
      <c r="AE21" s="3159">
        <v>0.266723116003387</v>
      </c>
      <c r="AF21" s="3167">
        <v>0.10274213836477987</v>
      </c>
      <c r="AG21" s="3175">
        <v>0.153539381854437</v>
      </c>
      <c r="AH21" s="3183">
        <v>0.195023998432755</v>
      </c>
      <c r="AI21" s="3191">
        <v>0.17506327300510999</v>
      </c>
      <c r="AJ21" s="3199">
        <v>0.139619550377719</v>
      </c>
      <c r="AK21" s="3207">
        <v>0.160181181799465</v>
      </c>
      <c r="AL21" s="3215">
        <v>0.111583461871261</v>
      </c>
      <c r="AS21" s="3223">
        <v>1.7685015997340421</v>
      </c>
      <c r="AT21" s="3231">
        <v>1.184988508043233</v>
      </c>
      <c r="AU21" s="195"/>
      <c r="AV21" s="195"/>
      <c r="AW21" s="195"/>
    </row>
    <row r="22" spans="1:49" s="190" customFormat="1" ht="15" x14ac:dyDescent="0.25">
      <c r="A22" s="2920" t="s">
        <v>516</v>
      </c>
      <c r="B22" s="2928" t="s">
        <v>33</v>
      </c>
      <c r="C22" s="2936" t="s">
        <v>33</v>
      </c>
      <c r="D22" s="2944" t="s">
        <v>33</v>
      </c>
      <c r="E22" s="2952" t="s">
        <v>33</v>
      </c>
      <c r="F22" s="2960" t="s">
        <v>33</v>
      </c>
      <c r="G22" s="2968" t="s">
        <v>519</v>
      </c>
      <c r="H22" s="2976">
        <v>557</v>
      </c>
      <c r="I22" s="2984">
        <v>465</v>
      </c>
      <c r="J22" s="2992">
        <v>642</v>
      </c>
      <c r="K22" s="3000">
        <v>744</v>
      </c>
      <c r="L22" s="3008">
        <v>881</v>
      </c>
      <c r="M22" s="3016">
        <v>998</v>
      </c>
      <c r="N22" s="3024">
        <v>1018</v>
      </c>
      <c r="O22" s="3032">
        <v>832</v>
      </c>
      <c r="P22" s="3040">
        <v>1364</v>
      </c>
      <c r="Q22" s="3048">
        <v>1130</v>
      </c>
      <c r="R22" s="3056">
        <v>1365</v>
      </c>
      <c r="S22" s="3064">
        <v>1568</v>
      </c>
      <c r="T22" s="3072">
        <v>635</v>
      </c>
      <c r="U22" s="3080">
        <v>620</v>
      </c>
      <c r="V22" s="3088">
        <v>1116</v>
      </c>
      <c r="W22" s="3096">
        <v>979</v>
      </c>
      <c r="X22" s="3104">
        <v>1088</v>
      </c>
      <c r="Y22" s="3112">
        <v>1647</v>
      </c>
      <c r="Z22" s="3120">
        <v>1310</v>
      </c>
      <c r="AA22" s="3128">
        <v>1420</v>
      </c>
      <c r="AB22" s="3136">
        <v>1734</v>
      </c>
      <c r="AC22" s="3144">
        <v>1466</v>
      </c>
      <c r="AD22" s="3152">
        <v>1539</v>
      </c>
      <c r="AE22" s="3160">
        <v>2520</v>
      </c>
      <c r="AF22" s="3168">
        <v>1021</v>
      </c>
      <c r="AG22" s="3176">
        <v>1540</v>
      </c>
      <c r="AH22" s="3184">
        <v>1991</v>
      </c>
      <c r="AI22" s="3192">
        <v>1833</v>
      </c>
      <c r="AJ22" s="3200">
        <v>1534</v>
      </c>
      <c r="AK22" s="3208">
        <v>1945</v>
      </c>
      <c r="AL22" s="3216">
        <v>1483</v>
      </c>
      <c r="AS22" s="3224">
        <v>7395</v>
      </c>
      <c r="AT22" s="3232">
        <v>11347</v>
      </c>
      <c r="AU22" s="195"/>
      <c r="AV22" s="195"/>
      <c r="AW22" s="195"/>
    </row>
    <row r="23" spans="1:49" s="190" customFormat="1" ht="15" x14ac:dyDescent="0.25">
      <c r="A23" s="2921" t="s">
        <v>516</v>
      </c>
      <c r="B23" s="2929" t="s">
        <v>33</v>
      </c>
      <c r="C23" s="2937" t="s">
        <v>33</v>
      </c>
      <c r="D23" s="2945" t="s">
        <v>33</v>
      </c>
      <c r="E23" s="2953" t="s">
        <v>33</v>
      </c>
      <c r="F23" s="2961" t="s">
        <v>33</v>
      </c>
      <c r="G23" s="2969" t="s">
        <v>84</v>
      </c>
      <c r="H23" s="2977">
        <v>1.2836624775583501</v>
      </c>
      <c r="I23" s="2985">
        <v>1.2881720430107499</v>
      </c>
      <c r="J23" s="2993">
        <v>1.5591900311526501</v>
      </c>
      <c r="K23" s="3001">
        <v>1.5456989247311801</v>
      </c>
      <c r="L23" s="3009">
        <v>1.3200908059023799</v>
      </c>
      <c r="M23" s="3017">
        <v>1.38677354709419</v>
      </c>
      <c r="N23" s="3025">
        <v>1.48428290766208</v>
      </c>
      <c r="O23" s="3033">
        <v>1.2932692307692299</v>
      </c>
      <c r="P23" s="3041">
        <v>1.50659824046921</v>
      </c>
      <c r="Q23" s="3049">
        <v>1.39380530973451</v>
      </c>
      <c r="R23" s="3057">
        <v>1.93553113553114</v>
      </c>
      <c r="S23" s="3065">
        <v>1.93686224489796</v>
      </c>
      <c r="T23" s="3073">
        <v>1.28661417322835</v>
      </c>
      <c r="U23" s="3081">
        <v>1.31774193548387</v>
      </c>
      <c r="V23" s="3089">
        <v>1.75089605734767</v>
      </c>
      <c r="W23" s="3097">
        <v>1.5372829417773199</v>
      </c>
      <c r="X23" s="3105">
        <v>1.49724264705882</v>
      </c>
      <c r="Y23" s="3113">
        <v>1.6927747419550701</v>
      </c>
      <c r="Z23" s="3121">
        <v>1.4343511450381701</v>
      </c>
      <c r="AA23" s="3129">
        <v>1.4732394366197199</v>
      </c>
      <c r="AB23" s="3137">
        <v>1.81487889273356</v>
      </c>
      <c r="AC23" s="3145">
        <v>1.5675306957708</v>
      </c>
      <c r="AD23" s="3153">
        <v>1.8960363872644601</v>
      </c>
      <c r="AE23" s="3161">
        <v>2.0249999999999999</v>
      </c>
      <c r="AF23" s="3169">
        <v>1.5690499510284035</v>
      </c>
      <c r="AG23" s="3177">
        <v>1.50844155844156</v>
      </c>
      <c r="AH23" s="3185">
        <v>1.76946258161728</v>
      </c>
      <c r="AI23" s="3193">
        <v>1.7097654118930701</v>
      </c>
      <c r="AJ23" s="3201">
        <v>2.22164276401565</v>
      </c>
      <c r="AK23" s="3209">
        <v>1.81233933161954</v>
      </c>
      <c r="AL23" s="3217">
        <v>1.7990559676331801</v>
      </c>
      <c r="AS23" s="3225">
        <v>12.056998300442347</v>
      </c>
      <c r="AT23" s="3233">
        <v>14.168465594802486</v>
      </c>
      <c r="AU23" s="195"/>
      <c r="AV23" s="195"/>
      <c r="AW23" s="195"/>
    </row>
    <row r="24" spans="1:49" s="190" customFormat="1" ht="15" x14ac:dyDescent="0.25">
      <c r="A24" s="2922" t="s">
        <v>516</v>
      </c>
      <c r="B24" s="2930" t="s">
        <v>33</v>
      </c>
      <c r="C24" s="2938" t="s">
        <v>33</v>
      </c>
      <c r="D24" s="2946" t="s">
        <v>33</v>
      </c>
      <c r="E24" s="2954" t="s">
        <v>33</v>
      </c>
      <c r="F24" s="2962" t="s">
        <v>33</v>
      </c>
      <c r="G24" s="2970" t="s">
        <v>70</v>
      </c>
      <c r="H24" s="2978">
        <v>14.5701244755245</v>
      </c>
      <c r="I24" s="2986">
        <v>15.106856427379</v>
      </c>
      <c r="J24" s="2994">
        <v>18.984832167832199</v>
      </c>
      <c r="K24" s="3002">
        <v>20.729100869565201</v>
      </c>
      <c r="L24" s="3010">
        <v>15.9813026655202</v>
      </c>
      <c r="M24" s="3018">
        <v>19.7296293352601</v>
      </c>
      <c r="N24" s="3026">
        <v>19.3245360688286</v>
      </c>
      <c r="O24" s="3034">
        <v>15.6183940520446</v>
      </c>
      <c r="P24" s="3042">
        <v>18.918217518248198</v>
      </c>
      <c r="Q24" s="3050">
        <v>16.3486273015873</v>
      </c>
      <c r="R24" s="3058">
        <v>16.1764129447388</v>
      </c>
      <c r="S24" s="3066">
        <v>19.2163216990451</v>
      </c>
      <c r="T24" s="3074">
        <v>15.713935128518999</v>
      </c>
      <c r="U24" s="3082">
        <v>16.858400244797998</v>
      </c>
      <c r="V24" s="3090">
        <v>17.494905834186302</v>
      </c>
      <c r="W24" s="3098">
        <v>20.496380730896998</v>
      </c>
      <c r="X24" s="3106">
        <v>17.282750767341899</v>
      </c>
      <c r="Y24" s="3114">
        <v>15.1258321377332</v>
      </c>
      <c r="Z24" s="3122">
        <v>15.972995210218199</v>
      </c>
      <c r="AA24" s="3130">
        <v>15.227447896749499</v>
      </c>
      <c r="AB24" s="3138">
        <v>15.588554496345701</v>
      </c>
      <c r="AC24" s="3146">
        <v>17.4578398607485</v>
      </c>
      <c r="AD24" s="3154">
        <v>17.487049691569599</v>
      </c>
      <c r="AE24" s="3162">
        <v>18.870614148540099</v>
      </c>
      <c r="AF24" s="3170">
        <v>15.998877028714109</v>
      </c>
      <c r="AG24" s="3178">
        <v>17.633878605251802</v>
      </c>
      <c r="AH24" s="3186">
        <v>16.277008231620801</v>
      </c>
      <c r="AI24" s="3194">
        <v>16.3386215698788</v>
      </c>
      <c r="AJ24" s="3202">
        <v>15.5934301643192</v>
      </c>
      <c r="AK24" s="3210">
        <v>16.4889276595745</v>
      </c>
      <c r="AL24" s="3218">
        <v>17.044662668665701</v>
      </c>
      <c r="AS24" s="3226">
        <v>135.8019369050414</v>
      </c>
      <c r="AT24" s="3234">
        <v>131.8191398129776</v>
      </c>
      <c r="AU24" s="195"/>
      <c r="AV24" s="195"/>
      <c r="AW24" s="195"/>
    </row>
    <row r="25" spans="1:49" s="190" customFormat="1" ht="15" x14ac:dyDescent="0.25">
      <c r="A25" s="2923" t="s">
        <v>516</v>
      </c>
      <c r="B25" s="2931" t="s">
        <v>33</v>
      </c>
      <c r="C25" s="2939" t="s">
        <v>33</v>
      </c>
      <c r="D25" s="2947" t="s">
        <v>33</v>
      </c>
      <c r="E25" s="2955" t="s">
        <v>33</v>
      </c>
      <c r="F25" s="2963" t="s">
        <v>33</v>
      </c>
      <c r="G25" s="2971" t="s">
        <v>211</v>
      </c>
      <c r="H25" s="2979">
        <v>10417.638999999999</v>
      </c>
      <c r="I25" s="2987">
        <v>9049.0069999999996</v>
      </c>
      <c r="J25" s="2995">
        <v>19003.816999999999</v>
      </c>
      <c r="K25" s="3003">
        <v>23838.466</v>
      </c>
      <c r="L25" s="3011">
        <v>18586.254999999997</v>
      </c>
      <c r="M25" s="3019">
        <v>27305.807000000001</v>
      </c>
      <c r="N25" s="3027">
        <v>29199.374000000003</v>
      </c>
      <c r="O25" s="3035">
        <v>16805.392</v>
      </c>
      <c r="P25" s="3043">
        <v>38876.936999999998</v>
      </c>
      <c r="Q25" s="3051">
        <v>25749.088</v>
      </c>
      <c r="R25" s="3059">
        <v>42738.082999999999</v>
      </c>
      <c r="S25" s="3067">
        <v>58359.968999999997</v>
      </c>
      <c r="T25" s="3075">
        <v>12838.285</v>
      </c>
      <c r="U25" s="3083">
        <v>13773.312999999969</v>
      </c>
      <c r="V25" s="3091">
        <v>34185.046000000002</v>
      </c>
      <c r="W25" s="3099">
        <v>30847.053</v>
      </c>
      <c r="X25" s="3107">
        <v>28153.601000000002</v>
      </c>
      <c r="Y25" s="3115">
        <v>42170.820000000094</v>
      </c>
      <c r="Z25" s="3123">
        <v>30013.258000000002</v>
      </c>
      <c r="AA25" s="3131">
        <v>31855.821</v>
      </c>
      <c r="AB25" s="3139">
        <v>49057.181000000099</v>
      </c>
      <c r="AC25" s="3147">
        <v>40118.116000000002</v>
      </c>
      <c r="AD25" s="3155">
        <v>51027.211000000098</v>
      </c>
      <c r="AE25" s="3163">
        <v>96296.744000000297</v>
      </c>
      <c r="AF25" s="3171">
        <v>25630.201000000001</v>
      </c>
      <c r="AG25" s="3179">
        <v>40963.5</v>
      </c>
      <c r="AH25" s="3187">
        <v>57343.9</v>
      </c>
      <c r="AI25" s="3195">
        <v>51205.24</v>
      </c>
      <c r="AJ25" s="3203">
        <v>53142.41</v>
      </c>
      <c r="AK25" s="3211">
        <v>58123.47</v>
      </c>
      <c r="AL25" s="3219">
        <v>45475.16</v>
      </c>
      <c r="AS25" s="3227">
        <v>191981.37600000005</v>
      </c>
      <c r="AT25" s="3235">
        <v>331883.88100000005</v>
      </c>
      <c r="AU25" s="195"/>
      <c r="AV25" s="195"/>
      <c r="AW25" s="195"/>
    </row>
    <row r="26" spans="1:49" s="190" customFormat="1" ht="15" x14ac:dyDescent="0.25">
      <c r="A26" s="2924" t="s">
        <v>516</v>
      </c>
      <c r="B26" s="2932" t="s">
        <v>33</v>
      </c>
      <c r="C26" s="2940" t="s">
        <v>33</v>
      </c>
      <c r="D26" s="2948" t="s">
        <v>33</v>
      </c>
      <c r="E26" s="2956" t="s">
        <v>33</v>
      </c>
      <c r="F26" s="2964" t="s">
        <v>33</v>
      </c>
      <c r="G26" s="2972" t="s">
        <v>520</v>
      </c>
      <c r="H26" s="2980">
        <v>715</v>
      </c>
      <c r="I26" s="2988">
        <v>599</v>
      </c>
      <c r="J26" s="2996">
        <v>1001</v>
      </c>
      <c r="K26" s="3004">
        <v>1150</v>
      </c>
      <c r="L26" s="3012">
        <v>1163</v>
      </c>
      <c r="M26" s="3020">
        <v>1384</v>
      </c>
      <c r="N26" s="3028">
        <v>1511</v>
      </c>
      <c r="O26" s="3036">
        <v>1076</v>
      </c>
      <c r="P26" s="3044">
        <v>2055</v>
      </c>
      <c r="Q26" s="3052">
        <v>1575</v>
      </c>
      <c r="R26" s="3060">
        <v>2642</v>
      </c>
      <c r="S26" s="3068">
        <v>3037</v>
      </c>
      <c r="T26" s="3076">
        <v>817</v>
      </c>
      <c r="U26" s="3084">
        <v>817</v>
      </c>
      <c r="V26" s="3092">
        <v>1954</v>
      </c>
      <c r="W26" s="3100">
        <v>1505</v>
      </c>
      <c r="X26" s="3108">
        <v>1629</v>
      </c>
      <c r="Y26" s="3116">
        <v>2788</v>
      </c>
      <c r="Z26" s="3124">
        <v>1879</v>
      </c>
      <c r="AA26" s="3132">
        <v>2092</v>
      </c>
      <c r="AB26" s="3140">
        <v>3147</v>
      </c>
      <c r="AC26" s="3148">
        <v>2298</v>
      </c>
      <c r="AD26" s="3156">
        <v>2918</v>
      </c>
      <c r="AE26" s="3164">
        <v>5103</v>
      </c>
      <c r="AF26" s="3172">
        <v>1602</v>
      </c>
      <c r="AG26" s="3180">
        <v>2323</v>
      </c>
      <c r="AH26" s="3188">
        <v>3523</v>
      </c>
      <c r="AI26" s="3196">
        <v>3134</v>
      </c>
      <c r="AJ26" s="3204">
        <v>3408</v>
      </c>
      <c r="AK26" s="3212">
        <v>3525</v>
      </c>
      <c r="AL26" s="3220">
        <v>2668</v>
      </c>
      <c r="AS26" s="3228">
        <v>11389</v>
      </c>
      <c r="AT26" s="3236">
        <v>20183</v>
      </c>
      <c r="AU26" s="195"/>
      <c r="AV26" s="195"/>
      <c r="AW26" s="195"/>
    </row>
    <row r="27" spans="1:49" s="190" customFormat="1" ht="15" x14ac:dyDescent="0.25">
      <c r="A27" s="2925" t="s">
        <v>516</v>
      </c>
      <c r="B27" s="2933" t="s">
        <v>33</v>
      </c>
      <c r="C27" s="2941" t="s">
        <v>33</v>
      </c>
      <c r="D27" s="2949" t="s">
        <v>33</v>
      </c>
      <c r="E27" s="2957" t="s">
        <v>33</v>
      </c>
      <c r="F27" s="2965" t="s">
        <v>33</v>
      </c>
      <c r="G27" s="2973" t="s">
        <v>521</v>
      </c>
      <c r="H27" s="2981">
        <v>557</v>
      </c>
      <c r="I27" s="2989">
        <v>465</v>
      </c>
      <c r="J27" s="2997">
        <v>642</v>
      </c>
      <c r="K27" s="3005">
        <v>744</v>
      </c>
      <c r="L27" s="3013">
        <v>881</v>
      </c>
      <c r="M27" s="3021">
        <v>998</v>
      </c>
      <c r="N27" s="3029">
        <v>1018</v>
      </c>
      <c r="O27" s="3037">
        <v>832</v>
      </c>
      <c r="P27" s="3045">
        <v>1364</v>
      </c>
      <c r="Q27" s="3053">
        <v>1130</v>
      </c>
      <c r="R27" s="3061">
        <v>1365</v>
      </c>
      <c r="S27" s="3069">
        <v>1568</v>
      </c>
      <c r="T27" s="3077">
        <v>635</v>
      </c>
      <c r="U27" s="3085">
        <v>620</v>
      </c>
      <c r="V27" s="3093">
        <v>1116</v>
      </c>
      <c r="W27" s="3101">
        <v>979</v>
      </c>
      <c r="X27" s="3109">
        <v>1088</v>
      </c>
      <c r="Y27" s="3117">
        <v>1647</v>
      </c>
      <c r="Z27" s="3125">
        <v>1310</v>
      </c>
      <c r="AA27" s="3133">
        <v>1420</v>
      </c>
      <c r="AB27" s="3141">
        <v>1734</v>
      </c>
      <c r="AC27" s="3149">
        <v>1466</v>
      </c>
      <c r="AD27" s="3157">
        <v>1539</v>
      </c>
      <c r="AE27" s="3165">
        <v>2520</v>
      </c>
      <c r="AF27" s="3173">
        <v>1021</v>
      </c>
      <c r="AG27" s="3181">
        <v>1442</v>
      </c>
      <c r="AH27" s="3189">
        <v>1915</v>
      </c>
      <c r="AI27" s="3197">
        <v>1683</v>
      </c>
      <c r="AJ27" s="3205">
        <v>1467</v>
      </c>
      <c r="AK27" s="3213">
        <v>1888</v>
      </c>
      <c r="AL27" s="3221">
        <v>1431</v>
      </c>
      <c r="AS27" s="3229">
        <v>7395</v>
      </c>
      <c r="AT27" s="3237">
        <v>10847</v>
      </c>
      <c r="AU27" s="195"/>
      <c r="AV27" s="195"/>
      <c r="AW27" s="195"/>
    </row>
    <row r="28" spans="1:49" s="190" customFormat="1" x14ac:dyDescent="0.2">
      <c r="AS28" s="195"/>
      <c r="AT28" s="195"/>
      <c r="AU28" s="195"/>
      <c r="AV28" s="195"/>
      <c r="AW28" s="195"/>
    </row>
    <row r="29" spans="1:49" s="190" customFormat="1" x14ac:dyDescent="0.2">
      <c r="AS29" s="195"/>
      <c r="AT29" s="195"/>
      <c r="AU29" s="195"/>
      <c r="AV29" s="195"/>
      <c r="AW29" s="195"/>
    </row>
    <row r="30" spans="1:49" s="190" customFormat="1" x14ac:dyDescent="0.2">
      <c r="AS30" s="195"/>
      <c r="AT30" s="195"/>
      <c r="AU30" s="195"/>
      <c r="AV30" s="195"/>
      <c r="AW30" s="195"/>
    </row>
    <row r="31" spans="1:49" s="190" customFormat="1" x14ac:dyDescent="0.2">
      <c r="AS31" s="195"/>
      <c r="AT31" s="195"/>
      <c r="AU31" s="195"/>
      <c r="AV31" s="195"/>
      <c r="AW31" s="195"/>
    </row>
    <row r="32" spans="1:49" s="190" customFormat="1" x14ac:dyDescent="0.2">
      <c r="AS32" s="195"/>
      <c r="AT32" s="195"/>
      <c r="AU32" s="195"/>
      <c r="AV32" s="195"/>
      <c r="AW32" s="195"/>
    </row>
    <row r="33" spans="45:49" s="190" customFormat="1" x14ac:dyDescent="0.2">
      <c r="AS33" s="195"/>
      <c r="AT33" s="195"/>
      <c r="AU33" s="195"/>
      <c r="AV33" s="195"/>
      <c r="AW33" s="195"/>
    </row>
    <row r="34" spans="45:49" s="190" customFormat="1" x14ac:dyDescent="0.2">
      <c r="AS34" s="195"/>
      <c r="AT34" s="195"/>
      <c r="AU34" s="195"/>
      <c r="AV34" s="195"/>
      <c r="AW34" s="195"/>
    </row>
    <row r="35" spans="45:49" s="190" customFormat="1" ht="14.25" customHeight="1" x14ac:dyDescent="0.2">
      <c r="AS35" s="195"/>
      <c r="AT35" s="195"/>
      <c r="AU35" s="195"/>
      <c r="AV35" s="195"/>
      <c r="AW35" s="195"/>
    </row>
    <row r="36" spans="45:49" s="190" customFormat="1" x14ac:dyDescent="0.2">
      <c r="AS36" s="195"/>
      <c r="AT36" s="195"/>
      <c r="AU36" s="195"/>
      <c r="AV36" s="195"/>
      <c r="AW36" s="195"/>
    </row>
    <row r="37" spans="45:49" s="190" customFormat="1" x14ac:dyDescent="0.2">
      <c r="AS37" s="195"/>
      <c r="AT37" s="195"/>
      <c r="AU37" s="195"/>
      <c r="AV37" s="195"/>
      <c r="AW37" s="195"/>
    </row>
    <row r="38" spans="45:49" s="190" customFormat="1" x14ac:dyDescent="0.2">
      <c r="AS38" s="195"/>
      <c r="AT38" s="195"/>
      <c r="AU38" s="195"/>
      <c r="AV38" s="195"/>
      <c r="AW38" s="195"/>
    </row>
    <row r="39" spans="45:49" s="190" customFormat="1" x14ac:dyDescent="0.2">
      <c r="AS39" s="195"/>
      <c r="AT39" s="195"/>
      <c r="AU39" s="195"/>
      <c r="AV39" s="195"/>
      <c r="AW39" s="195"/>
    </row>
    <row r="40" spans="45:49" s="190" customFormat="1" x14ac:dyDescent="0.2">
      <c r="AS40" s="195"/>
      <c r="AT40" s="195"/>
      <c r="AU40" s="195"/>
      <c r="AV40" s="195"/>
      <c r="AW40" s="195"/>
    </row>
    <row r="41" spans="45:49" s="190" customFormat="1" x14ac:dyDescent="0.2">
      <c r="AS41" s="195"/>
      <c r="AT41" s="195"/>
      <c r="AU41" s="195"/>
      <c r="AV41" s="195"/>
      <c r="AW41" s="195"/>
    </row>
    <row r="42" spans="45:49" s="190" customFormat="1" x14ac:dyDescent="0.2">
      <c r="AS42" s="195"/>
      <c r="AT42" s="195"/>
      <c r="AU42" s="195"/>
      <c r="AV42" s="195"/>
      <c r="AW42" s="195"/>
    </row>
    <row r="43" spans="45:49" s="190" customFormat="1" x14ac:dyDescent="0.2">
      <c r="AS43" s="195"/>
      <c r="AT43" s="195"/>
      <c r="AU43" s="195"/>
      <c r="AV43" s="195"/>
      <c r="AW43" s="195"/>
    </row>
    <row r="44" spans="45:49" s="190" customFormat="1" x14ac:dyDescent="0.2">
      <c r="AS44" s="195"/>
      <c r="AT44" s="195"/>
      <c r="AU44" s="195"/>
      <c r="AV44" s="195"/>
      <c r="AW44" s="195"/>
    </row>
    <row r="45" spans="45:49" s="190" customFormat="1" x14ac:dyDescent="0.2">
      <c r="AS45" s="195"/>
      <c r="AT45" s="195"/>
      <c r="AU45" s="195"/>
      <c r="AV45" s="195"/>
      <c r="AW45" s="195"/>
    </row>
    <row r="46" spans="45:49" s="190" customFormat="1" x14ac:dyDescent="0.2">
      <c r="AS46" s="195"/>
      <c r="AT46" s="195"/>
      <c r="AU46" s="195"/>
      <c r="AV46" s="195"/>
      <c r="AW46" s="195"/>
    </row>
    <row r="47" spans="45:49" s="190" customFormat="1" x14ac:dyDescent="0.2">
      <c r="AS47" s="195"/>
      <c r="AT47" s="195"/>
      <c r="AU47" s="195"/>
      <c r="AV47" s="195"/>
      <c r="AW47" s="195"/>
    </row>
    <row r="48" spans="45:49" s="190" customFormat="1" x14ac:dyDescent="0.2">
      <c r="AS48" s="195"/>
      <c r="AT48" s="195"/>
      <c r="AU48" s="195"/>
      <c r="AV48" s="195"/>
      <c r="AW48" s="195"/>
    </row>
    <row r="49" spans="45:49" s="190" customFormat="1" x14ac:dyDescent="0.2">
      <c r="AS49" s="195"/>
      <c r="AT49" s="195"/>
      <c r="AU49" s="195"/>
      <c r="AV49" s="195"/>
      <c r="AW49" s="195"/>
    </row>
    <row r="50" spans="45:49" s="190" customFormat="1" x14ac:dyDescent="0.2">
      <c r="AS50" s="195"/>
      <c r="AT50" s="195"/>
      <c r="AU50" s="195"/>
      <c r="AV50" s="195"/>
      <c r="AW50" s="195"/>
    </row>
    <row r="51" spans="45:49" s="190" customFormat="1" x14ac:dyDescent="0.2">
      <c r="AS51" s="195"/>
      <c r="AT51" s="195"/>
      <c r="AU51" s="195"/>
      <c r="AV51" s="195"/>
      <c r="AW51" s="195"/>
    </row>
    <row r="52" spans="45:49" s="190" customFormat="1" x14ac:dyDescent="0.2">
      <c r="AS52" s="195"/>
      <c r="AT52" s="195"/>
      <c r="AU52" s="195"/>
      <c r="AV52" s="195"/>
      <c r="AW52" s="195"/>
    </row>
    <row r="53" spans="45:49" s="190" customFormat="1" x14ac:dyDescent="0.2">
      <c r="AS53" s="195"/>
      <c r="AT53" s="195"/>
      <c r="AU53" s="195"/>
      <c r="AV53" s="195"/>
      <c r="AW53" s="195"/>
    </row>
    <row r="54" spans="45:49" s="190" customFormat="1" x14ac:dyDescent="0.2">
      <c r="AS54" s="195"/>
      <c r="AT54" s="195"/>
      <c r="AU54" s="195"/>
      <c r="AV54" s="195"/>
      <c r="AW54" s="195"/>
    </row>
    <row r="55" spans="45:49" s="190" customFormat="1" x14ac:dyDescent="0.2">
      <c r="AS55" s="195"/>
      <c r="AT55" s="195"/>
      <c r="AU55" s="195"/>
      <c r="AV55" s="195"/>
      <c r="AW55" s="195"/>
    </row>
    <row r="56" spans="45:49" s="190" customFormat="1" x14ac:dyDescent="0.2">
      <c r="AS56" s="195"/>
      <c r="AT56" s="195"/>
      <c r="AU56" s="195"/>
      <c r="AV56" s="195"/>
      <c r="AW56" s="195"/>
    </row>
    <row r="57" spans="45:49" s="190" customFormat="1" x14ac:dyDescent="0.2">
      <c r="AS57" s="195"/>
      <c r="AT57" s="195"/>
      <c r="AU57" s="195"/>
      <c r="AV57" s="195"/>
      <c r="AW57" s="195"/>
    </row>
    <row r="58" spans="45:49" s="190" customFormat="1" x14ac:dyDescent="0.2">
      <c r="AS58" s="195"/>
      <c r="AT58" s="195"/>
      <c r="AU58" s="195"/>
      <c r="AV58" s="195"/>
      <c r="AW58" s="195"/>
    </row>
    <row r="59" spans="45:49" s="190" customFormat="1" x14ac:dyDescent="0.2">
      <c r="AS59" s="195"/>
      <c r="AT59" s="195"/>
      <c r="AU59" s="195"/>
      <c r="AV59" s="195"/>
      <c r="AW59" s="195"/>
    </row>
    <row r="60" spans="45:49" s="190" customFormat="1" x14ac:dyDescent="0.2">
      <c r="AS60" s="195"/>
      <c r="AT60" s="195"/>
      <c r="AU60" s="195"/>
      <c r="AV60" s="195"/>
      <c r="AW60" s="195"/>
    </row>
    <row r="61" spans="45:49" s="190" customFormat="1" x14ac:dyDescent="0.2">
      <c r="AS61" s="195"/>
      <c r="AT61" s="195"/>
      <c r="AU61" s="195"/>
      <c r="AV61" s="195"/>
      <c r="AW61" s="195"/>
    </row>
    <row r="62" spans="45:49" s="190" customFormat="1" x14ac:dyDescent="0.2">
      <c r="AS62" s="195"/>
      <c r="AT62" s="195"/>
      <c r="AU62" s="195"/>
      <c r="AV62" s="195"/>
      <c r="AW62" s="195"/>
    </row>
    <row r="63" spans="45:49" s="190" customFormat="1" x14ac:dyDescent="0.2">
      <c r="AS63" s="195"/>
      <c r="AT63" s="195"/>
      <c r="AU63" s="195"/>
      <c r="AV63" s="195"/>
      <c r="AW63" s="195"/>
    </row>
    <row r="64" spans="45:49" s="190" customFormat="1" x14ac:dyDescent="0.2">
      <c r="AS64" s="195"/>
      <c r="AT64" s="195"/>
      <c r="AU64" s="195"/>
      <c r="AV64" s="195"/>
      <c r="AW64" s="195"/>
    </row>
    <row r="65" spans="45:49" s="190" customFormat="1" x14ac:dyDescent="0.2">
      <c r="AS65" s="195"/>
      <c r="AT65" s="195"/>
      <c r="AU65" s="195"/>
      <c r="AV65" s="195"/>
      <c r="AW65" s="195"/>
    </row>
    <row r="66" spans="45:49" s="190" customFormat="1" x14ac:dyDescent="0.2">
      <c r="AS66" s="195"/>
      <c r="AT66" s="195"/>
      <c r="AU66" s="195"/>
      <c r="AV66" s="195"/>
      <c r="AW66" s="195"/>
    </row>
    <row r="67" spans="45:49" s="190" customFormat="1" x14ac:dyDescent="0.2">
      <c r="AS67" s="195"/>
      <c r="AT67" s="195"/>
      <c r="AU67" s="195"/>
      <c r="AV67" s="195"/>
      <c r="AW67" s="195"/>
    </row>
    <row r="68" spans="45:49" s="190" customFormat="1" x14ac:dyDescent="0.2">
      <c r="AS68" s="195"/>
      <c r="AT68" s="195"/>
      <c r="AU68" s="195"/>
      <c r="AV68" s="195"/>
      <c r="AW68" s="195"/>
    </row>
    <row r="69" spans="45:49" s="190" customFormat="1" x14ac:dyDescent="0.2">
      <c r="AS69" s="195"/>
      <c r="AT69" s="195"/>
      <c r="AU69" s="195"/>
      <c r="AV69" s="195"/>
      <c r="AW69" s="195"/>
    </row>
  </sheetData>
  <autoFilter ref="A3:AX67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8"/>
  <sheetViews>
    <sheetView showGridLines="0" zoomScale="90" zoomScaleNormal="90" workbookViewId="0">
      <pane xSplit="7" ySplit="3" topLeftCell="H4" activePane="bottomRight" state="frozen"/>
      <selection pane="topRight" activeCell="H1" sqref="H1"/>
      <selection pane="bottomLeft" activeCell="A4" sqref="A4"/>
      <selection pane="bottomRight" sqref="A1:XFD1"/>
    </sheetView>
  </sheetViews>
  <sheetFormatPr defaultRowHeight="12.75" outlineLevelCol="1" x14ac:dyDescent="0.2"/>
  <cols>
    <col min="1" max="1" width="15.5" style="60" bestFit="1" customWidth="1" collapsed="1"/>
    <col min="2" max="3" width="10.625" style="60" bestFit="1" customWidth="1" collapsed="1"/>
    <col min="4" max="4" width="11.75" style="60" bestFit="1" customWidth="1" collapsed="1"/>
    <col min="5" max="5" width="9" style="60" collapsed="1"/>
    <col min="6" max="6" width="9.875" style="60" customWidth="1" outlineLevel="1" collapsed="1"/>
    <col min="7" max="7" width="21.125" style="60" customWidth="1"/>
    <col min="8" max="18" width="9" style="60" customWidth="1" outlineLevel="1" collapsed="1"/>
    <col min="19" max="19" width="9" style="60"/>
    <col min="20" max="44" width="9" style="60" collapsed="1"/>
    <col min="45" max="46" width="10.5" style="60" bestFit="1" customWidth="1" collapsed="1"/>
    <col min="47" max="16384" width="9" style="60" collapsed="1"/>
  </cols>
  <sheetData>
    <row r="1" spans="1:49" s="107" customFormat="1" x14ac:dyDescent="0.2">
      <c r="A1" s="107" t="s">
        <v>314</v>
      </c>
      <c r="B1" s="107" t="s">
        <v>318</v>
      </c>
      <c r="C1" s="107" t="s">
        <v>317</v>
      </c>
      <c r="D1" s="107" t="s">
        <v>316</v>
      </c>
      <c r="E1" s="187" t="s">
        <v>312</v>
      </c>
      <c r="F1" s="107" t="s">
        <v>315</v>
      </c>
      <c r="G1" s="187" t="s">
        <v>313</v>
      </c>
      <c r="H1" s="106">
        <v>201501</v>
      </c>
      <c r="I1" s="106">
        <v>201502</v>
      </c>
      <c r="J1" s="106">
        <v>201503</v>
      </c>
      <c r="K1" s="106">
        <v>201504</v>
      </c>
      <c r="L1" s="106">
        <v>201505</v>
      </c>
      <c r="M1" s="106">
        <v>201506</v>
      </c>
      <c r="N1" s="106">
        <v>201507</v>
      </c>
      <c r="O1" s="106">
        <v>201508</v>
      </c>
      <c r="P1" s="106">
        <v>201509</v>
      </c>
      <c r="Q1" s="106">
        <v>201510</v>
      </c>
      <c r="R1" s="106">
        <v>201511</v>
      </c>
      <c r="S1" s="106">
        <v>201512</v>
      </c>
      <c r="T1" s="106">
        <v>201601</v>
      </c>
      <c r="U1" s="106">
        <v>201602</v>
      </c>
      <c r="V1" s="106">
        <v>201603</v>
      </c>
      <c r="W1" s="106">
        <v>201604</v>
      </c>
      <c r="X1" s="106">
        <v>201605</v>
      </c>
      <c r="Y1" s="106">
        <v>201606</v>
      </c>
      <c r="Z1" s="106">
        <v>201607</v>
      </c>
      <c r="AA1" s="106">
        <v>201608</v>
      </c>
      <c r="AB1" s="106">
        <v>201609</v>
      </c>
      <c r="AC1" s="106">
        <v>201610</v>
      </c>
      <c r="AD1" s="106">
        <v>201611</v>
      </c>
      <c r="AE1" s="106">
        <v>201612</v>
      </c>
      <c r="AF1" s="106">
        <v>201701</v>
      </c>
      <c r="AG1" s="106">
        <v>201702</v>
      </c>
      <c r="AH1" s="106">
        <v>201703</v>
      </c>
      <c r="AI1" s="106">
        <v>201704</v>
      </c>
      <c r="AJ1" s="106">
        <v>201705</v>
      </c>
      <c r="AK1" s="106">
        <v>201706</v>
      </c>
      <c r="AL1" s="106">
        <v>201707</v>
      </c>
      <c r="AM1" s="106">
        <v>201708</v>
      </c>
      <c r="AN1" s="106">
        <v>201709</v>
      </c>
      <c r="AO1" s="106">
        <v>201710</v>
      </c>
      <c r="AP1" s="106">
        <v>201711</v>
      </c>
      <c r="AQ1" s="106">
        <v>201712</v>
      </c>
      <c r="AS1" s="193">
        <v>2016</v>
      </c>
      <c r="AT1" s="193">
        <v>2017</v>
      </c>
      <c r="AU1" s="194"/>
      <c r="AV1" s="194"/>
      <c r="AW1" s="194"/>
    </row>
    <row r="2" spans="1:49" x14ac:dyDescent="0.2">
      <c r="G2" s="104" t="s">
        <v>269</v>
      </c>
    </row>
    <row r="3" spans="1:49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240</v>
      </c>
      <c r="AT3" s="89" t="s">
        <v>241</v>
      </c>
      <c r="AU3" s="89"/>
      <c r="AV3" s="89" t="s">
        <v>203</v>
      </c>
      <c r="AW3" s="89" t="s">
        <v>0</v>
      </c>
    </row>
    <row r="4" spans="1:49" s="190" customFormat="1" ht="15" x14ac:dyDescent="0.25">
      <c r="A4" s="1276" t="s">
        <v>513</v>
      </c>
      <c r="B4" s="1294" t="s">
        <v>514</v>
      </c>
      <c r="C4" s="1312" t="s">
        <v>33</v>
      </c>
      <c r="D4" s="1330" t="s">
        <v>33</v>
      </c>
      <c r="E4" s="1348" t="s">
        <v>514</v>
      </c>
      <c r="F4" s="1366" t="s">
        <v>33</v>
      </c>
      <c r="G4" s="1384" t="s">
        <v>71</v>
      </c>
      <c r="H4" s="1402">
        <v>1142</v>
      </c>
      <c r="I4" s="1418">
        <v>1203</v>
      </c>
      <c r="J4" s="1434">
        <v>1331</v>
      </c>
      <c r="K4" s="1450">
        <v>1503</v>
      </c>
      <c r="L4" s="1466">
        <v>1459</v>
      </c>
      <c r="M4" s="1482">
        <v>1485</v>
      </c>
      <c r="N4" s="1498">
        <v>1485</v>
      </c>
      <c r="O4" s="1514">
        <v>1572</v>
      </c>
      <c r="P4" s="1530">
        <v>1732</v>
      </c>
      <c r="Q4" s="1546">
        <v>1852</v>
      </c>
      <c r="R4" s="1562">
        <v>2108</v>
      </c>
      <c r="S4" s="1578">
        <v>2192</v>
      </c>
      <c r="T4" s="1594">
        <v>2219</v>
      </c>
      <c r="U4" s="1610">
        <v>2130</v>
      </c>
      <c r="V4" s="1626">
        <v>2259</v>
      </c>
      <c r="W4" s="1642">
        <v>2385</v>
      </c>
      <c r="X4" s="1658">
        <v>2733</v>
      </c>
      <c r="Y4" s="1674">
        <v>3526</v>
      </c>
      <c r="Z4" s="1690">
        <v>3957</v>
      </c>
      <c r="AA4" s="1706">
        <v>4470</v>
      </c>
      <c r="AB4" s="1722">
        <v>5082</v>
      </c>
      <c r="AC4" s="1738">
        <v>5596</v>
      </c>
      <c r="AD4" s="1754">
        <v>6020</v>
      </c>
      <c r="AE4" s="1770">
        <v>6701</v>
      </c>
      <c r="AF4" s="1786">
        <v>6810</v>
      </c>
      <c r="AG4" s="1802">
        <v>6667</v>
      </c>
      <c r="AH4" s="1820">
        <v>6952</v>
      </c>
      <c r="AI4" s="1838">
        <v>7096</v>
      </c>
      <c r="AJ4" s="1856">
        <v>7684</v>
      </c>
      <c r="AK4" s="1874">
        <v>8823</v>
      </c>
      <c r="AL4" s="1892">
        <v>9546</v>
      </c>
      <c r="AS4" s="1910">
        <v>19209</v>
      </c>
      <c r="AT4" s="1926">
        <v>53578</v>
      </c>
      <c r="AU4" s="195"/>
      <c r="AV4" s="195"/>
      <c r="AW4" s="195"/>
    </row>
    <row r="5" spans="1:49" s="190" customFormat="1" ht="15" x14ac:dyDescent="0.25">
      <c r="A5" s="1277" t="s">
        <v>513</v>
      </c>
      <c r="B5" s="1295" t="s">
        <v>514</v>
      </c>
      <c r="C5" s="1313" t="s">
        <v>33</v>
      </c>
      <c r="D5" s="1331" t="s">
        <v>33</v>
      </c>
      <c r="E5" s="1349" t="s">
        <v>514</v>
      </c>
      <c r="F5" s="1367" t="s">
        <v>33</v>
      </c>
      <c r="G5" s="1385" t="s">
        <v>62</v>
      </c>
      <c r="H5" s="1403">
        <v>1142</v>
      </c>
      <c r="I5" s="1419">
        <v>1203</v>
      </c>
      <c r="J5" s="1435">
        <v>1332</v>
      </c>
      <c r="K5" s="1451">
        <v>1503</v>
      </c>
      <c r="L5" s="1467">
        <v>1459</v>
      </c>
      <c r="M5" s="1483">
        <v>1485</v>
      </c>
      <c r="N5" s="1499">
        <v>1485</v>
      </c>
      <c r="O5" s="1515">
        <v>1572</v>
      </c>
      <c r="P5" s="1531">
        <v>1732</v>
      </c>
      <c r="Q5" s="1547">
        <v>1852</v>
      </c>
      <c r="R5" s="1563">
        <v>2108</v>
      </c>
      <c r="S5" s="1579">
        <v>2192</v>
      </c>
      <c r="T5" s="1595">
        <v>2219</v>
      </c>
      <c r="U5" s="1611">
        <v>2130</v>
      </c>
      <c r="V5" s="1627">
        <v>2259</v>
      </c>
      <c r="W5" s="1643">
        <v>2385</v>
      </c>
      <c r="X5" s="1659">
        <v>2733</v>
      </c>
      <c r="Y5" s="1675">
        <v>3526</v>
      </c>
      <c r="Z5" s="1691">
        <v>3957</v>
      </c>
      <c r="AA5" s="1707">
        <v>4470</v>
      </c>
      <c r="AB5" s="1723">
        <v>5082</v>
      </c>
      <c r="AC5" s="1739">
        <v>5596</v>
      </c>
      <c r="AD5" s="1755">
        <v>6020</v>
      </c>
      <c r="AE5" s="1771">
        <v>6701</v>
      </c>
      <c r="AF5" s="1787">
        <v>6810</v>
      </c>
      <c r="AG5" s="1803">
        <v>5112</v>
      </c>
      <c r="AH5" s="1821">
        <v>5243</v>
      </c>
      <c r="AI5" s="1839">
        <v>4730</v>
      </c>
      <c r="AJ5" s="1857">
        <v>4944</v>
      </c>
      <c r="AK5" s="1875">
        <v>5524</v>
      </c>
      <c r="AL5" s="1893">
        <v>5453</v>
      </c>
      <c r="AS5" s="1911">
        <v>19209</v>
      </c>
      <c r="AT5" s="1927">
        <v>37816</v>
      </c>
      <c r="AU5" s="195"/>
      <c r="AV5" s="195"/>
      <c r="AW5" s="195"/>
    </row>
    <row r="6" spans="1:49" s="190" customFormat="1" ht="15" x14ac:dyDescent="0.25">
      <c r="A6" s="1278" t="s">
        <v>513</v>
      </c>
      <c r="B6" s="1296" t="s">
        <v>514</v>
      </c>
      <c r="C6" s="1314" t="s">
        <v>33</v>
      </c>
      <c r="D6" s="1332" t="s">
        <v>33</v>
      </c>
      <c r="E6" s="1350" t="s">
        <v>514</v>
      </c>
      <c r="F6" s="1368" t="s">
        <v>33</v>
      </c>
      <c r="G6" s="1386" t="s">
        <v>63</v>
      </c>
      <c r="AG6" s="1804">
        <v>1555</v>
      </c>
      <c r="AH6" s="1822">
        <v>1709</v>
      </c>
      <c r="AI6" s="1840">
        <v>2366</v>
      </c>
      <c r="AJ6" s="1858">
        <v>2740</v>
      </c>
      <c r="AK6" s="1876">
        <v>3299</v>
      </c>
      <c r="AL6" s="1894">
        <v>4093</v>
      </c>
      <c r="AS6" s="195"/>
      <c r="AT6" s="1928">
        <v>15762</v>
      </c>
      <c r="AU6" s="195"/>
      <c r="AV6" s="195"/>
      <c r="AW6" s="195"/>
    </row>
    <row r="7" spans="1:49" s="190" customFormat="1" ht="15" x14ac:dyDescent="0.25">
      <c r="A7" s="1279" t="s">
        <v>513</v>
      </c>
      <c r="B7" s="1297" t="s">
        <v>514</v>
      </c>
      <c r="C7" s="1315" t="s">
        <v>33</v>
      </c>
      <c r="D7" s="1333" t="s">
        <v>33</v>
      </c>
      <c r="E7" s="1351" t="s">
        <v>514</v>
      </c>
      <c r="F7" s="1369" t="s">
        <v>33</v>
      </c>
      <c r="G7" s="1387" t="s">
        <v>72</v>
      </c>
      <c r="H7" s="1404">
        <v>845</v>
      </c>
      <c r="I7" s="1420">
        <v>883</v>
      </c>
      <c r="J7" s="1436">
        <v>997</v>
      </c>
      <c r="K7" s="1452">
        <v>1127</v>
      </c>
      <c r="L7" s="1468">
        <v>1061</v>
      </c>
      <c r="M7" s="1484">
        <v>1105</v>
      </c>
      <c r="N7" s="1500">
        <v>1101</v>
      </c>
      <c r="O7" s="1516">
        <v>1199</v>
      </c>
      <c r="P7" s="1532">
        <v>1297</v>
      </c>
      <c r="Q7" s="1548">
        <v>1387</v>
      </c>
      <c r="R7" s="1564">
        <v>1621</v>
      </c>
      <c r="S7" s="1580">
        <v>1704</v>
      </c>
      <c r="T7" s="1596">
        <v>1716</v>
      </c>
      <c r="U7" s="1612">
        <v>1621</v>
      </c>
      <c r="V7" s="1628">
        <v>1726</v>
      </c>
      <c r="W7" s="1644">
        <v>1792</v>
      </c>
      <c r="X7" s="1660">
        <v>2080</v>
      </c>
      <c r="Y7" s="1676">
        <v>2766</v>
      </c>
      <c r="Z7" s="1692">
        <v>3156</v>
      </c>
      <c r="AA7" s="1708">
        <v>3577</v>
      </c>
      <c r="AB7" s="1724">
        <v>4038</v>
      </c>
      <c r="AC7" s="1740">
        <v>4438</v>
      </c>
      <c r="AD7" s="1756">
        <v>4775</v>
      </c>
      <c r="AE7" s="1772">
        <v>5348</v>
      </c>
      <c r="AF7" s="1788">
        <v>5455</v>
      </c>
      <c r="AG7" s="1805">
        <v>3696</v>
      </c>
      <c r="AH7" s="1823">
        <v>3844</v>
      </c>
      <c r="AI7" s="1841">
        <v>3460</v>
      </c>
      <c r="AJ7" s="1859">
        <v>3625</v>
      </c>
      <c r="AK7" s="1877">
        <v>4210</v>
      </c>
      <c r="AL7" s="1895">
        <v>4273</v>
      </c>
      <c r="AS7" s="1912">
        <v>14857</v>
      </c>
      <c r="AT7" s="1929">
        <v>28563</v>
      </c>
      <c r="AU7" s="195"/>
      <c r="AV7" s="195"/>
      <c r="AW7" s="195"/>
    </row>
    <row r="8" spans="1:49" s="190" customFormat="1" ht="15" x14ac:dyDescent="0.25">
      <c r="A8" s="1280" t="s">
        <v>513</v>
      </c>
      <c r="B8" s="1298" t="s">
        <v>514</v>
      </c>
      <c r="C8" s="1316" t="s">
        <v>33</v>
      </c>
      <c r="D8" s="1334" t="s">
        <v>33</v>
      </c>
      <c r="E8" s="1352" t="s">
        <v>514</v>
      </c>
      <c r="F8" s="1370" t="s">
        <v>33</v>
      </c>
      <c r="G8" s="1388" t="s">
        <v>73</v>
      </c>
      <c r="H8" s="1405">
        <v>57</v>
      </c>
      <c r="I8" s="1421">
        <v>65</v>
      </c>
      <c r="J8" s="1437">
        <v>65</v>
      </c>
      <c r="K8" s="1453">
        <v>63</v>
      </c>
      <c r="L8" s="1469">
        <v>62</v>
      </c>
      <c r="M8" s="1485">
        <v>49</v>
      </c>
      <c r="N8" s="1501">
        <v>43</v>
      </c>
      <c r="O8" s="1517">
        <v>37</v>
      </c>
      <c r="P8" s="1533">
        <v>39</v>
      </c>
      <c r="Q8" s="1549">
        <v>47</v>
      </c>
      <c r="R8" s="1565">
        <v>55</v>
      </c>
      <c r="S8" s="1581">
        <v>58</v>
      </c>
      <c r="T8" s="1597">
        <v>68</v>
      </c>
      <c r="U8" s="1613">
        <v>78</v>
      </c>
      <c r="V8" s="1629">
        <v>87</v>
      </c>
      <c r="W8" s="1645">
        <v>110</v>
      </c>
      <c r="X8" s="1661">
        <v>114</v>
      </c>
      <c r="Y8" s="1677">
        <v>115</v>
      </c>
      <c r="Z8" s="1693">
        <v>127</v>
      </c>
      <c r="AA8" s="1709">
        <v>147</v>
      </c>
      <c r="AB8" s="1725">
        <v>178</v>
      </c>
      <c r="AC8" s="1741">
        <v>194</v>
      </c>
      <c r="AD8" s="1757">
        <v>206</v>
      </c>
      <c r="AE8" s="1773">
        <v>237</v>
      </c>
      <c r="AF8" s="1789">
        <v>253</v>
      </c>
      <c r="AG8" s="1806">
        <v>272</v>
      </c>
      <c r="AH8" s="1824">
        <v>287</v>
      </c>
      <c r="AI8" s="1842">
        <v>295</v>
      </c>
      <c r="AJ8" s="1860">
        <v>313</v>
      </c>
      <c r="AK8" s="1878">
        <v>324</v>
      </c>
      <c r="AL8" s="1896">
        <v>308</v>
      </c>
      <c r="AS8" s="1913">
        <v>699</v>
      </c>
      <c r="AT8" s="1930">
        <v>2052</v>
      </c>
      <c r="AU8" s="195"/>
      <c r="AV8" s="195"/>
      <c r="AW8" s="195"/>
    </row>
    <row r="9" spans="1:49" s="190" customFormat="1" ht="15" x14ac:dyDescent="0.25">
      <c r="A9" s="1281" t="s">
        <v>513</v>
      </c>
      <c r="B9" s="1299" t="s">
        <v>514</v>
      </c>
      <c r="C9" s="1317" t="s">
        <v>33</v>
      </c>
      <c r="D9" s="1335" t="s">
        <v>33</v>
      </c>
      <c r="E9" s="1353" t="s">
        <v>514</v>
      </c>
      <c r="F9" s="1371" t="s">
        <v>33</v>
      </c>
      <c r="G9" s="1389" t="s">
        <v>73</v>
      </c>
      <c r="H9" s="1406">
        <v>157</v>
      </c>
      <c r="I9" s="1422">
        <v>169</v>
      </c>
      <c r="J9" s="1438">
        <v>175</v>
      </c>
      <c r="K9" s="1454">
        <v>202</v>
      </c>
      <c r="L9" s="1470">
        <v>214</v>
      </c>
      <c r="M9" s="1486">
        <v>208</v>
      </c>
      <c r="N9" s="1502">
        <v>213</v>
      </c>
      <c r="O9" s="1518">
        <v>211</v>
      </c>
      <c r="P9" s="1534">
        <v>253</v>
      </c>
      <c r="Q9" s="1550">
        <v>272</v>
      </c>
      <c r="R9" s="1566">
        <v>289</v>
      </c>
      <c r="S9" s="1582">
        <v>288</v>
      </c>
      <c r="T9" s="1598">
        <v>290</v>
      </c>
      <c r="U9" s="1614">
        <v>284</v>
      </c>
      <c r="V9" s="1630">
        <v>293</v>
      </c>
      <c r="W9" s="1646">
        <v>311</v>
      </c>
      <c r="X9" s="1662">
        <v>348</v>
      </c>
      <c r="Y9" s="1678">
        <v>428</v>
      </c>
      <c r="Z9" s="1694">
        <v>444</v>
      </c>
      <c r="AA9" s="1710">
        <v>494</v>
      </c>
      <c r="AB9" s="1726">
        <v>568</v>
      </c>
      <c r="AC9" s="1742">
        <v>640</v>
      </c>
      <c r="AD9" s="1758">
        <v>688</v>
      </c>
      <c r="AE9" s="1774">
        <v>738</v>
      </c>
      <c r="AF9" s="1790">
        <v>722</v>
      </c>
      <c r="AG9" s="1807">
        <v>749</v>
      </c>
      <c r="AH9" s="1825">
        <v>729</v>
      </c>
      <c r="AI9" s="1843">
        <v>602</v>
      </c>
      <c r="AJ9" s="1861">
        <v>630</v>
      </c>
      <c r="AK9" s="1879">
        <v>634</v>
      </c>
      <c r="AL9" s="1897">
        <v>541</v>
      </c>
      <c r="AS9" s="1914">
        <v>2398</v>
      </c>
      <c r="AT9" s="1931">
        <v>4607</v>
      </c>
      <c r="AU9" s="195"/>
      <c r="AV9" s="195"/>
      <c r="AW9" s="195"/>
    </row>
    <row r="10" spans="1:49" s="190" customFormat="1" ht="15" x14ac:dyDescent="0.25">
      <c r="A10" s="1282" t="s">
        <v>513</v>
      </c>
      <c r="B10" s="1300" t="s">
        <v>514</v>
      </c>
      <c r="C10" s="1318" t="s">
        <v>33</v>
      </c>
      <c r="D10" s="1336" t="s">
        <v>33</v>
      </c>
      <c r="E10" s="1354" t="s">
        <v>514</v>
      </c>
      <c r="F10" s="1372" t="s">
        <v>33</v>
      </c>
      <c r="G10" s="1390" t="s">
        <v>75</v>
      </c>
      <c r="H10" s="1407">
        <v>52</v>
      </c>
      <c r="I10" s="1423">
        <v>54</v>
      </c>
      <c r="J10" s="1439">
        <v>60</v>
      </c>
      <c r="K10" s="1455">
        <v>70</v>
      </c>
      <c r="L10" s="1471">
        <v>80</v>
      </c>
      <c r="M10" s="1487">
        <v>81</v>
      </c>
      <c r="N10" s="1503">
        <v>82</v>
      </c>
      <c r="O10" s="1519">
        <v>80</v>
      </c>
      <c r="P10" s="1535">
        <v>94</v>
      </c>
      <c r="Q10" s="1551">
        <v>97</v>
      </c>
      <c r="R10" s="1567">
        <v>95</v>
      </c>
      <c r="S10" s="1583">
        <v>93</v>
      </c>
      <c r="T10" s="1599">
        <v>94</v>
      </c>
      <c r="U10" s="1615">
        <v>96</v>
      </c>
      <c r="V10" s="1631">
        <v>99</v>
      </c>
      <c r="W10" s="1647">
        <v>114</v>
      </c>
      <c r="X10" s="1663">
        <v>131</v>
      </c>
      <c r="Y10" s="1679">
        <v>148</v>
      </c>
      <c r="Z10" s="1695">
        <v>156</v>
      </c>
      <c r="AA10" s="1711">
        <v>172</v>
      </c>
      <c r="AB10" s="1727">
        <v>197</v>
      </c>
      <c r="AC10" s="1743">
        <v>210</v>
      </c>
      <c r="AD10" s="1759">
        <v>231</v>
      </c>
      <c r="AE10" s="1775">
        <v>251</v>
      </c>
      <c r="AF10" s="1791">
        <v>255</v>
      </c>
      <c r="AG10" s="1808">
        <v>259</v>
      </c>
      <c r="AH10" s="1826">
        <v>249</v>
      </c>
      <c r="AI10" s="1844">
        <v>238</v>
      </c>
      <c r="AJ10" s="1862">
        <v>241</v>
      </c>
      <c r="AK10" s="1880">
        <v>225</v>
      </c>
      <c r="AL10" s="1898">
        <v>216</v>
      </c>
      <c r="AS10" s="1915">
        <v>838</v>
      </c>
      <c r="AT10" s="1932">
        <v>1683</v>
      </c>
      <c r="AU10" s="195"/>
      <c r="AV10" s="195"/>
      <c r="AW10" s="195"/>
    </row>
    <row r="11" spans="1:49" s="190" customFormat="1" ht="15" x14ac:dyDescent="0.25">
      <c r="A11" s="1283" t="s">
        <v>513</v>
      </c>
      <c r="B11" s="1301" t="s">
        <v>514</v>
      </c>
      <c r="C11" s="1319" t="s">
        <v>33</v>
      </c>
      <c r="D11" s="1337" t="s">
        <v>33</v>
      </c>
      <c r="E11" s="1355" t="s">
        <v>514</v>
      </c>
      <c r="F11" s="1373" t="s">
        <v>33</v>
      </c>
      <c r="G11" s="1391" t="s">
        <v>76</v>
      </c>
      <c r="H11" s="1408">
        <v>24</v>
      </c>
      <c r="I11" s="1424">
        <v>24</v>
      </c>
      <c r="J11" s="1440">
        <v>27</v>
      </c>
      <c r="K11" s="1456">
        <v>31</v>
      </c>
      <c r="L11" s="1472">
        <v>30</v>
      </c>
      <c r="M11" s="1488">
        <v>29</v>
      </c>
      <c r="N11" s="1504">
        <v>29</v>
      </c>
      <c r="O11" s="1520">
        <v>26</v>
      </c>
      <c r="P11" s="1536">
        <v>28</v>
      </c>
      <c r="Q11" s="1552">
        <v>29</v>
      </c>
      <c r="R11" s="1568">
        <v>28</v>
      </c>
      <c r="S11" s="1584">
        <v>28</v>
      </c>
      <c r="T11" s="1600">
        <v>30</v>
      </c>
      <c r="U11" s="1616">
        <v>29</v>
      </c>
      <c r="V11" s="1632">
        <v>29</v>
      </c>
      <c r="W11" s="1648">
        <v>31</v>
      </c>
      <c r="X11" s="1664">
        <v>33</v>
      </c>
      <c r="Y11" s="1680">
        <v>36</v>
      </c>
      <c r="Z11" s="1696">
        <v>39</v>
      </c>
      <c r="AA11" s="1712">
        <v>42</v>
      </c>
      <c r="AB11" s="1728">
        <v>57</v>
      </c>
      <c r="AC11" s="1744">
        <v>67</v>
      </c>
      <c r="AD11" s="1760">
        <v>70</v>
      </c>
      <c r="AE11" s="1776">
        <v>73</v>
      </c>
      <c r="AF11" s="1792">
        <v>74</v>
      </c>
      <c r="AG11" s="1809">
        <v>83</v>
      </c>
      <c r="AH11" s="1827">
        <v>82</v>
      </c>
      <c r="AI11" s="1845">
        <v>82</v>
      </c>
      <c r="AJ11" s="1863">
        <v>81</v>
      </c>
      <c r="AK11" s="1881">
        <v>80</v>
      </c>
      <c r="AL11" s="1899">
        <v>74</v>
      </c>
      <c r="AS11" s="1916">
        <v>227</v>
      </c>
      <c r="AT11" s="1933">
        <v>556</v>
      </c>
      <c r="AU11" s="195"/>
      <c r="AV11" s="195"/>
      <c r="AW11" s="195"/>
    </row>
    <row r="12" spans="1:49" s="190" customFormat="1" ht="15" x14ac:dyDescent="0.25">
      <c r="A12" s="1284" t="s">
        <v>513</v>
      </c>
      <c r="B12" s="1302" t="s">
        <v>514</v>
      </c>
      <c r="C12" s="1320" t="s">
        <v>33</v>
      </c>
      <c r="D12" s="1338" t="s">
        <v>33</v>
      </c>
      <c r="E12" s="1356" t="s">
        <v>514</v>
      </c>
      <c r="F12" s="1374" t="s">
        <v>33</v>
      </c>
      <c r="G12" s="1392" t="s">
        <v>77</v>
      </c>
      <c r="H12" s="1409">
        <v>7</v>
      </c>
      <c r="I12" s="1425">
        <v>8</v>
      </c>
      <c r="J12" s="1441">
        <v>8</v>
      </c>
      <c r="K12" s="1457">
        <v>10</v>
      </c>
      <c r="L12" s="1473">
        <v>12</v>
      </c>
      <c r="M12" s="1489">
        <v>13</v>
      </c>
      <c r="N12" s="1505">
        <v>17</v>
      </c>
      <c r="O12" s="1521">
        <v>19</v>
      </c>
      <c r="P12" s="1537">
        <v>21</v>
      </c>
      <c r="Q12" s="1553">
        <v>20</v>
      </c>
      <c r="R12" s="1569">
        <v>20</v>
      </c>
      <c r="S12" s="1585">
        <v>21</v>
      </c>
      <c r="T12" s="1601">
        <v>21</v>
      </c>
      <c r="U12" s="1617">
        <v>22</v>
      </c>
      <c r="V12" s="1633">
        <v>25</v>
      </c>
      <c r="W12" s="1649">
        <v>27</v>
      </c>
      <c r="X12" s="1665">
        <v>27</v>
      </c>
      <c r="Y12" s="1681">
        <v>33</v>
      </c>
      <c r="Z12" s="1697">
        <v>35</v>
      </c>
      <c r="AA12" s="1713">
        <v>38</v>
      </c>
      <c r="AB12" s="1729">
        <v>44</v>
      </c>
      <c r="AC12" s="1745">
        <v>47</v>
      </c>
      <c r="AD12" s="1761">
        <v>50</v>
      </c>
      <c r="AE12" s="1777">
        <v>54</v>
      </c>
      <c r="AF12" s="1793">
        <v>51</v>
      </c>
      <c r="AG12" s="1810">
        <v>53</v>
      </c>
      <c r="AH12" s="1828">
        <v>52</v>
      </c>
      <c r="AI12" s="1846">
        <v>53</v>
      </c>
      <c r="AJ12" s="1864">
        <v>54</v>
      </c>
      <c r="AK12" s="1882">
        <v>51</v>
      </c>
      <c r="AL12" s="1900">
        <v>41</v>
      </c>
      <c r="AS12" s="1917">
        <v>190</v>
      </c>
      <c r="AT12" s="1934">
        <v>355</v>
      </c>
      <c r="AU12" s="195"/>
      <c r="AV12" s="195"/>
      <c r="AW12" s="195"/>
    </row>
    <row r="13" spans="1:49" s="190" customFormat="1" ht="15" x14ac:dyDescent="0.25">
      <c r="A13" s="1285" t="s">
        <v>513</v>
      </c>
      <c r="B13" s="1303" t="s">
        <v>515</v>
      </c>
      <c r="C13" s="1321" t="s">
        <v>33</v>
      </c>
      <c r="D13" s="1339" t="s">
        <v>33</v>
      </c>
      <c r="E13" s="1357" t="s">
        <v>515</v>
      </c>
      <c r="F13" s="1375" t="s">
        <v>33</v>
      </c>
      <c r="G13" s="1393" t="s">
        <v>71</v>
      </c>
      <c r="H13" s="1410">
        <v>1354</v>
      </c>
      <c r="I13" s="1426">
        <v>1383</v>
      </c>
      <c r="J13" s="1442">
        <v>1476</v>
      </c>
      <c r="K13" s="1458">
        <v>1632</v>
      </c>
      <c r="L13" s="1474">
        <v>1590</v>
      </c>
      <c r="M13" s="1490">
        <v>1621</v>
      </c>
      <c r="N13" s="1506">
        <v>1650</v>
      </c>
      <c r="O13" s="1522">
        <v>1751</v>
      </c>
      <c r="P13" s="1538">
        <v>1734</v>
      </c>
      <c r="Q13" s="1554">
        <v>1802</v>
      </c>
      <c r="R13" s="1570">
        <v>1897</v>
      </c>
      <c r="S13" s="1586">
        <v>1928</v>
      </c>
      <c r="T13" s="1602">
        <v>1939</v>
      </c>
      <c r="U13" s="1618">
        <v>1938</v>
      </c>
      <c r="V13" s="1634">
        <v>2068</v>
      </c>
      <c r="W13" s="1650">
        <v>2121</v>
      </c>
      <c r="X13" s="1666">
        <v>2197</v>
      </c>
      <c r="Y13" s="1682">
        <v>2295</v>
      </c>
      <c r="Z13" s="1698">
        <v>2378</v>
      </c>
      <c r="AA13" s="1714">
        <v>2500</v>
      </c>
      <c r="AB13" s="1730">
        <v>2624</v>
      </c>
      <c r="AC13" s="1746">
        <v>2812</v>
      </c>
      <c r="AD13" s="1762">
        <v>3031</v>
      </c>
      <c r="AE13" s="1778">
        <v>3144</v>
      </c>
      <c r="AF13" s="1794">
        <v>3220</v>
      </c>
      <c r="AG13" s="1811">
        <v>3363</v>
      </c>
      <c r="AH13" s="1829">
        <v>3436</v>
      </c>
      <c r="AI13" s="1847">
        <v>3457</v>
      </c>
      <c r="AJ13" s="1865">
        <v>3737</v>
      </c>
      <c r="AK13" s="1883">
        <v>4041</v>
      </c>
      <c r="AL13" s="1901">
        <v>4171</v>
      </c>
      <c r="AS13" s="1918">
        <v>14936</v>
      </c>
      <c r="AT13" s="1935">
        <v>25425</v>
      </c>
      <c r="AU13" s="195"/>
      <c r="AV13" s="195"/>
      <c r="AW13" s="195"/>
    </row>
    <row r="14" spans="1:49" s="190" customFormat="1" ht="15" x14ac:dyDescent="0.25">
      <c r="A14" s="1286" t="s">
        <v>513</v>
      </c>
      <c r="B14" s="1304" t="s">
        <v>515</v>
      </c>
      <c r="C14" s="1322" t="s">
        <v>33</v>
      </c>
      <c r="D14" s="1340" t="s">
        <v>33</v>
      </c>
      <c r="E14" s="1358" t="s">
        <v>515</v>
      </c>
      <c r="F14" s="1376" t="s">
        <v>33</v>
      </c>
      <c r="G14" s="1394" t="s">
        <v>62</v>
      </c>
      <c r="H14" s="1411">
        <v>1354</v>
      </c>
      <c r="I14" s="1427">
        <v>1383</v>
      </c>
      <c r="J14" s="1443">
        <v>1476</v>
      </c>
      <c r="K14" s="1459">
        <v>1632</v>
      </c>
      <c r="L14" s="1475">
        <v>1590</v>
      </c>
      <c r="M14" s="1491">
        <v>1621</v>
      </c>
      <c r="N14" s="1507">
        <v>1650</v>
      </c>
      <c r="O14" s="1523">
        <v>1751</v>
      </c>
      <c r="P14" s="1539">
        <v>1734</v>
      </c>
      <c r="Q14" s="1555">
        <v>1802</v>
      </c>
      <c r="R14" s="1571">
        <v>1897</v>
      </c>
      <c r="S14" s="1587">
        <v>1928</v>
      </c>
      <c r="T14" s="1603">
        <v>1939</v>
      </c>
      <c r="U14" s="1619">
        <v>1938</v>
      </c>
      <c r="V14" s="1635">
        <v>2068</v>
      </c>
      <c r="W14" s="1651">
        <v>2121</v>
      </c>
      <c r="X14" s="1667">
        <v>2197</v>
      </c>
      <c r="Y14" s="1683">
        <v>2295</v>
      </c>
      <c r="Z14" s="1699">
        <v>2378</v>
      </c>
      <c r="AA14" s="1715">
        <v>2500</v>
      </c>
      <c r="AB14" s="1731">
        <v>2624</v>
      </c>
      <c r="AC14" s="1747">
        <v>2812</v>
      </c>
      <c r="AD14" s="1763">
        <v>3031</v>
      </c>
      <c r="AE14" s="1779">
        <v>3144</v>
      </c>
      <c r="AF14" s="1795">
        <v>3220</v>
      </c>
      <c r="AG14" s="1812">
        <v>2564</v>
      </c>
      <c r="AH14" s="1830">
        <v>2534</v>
      </c>
      <c r="AI14" s="1848">
        <v>2327</v>
      </c>
      <c r="AJ14" s="1866">
        <v>2436</v>
      </c>
      <c r="AK14" s="1884">
        <v>2491</v>
      </c>
      <c r="AL14" s="1902">
        <v>2410</v>
      </c>
      <c r="AS14" s="1919">
        <v>14936</v>
      </c>
      <c r="AT14" s="1936">
        <v>17982</v>
      </c>
      <c r="AU14" s="195"/>
      <c r="AV14" s="195"/>
      <c r="AW14" s="195"/>
    </row>
    <row r="15" spans="1:49" s="190" customFormat="1" ht="15" x14ac:dyDescent="0.25">
      <c r="A15" s="1287" t="s">
        <v>513</v>
      </c>
      <c r="B15" s="1305" t="s">
        <v>515</v>
      </c>
      <c r="C15" s="1323" t="s">
        <v>33</v>
      </c>
      <c r="D15" s="1341" t="s">
        <v>33</v>
      </c>
      <c r="E15" s="1359" t="s">
        <v>515</v>
      </c>
      <c r="F15" s="1377" t="s">
        <v>33</v>
      </c>
      <c r="G15" s="1395" t="s">
        <v>63</v>
      </c>
      <c r="AG15" s="1813">
        <v>799</v>
      </c>
      <c r="AH15" s="1831">
        <v>902</v>
      </c>
      <c r="AI15" s="1849">
        <v>1130</v>
      </c>
      <c r="AJ15" s="1867">
        <v>1301</v>
      </c>
      <c r="AK15" s="1885">
        <v>1550</v>
      </c>
      <c r="AL15" s="1903">
        <v>1761</v>
      </c>
      <c r="AS15" s="195"/>
      <c r="AT15" s="1937">
        <v>7443</v>
      </c>
      <c r="AU15" s="195"/>
      <c r="AV15" s="195"/>
      <c r="AW15" s="195"/>
    </row>
    <row r="16" spans="1:49" s="190" customFormat="1" ht="15" x14ac:dyDescent="0.25">
      <c r="A16" s="1288" t="s">
        <v>513</v>
      </c>
      <c r="B16" s="1306" t="s">
        <v>515</v>
      </c>
      <c r="C16" s="1324" t="s">
        <v>33</v>
      </c>
      <c r="D16" s="1342" t="s">
        <v>33</v>
      </c>
      <c r="E16" s="1360" t="s">
        <v>515</v>
      </c>
      <c r="F16" s="1378" t="s">
        <v>33</v>
      </c>
      <c r="G16" s="1396" t="s">
        <v>72</v>
      </c>
      <c r="H16" s="1412">
        <v>1025</v>
      </c>
      <c r="I16" s="1428">
        <v>1043</v>
      </c>
      <c r="J16" s="1444">
        <v>1088</v>
      </c>
      <c r="K16" s="1460">
        <v>1193</v>
      </c>
      <c r="L16" s="1476">
        <v>1125</v>
      </c>
      <c r="M16" s="1492">
        <v>1155</v>
      </c>
      <c r="N16" s="1508">
        <v>1179</v>
      </c>
      <c r="O16" s="1524">
        <v>1278</v>
      </c>
      <c r="P16" s="1540">
        <v>1248</v>
      </c>
      <c r="Q16" s="1556">
        <v>1295</v>
      </c>
      <c r="R16" s="1572">
        <v>1384</v>
      </c>
      <c r="S16" s="1588">
        <v>1422</v>
      </c>
      <c r="T16" s="1604">
        <v>1429</v>
      </c>
      <c r="U16" s="1620">
        <v>1443</v>
      </c>
      <c r="V16" s="1636">
        <v>1545</v>
      </c>
      <c r="W16" s="1652">
        <v>1574</v>
      </c>
      <c r="X16" s="1668">
        <v>1627</v>
      </c>
      <c r="Y16" s="1684">
        <v>1730</v>
      </c>
      <c r="Z16" s="1700">
        <v>1845</v>
      </c>
      <c r="AA16" s="1716">
        <v>1944</v>
      </c>
      <c r="AB16" s="1732">
        <v>2064</v>
      </c>
      <c r="AC16" s="1748">
        <v>2227</v>
      </c>
      <c r="AD16" s="1764">
        <v>2410</v>
      </c>
      <c r="AE16" s="1780">
        <v>2513</v>
      </c>
      <c r="AF16" s="1796">
        <v>2581</v>
      </c>
      <c r="AG16" s="1814">
        <v>1867</v>
      </c>
      <c r="AH16" s="1832">
        <v>1817</v>
      </c>
      <c r="AI16" s="1850">
        <v>1650</v>
      </c>
      <c r="AJ16" s="1868">
        <v>1756</v>
      </c>
      <c r="AK16" s="1886">
        <v>1833</v>
      </c>
      <c r="AL16" s="1904">
        <v>1789</v>
      </c>
      <c r="AS16" s="1920">
        <v>11193</v>
      </c>
      <c r="AT16" s="1938">
        <v>13293</v>
      </c>
      <c r="AU16" s="195"/>
      <c r="AV16" s="195"/>
      <c r="AW16" s="195"/>
    </row>
    <row r="17" spans="1:49" s="190" customFormat="1" ht="15" x14ac:dyDescent="0.25">
      <c r="A17" s="1289" t="s">
        <v>513</v>
      </c>
      <c r="B17" s="1307" t="s">
        <v>515</v>
      </c>
      <c r="C17" s="1325" t="s">
        <v>33</v>
      </c>
      <c r="D17" s="1343" t="s">
        <v>33</v>
      </c>
      <c r="E17" s="1361" t="s">
        <v>515</v>
      </c>
      <c r="F17" s="1379" t="s">
        <v>33</v>
      </c>
      <c r="G17" s="1397" t="s">
        <v>73</v>
      </c>
      <c r="H17" s="1413">
        <v>50</v>
      </c>
      <c r="I17" s="1429">
        <v>58</v>
      </c>
      <c r="J17" s="1445">
        <v>71</v>
      </c>
      <c r="K17" s="1461">
        <v>71</v>
      </c>
      <c r="L17" s="1477">
        <v>76</v>
      </c>
      <c r="M17" s="1493">
        <v>74</v>
      </c>
      <c r="N17" s="1509">
        <v>65</v>
      </c>
      <c r="O17" s="1525">
        <v>65</v>
      </c>
      <c r="P17" s="1541">
        <v>63</v>
      </c>
      <c r="Q17" s="1557">
        <v>71</v>
      </c>
      <c r="R17" s="1573">
        <v>78</v>
      </c>
      <c r="S17" s="1589">
        <v>79</v>
      </c>
      <c r="T17" s="1605">
        <v>77</v>
      </c>
      <c r="U17" s="1621">
        <v>79</v>
      </c>
      <c r="V17" s="1637">
        <v>84</v>
      </c>
      <c r="W17" s="1653">
        <v>94</v>
      </c>
      <c r="X17" s="1669">
        <v>95</v>
      </c>
      <c r="Y17" s="1685">
        <v>86</v>
      </c>
      <c r="Z17" s="1701">
        <v>81</v>
      </c>
      <c r="AA17" s="1717">
        <v>91</v>
      </c>
      <c r="AB17" s="1733">
        <v>83</v>
      </c>
      <c r="AC17" s="1749">
        <v>91</v>
      </c>
      <c r="AD17" s="1765">
        <v>85</v>
      </c>
      <c r="AE17" s="1781">
        <v>84</v>
      </c>
      <c r="AF17" s="1797">
        <v>85</v>
      </c>
      <c r="AG17" s="1815">
        <v>97</v>
      </c>
      <c r="AH17" s="1833">
        <v>125</v>
      </c>
      <c r="AI17" s="1851">
        <v>131</v>
      </c>
      <c r="AJ17" s="1869">
        <v>146</v>
      </c>
      <c r="AK17" s="1887">
        <v>143</v>
      </c>
      <c r="AL17" s="1905">
        <v>121</v>
      </c>
      <c r="AS17" s="1921">
        <v>596</v>
      </c>
      <c r="AT17" s="1939">
        <v>848</v>
      </c>
      <c r="AU17" s="195"/>
      <c r="AV17" s="195"/>
      <c r="AW17" s="195"/>
    </row>
    <row r="18" spans="1:49" s="190" customFormat="1" ht="15" x14ac:dyDescent="0.25">
      <c r="A18" s="1290" t="s">
        <v>513</v>
      </c>
      <c r="B18" s="1308" t="s">
        <v>515</v>
      </c>
      <c r="C18" s="1326" t="s">
        <v>33</v>
      </c>
      <c r="D18" s="1344" t="s">
        <v>33</v>
      </c>
      <c r="E18" s="1362" t="s">
        <v>515</v>
      </c>
      <c r="F18" s="1380" t="s">
        <v>33</v>
      </c>
      <c r="G18" s="1398" t="s">
        <v>73</v>
      </c>
      <c r="H18" s="1414">
        <v>177</v>
      </c>
      <c r="I18" s="1430">
        <v>179</v>
      </c>
      <c r="J18" s="1446">
        <v>204</v>
      </c>
      <c r="K18" s="1462">
        <v>233</v>
      </c>
      <c r="L18" s="1478">
        <v>251</v>
      </c>
      <c r="M18" s="1494">
        <v>247</v>
      </c>
      <c r="N18" s="1510">
        <v>256</v>
      </c>
      <c r="O18" s="1526">
        <v>260</v>
      </c>
      <c r="P18" s="1542">
        <v>273</v>
      </c>
      <c r="Q18" s="1558">
        <v>280</v>
      </c>
      <c r="R18" s="1574">
        <v>282</v>
      </c>
      <c r="S18" s="1590">
        <v>272</v>
      </c>
      <c r="T18" s="1606">
        <v>272</v>
      </c>
      <c r="U18" s="1622">
        <v>258</v>
      </c>
      <c r="V18" s="1638">
        <v>272</v>
      </c>
      <c r="W18" s="1654">
        <v>284</v>
      </c>
      <c r="X18" s="1670">
        <v>304</v>
      </c>
      <c r="Y18" s="1686">
        <v>299</v>
      </c>
      <c r="Z18" s="1702">
        <v>275</v>
      </c>
      <c r="AA18" s="1718">
        <v>290</v>
      </c>
      <c r="AB18" s="1734">
        <v>299</v>
      </c>
      <c r="AC18" s="1750">
        <v>313</v>
      </c>
      <c r="AD18" s="1766">
        <v>347</v>
      </c>
      <c r="AE18" s="1782">
        <v>355</v>
      </c>
      <c r="AF18" s="1798">
        <v>356</v>
      </c>
      <c r="AG18" s="1816">
        <v>388</v>
      </c>
      <c r="AH18" s="1834">
        <v>387</v>
      </c>
      <c r="AI18" s="1852">
        <v>336</v>
      </c>
      <c r="AJ18" s="1870">
        <v>325</v>
      </c>
      <c r="AK18" s="1888">
        <v>316</v>
      </c>
      <c r="AL18" s="1906">
        <v>320</v>
      </c>
      <c r="AS18" s="1922">
        <v>1964</v>
      </c>
      <c r="AT18" s="1940">
        <v>2428</v>
      </c>
      <c r="AU18" s="195"/>
      <c r="AV18" s="195"/>
      <c r="AW18" s="195"/>
    </row>
    <row r="19" spans="1:49" s="190" customFormat="1" ht="15" x14ac:dyDescent="0.25">
      <c r="A19" s="1291" t="s">
        <v>513</v>
      </c>
      <c r="B19" s="1309" t="s">
        <v>515</v>
      </c>
      <c r="C19" s="1327" t="s">
        <v>33</v>
      </c>
      <c r="D19" s="1345" t="s">
        <v>33</v>
      </c>
      <c r="E19" s="1363" t="s">
        <v>515</v>
      </c>
      <c r="F19" s="1381" t="s">
        <v>33</v>
      </c>
      <c r="G19" s="1399" t="s">
        <v>75</v>
      </c>
      <c r="H19" s="1415">
        <v>59</v>
      </c>
      <c r="I19" s="1431">
        <v>59</v>
      </c>
      <c r="J19" s="1447">
        <v>65</v>
      </c>
      <c r="K19" s="1463">
        <v>82</v>
      </c>
      <c r="L19" s="1479">
        <v>82</v>
      </c>
      <c r="M19" s="1495">
        <v>89</v>
      </c>
      <c r="N19" s="1511">
        <v>96</v>
      </c>
      <c r="O19" s="1527">
        <v>95</v>
      </c>
      <c r="P19" s="1543">
        <v>97</v>
      </c>
      <c r="Q19" s="1559">
        <v>103</v>
      </c>
      <c r="R19" s="1575">
        <v>103</v>
      </c>
      <c r="S19" s="1591">
        <v>105</v>
      </c>
      <c r="T19" s="1607">
        <v>110</v>
      </c>
      <c r="U19" s="1623">
        <v>109</v>
      </c>
      <c r="V19" s="1639">
        <v>117</v>
      </c>
      <c r="W19" s="1655">
        <v>121</v>
      </c>
      <c r="X19" s="1671">
        <v>124</v>
      </c>
      <c r="Y19" s="1687">
        <v>129</v>
      </c>
      <c r="Z19" s="1703">
        <v>126</v>
      </c>
      <c r="AA19" s="1719">
        <v>125</v>
      </c>
      <c r="AB19" s="1735">
        <v>129</v>
      </c>
      <c r="AC19" s="1751">
        <v>130</v>
      </c>
      <c r="AD19" s="1767">
        <v>136</v>
      </c>
      <c r="AE19" s="1783">
        <v>142</v>
      </c>
      <c r="AF19" s="1799">
        <v>143</v>
      </c>
      <c r="AG19" s="1817">
        <v>151</v>
      </c>
      <c r="AH19" s="1835">
        <v>144</v>
      </c>
      <c r="AI19" s="1853">
        <v>147</v>
      </c>
      <c r="AJ19" s="1871">
        <v>144</v>
      </c>
      <c r="AK19" s="1889">
        <v>134</v>
      </c>
      <c r="AL19" s="1907">
        <v>117</v>
      </c>
      <c r="AS19" s="1923">
        <v>836</v>
      </c>
      <c r="AT19" s="1941">
        <v>980</v>
      </c>
      <c r="AU19" s="195"/>
      <c r="AV19" s="195"/>
      <c r="AW19" s="195"/>
    </row>
    <row r="20" spans="1:49" s="190" customFormat="1" ht="15" x14ac:dyDescent="0.25">
      <c r="A20" s="1292" t="s">
        <v>513</v>
      </c>
      <c r="B20" s="1310" t="s">
        <v>515</v>
      </c>
      <c r="C20" s="1328" t="s">
        <v>33</v>
      </c>
      <c r="D20" s="1346" t="s">
        <v>33</v>
      </c>
      <c r="E20" s="1364" t="s">
        <v>515</v>
      </c>
      <c r="F20" s="1382" t="s">
        <v>33</v>
      </c>
      <c r="G20" s="1400" t="s">
        <v>76</v>
      </c>
      <c r="H20" s="1416">
        <v>39</v>
      </c>
      <c r="I20" s="1432">
        <v>40</v>
      </c>
      <c r="J20" s="1448">
        <v>43</v>
      </c>
      <c r="K20" s="1464">
        <v>45</v>
      </c>
      <c r="L20" s="1480">
        <v>47</v>
      </c>
      <c r="M20" s="1496">
        <v>47</v>
      </c>
      <c r="N20" s="1512">
        <v>46</v>
      </c>
      <c r="O20" s="1528">
        <v>45</v>
      </c>
      <c r="P20" s="1544">
        <v>44</v>
      </c>
      <c r="Q20" s="1560">
        <v>43</v>
      </c>
      <c r="R20" s="1576">
        <v>40</v>
      </c>
      <c r="S20" s="1592">
        <v>40</v>
      </c>
      <c r="T20" s="1608">
        <v>40</v>
      </c>
      <c r="U20" s="1624">
        <v>38</v>
      </c>
      <c r="V20" s="1640">
        <v>39</v>
      </c>
      <c r="W20" s="1656">
        <v>37</v>
      </c>
      <c r="X20" s="1672">
        <v>36</v>
      </c>
      <c r="Y20" s="1688">
        <v>39</v>
      </c>
      <c r="Z20" s="1704">
        <v>39</v>
      </c>
      <c r="AA20" s="1720">
        <v>38</v>
      </c>
      <c r="AB20" s="1736">
        <v>37</v>
      </c>
      <c r="AC20" s="1752">
        <v>38</v>
      </c>
      <c r="AD20" s="1768">
        <v>39</v>
      </c>
      <c r="AE20" s="1784">
        <v>36</v>
      </c>
      <c r="AF20" s="1800">
        <v>37</v>
      </c>
      <c r="AG20" s="1818">
        <v>40</v>
      </c>
      <c r="AH20" s="1836">
        <v>40</v>
      </c>
      <c r="AI20" s="1854">
        <v>42</v>
      </c>
      <c r="AJ20" s="1872">
        <v>43</v>
      </c>
      <c r="AK20" s="1890">
        <v>42</v>
      </c>
      <c r="AL20" s="1908">
        <v>40</v>
      </c>
      <c r="AS20" s="1924">
        <v>268</v>
      </c>
      <c r="AT20" s="1942">
        <v>284</v>
      </c>
      <c r="AU20" s="195"/>
      <c r="AV20" s="195"/>
      <c r="AW20" s="195"/>
    </row>
    <row r="21" spans="1:49" s="190" customFormat="1" ht="15" x14ac:dyDescent="0.25">
      <c r="A21" s="1293" t="s">
        <v>513</v>
      </c>
      <c r="B21" s="1311" t="s">
        <v>515</v>
      </c>
      <c r="C21" s="1329" t="s">
        <v>33</v>
      </c>
      <c r="D21" s="1347" t="s">
        <v>33</v>
      </c>
      <c r="E21" s="1365" t="s">
        <v>515</v>
      </c>
      <c r="F21" s="1383" t="s">
        <v>33</v>
      </c>
      <c r="G21" s="1401" t="s">
        <v>77</v>
      </c>
      <c r="H21" s="1417">
        <v>4</v>
      </c>
      <c r="I21" s="1433">
        <v>4</v>
      </c>
      <c r="J21" s="1449">
        <v>5</v>
      </c>
      <c r="K21" s="1465">
        <v>8</v>
      </c>
      <c r="L21" s="1481">
        <v>9</v>
      </c>
      <c r="M21" s="1497">
        <v>9</v>
      </c>
      <c r="N21" s="1513">
        <v>8</v>
      </c>
      <c r="O21" s="1529">
        <v>8</v>
      </c>
      <c r="P21" s="1545">
        <v>9</v>
      </c>
      <c r="Q21" s="1561">
        <v>10</v>
      </c>
      <c r="R21" s="1577">
        <v>10</v>
      </c>
      <c r="S21" s="1593">
        <v>10</v>
      </c>
      <c r="T21" s="1609">
        <v>11</v>
      </c>
      <c r="U21" s="1625">
        <v>11</v>
      </c>
      <c r="V21" s="1641">
        <v>11</v>
      </c>
      <c r="W21" s="1657">
        <v>11</v>
      </c>
      <c r="X21" s="1673">
        <v>11</v>
      </c>
      <c r="Y21" s="1689">
        <v>12</v>
      </c>
      <c r="Z21" s="1705">
        <v>12</v>
      </c>
      <c r="AA21" s="1721">
        <v>12</v>
      </c>
      <c r="AB21" s="1737">
        <v>12</v>
      </c>
      <c r="AC21" s="1753">
        <v>13</v>
      </c>
      <c r="AD21" s="1769">
        <v>14</v>
      </c>
      <c r="AE21" s="1785">
        <v>14</v>
      </c>
      <c r="AF21" s="1801">
        <v>18</v>
      </c>
      <c r="AG21" s="1819">
        <v>21</v>
      </c>
      <c r="AH21" s="1837">
        <v>21</v>
      </c>
      <c r="AI21" s="1855">
        <v>21</v>
      </c>
      <c r="AJ21" s="1873">
        <v>22</v>
      </c>
      <c r="AK21" s="1891">
        <v>23</v>
      </c>
      <c r="AL21" s="1909">
        <v>23</v>
      </c>
      <c r="AS21" s="1925">
        <v>79</v>
      </c>
      <c r="AT21" s="1943">
        <v>149</v>
      </c>
      <c r="AU21" s="195"/>
      <c r="AV21" s="195"/>
      <c r="AW21" s="195"/>
    </row>
    <row r="22" spans="1:49" s="190" customFormat="1" ht="15" x14ac:dyDescent="0.25">
      <c r="A22" s="1944" t="s">
        <v>516</v>
      </c>
      <c r="B22" s="1953" t="s">
        <v>33</v>
      </c>
      <c r="C22" s="1962" t="s">
        <v>33</v>
      </c>
      <c r="D22" s="1971" t="s">
        <v>33</v>
      </c>
      <c r="E22" s="1980" t="s">
        <v>33</v>
      </c>
      <c r="F22" s="1989" t="s">
        <v>33</v>
      </c>
      <c r="G22" s="1998" t="s">
        <v>71</v>
      </c>
      <c r="H22" s="2007">
        <v>2496</v>
      </c>
      <c r="I22" s="2015">
        <v>2586</v>
      </c>
      <c r="J22" s="2023">
        <v>2807</v>
      </c>
      <c r="K22" s="2031">
        <v>3135</v>
      </c>
      <c r="L22" s="2039">
        <v>3049</v>
      </c>
      <c r="M22" s="2047">
        <v>3106</v>
      </c>
      <c r="N22" s="2055">
        <v>3135</v>
      </c>
      <c r="O22" s="2063">
        <v>3323</v>
      </c>
      <c r="P22" s="2071">
        <v>3466</v>
      </c>
      <c r="Q22" s="2079">
        <v>3654</v>
      </c>
      <c r="R22" s="2087">
        <v>4005</v>
      </c>
      <c r="S22" s="2095">
        <v>4120</v>
      </c>
      <c r="T22" s="2103">
        <v>4158</v>
      </c>
      <c r="U22" s="2111">
        <v>4068</v>
      </c>
      <c r="V22" s="2119">
        <v>4327</v>
      </c>
      <c r="W22" s="2127">
        <v>4506</v>
      </c>
      <c r="X22" s="2135">
        <v>4930</v>
      </c>
      <c r="Y22" s="2143">
        <v>5821</v>
      </c>
      <c r="Z22" s="2151">
        <v>6335</v>
      </c>
      <c r="AA22" s="2159">
        <v>6970</v>
      </c>
      <c r="AB22" s="2167">
        <v>7706</v>
      </c>
      <c r="AC22" s="2175">
        <v>8408</v>
      </c>
      <c r="AD22" s="2183">
        <v>9051</v>
      </c>
      <c r="AE22" s="2191">
        <v>9845</v>
      </c>
      <c r="AF22" s="2199">
        <v>10030</v>
      </c>
      <c r="AG22" s="2207">
        <v>10030</v>
      </c>
      <c r="AH22" s="2216">
        <v>10388</v>
      </c>
      <c r="AI22" s="2225">
        <v>10553</v>
      </c>
      <c r="AJ22" s="2234">
        <v>11421</v>
      </c>
      <c r="AK22" s="2243">
        <v>12864</v>
      </c>
      <c r="AL22" s="2252">
        <v>13717</v>
      </c>
      <c r="AS22" s="2261">
        <v>34145</v>
      </c>
      <c r="AT22" s="2269">
        <v>79003</v>
      </c>
      <c r="AU22" s="195"/>
      <c r="AV22" s="195"/>
      <c r="AW22" s="195"/>
    </row>
    <row r="23" spans="1:49" s="190" customFormat="1" ht="15" x14ac:dyDescent="0.25">
      <c r="A23" s="1945" t="s">
        <v>516</v>
      </c>
      <c r="B23" s="1954" t="s">
        <v>33</v>
      </c>
      <c r="C23" s="1963" t="s">
        <v>33</v>
      </c>
      <c r="D23" s="1972" t="s">
        <v>33</v>
      </c>
      <c r="E23" s="1981" t="s">
        <v>33</v>
      </c>
      <c r="F23" s="1990" t="s">
        <v>33</v>
      </c>
      <c r="G23" s="1999" t="s">
        <v>62</v>
      </c>
      <c r="H23" s="2008">
        <v>2496</v>
      </c>
      <c r="I23" s="2016">
        <v>2586</v>
      </c>
      <c r="J23" s="2024">
        <v>2808</v>
      </c>
      <c r="K23" s="2032">
        <v>3135</v>
      </c>
      <c r="L23" s="2040">
        <v>3049</v>
      </c>
      <c r="M23" s="2048">
        <v>3106</v>
      </c>
      <c r="N23" s="2056">
        <v>3135</v>
      </c>
      <c r="O23" s="2064">
        <v>3323</v>
      </c>
      <c r="P23" s="2072">
        <v>3466</v>
      </c>
      <c r="Q23" s="2080">
        <v>3654</v>
      </c>
      <c r="R23" s="2088">
        <v>4005</v>
      </c>
      <c r="S23" s="2096">
        <v>4120</v>
      </c>
      <c r="T23" s="2104">
        <v>4158</v>
      </c>
      <c r="U23" s="2112">
        <v>4068</v>
      </c>
      <c r="V23" s="2120">
        <v>4327</v>
      </c>
      <c r="W23" s="2128">
        <v>4506</v>
      </c>
      <c r="X23" s="2136">
        <v>4930</v>
      </c>
      <c r="Y23" s="2144">
        <v>5821</v>
      </c>
      <c r="Z23" s="2152">
        <v>6335</v>
      </c>
      <c r="AA23" s="2160">
        <v>6970</v>
      </c>
      <c r="AB23" s="2168">
        <v>7706</v>
      </c>
      <c r="AC23" s="2176">
        <v>8408</v>
      </c>
      <c r="AD23" s="2184">
        <v>9051</v>
      </c>
      <c r="AE23" s="2192">
        <v>9845</v>
      </c>
      <c r="AF23" s="2200">
        <v>10030</v>
      </c>
      <c r="AG23" s="2208">
        <v>7676</v>
      </c>
      <c r="AH23" s="2217">
        <v>7777</v>
      </c>
      <c r="AI23" s="2226">
        <v>7057</v>
      </c>
      <c r="AJ23" s="2235">
        <v>7380</v>
      </c>
      <c r="AK23" s="2244">
        <v>8015</v>
      </c>
      <c r="AL23" s="2253">
        <v>7863</v>
      </c>
      <c r="AS23" s="2262">
        <v>34145</v>
      </c>
      <c r="AT23" s="2270">
        <v>55798</v>
      </c>
      <c r="AU23" s="195"/>
      <c r="AV23" s="195"/>
      <c r="AW23" s="195"/>
    </row>
    <row r="24" spans="1:49" s="190" customFormat="1" ht="15" x14ac:dyDescent="0.25">
      <c r="A24" s="1946" t="s">
        <v>516</v>
      </c>
      <c r="B24" s="1955" t="s">
        <v>33</v>
      </c>
      <c r="C24" s="1964" t="s">
        <v>33</v>
      </c>
      <c r="D24" s="1973" t="s">
        <v>33</v>
      </c>
      <c r="E24" s="1982" t="s">
        <v>33</v>
      </c>
      <c r="F24" s="1991" t="s">
        <v>33</v>
      </c>
      <c r="G24" s="2000" t="s">
        <v>63</v>
      </c>
      <c r="AG24" s="2209">
        <v>2354</v>
      </c>
      <c r="AH24" s="2218">
        <v>2611</v>
      </c>
      <c r="AI24" s="2227">
        <v>3496</v>
      </c>
      <c r="AJ24" s="2236">
        <v>4041</v>
      </c>
      <c r="AK24" s="2245">
        <v>4849</v>
      </c>
      <c r="AL24" s="2254">
        <v>5854</v>
      </c>
      <c r="AS24" s="195"/>
      <c r="AT24" s="2271">
        <v>23205</v>
      </c>
      <c r="AU24" s="195"/>
      <c r="AV24" s="195"/>
      <c r="AW24" s="195"/>
    </row>
    <row r="25" spans="1:49" s="190" customFormat="1" ht="15" x14ac:dyDescent="0.25">
      <c r="A25" s="1947" t="s">
        <v>516</v>
      </c>
      <c r="B25" s="1956" t="s">
        <v>33</v>
      </c>
      <c r="C25" s="1965" t="s">
        <v>33</v>
      </c>
      <c r="D25" s="1974" t="s">
        <v>33</v>
      </c>
      <c r="E25" s="1983" t="s">
        <v>33</v>
      </c>
      <c r="F25" s="1992" t="s">
        <v>33</v>
      </c>
      <c r="G25" s="2001" t="s">
        <v>72</v>
      </c>
      <c r="H25" s="2009">
        <v>1870</v>
      </c>
      <c r="I25" s="2017">
        <v>1926</v>
      </c>
      <c r="J25" s="2025">
        <v>2085</v>
      </c>
      <c r="K25" s="2033">
        <v>2320</v>
      </c>
      <c r="L25" s="2041">
        <v>2186</v>
      </c>
      <c r="M25" s="2049">
        <v>2260</v>
      </c>
      <c r="N25" s="2057">
        <v>2280</v>
      </c>
      <c r="O25" s="2065">
        <v>2477</v>
      </c>
      <c r="P25" s="2073">
        <v>2545</v>
      </c>
      <c r="Q25" s="2081">
        <v>2682</v>
      </c>
      <c r="R25" s="2089">
        <v>3005</v>
      </c>
      <c r="S25" s="2097">
        <v>3126</v>
      </c>
      <c r="T25" s="2105">
        <v>3145</v>
      </c>
      <c r="U25" s="2113">
        <v>3064</v>
      </c>
      <c r="V25" s="2121">
        <v>3271</v>
      </c>
      <c r="W25" s="2129">
        <v>3366</v>
      </c>
      <c r="X25" s="2137">
        <v>3707</v>
      </c>
      <c r="Y25" s="2145">
        <v>4496</v>
      </c>
      <c r="Z25" s="2153">
        <v>5001</v>
      </c>
      <c r="AA25" s="2161">
        <v>5521</v>
      </c>
      <c r="AB25" s="2169">
        <v>6102</v>
      </c>
      <c r="AC25" s="2177">
        <v>6665</v>
      </c>
      <c r="AD25" s="2185">
        <v>7185</v>
      </c>
      <c r="AE25" s="2193">
        <v>7861</v>
      </c>
      <c r="AF25" s="2201">
        <v>8036</v>
      </c>
      <c r="AG25" s="2210">
        <v>5563</v>
      </c>
      <c r="AH25" s="2219">
        <v>5661</v>
      </c>
      <c r="AI25" s="2228">
        <v>5110</v>
      </c>
      <c r="AJ25" s="2237">
        <v>5381</v>
      </c>
      <c r="AK25" s="2246">
        <v>6043</v>
      </c>
      <c r="AL25" s="2255">
        <v>6062</v>
      </c>
      <c r="AS25" s="2263">
        <v>26050</v>
      </c>
      <c r="AT25" s="2272">
        <v>41856</v>
      </c>
      <c r="AU25" s="195"/>
      <c r="AV25" s="195"/>
      <c r="AW25" s="195"/>
    </row>
    <row r="26" spans="1:49" s="190" customFormat="1" ht="15" x14ac:dyDescent="0.25">
      <c r="A26" s="1948" t="s">
        <v>516</v>
      </c>
      <c r="B26" s="1957" t="s">
        <v>33</v>
      </c>
      <c r="C26" s="1966" t="s">
        <v>33</v>
      </c>
      <c r="D26" s="1975" t="s">
        <v>33</v>
      </c>
      <c r="E26" s="1984" t="s">
        <v>33</v>
      </c>
      <c r="F26" s="1993" t="s">
        <v>33</v>
      </c>
      <c r="G26" s="2002" t="s">
        <v>73</v>
      </c>
      <c r="H26" s="2010">
        <v>107</v>
      </c>
      <c r="I26" s="2018">
        <v>123</v>
      </c>
      <c r="J26" s="2026">
        <v>136</v>
      </c>
      <c r="K26" s="2034">
        <v>134</v>
      </c>
      <c r="L26" s="2042">
        <v>138</v>
      </c>
      <c r="M26" s="2050">
        <v>123</v>
      </c>
      <c r="N26" s="2058">
        <v>108</v>
      </c>
      <c r="O26" s="2066">
        <v>102</v>
      </c>
      <c r="P26" s="2074">
        <v>102</v>
      </c>
      <c r="Q26" s="2082">
        <v>118</v>
      </c>
      <c r="R26" s="2090">
        <v>133</v>
      </c>
      <c r="S26" s="2098">
        <v>137</v>
      </c>
      <c r="T26" s="2106">
        <v>145</v>
      </c>
      <c r="U26" s="2114">
        <v>157</v>
      </c>
      <c r="V26" s="2122">
        <v>171</v>
      </c>
      <c r="W26" s="2130">
        <v>204</v>
      </c>
      <c r="X26" s="2138">
        <v>209</v>
      </c>
      <c r="Y26" s="2146">
        <v>201</v>
      </c>
      <c r="Z26" s="2154">
        <v>208</v>
      </c>
      <c r="AA26" s="2162">
        <v>238</v>
      </c>
      <c r="AB26" s="2170">
        <v>261</v>
      </c>
      <c r="AC26" s="2178">
        <v>285</v>
      </c>
      <c r="AD26" s="2186">
        <v>291</v>
      </c>
      <c r="AE26" s="2194">
        <v>321</v>
      </c>
      <c r="AF26" s="2202">
        <v>338</v>
      </c>
      <c r="AG26" s="2211">
        <v>369</v>
      </c>
      <c r="AH26" s="2220">
        <v>412</v>
      </c>
      <c r="AI26" s="2229">
        <v>426</v>
      </c>
      <c r="AJ26" s="2238">
        <v>459</v>
      </c>
      <c r="AK26" s="2247">
        <v>467</v>
      </c>
      <c r="AL26" s="2256">
        <v>429</v>
      </c>
      <c r="AS26" s="2264">
        <v>1295</v>
      </c>
      <c r="AT26" s="2273">
        <v>2900</v>
      </c>
      <c r="AU26" s="195"/>
      <c r="AV26" s="195"/>
      <c r="AW26" s="195"/>
    </row>
    <row r="27" spans="1:49" s="190" customFormat="1" ht="15" x14ac:dyDescent="0.25">
      <c r="A27" s="1949" t="s">
        <v>516</v>
      </c>
      <c r="B27" s="1958" t="s">
        <v>33</v>
      </c>
      <c r="C27" s="1967" t="s">
        <v>33</v>
      </c>
      <c r="D27" s="1976" t="s">
        <v>33</v>
      </c>
      <c r="E27" s="1985" t="s">
        <v>33</v>
      </c>
      <c r="F27" s="1994" t="s">
        <v>33</v>
      </c>
      <c r="G27" s="2003" t="s">
        <v>73</v>
      </c>
      <c r="H27" s="2011">
        <v>334</v>
      </c>
      <c r="I27" s="2019">
        <v>348</v>
      </c>
      <c r="J27" s="2027">
        <v>379</v>
      </c>
      <c r="K27" s="2035">
        <v>435</v>
      </c>
      <c r="L27" s="2043">
        <v>465</v>
      </c>
      <c r="M27" s="2051">
        <v>455</v>
      </c>
      <c r="N27" s="2059">
        <v>469</v>
      </c>
      <c r="O27" s="2067">
        <v>471</v>
      </c>
      <c r="P27" s="2075">
        <v>526</v>
      </c>
      <c r="Q27" s="2083">
        <v>552</v>
      </c>
      <c r="R27" s="2091">
        <v>571</v>
      </c>
      <c r="S27" s="2099">
        <v>560</v>
      </c>
      <c r="T27" s="2107">
        <v>562</v>
      </c>
      <c r="U27" s="2115">
        <v>542</v>
      </c>
      <c r="V27" s="2123">
        <v>565</v>
      </c>
      <c r="W27" s="2131">
        <v>595</v>
      </c>
      <c r="X27" s="2139">
        <v>652</v>
      </c>
      <c r="Y27" s="2147">
        <v>727</v>
      </c>
      <c r="Z27" s="2155">
        <v>719</v>
      </c>
      <c r="AA27" s="2163">
        <v>784</v>
      </c>
      <c r="AB27" s="2171">
        <v>867</v>
      </c>
      <c r="AC27" s="2179">
        <v>953</v>
      </c>
      <c r="AD27" s="2187">
        <v>1035</v>
      </c>
      <c r="AE27" s="2195">
        <v>1093</v>
      </c>
      <c r="AF27" s="2203">
        <v>1078</v>
      </c>
      <c r="AG27" s="2212">
        <v>1137</v>
      </c>
      <c r="AH27" s="2221">
        <v>1116</v>
      </c>
      <c r="AI27" s="2230">
        <v>938</v>
      </c>
      <c r="AJ27" s="2239">
        <v>955</v>
      </c>
      <c r="AK27" s="2248">
        <v>950</v>
      </c>
      <c r="AL27" s="2257">
        <v>861</v>
      </c>
      <c r="AS27" s="2265">
        <v>4362</v>
      </c>
      <c r="AT27" s="2274">
        <v>7035</v>
      </c>
      <c r="AU27" s="195"/>
      <c r="AV27" s="195"/>
      <c r="AW27" s="195"/>
    </row>
    <row r="28" spans="1:49" s="190" customFormat="1" ht="15" x14ac:dyDescent="0.25">
      <c r="A28" s="1950" t="s">
        <v>516</v>
      </c>
      <c r="B28" s="1959" t="s">
        <v>33</v>
      </c>
      <c r="C28" s="1968" t="s">
        <v>33</v>
      </c>
      <c r="D28" s="1977" t="s">
        <v>33</v>
      </c>
      <c r="E28" s="1986" t="s">
        <v>33</v>
      </c>
      <c r="F28" s="1995" t="s">
        <v>33</v>
      </c>
      <c r="G28" s="2004" t="s">
        <v>75</v>
      </c>
      <c r="H28" s="2012">
        <v>111</v>
      </c>
      <c r="I28" s="2020">
        <v>113</v>
      </c>
      <c r="J28" s="2028">
        <v>125</v>
      </c>
      <c r="K28" s="2036">
        <v>152</v>
      </c>
      <c r="L28" s="2044">
        <v>162</v>
      </c>
      <c r="M28" s="2052">
        <v>170</v>
      </c>
      <c r="N28" s="2060">
        <v>178</v>
      </c>
      <c r="O28" s="2068">
        <v>175</v>
      </c>
      <c r="P28" s="2076">
        <v>191</v>
      </c>
      <c r="Q28" s="2084">
        <v>200</v>
      </c>
      <c r="R28" s="2092">
        <v>198</v>
      </c>
      <c r="S28" s="2100">
        <v>198</v>
      </c>
      <c r="T28" s="2108">
        <v>204</v>
      </c>
      <c r="U28" s="2116">
        <v>205</v>
      </c>
      <c r="V28" s="2124">
        <v>216</v>
      </c>
      <c r="W28" s="2132">
        <v>235</v>
      </c>
      <c r="X28" s="2140">
        <v>255</v>
      </c>
      <c r="Y28" s="2148">
        <v>277</v>
      </c>
      <c r="Z28" s="2156">
        <v>282</v>
      </c>
      <c r="AA28" s="2164">
        <v>297</v>
      </c>
      <c r="AB28" s="2172">
        <v>326</v>
      </c>
      <c r="AC28" s="2180">
        <v>340</v>
      </c>
      <c r="AD28" s="2188">
        <v>367</v>
      </c>
      <c r="AE28" s="2196">
        <v>393</v>
      </c>
      <c r="AF28" s="2204">
        <v>398</v>
      </c>
      <c r="AG28" s="2213">
        <v>410</v>
      </c>
      <c r="AH28" s="2222">
        <v>393</v>
      </c>
      <c r="AI28" s="2231">
        <v>385</v>
      </c>
      <c r="AJ28" s="2240">
        <v>385</v>
      </c>
      <c r="AK28" s="2249">
        <v>359</v>
      </c>
      <c r="AL28" s="2258">
        <v>333</v>
      </c>
      <c r="AS28" s="2266">
        <v>1674</v>
      </c>
      <c r="AT28" s="2275">
        <v>2663</v>
      </c>
      <c r="AU28" s="195"/>
      <c r="AV28" s="195"/>
      <c r="AW28" s="195"/>
    </row>
    <row r="29" spans="1:49" s="190" customFormat="1" ht="15" x14ac:dyDescent="0.25">
      <c r="A29" s="1951" t="s">
        <v>516</v>
      </c>
      <c r="B29" s="1960" t="s">
        <v>33</v>
      </c>
      <c r="C29" s="1969" t="s">
        <v>33</v>
      </c>
      <c r="D29" s="1978" t="s">
        <v>33</v>
      </c>
      <c r="E29" s="1987" t="s">
        <v>33</v>
      </c>
      <c r="F29" s="1996" t="s">
        <v>33</v>
      </c>
      <c r="G29" s="2005" t="s">
        <v>76</v>
      </c>
      <c r="H29" s="2013">
        <v>63</v>
      </c>
      <c r="I29" s="2021">
        <v>64</v>
      </c>
      <c r="J29" s="2029">
        <v>70</v>
      </c>
      <c r="K29" s="2037">
        <v>76</v>
      </c>
      <c r="L29" s="2045">
        <v>77</v>
      </c>
      <c r="M29" s="2053">
        <v>76</v>
      </c>
      <c r="N29" s="2061">
        <v>75</v>
      </c>
      <c r="O29" s="2069">
        <v>71</v>
      </c>
      <c r="P29" s="2077">
        <v>72</v>
      </c>
      <c r="Q29" s="2085">
        <v>72</v>
      </c>
      <c r="R29" s="2093">
        <v>68</v>
      </c>
      <c r="S29" s="2101">
        <v>68</v>
      </c>
      <c r="T29" s="2109">
        <v>70</v>
      </c>
      <c r="U29" s="2117">
        <v>67</v>
      </c>
      <c r="V29" s="2125">
        <v>68</v>
      </c>
      <c r="W29" s="2133">
        <v>68</v>
      </c>
      <c r="X29" s="2141">
        <v>69</v>
      </c>
      <c r="Y29" s="2149">
        <v>75</v>
      </c>
      <c r="Z29" s="2157">
        <v>78</v>
      </c>
      <c r="AA29" s="2165">
        <v>80</v>
      </c>
      <c r="AB29" s="2173">
        <v>94</v>
      </c>
      <c r="AC29" s="2181">
        <v>105</v>
      </c>
      <c r="AD29" s="2189">
        <v>109</v>
      </c>
      <c r="AE29" s="2197">
        <v>109</v>
      </c>
      <c r="AF29" s="2205">
        <v>111</v>
      </c>
      <c r="AG29" s="2214">
        <v>123</v>
      </c>
      <c r="AH29" s="2223">
        <v>122</v>
      </c>
      <c r="AI29" s="2232">
        <v>124</v>
      </c>
      <c r="AJ29" s="2241">
        <v>124</v>
      </c>
      <c r="AK29" s="2250">
        <v>122</v>
      </c>
      <c r="AL29" s="2259">
        <v>114</v>
      </c>
      <c r="AS29" s="2267">
        <v>495</v>
      </c>
      <c r="AT29" s="2276">
        <v>840</v>
      </c>
      <c r="AU29" s="195"/>
      <c r="AV29" s="195"/>
      <c r="AW29" s="195"/>
    </row>
    <row r="30" spans="1:49" s="190" customFormat="1" ht="15" x14ac:dyDescent="0.25">
      <c r="A30" s="1952" t="s">
        <v>516</v>
      </c>
      <c r="B30" s="1961" t="s">
        <v>33</v>
      </c>
      <c r="C30" s="1970" t="s">
        <v>33</v>
      </c>
      <c r="D30" s="1979" t="s">
        <v>33</v>
      </c>
      <c r="E30" s="1988" t="s">
        <v>33</v>
      </c>
      <c r="F30" s="1997" t="s">
        <v>33</v>
      </c>
      <c r="G30" s="2006" t="s">
        <v>77</v>
      </c>
      <c r="H30" s="2014">
        <v>11</v>
      </c>
      <c r="I30" s="2022">
        <v>12</v>
      </c>
      <c r="J30" s="2030">
        <v>13</v>
      </c>
      <c r="K30" s="2038">
        <v>18</v>
      </c>
      <c r="L30" s="2046">
        <v>21</v>
      </c>
      <c r="M30" s="2054">
        <v>22</v>
      </c>
      <c r="N30" s="2062">
        <v>25</v>
      </c>
      <c r="O30" s="2070">
        <v>27</v>
      </c>
      <c r="P30" s="2078">
        <v>30</v>
      </c>
      <c r="Q30" s="2086">
        <v>30</v>
      </c>
      <c r="R30" s="2094">
        <v>30</v>
      </c>
      <c r="S30" s="2102">
        <v>31</v>
      </c>
      <c r="T30" s="2110">
        <v>32</v>
      </c>
      <c r="U30" s="2118">
        <v>33</v>
      </c>
      <c r="V30" s="2126">
        <v>36</v>
      </c>
      <c r="W30" s="2134">
        <v>38</v>
      </c>
      <c r="X30" s="2142">
        <v>38</v>
      </c>
      <c r="Y30" s="2150">
        <v>45</v>
      </c>
      <c r="Z30" s="2158">
        <v>47</v>
      </c>
      <c r="AA30" s="2166">
        <v>50</v>
      </c>
      <c r="AB30" s="2174">
        <v>56</v>
      </c>
      <c r="AC30" s="2182">
        <v>60</v>
      </c>
      <c r="AD30" s="2190">
        <v>64</v>
      </c>
      <c r="AE30" s="2198">
        <v>68</v>
      </c>
      <c r="AF30" s="2206">
        <v>69</v>
      </c>
      <c r="AG30" s="2215">
        <v>74</v>
      </c>
      <c r="AH30" s="2224">
        <v>73</v>
      </c>
      <c r="AI30" s="2233">
        <v>74</v>
      </c>
      <c r="AJ30" s="2242">
        <v>76</v>
      </c>
      <c r="AK30" s="2251">
        <v>74</v>
      </c>
      <c r="AL30" s="2260">
        <v>64</v>
      </c>
      <c r="AS30" s="2268">
        <v>269</v>
      </c>
      <c r="AT30" s="2277">
        <v>504</v>
      </c>
      <c r="AU30" s="195"/>
      <c r="AV30" s="195"/>
      <c r="AW30" s="195"/>
    </row>
    <row r="31" spans="1:49" s="190" customFormat="1" x14ac:dyDescent="0.2">
      <c r="AS31" s="195"/>
      <c r="AT31" s="195"/>
      <c r="AU31" s="195"/>
      <c r="AV31" s="195"/>
      <c r="AW31" s="195"/>
    </row>
    <row r="32" spans="1:49" s="190" customFormat="1" x14ac:dyDescent="0.2">
      <c r="AS32" s="195"/>
      <c r="AT32" s="195"/>
      <c r="AU32" s="195"/>
      <c r="AV32" s="195"/>
      <c r="AW32" s="195"/>
    </row>
    <row r="33" spans="45:49" s="190" customFormat="1" x14ac:dyDescent="0.2">
      <c r="AS33" s="195"/>
      <c r="AT33" s="195"/>
      <c r="AU33" s="195"/>
      <c r="AV33" s="195"/>
      <c r="AW33" s="195"/>
    </row>
    <row r="34" spans="45:49" s="190" customFormat="1" x14ac:dyDescent="0.2">
      <c r="AS34" s="195"/>
      <c r="AT34" s="195"/>
      <c r="AU34" s="195"/>
      <c r="AV34" s="195"/>
      <c r="AW34" s="195"/>
    </row>
    <row r="35" spans="45:49" s="190" customFormat="1" x14ac:dyDescent="0.2">
      <c r="AS35" s="195"/>
      <c r="AT35" s="195"/>
      <c r="AU35" s="195"/>
      <c r="AV35" s="195"/>
      <c r="AW35" s="195"/>
    </row>
    <row r="36" spans="45:49" s="190" customFormat="1" x14ac:dyDescent="0.2">
      <c r="AS36" s="195"/>
      <c r="AT36" s="195"/>
      <c r="AU36" s="195"/>
      <c r="AV36" s="195"/>
      <c r="AW36" s="195"/>
    </row>
    <row r="37" spans="45:49" s="190" customFormat="1" x14ac:dyDescent="0.2">
      <c r="AS37" s="195"/>
      <c r="AT37" s="195"/>
      <c r="AU37" s="195"/>
      <c r="AV37" s="195"/>
      <c r="AW37" s="195"/>
    </row>
    <row r="38" spans="45:49" s="190" customFormat="1" x14ac:dyDescent="0.2">
      <c r="AS38" s="195"/>
      <c r="AT38" s="195"/>
      <c r="AU38" s="195"/>
      <c r="AV38" s="195"/>
      <c r="AW38" s="195"/>
    </row>
    <row r="39" spans="45:49" s="190" customFormat="1" x14ac:dyDescent="0.2">
      <c r="AS39" s="195"/>
      <c r="AT39" s="195"/>
      <c r="AU39" s="195"/>
      <c r="AV39" s="195"/>
      <c r="AW39" s="195"/>
    </row>
    <row r="40" spans="45:49" s="190" customFormat="1" x14ac:dyDescent="0.2">
      <c r="AS40" s="195"/>
      <c r="AT40" s="195"/>
      <c r="AU40" s="195"/>
      <c r="AV40" s="195"/>
      <c r="AW40" s="195"/>
    </row>
    <row r="41" spans="45:49" s="190" customFormat="1" x14ac:dyDescent="0.2">
      <c r="AS41" s="195"/>
      <c r="AT41" s="195"/>
      <c r="AU41" s="195"/>
      <c r="AV41" s="195"/>
      <c r="AW41" s="195"/>
    </row>
    <row r="42" spans="45:49" s="190" customFormat="1" x14ac:dyDescent="0.2">
      <c r="AS42" s="195"/>
      <c r="AT42" s="195"/>
      <c r="AU42" s="195"/>
      <c r="AV42" s="195"/>
      <c r="AW42" s="195"/>
    </row>
    <row r="43" spans="45:49" s="190" customFormat="1" x14ac:dyDescent="0.2">
      <c r="AS43" s="195"/>
      <c r="AT43" s="195"/>
      <c r="AU43" s="195"/>
      <c r="AV43" s="195"/>
      <c r="AW43" s="195"/>
    </row>
    <row r="44" spans="45:49" s="190" customFormat="1" x14ac:dyDescent="0.2">
      <c r="AS44" s="195"/>
      <c r="AT44" s="195"/>
      <c r="AU44" s="195"/>
      <c r="AV44" s="195"/>
      <c r="AW44" s="195"/>
    </row>
    <row r="45" spans="45:49" s="190" customFormat="1" x14ac:dyDescent="0.2"/>
    <row r="46" spans="45:49" s="190" customFormat="1" x14ac:dyDescent="0.2"/>
    <row r="47" spans="45:49" s="190" customFormat="1" x14ac:dyDescent="0.2"/>
    <row r="48" spans="45:49" s="190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selection activeCell="H3" sqref="H3:AW3"/>
    </sheetView>
  </sheetViews>
  <sheetFormatPr defaultRowHeight="12.75" x14ac:dyDescent="0.2"/>
  <cols>
    <col min="1" max="1" width="10.875" style="60" bestFit="1" customWidth="1" collapsed="1"/>
    <col min="2" max="2" width="10.625" style="60" bestFit="1" customWidth="1" collapsed="1"/>
    <col min="3" max="3" width="9" style="60" collapsed="1"/>
    <col min="4" max="4" width="11.75" style="60" bestFit="1" customWidth="1" collapsed="1"/>
    <col min="5" max="6" width="9" style="60" collapsed="1"/>
    <col min="7" max="7" width="20.25" style="60" bestFit="1" customWidth="1" collapsed="1"/>
    <col min="8" max="16384" width="9" style="60" collapsed="1"/>
  </cols>
  <sheetData>
    <row r="1" spans="1:49" s="107" customFormat="1" x14ac:dyDescent="0.2">
      <c r="A1" s="107" t="s">
        <v>314</v>
      </c>
      <c r="B1" s="107" t="s">
        <v>318</v>
      </c>
      <c r="C1" s="107" t="s">
        <v>317</v>
      </c>
      <c r="D1" s="107" t="s">
        <v>316</v>
      </c>
      <c r="E1" s="187" t="s">
        <v>312</v>
      </c>
      <c r="F1" s="107" t="s">
        <v>315</v>
      </c>
      <c r="G1" s="187" t="s">
        <v>313</v>
      </c>
      <c r="H1" s="106">
        <v>201501</v>
      </c>
      <c r="I1" s="106">
        <v>201502</v>
      </c>
      <c r="J1" s="106">
        <v>201503</v>
      </c>
      <c r="K1" s="106">
        <v>201504</v>
      </c>
      <c r="L1" s="106">
        <v>201505</v>
      </c>
      <c r="M1" s="106">
        <v>201506</v>
      </c>
      <c r="N1" s="106">
        <v>201507</v>
      </c>
      <c r="O1" s="106">
        <v>201508</v>
      </c>
      <c r="P1" s="106">
        <v>201509</v>
      </c>
      <c r="Q1" s="106">
        <v>201510</v>
      </c>
      <c r="R1" s="106">
        <v>201511</v>
      </c>
      <c r="S1" s="106">
        <v>201512</v>
      </c>
      <c r="T1" s="106">
        <v>201601</v>
      </c>
      <c r="U1" s="106">
        <v>201602</v>
      </c>
      <c r="V1" s="106">
        <v>201603</v>
      </c>
      <c r="W1" s="106">
        <v>201604</v>
      </c>
      <c r="X1" s="106">
        <v>201605</v>
      </c>
      <c r="Y1" s="106">
        <v>201606</v>
      </c>
      <c r="Z1" s="106">
        <v>201607</v>
      </c>
      <c r="AA1" s="106">
        <v>201608</v>
      </c>
      <c r="AB1" s="106">
        <v>201609</v>
      </c>
      <c r="AC1" s="106">
        <v>201610</v>
      </c>
      <c r="AD1" s="106">
        <v>201611</v>
      </c>
      <c r="AE1" s="106">
        <v>201612</v>
      </c>
      <c r="AF1" s="106">
        <v>201701</v>
      </c>
      <c r="AG1" s="106">
        <v>201702</v>
      </c>
      <c r="AH1" s="106">
        <v>201703</v>
      </c>
      <c r="AI1" s="106">
        <v>201704</v>
      </c>
      <c r="AJ1" s="106">
        <v>201705</v>
      </c>
      <c r="AK1" s="106">
        <v>201706</v>
      </c>
      <c r="AL1" s="106">
        <v>201707</v>
      </c>
      <c r="AM1" s="106">
        <v>201708</v>
      </c>
      <c r="AN1" s="106">
        <v>201709</v>
      </c>
      <c r="AO1" s="106">
        <v>201710</v>
      </c>
      <c r="AP1" s="106">
        <v>201711</v>
      </c>
      <c r="AQ1" s="106">
        <v>201712</v>
      </c>
      <c r="AS1" s="193">
        <v>2016</v>
      </c>
      <c r="AT1" s="193">
        <v>2017</v>
      </c>
      <c r="AU1" s="194"/>
      <c r="AV1" s="194"/>
      <c r="AW1" s="194"/>
    </row>
    <row r="2" spans="1:49" x14ac:dyDescent="0.2">
      <c r="G2" s="104" t="s">
        <v>269</v>
      </c>
    </row>
    <row r="3" spans="1:49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240</v>
      </c>
      <c r="AT3" s="89" t="s">
        <v>241</v>
      </c>
      <c r="AU3" s="89"/>
      <c r="AV3" s="89" t="s">
        <v>203</v>
      </c>
      <c r="AW3" s="89" t="s">
        <v>0</v>
      </c>
    </row>
    <row r="4" spans="1:49" s="190" customFormat="1" ht="15" x14ac:dyDescent="0.25">
      <c r="A4" s="3238" t="s">
        <v>513</v>
      </c>
      <c r="B4" s="3254" t="s">
        <v>514</v>
      </c>
      <c r="C4" s="3270" t="s">
        <v>33</v>
      </c>
      <c r="D4" s="3286" t="s">
        <v>33</v>
      </c>
      <c r="E4" s="3302" t="s">
        <v>514</v>
      </c>
      <c r="F4" s="3318" t="s">
        <v>33</v>
      </c>
      <c r="G4" s="3334" t="s">
        <v>78</v>
      </c>
      <c r="H4" s="3350">
        <v>222</v>
      </c>
      <c r="I4" s="3366">
        <v>143</v>
      </c>
      <c r="J4" s="3382">
        <v>230</v>
      </c>
      <c r="K4" s="3398">
        <v>283</v>
      </c>
      <c r="L4" s="3414">
        <v>250</v>
      </c>
      <c r="M4" s="3430">
        <v>246</v>
      </c>
      <c r="N4" s="3446">
        <v>276</v>
      </c>
      <c r="O4" s="3462">
        <v>263</v>
      </c>
      <c r="P4" s="3478">
        <v>352</v>
      </c>
      <c r="Q4" s="3494">
        <v>280</v>
      </c>
      <c r="R4" s="3510">
        <v>499</v>
      </c>
      <c r="S4" s="3526">
        <v>348</v>
      </c>
      <c r="T4" s="3542">
        <v>134</v>
      </c>
      <c r="U4" s="3558">
        <v>123</v>
      </c>
      <c r="V4" s="3574">
        <v>370</v>
      </c>
      <c r="W4" s="3590">
        <v>346</v>
      </c>
      <c r="X4" s="3606">
        <v>538</v>
      </c>
      <c r="Y4" s="3622">
        <v>990</v>
      </c>
      <c r="Z4" s="3638">
        <v>683</v>
      </c>
      <c r="AA4" s="3654">
        <v>822</v>
      </c>
      <c r="AB4" s="3670">
        <v>945</v>
      </c>
      <c r="AC4" s="3686">
        <v>883</v>
      </c>
      <c r="AD4" s="3702">
        <v>942</v>
      </c>
      <c r="AE4" s="3718">
        <v>1124</v>
      </c>
      <c r="AF4" s="3734">
        <v>320</v>
      </c>
      <c r="AG4" s="3750">
        <v>671</v>
      </c>
      <c r="AH4" s="3766">
        <v>861</v>
      </c>
      <c r="AI4" s="3782">
        <v>668</v>
      </c>
      <c r="AJ4" s="3798">
        <v>601</v>
      </c>
      <c r="AK4" s="3814">
        <v>1327</v>
      </c>
      <c r="AL4" s="3830">
        <v>826</v>
      </c>
      <c r="AS4" s="3846">
        <v>3184</v>
      </c>
      <c r="AT4" s="3862">
        <v>5274</v>
      </c>
      <c r="AU4" s="195"/>
      <c r="AV4" s="195"/>
      <c r="AW4" s="195"/>
    </row>
    <row r="5" spans="1:49" s="190" customFormat="1" ht="15" x14ac:dyDescent="0.25">
      <c r="A5" s="3239" t="s">
        <v>513</v>
      </c>
      <c r="B5" s="3255" t="s">
        <v>514</v>
      </c>
      <c r="C5" s="3271" t="s">
        <v>33</v>
      </c>
      <c r="D5" s="3287" t="s">
        <v>33</v>
      </c>
      <c r="E5" s="3303" t="s">
        <v>514</v>
      </c>
      <c r="F5" s="3319" t="s">
        <v>33</v>
      </c>
      <c r="G5" s="3335" t="s">
        <v>36</v>
      </c>
      <c r="H5" s="3351">
        <v>175</v>
      </c>
      <c r="I5" s="3367">
        <v>125</v>
      </c>
      <c r="J5" s="3383">
        <v>208</v>
      </c>
      <c r="K5" s="3399">
        <v>233</v>
      </c>
      <c r="L5" s="3415">
        <v>216</v>
      </c>
      <c r="M5" s="3431">
        <v>206</v>
      </c>
      <c r="N5" s="3447">
        <v>240</v>
      </c>
      <c r="O5" s="3463">
        <v>224</v>
      </c>
      <c r="P5" s="3479">
        <v>285</v>
      </c>
      <c r="Q5" s="3495">
        <v>246</v>
      </c>
      <c r="R5" s="3511">
        <v>450</v>
      </c>
      <c r="S5" s="3527">
        <v>316</v>
      </c>
      <c r="T5" s="3543">
        <v>126</v>
      </c>
      <c r="U5" s="3559">
        <v>116</v>
      </c>
      <c r="V5" s="3575">
        <v>338</v>
      </c>
      <c r="W5" s="3591">
        <v>288</v>
      </c>
      <c r="X5" s="3607">
        <v>448</v>
      </c>
      <c r="Y5" s="3623">
        <v>854</v>
      </c>
      <c r="Z5" s="3639">
        <v>602</v>
      </c>
      <c r="AA5" s="3655">
        <v>738</v>
      </c>
      <c r="AB5" s="3671">
        <v>794</v>
      </c>
      <c r="AC5" s="3687">
        <v>761</v>
      </c>
      <c r="AD5" s="3703">
        <v>793</v>
      </c>
      <c r="AE5" s="3719">
        <v>1010</v>
      </c>
      <c r="AF5" s="3735">
        <v>281</v>
      </c>
      <c r="AG5" s="3751">
        <v>597</v>
      </c>
      <c r="AH5" s="3767">
        <v>823</v>
      </c>
      <c r="AI5" s="3783">
        <v>633</v>
      </c>
      <c r="AJ5" s="3799">
        <v>565</v>
      </c>
      <c r="AK5" s="3815">
        <v>1292</v>
      </c>
      <c r="AL5" s="3831">
        <v>794</v>
      </c>
      <c r="AS5" s="3847">
        <v>2772</v>
      </c>
      <c r="AT5" s="3863">
        <v>4985</v>
      </c>
      <c r="AU5" s="195"/>
      <c r="AV5" s="195"/>
      <c r="AW5" s="195"/>
    </row>
    <row r="6" spans="1:49" s="190" customFormat="1" ht="15" x14ac:dyDescent="0.25">
      <c r="A6" s="3240" t="s">
        <v>513</v>
      </c>
      <c r="B6" s="3256" t="s">
        <v>514</v>
      </c>
      <c r="C6" s="3272" t="s">
        <v>33</v>
      </c>
      <c r="D6" s="3288" t="s">
        <v>33</v>
      </c>
      <c r="E6" s="3304" t="s">
        <v>514</v>
      </c>
      <c r="F6" s="3320" t="s">
        <v>33</v>
      </c>
      <c r="G6" s="3336" t="s">
        <v>79</v>
      </c>
      <c r="H6" s="3352">
        <v>49</v>
      </c>
      <c r="I6" s="3368">
        <v>20</v>
      </c>
      <c r="J6" s="3384">
        <v>24</v>
      </c>
      <c r="K6" s="3400">
        <v>53</v>
      </c>
      <c r="L6" s="3416">
        <v>36</v>
      </c>
      <c r="M6" s="3432">
        <v>40</v>
      </c>
      <c r="N6" s="3448">
        <v>37</v>
      </c>
      <c r="O6" s="3464">
        <v>39</v>
      </c>
      <c r="P6" s="3480">
        <v>67</v>
      </c>
      <c r="Q6" s="3496">
        <v>33</v>
      </c>
      <c r="R6" s="3512">
        <v>49</v>
      </c>
      <c r="S6" s="3528">
        <v>32</v>
      </c>
      <c r="T6" s="3544">
        <v>8</v>
      </c>
      <c r="U6" s="3560">
        <v>8</v>
      </c>
      <c r="V6" s="3576">
        <v>31</v>
      </c>
      <c r="W6" s="3592">
        <v>57</v>
      </c>
      <c r="X6" s="3608">
        <v>91</v>
      </c>
      <c r="Y6" s="3624">
        <v>136</v>
      </c>
      <c r="Z6" s="3640">
        <v>81</v>
      </c>
      <c r="AA6" s="3656">
        <v>84</v>
      </c>
      <c r="AB6" s="3672">
        <v>151</v>
      </c>
      <c r="AC6" s="3688">
        <v>122</v>
      </c>
      <c r="AD6" s="3704">
        <v>149</v>
      </c>
      <c r="AE6" s="3720">
        <v>114</v>
      </c>
      <c r="AF6" s="3736">
        <v>39</v>
      </c>
      <c r="AG6" s="3752">
        <v>74</v>
      </c>
      <c r="AH6" s="3768">
        <v>38</v>
      </c>
      <c r="AI6" s="3784">
        <v>35</v>
      </c>
      <c r="AJ6" s="3800">
        <v>36</v>
      </c>
      <c r="AK6" s="3816">
        <v>35</v>
      </c>
      <c r="AL6" s="3832">
        <v>32</v>
      </c>
      <c r="AS6" s="3848">
        <v>412</v>
      </c>
      <c r="AT6" s="3864">
        <v>289</v>
      </c>
      <c r="AU6" s="195"/>
      <c r="AV6" s="195"/>
      <c r="AW6" s="195"/>
    </row>
    <row r="7" spans="1:49" s="190" customFormat="1" ht="15" x14ac:dyDescent="0.25">
      <c r="A7" s="3241" t="s">
        <v>513</v>
      </c>
      <c r="B7" s="3257" t="s">
        <v>514</v>
      </c>
      <c r="C7" s="3273" t="s">
        <v>33</v>
      </c>
      <c r="D7" s="3289" t="s">
        <v>33</v>
      </c>
      <c r="E7" s="3305" t="s">
        <v>514</v>
      </c>
      <c r="F7" s="3321" t="s">
        <v>33</v>
      </c>
      <c r="G7" s="3337" t="s">
        <v>37</v>
      </c>
      <c r="H7" s="3353">
        <v>8</v>
      </c>
      <c r="I7" s="3369">
        <v>4</v>
      </c>
      <c r="J7" s="3385">
        <v>2</v>
      </c>
      <c r="K7" s="3401">
        <v>1</v>
      </c>
      <c r="L7" s="3417">
        <v>1</v>
      </c>
      <c r="M7" s="3433"/>
      <c r="N7" s="3449"/>
      <c r="O7" s="3465"/>
      <c r="P7" s="3481"/>
      <c r="Q7" s="3497"/>
      <c r="R7" s="3513"/>
      <c r="S7" s="3529">
        <v>0</v>
      </c>
      <c r="T7" s="3545"/>
      <c r="U7" s="3561"/>
      <c r="V7" s="3577"/>
      <c r="W7" s="3593"/>
      <c r="X7" s="3609"/>
      <c r="Y7" s="3625"/>
      <c r="Z7" s="3641"/>
      <c r="AA7" s="3657"/>
      <c r="AB7" s="3673">
        <v>0</v>
      </c>
      <c r="AC7" s="3689"/>
      <c r="AD7" s="3705"/>
      <c r="AE7" s="3721"/>
      <c r="AF7" s="3737"/>
      <c r="AG7" s="3753">
        <v>1</v>
      </c>
      <c r="AH7" s="3769"/>
      <c r="AI7" s="3785"/>
      <c r="AJ7" s="3801"/>
      <c r="AK7" s="3817">
        <v>2</v>
      </c>
      <c r="AL7" s="3833">
        <v>0</v>
      </c>
      <c r="AS7" s="3849"/>
      <c r="AT7" s="3865">
        <v>3</v>
      </c>
      <c r="AU7" s="195"/>
      <c r="AV7" s="195"/>
      <c r="AW7" s="195"/>
    </row>
    <row r="8" spans="1:49" s="190" customFormat="1" ht="15" x14ac:dyDescent="0.25">
      <c r="A8" s="3242" t="s">
        <v>513</v>
      </c>
      <c r="B8" s="3258" t="s">
        <v>514</v>
      </c>
      <c r="C8" s="3274" t="s">
        <v>33</v>
      </c>
      <c r="D8" s="3290" t="s">
        <v>33</v>
      </c>
      <c r="E8" s="3306" t="s">
        <v>514</v>
      </c>
      <c r="F8" s="3322" t="s">
        <v>33</v>
      </c>
      <c r="G8" s="3338" t="s">
        <v>38</v>
      </c>
      <c r="H8" s="3354">
        <v>28</v>
      </c>
      <c r="I8" s="3370">
        <v>11</v>
      </c>
      <c r="J8" s="3386">
        <v>13</v>
      </c>
      <c r="K8" s="3402">
        <v>34</v>
      </c>
      <c r="L8" s="3418">
        <v>23</v>
      </c>
      <c r="M8" s="3434">
        <v>28</v>
      </c>
      <c r="N8" s="3450">
        <v>25</v>
      </c>
      <c r="O8" s="3466">
        <v>30</v>
      </c>
      <c r="P8" s="3482">
        <v>48</v>
      </c>
      <c r="Q8" s="3498">
        <v>28</v>
      </c>
      <c r="R8" s="3514">
        <v>40</v>
      </c>
      <c r="S8" s="3530">
        <v>24</v>
      </c>
      <c r="T8" s="3546">
        <v>7</v>
      </c>
      <c r="U8" s="3562">
        <v>4</v>
      </c>
      <c r="V8" s="3578">
        <v>22</v>
      </c>
      <c r="W8" s="3594">
        <v>37</v>
      </c>
      <c r="X8" s="3610">
        <v>67</v>
      </c>
      <c r="Y8" s="3626">
        <v>102</v>
      </c>
      <c r="Z8" s="3642">
        <v>62</v>
      </c>
      <c r="AA8" s="3658">
        <v>61</v>
      </c>
      <c r="AB8" s="3674">
        <v>98</v>
      </c>
      <c r="AC8" s="3690">
        <v>90</v>
      </c>
      <c r="AD8" s="3706">
        <v>109</v>
      </c>
      <c r="AE8" s="3722">
        <v>84</v>
      </c>
      <c r="AF8" s="3738">
        <v>30</v>
      </c>
      <c r="AG8" s="3754">
        <v>48</v>
      </c>
      <c r="AH8" s="3770">
        <v>27</v>
      </c>
      <c r="AI8" s="3786">
        <v>27</v>
      </c>
      <c r="AJ8" s="3802">
        <v>23</v>
      </c>
      <c r="AK8" s="3818">
        <v>28</v>
      </c>
      <c r="AL8" s="3834">
        <v>23</v>
      </c>
      <c r="AS8" s="3850">
        <v>301</v>
      </c>
      <c r="AT8" s="3866">
        <v>206</v>
      </c>
      <c r="AU8" s="195"/>
      <c r="AV8" s="195"/>
      <c r="AW8" s="195"/>
    </row>
    <row r="9" spans="1:49" s="190" customFormat="1" ht="15" x14ac:dyDescent="0.25">
      <c r="A9" s="3243" t="s">
        <v>513</v>
      </c>
      <c r="B9" s="3259" t="s">
        <v>514</v>
      </c>
      <c r="C9" s="3275" t="s">
        <v>33</v>
      </c>
      <c r="D9" s="3291" t="s">
        <v>33</v>
      </c>
      <c r="E9" s="3307" t="s">
        <v>514</v>
      </c>
      <c r="F9" s="3323" t="s">
        <v>33</v>
      </c>
      <c r="G9" s="3339" t="s">
        <v>39</v>
      </c>
      <c r="H9" s="3355">
        <v>7</v>
      </c>
      <c r="I9" s="3371">
        <v>1</v>
      </c>
      <c r="J9" s="3387">
        <v>4</v>
      </c>
      <c r="K9" s="3403">
        <v>11</v>
      </c>
      <c r="L9" s="3419">
        <v>8</v>
      </c>
      <c r="M9" s="3435">
        <v>10</v>
      </c>
      <c r="N9" s="3451">
        <v>8</v>
      </c>
      <c r="O9" s="3467">
        <v>7</v>
      </c>
      <c r="P9" s="3483">
        <v>14</v>
      </c>
      <c r="Q9" s="3499">
        <v>3</v>
      </c>
      <c r="R9" s="3515">
        <v>7</v>
      </c>
      <c r="S9" s="3531">
        <v>6</v>
      </c>
      <c r="T9" s="3547">
        <v>1</v>
      </c>
      <c r="U9" s="3563">
        <v>1</v>
      </c>
      <c r="V9" s="3579">
        <v>7</v>
      </c>
      <c r="W9" s="3595">
        <v>16</v>
      </c>
      <c r="X9" s="3611">
        <v>16</v>
      </c>
      <c r="Y9" s="3627">
        <v>22</v>
      </c>
      <c r="Z9" s="3643">
        <v>13</v>
      </c>
      <c r="AA9" s="3659">
        <v>14</v>
      </c>
      <c r="AB9" s="3675">
        <v>31</v>
      </c>
      <c r="AC9" s="3691">
        <v>18</v>
      </c>
      <c r="AD9" s="3707">
        <v>28</v>
      </c>
      <c r="AE9" s="3723">
        <v>22</v>
      </c>
      <c r="AF9" s="3739">
        <v>8</v>
      </c>
      <c r="AG9" s="3755">
        <v>15</v>
      </c>
      <c r="AH9" s="3771">
        <v>10</v>
      </c>
      <c r="AI9" s="3787">
        <v>4</v>
      </c>
      <c r="AJ9" s="3803">
        <v>8</v>
      </c>
      <c r="AK9" s="3819">
        <v>2</v>
      </c>
      <c r="AL9" s="3835">
        <v>4</v>
      </c>
      <c r="AS9" s="3851">
        <v>76</v>
      </c>
      <c r="AT9" s="3867">
        <v>51</v>
      </c>
      <c r="AU9" s="195"/>
      <c r="AV9" s="195"/>
      <c r="AW9" s="195"/>
    </row>
    <row r="10" spans="1:49" s="190" customFormat="1" ht="15" x14ac:dyDescent="0.25">
      <c r="A10" s="3244" t="s">
        <v>513</v>
      </c>
      <c r="B10" s="3260" t="s">
        <v>514</v>
      </c>
      <c r="C10" s="3276" t="s">
        <v>33</v>
      </c>
      <c r="D10" s="3292" t="s">
        <v>33</v>
      </c>
      <c r="E10" s="3308" t="s">
        <v>514</v>
      </c>
      <c r="F10" s="3324" t="s">
        <v>33</v>
      </c>
      <c r="G10" s="3340" t="s">
        <v>40</v>
      </c>
      <c r="H10" s="3356">
        <v>4</v>
      </c>
      <c r="I10" s="3372">
        <v>1</v>
      </c>
      <c r="J10" s="3388">
        <v>3</v>
      </c>
      <c r="K10" s="3404">
        <v>2</v>
      </c>
      <c r="L10" s="3420">
        <v>1</v>
      </c>
      <c r="M10" s="3436">
        <v>1</v>
      </c>
      <c r="N10" s="3452">
        <v>1</v>
      </c>
      <c r="O10" s="3468">
        <v>1</v>
      </c>
      <c r="P10" s="3484">
        <v>3</v>
      </c>
      <c r="Q10" s="3500">
        <v>2</v>
      </c>
      <c r="R10" s="3516">
        <v>2</v>
      </c>
      <c r="S10" s="3532">
        <v>1</v>
      </c>
      <c r="T10" s="3548"/>
      <c r="U10" s="3564">
        <v>1</v>
      </c>
      <c r="V10" s="3580"/>
      <c r="W10" s="3596">
        <v>2</v>
      </c>
      <c r="X10" s="3612">
        <v>5</v>
      </c>
      <c r="Y10" s="3628">
        <v>6</v>
      </c>
      <c r="Z10" s="3644">
        <v>3</v>
      </c>
      <c r="AA10" s="3660">
        <v>5</v>
      </c>
      <c r="AB10" s="3676">
        <v>15</v>
      </c>
      <c r="AC10" s="3692">
        <v>10</v>
      </c>
      <c r="AD10" s="3708">
        <v>8</v>
      </c>
      <c r="AE10" s="3724">
        <v>4</v>
      </c>
      <c r="AF10" s="3740">
        <v>1</v>
      </c>
      <c r="AG10" s="3756">
        <v>8</v>
      </c>
      <c r="AH10" s="3772">
        <v>1</v>
      </c>
      <c r="AI10" s="3788">
        <v>1</v>
      </c>
      <c r="AJ10" s="3804">
        <v>4</v>
      </c>
      <c r="AK10" s="3820">
        <v>2</v>
      </c>
      <c r="AL10" s="3836">
        <v>3</v>
      </c>
      <c r="AS10" s="3852">
        <v>17</v>
      </c>
      <c r="AT10" s="3868">
        <v>20</v>
      </c>
      <c r="AU10" s="195"/>
      <c r="AV10" s="195"/>
      <c r="AW10" s="195"/>
    </row>
    <row r="11" spans="1:49" s="190" customFormat="1" ht="15" x14ac:dyDescent="0.25">
      <c r="A11" s="3245" t="s">
        <v>513</v>
      </c>
      <c r="B11" s="3261" t="s">
        <v>514</v>
      </c>
      <c r="C11" s="3277" t="s">
        <v>33</v>
      </c>
      <c r="D11" s="3293" t="s">
        <v>33</v>
      </c>
      <c r="E11" s="3309" t="s">
        <v>514</v>
      </c>
      <c r="F11" s="3325" t="s">
        <v>33</v>
      </c>
      <c r="G11" s="3341" t="s">
        <v>41</v>
      </c>
      <c r="H11" s="3357"/>
      <c r="I11" s="3373">
        <v>1</v>
      </c>
      <c r="J11" s="3389"/>
      <c r="K11" s="3405">
        <v>2</v>
      </c>
      <c r="L11" s="3421">
        <v>1</v>
      </c>
      <c r="M11" s="3437">
        <v>1</v>
      </c>
      <c r="N11" s="3453">
        <v>2</v>
      </c>
      <c r="O11" s="3469">
        <v>1</v>
      </c>
      <c r="P11" s="3485">
        <v>2</v>
      </c>
      <c r="Q11" s="3501">
        <v>1</v>
      </c>
      <c r="R11" s="3517"/>
      <c r="S11" s="3533">
        <v>1</v>
      </c>
      <c r="T11" s="3549"/>
      <c r="U11" s="3565">
        <v>1</v>
      </c>
      <c r="V11" s="3581">
        <v>3</v>
      </c>
      <c r="W11" s="3597">
        <v>3</v>
      </c>
      <c r="X11" s="3613">
        <v>2</v>
      </c>
      <c r="Y11" s="3629">
        <v>6</v>
      </c>
      <c r="Z11" s="3645">
        <v>3</v>
      </c>
      <c r="AA11" s="3661">
        <v>4</v>
      </c>
      <c r="AB11" s="3677">
        <v>7</v>
      </c>
      <c r="AC11" s="3693">
        <v>4</v>
      </c>
      <c r="AD11" s="3709">
        <v>4</v>
      </c>
      <c r="AE11" s="3725">
        <v>4</v>
      </c>
      <c r="AF11" s="3741"/>
      <c r="AG11" s="3757">
        <v>2</v>
      </c>
      <c r="AH11" s="3773"/>
      <c r="AI11" s="3789">
        <v>3</v>
      </c>
      <c r="AJ11" s="3805">
        <v>1</v>
      </c>
      <c r="AK11" s="3821">
        <v>1</v>
      </c>
      <c r="AL11" s="3837">
        <v>2</v>
      </c>
      <c r="AS11" s="3853">
        <v>18</v>
      </c>
      <c r="AT11" s="3869">
        <v>9</v>
      </c>
      <c r="AU11" s="195"/>
      <c r="AV11" s="195"/>
      <c r="AW11" s="195"/>
    </row>
    <row r="12" spans="1:49" s="190" customFormat="1" ht="15" x14ac:dyDescent="0.25">
      <c r="A12" s="3246" t="s">
        <v>513</v>
      </c>
      <c r="B12" s="3262" t="s">
        <v>515</v>
      </c>
      <c r="C12" s="3278" t="s">
        <v>33</v>
      </c>
      <c r="D12" s="3294" t="s">
        <v>33</v>
      </c>
      <c r="E12" s="3310" t="s">
        <v>515</v>
      </c>
      <c r="F12" s="3326" t="s">
        <v>33</v>
      </c>
      <c r="G12" s="3342" t="s">
        <v>78</v>
      </c>
      <c r="H12" s="3358">
        <v>218</v>
      </c>
      <c r="I12" s="3374">
        <v>73</v>
      </c>
      <c r="J12" s="3390">
        <v>230</v>
      </c>
      <c r="K12" s="3406">
        <v>308</v>
      </c>
      <c r="L12" s="3422">
        <v>224</v>
      </c>
      <c r="M12" s="3438">
        <v>260</v>
      </c>
      <c r="N12" s="3454">
        <v>231</v>
      </c>
      <c r="O12" s="3470">
        <v>228</v>
      </c>
      <c r="P12" s="3486">
        <v>225</v>
      </c>
      <c r="Q12" s="3502">
        <v>187</v>
      </c>
      <c r="R12" s="3518">
        <v>314</v>
      </c>
      <c r="S12" s="3534">
        <v>253</v>
      </c>
      <c r="T12" s="3550">
        <v>71</v>
      </c>
      <c r="U12" s="3566">
        <v>74</v>
      </c>
      <c r="V12" s="3582">
        <v>323</v>
      </c>
      <c r="W12" s="3598">
        <v>210</v>
      </c>
      <c r="X12" s="3614">
        <v>217</v>
      </c>
      <c r="Y12" s="3630">
        <v>317</v>
      </c>
      <c r="Z12" s="3646">
        <v>246</v>
      </c>
      <c r="AA12" s="3662">
        <v>239</v>
      </c>
      <c r="AB12" s="3678">
        <v>330</v>
      </c>
      <c r="AC12" s="3694">
        <v>307</v>
      </c>
      <c r="AD12" s="3710">
        <v>377</v>
      </c>
      <c r="AE12" s="3726">
        <v>383</v>
      </c>
      <c r="AF12" s="3742">
        <v>189</v>
      </c>
      <c r="AG12" s="3758">
        <v>381</v>
      </c>
      <c r="AH12" s="3774">
        <v>348</v>
      </c>
      <c r="AI12" s="3790">
        <v>294</v>
      </c>
      <c r="AJ12" s="3806">
        <v>352</v>
      </c>
      <c r="AK12" s="3822">
        <v>412</v>
      </c>
      <c r="AL12" s="3838">
        <v>338</v>
      </c>
      <c r="AS12" s="3854">
        <v>1458</v>
      </c>
      <c r="AT12" s="3870">
        <v>2314</v>
      </c>
      <c r="AU12" s="195"/>
      <c r="AV12" s="195"/>
      <c r="AW12" s="195"/>
    </row>
    <row r="13" spans="1:49" s="190" customFormat="1" ht="15" x14ac:dyDescent="0.25">
      <c r="A13" s="3247" t="s">
        <v>513</v>
      </c>
      <c r="B13" s="3263" t="s">
        <v>515</v>
      </c>
      <c r="C13" s="3279" t="s">
        <v>33</v>
      </c>
      <c r="D13" s="3295" t="s">
        <v>33</v>
      </c>
      <c r="E13" s="3311" t="s">
        <v>515</v>
      </c>
      <c r="F13" s="3327" t="s">
        <v>33</v>
      </c>
      <c r="G13" s="3343" t="s">
        <v>36</v>
      </c>
      <c r="H13" s="3359">
        <v>175</v>
      </c>
      <c r="I13" s="3375">
        <v>58</v>
      </c>
      <c r="J13" s="3391">
        <v>180</v>
      </c>
      <c r="K13" s="3407">
        <v>245</v>
      </c>
      <c r="L13" s="3423">
        <v>188</v>
      </c>
      <c r="M13" s="3439">
        <v>220</v>
      </c>
      <c r="N13" s="3455">
        <v>206</v>
      </c>
      <c r="O13" s="3471">
        <v>204</v>
      </c>
      <c r="P13" s="3487">
        <v>190</v>
      </c>
      <c r="Q13" s="3503">
        <v>162</v>
      </c>
      <c r="R13" s="3519">
        <v>296</v>
      </c>
      <c r="S13" s="3535">
        <v>232</v>
      </c>
      <c r="T13" s="3551">
        <v>65</v>
      </c>
      <c r="U13" s="3567">
        <v>72</v>
      </c>
      <c r="V13" s="3583">
        <v>289</v>
      </c>
      <c r="W13" s="3599">
        <v>193</v>
      </c>
      <c r="X13" s="3615">
        <v>177</v>
      </c>
      <c r="Y13" s="3631">
        <v>273</v>
      </c>
      <c r="Z13" s="3647">
        <v>224</v>
      </c>
      <c r="AA13" s="3663">
        <v>211</v>
      </c>
      <c r="AB13" s="3679">
        <v>289</v>
      </c>
      <c r="AC13" s="3695">
        <v>253</v>
      </c>
      <c r="AD13" s="3711">
        <v>307</v>
      </c>
      <c r="AE13" s="3727">
        <v>344</v>
      </c>
      <c r="AF13" s="3743">
        <v>150</v>
      </c>
      <c r="AG13" s="3759">
        <v>323</v>
      </c>
      <c r="AH13" s="3775">
        <v>328</v>
      </c>
      <c r="AI13" s="3791">
        <v>272</v>
      </c>
      <c r="AJ13" s="3807">
        <v>334</v>
      </c>
      <c r="AK13" s="3823">
        <v>392</v>
      </c>
      <c r="AL13" s="3839">
        <v>309</v>
      </c>
      <c r="AS13" s="3855">
        <v>1293</v>
      </c>
      <c r="AT13" s="3871">
        <v>2108</v>
      </c>
      <c r="AU13" s="195"/>
      <c r="AV13" s="195"/>
      <c r="AW13" s="195"/>
    </row>
    <row r="14" spans="1:49" s="190" customFormat="1" ht="15" x14ac:dyDescent="0.25">
      <c r="A14" s="3248" t="s">
        <v>513</v>
      </c>
      <c r="B14" s="3264" t="s">
        <v>515</v>
      </c>
      <c r="C14" s="3280" t="s">
        <v>33</v>
      </c>
      <c r="D14" s="3296" t="s">
        <v>33</v>
      </c>
      <c r="E14" s="3312" t="s">
        <v>515</v>
      </c>
      <c r="F14" s="3328" t="s">
        <v>33</v>
      </c>
      <c r="G14" s="3344" t="s">
        <v>79</v>
      </c>
      <c r="H14" s="3360">
        <v>49</v>
      </c>
      <c r="I14" s="3376">
        <v>15</v>
      </c>
      <c r="J14" s="3392">
        <v>52</v>
      </c>
      <c r="K14" s="3408">
        <v>65</v>
      </c>
      <c r="L14" s="3424">
        <v>36</v>
      </c>
      <c r="M14" s="3440">
        <v>38</v>
      </c>
      <c r="N14" s="3456">
        <v>25</v>
      </c>
      <c r="O14" s="3472">
        <v>24</v>
      </c>
      <c r="P14" s="3488">
        <v>35</v>
      </c>
      <c r="Q14" s="3504">
        <v>25</v>
      </c>
      <c r="R14" s="3520">
        <v>18</v>
      </c>
      <c r="S14" s="3536">
        <v>20</v>
      </c>
      <c r="T14" s="3552">
        <v>6</v>
      </c>
      <c r="U14" s="3568">
        <v>3</v>
      </c>
      <c r="V14" s="3584">
        <v>34</v>
      </c>
      <c r="W14" s="3600">
        <v>17</v>
      </c>
      <c r="X14" s="3616">
        <v>40</v>
      </c>
      <c r="Y14" s="3632">
        <v>44</v>
      </c>
      <c r="Z14" s="3648">
        <v>22</v>
      </c>
      <c r="AA14" s="3664">
        <v>28</v>
      </c>
      <c r="AB14" s="3680">
        <v>41</v>
      </c>
      <c r="AC14" s="3696">
        <v>54</v>
      </c>
      <c r="AD14" s="3712">
        <v>70</v>
      </c>
      <c r="AE14" s="3728">
        <v>39</v>
      </c>
      <c r="AF14" s="3744">
        <v>39</v>
      </c>
      <c r="AG14" s="3760">
        <v>58</v>
      </c>
      <c r="AH14" s="3776">
        <v>20</v>
      </c>
      <c r="AI14" s="3792">
        <v>22</v>
      </c>
      <c r="AJ14" s="3808">
        <v>18</v>
      </c>
      <c r="AK14" s="3824">
        <v>20</v>
      </c>
      <c r="AL14" s="3840">
        <v>29</v>
      </c>
      <c r="AS14" s="3856">
        <v>166</v>
      </c>
      <c r="AT14" s="3872">
        <v>206</v>
      </c>
      <c r="AU14" s="195"/>
      <c r="AV14" s="195"/>
      <c r="AW14" s="195"/>
    </row>
    <row r="15" spans="1:49" s="190" customFormat="1" ht="15" x14ac:dyDescent="0.25">
      <c r="A15" s="3249" t="s">
        <v>513</v>
      </c>
      <c r="B15" s="3265" t="s">
        <v>515</v>
      </c>
      <c r="C15" s="3281" t="s">
        <v>33</v>
      </c>
      <c r="D15" s="3297" t="s">
        <v>33</v>
      </c>
      <c r="E15" s="3313" t="s">
        <v>515</v>
      </c>
      <c r="F15" s="3329" t="s">
        <v>33</v>
      </c>
      <c r="G15" s="3345" t="s">
        <v>37</v>
      </c>
      <c r="H15" s="3361">
        <v>11</v>
      </c>
      <c r="I15" s="3377">
        <v>4</v>
      </c>
      <c r="J15" s="3393">
        <v>14</v>
      </c>
      <c r="K15" s="3409">
        <v>5</v>
      </c>
      <c r="L15" s="3425">
        <v>3</v>
      </c>
      <c r="M15" s="3441">
        <v>2</v>
      </c>
      <c r="N15" s="3457"/>
      <c r="O15" s="3473"/>
      <c r="P15" s="3489"/>
      <c r="Q15" s="3505"/>
      <c r="R15" s="3521"/>
      <c r="S15" s="3537"/>
      <c r="T15" s="3553"/>
      <c r="U15" s="3569"/>
      <c r="V15" s="3585"/>
      <c r="W15" s="3601"/>
      <c r="X15" s="3617"/>
      <c r="Y15" s="3633"/>
      <c r="Z15" s="3649"/>
      <c r="AA15" s="3665"/>
      <c r="AB15" s="3681">
        <v>0</v>
      </c>
      <c r="AC15" s="3697"/>
      <c r="AD15" s="3713"/>
      <c r="AE15" s="3729"/>
      <c r="AF15" s="3745"/>
      <c r="AG15" s="3761"/>
      <c r="AH15" s="3777"/>
      <c r="AI15" s="3793"/>
      <c r="AJ15" s="3809"/>
      <c r="AK15" s="3825"/>
      <c r="AL15" s="3841">
        <v>0</v>
      </c>
      <c r="AS15" s="3857"/>
      <c r="AT15" s="3873">
        <v>0</v>
      </c>
      <c r="AU15" s="195"/>
      <c r="AV15" s="195"/>
      <c r="AW15" s="195"/>
    </row>
    <row r="16" spans="1:49" s="190" customFormat="1" ht="15" x14ac:dyDescent="0.25">
      <c r="A16" s="3250" t="s">
        <v>513</v>
      </c>
      <c r="B16" s="3266" t="s">
        <v>515</v>
      </c>
      <c r="C16" s="3282" t="s">
        <v>33</v>
      </c>
      <c r="D16" s="3298" t="s">
        <v>33</v>
      </c>
      <c r="E16" s="3314" t="s">
        <v>515</v>
      </c>
      <c r="F16" s="3330" t="s">
        <v>33</v>
      </c>
      <c r="G16" s="3346" t="s">
        <v>38</v>
      </c>
      <c r="H16" s="3362">
        <v>23</v>
      </c>
      <c r="I16" s="3378">
        <v>9</v>
      </c>
      <c r="J16" s="3394">
        <v>25</v>
      </c>
      <c r="K16" s="3410">
        <v>36</v>
      </c>
      <c r="L16" s="3426">
        <v>28</v>
      </c>
      <c r="M16" s="3442">
        <v>28</v>
      </c>
      <c r="N16" s="3458">
        <v>19</v>
      </c>
      <c r="O16" s="3474">
        <v>20</v>
      </c>
      <c r="P16" s="3490">
        <v>27</v>
      </c>
      <c r="Q16" s="3506">
        <v>19</v>
      </c>
      <c r="R16" s="3522">
        <v>17</v>
      </c>
      <c r="S16" s="3538">
        <v>16</v>
      </c>
      <c r="T16" s="3554">
        <v>5</v>
      </c>
      <c r="U16" s="3570">
        <v>2</v>
      </c>
      <c r="V16" s="3586">
        <v>22</v>
      </c>
      <c r="W16" s="3602">
        <v>16</v>
      </c>
      <c r="X16" s="3618">
        <v>29</v>
      </c>
      <c r="Y16" s="3634">
        <v>31</v>
      </c>
      <c r="Z16" s="3650">
        <v>19</v>
      </c>
      <c r="AA16" s="3666">
        <v>24</v>
      </c>
      <c r="AB16" s="3682">
        <v>29</v>
      </c>
      <c r="AC16" s="3698">
        <v>41</v>
      </c>
      <c r="AD16" s="3714">
        <v>57</v>
      </c>
      <c r="AE16" s="3730">
        <v>32</v>
      </c>
      <c r="AF16" s="3746">
        <v>21</v>
      </c>
      <c r="AG16" s="3762">
        <v>41</v>
      </c>
      <c r="AH16" s="3778">
        <v>13</v>
      </c>
      <c r="AI16" s="3794">
        <v>14</v>
      </c>
      <c r="AJ16" s="3810">
        <v>10</v>
      </c>
      <c r="AK16" s="3826">
        <v>15</v>
      </c>
      <c r="AL16" s="3842">
        <v>23</v>
      </c>
      <c r="AS16" s="3858">
        <v>124</v>
      </c>
      <c r="AT16" s="3874">
        <v>137</v>
      </c>
      <c r="AU16" s="195"/>
      <c r="AV16" s="195"/>
      <c r="AW16" s="195"/>
    </row>
    <row r="17" spans="1:49" s="190" customFormat="1" ht="15" x14ac:dyDescent="0.25">
      <c r="A17" s="3251" t="s">
        <v>513</v>
      </c>
      <c r="B17" s="3267" t="s">
        <v>515</v>
      </c>
      <c r="C17" s="3283" t="s">
        <v>33</v>
      </c>
      <c r="D17" s="3299" t="s">
        <v>33</v>
      </c>
      <c r="E17" s="3315" t="s">
        <v>515</v>
      </c>
      <c r="F17" s="3331" t="s">
        <v>33</v>
      </c>
      <c r="G17" s="3347" t="s">
        <v>39</v>
      </c>
      <c r="H17" s="3363">
        <v>5</v>
      </c>
      <c r="I17" s="3379">
        <v>1</v>
      </c>
      <c r="J17" s="3395">
        <v>7</v>
      </c>
      <c r="K17" s="3411">
        <v>16</v>
      </c>
      <c r="L17" s="3427">
        <v>2</v>
      </c>
      <c r="M17" s="3443">
        <v>8</v>
      </c>
      <c r="N17" s="3459">
        <v>5</v>
      </c>
      <c r="O17" s="3475">
        <v>3</v>
      </c>
      <c r="P17" s="3491">
        <v>5</v>
      </c>
      <c r="Q17" s="3507">
        <v>5</v>
      </c>
      <c r="R17" s="3523">
        <v>1</v>
      </c>
      <c r="S17" s="3539">
        <v>5</v>
      </c>
      <c r="T17" s="3555"/>
      <c r="U17" s="3571"/>
      <c r="V17" s="3587">
        <v>8</v>
      </c>
      <c r="W17" s="3603">
        <v>1</v>
      </c>
      <c r="X17" s="3619">
        <v>7</v>
      </c>
      <c r="Y17" s="3635">
        <v>9</v>
      </c>
      <c r="Z17" s="3651">
        <v>1</v>
      </c>
      <c r="AA17" s="3667">
        <v>4</v>
      </c>
      <c r="AB17" s="3683">
        <v>9</v>
      </c>
      <c r="AC17" s="3699">
        <v>8</v>
      </c>
      <c r="AD17" s="3715">
        <v>10</v>
      </c>
      <c r="AE17" s="3731">
        <v>7</v>
      </c>
      <c r="AF17" s="3747">
        <v>12</v>
      </c>
      <c r="AG17" s="3763">
        <v>10</v>
      </c>
      <c r="AH17" s="3779">
        <v>5</v>
      </c>
      <c r="AI17" s="3795">
        <v>3</v>
      </c>
      <c r="AJ17" s="3811">
        <v>5</v>
      </c>
      <c r="AK17" s="3827">
        <v>3</v>
      </c>
      <c r="AL17" s="3843">
        <v>3</v>
      </c>
      <c r="AS17" s="3859">
        <v>26</v>
      </c>
      <c r="AT17" s="3875">
        <v>41</v>
      </c>
      <c r="AU17" s="195"/>
      <c r="AV17" s="195"/>
      <c r="AW17" s="195"/>
    </row>
    <row r="18" spans="1:49" s="190" customFormat="1" ht="15" x14ac:dyDescent="0.25">
      <c r="A18" s="3252" t="s">
        <v>513</v>
      </c>
      <c r="B18" s="3268" t="s">
        <v>515</v>
      </c>
      <c r="C18" s="3284" t="s">
        <v>33</v>
      </c>
      <c r="D18" s="3300" t="s">
        <v>33</v>
      </c>
      <c r="E18" s="3316" t="s">
        <v>515</v>
      </c>
      <c r="F18" s="3332" t="s">
        <v>33</v>
      </c>
      <c r="G18" s="3348" t="s">
        <v>40</v>
      </c>
      <c r="H18" s="3364">
        <v>4</v>
      </c>
      <c r="I18" s="3380">
        <v>1</v>
      </c>
      <c r="J18" s="3396">
        <v>4</v>
      </c>
      <c r="K18" s="3412">
        <v>4</v>
      </c>
      <c r="L18" s="3428">
        <v>2</v>
      </c>
      <c r="M18" s="3444">
        <v>2</v>
      </c>
      <c r="N18" s="3460">
        <v>1</v>
      </c>
      <c r="O18" s="3476">
        <v>1</v>
      </c>
      <c r="P18" s="3492">
        <v>2</v>
      </c>
      <c r="Q18" s="3508"/>
      <c r="R18" s="3524"/>
      <c r="S18" s="3540"/>
      <c r="T18" s="3556">
        <v>1</v>
      </c>
      <c r="U18" s="3572"/>
      <c r="V18" s="3588">
        <v>3</v>
      </c>
      <c r="W18" s="3604"/>
      <c r="X18" s="3620">
        <v>3</v>
      </c>
      <c r="Y18" s="3636">
        <v>3</v>
      </c>
      <c r="Z18" s="3652">
        <v>2</v>
      </c>
      <c r="AA18" s="3668"/>
      <c r="AB18" s="3684">
        <v>1</v>
      </c>
      <c r="AC18" s="3700">
        <v>4</v>
      </c>
      <c r="AD18" s="3716">
        <v>2</v>
      </c>
      <c r="AE18" s="3732"/>
      <c r="AF18" s="3748">
        <v>3</v>
      </c>
      <c r="AG18" s="3764">
        <v>3</v>
      </c>
      <c r="AH18" s="3780">
        <v>2</v>
      </c>
      <c r="AI18" s="3796">
        <v>4</v>
      </c>
      <c r="AJ18" s="3812">
        <v>2</v>
      </c>
      <c r="AK18" s="3828">
        <v>1</v>
      </c>
      <c r="AL18" s="3844">
        <v>2</v>
      </c>
      <c r="AS18" s="3860">
        <v>12</v>
      </c>
      <c r="AT18" s="3876">
        <v>17</v>
      </c>
      <c r="AU18" s="195"/>
      <c r="AV18" s="195"/>
      <c r="AW18" s="195"/>
    </row>
    <row r="19" spans="1:49" s="190" customFormat="1" ht="15" x14ac:dyDescent="0.25">
      <c r="A19" s="3253" t="s">
        <v>513</v>
      </c>
      <c r="B19" s="3269" t="s">
        <v>515</v>
      </c>
      <c r="C19" s="3285" t="s">
        <v>33</v>
      </c>
      <c r="D19" s="3301" t="s">
        <v>33</v>
      </c>
      <c r="E19" s="3317" t="s">
        <v>515</v>
      </c>
      <c r="F19" s="3333" t="s">
        <v>33</v>
      </c>
      <c r="G19" s="3349" t="s">
        <v>41</v>
      </c>
      <c r="H19" s="3365"/>
      <c r="I19" s="3381"/>
      <c r="J19" s="3397"/>
      <c r="K19" s="3413">
        <v>2</v>
      </c>
      <c r="L19" s="3429">
        <v>1</v>
      </c>
      <c r="M19" s="3445"/>
      <c r="N19" s="3461"/>
      <c r="O19" s="3477"/>
      <c r="P19" s="3493">
        <v>1</v>
      </c>
      <c r="Q19" s="3509">
        <v>1</v>
      </c>
      <c r="R19" s="3525"/>
      <c r="S19" s="3541"/>
      <c r="T19" s="3557"/>
      <c r="U19" s="3573"/>
      <c r="V19" s="3589">
        <v>1</v>
      </c>
      <c r="W19" s="3605"/>
      <c r="X19" s="3621">
        <v>1</v>
      </c>
      <c r="Y19" s="3637">
        <v>1</v>
      </c>
      <c r="Z19" s="3653"/>
      <c r="AA19" s="3669"/>
      <c r="AB19" s="3685">
        <v>2</v>
      </c>
      <c r="AC19" s="3701">
        <v>1</v>
      </c>
      <c r="AD19" s="3717">
        <v>1</v>
      </c>
      <c r="AE19" s="3733"/>
      <c r="AF19" s="3749">
        <v>3</v>
      </c>
      <c r="AG19" s="3765">
        <v>4</v>
      </c>
      <c r="AH19" s="3781"/>
      <c r="AI19" s="3797">
        <v>1</v>
      </c>
      <c r="AJ19" s="3813">
        <v>1</v>
      </c>
      <c r="AK19" s="3829">
        <v>1</v>
      </c>
      <c r="AL19" s="3845">
        <v>1</v>
      </c>
      <c r="AS19" s="3861">
        <v>3</v>
      </c>
      <c r="AT19" s="3877">
        <v>11</v>
      </c>
      <c r="AU19" s="195"/>
      <c r="AV19" s="195"/>
      <c r="AW19" s="195"/>
    </row>
    <row r="20" spans="1:49" s="190" customFormat="1" ht="15" x14ac:dyDescent="0.25">
      <c r="A20" s="3878" t="s">
        <v>516</v>
      </c>
      <c r="B20" s="3886" t="s">
        <v>33</v>
      </c>
      <c r="C20" s="3894" t="s">
        <v>33</v>
      </c>
      <c r="D20" s="3902" t="s">
        <v>33</v>
      </c>
      <c r="E20" s="3910" t="s">
        <v>33</v>
      </c>
      <c r="F20" s="3918" t="s">
        <v>33</v>
      </c>
      <c r="G20" s="3926" t="s">
        <v>78</v>
      </c>
      <c r="H20" s="3934">
        <v>440</v>
      </c>
      <c r="I20" s="3942">
        <v>216</v>
      </c>
      <c r="J20" s="3950">
        <v>460</v>
      </c>
      <c r="K20" s="3958">
        <v>591</v>
      </c>
      <c r="L20" s="3966">
        <v>474</v>
      </c>
      <c r="M20" s="3974">
        <v>506</v>
      </c>
      <c r="N20" s="3982">
        <v>507</v>
      </c>
      <c r="O20" s="3990">
        <v>491</v>
      </c>
      <c r="P20" s="3998">
        <v>577</v>
      </c>
      <c r="Q20" s="4006">
        <v>467</v>
      </c>
      <c r="R20" s="4014">
        <v>813</v>
      </c>
      <c r="S20" s="4022">
        <v>601</v>
      </c>
      <c r="T20" s="4030">
        <v>205</v>
      </c>
      <c r="U20" s="4038">
        <v>197</v>
      </c>
      <c r="V20" s="4046">
        <v>693</v>
      </c>
      <c r="W20" s="4054">
        <v>556</v>
      </c>
      <c r="X20" s="4062">
        <v>755</v>
      </c>
      <c r="Y20" s="4070">
        <v>1307</v>
      </c>
      <c r="Z20" s="4078">
        <v>929</v>
      </c>
      <c r="AA20" s="4086">
        <v>1061</v>
      </c>
      <c r="AB20" s="4094">
        <v>1275</v>
      </c>
      <c r="AC20" s="4102">
        <v>1190</v>
      </c>
      <c r="AD20" s="4110">
        <v>1319</v>
      </c>
      <c r="AE20" s="4118">
        <v>1507</v>
      </c>
      <c r="AF20" s="4126">
        <v>509</v>
      </c>
      <c r="AG20" s="4134">
        <v>1052</v>
      </c>
      <c r="AH20" s="4142">
        <v>1209</v>
      </c>
      <c r="AI20" s="4150">
        <v>962</v>
      </c>
      <c r="AJ20" s="4158">
        <v>953</v>
      </c>
      <c r="AK20" s="4166">
        <v>1739</v>
      </c>
      <c r="AL20" s="4174">
        <v>1164</v>
      </c>
      <c r="AS20" s="4182">
        <v>4642</v>
      </c>
      <c r="AT20" s="4190">
        <v>7588</v>
      </c>
      <c r="AU20" s="195"/>
      <c r="AV20" s="195"/>
      <c r="AW20" s="195"/>
    </row>
    <row r="21" spans="1:49" s="190" customFormat="1" ht="15" x14ac:dyDescent="0.25">
      <c r="A21" s="3879" t="s">
        <v>516</v>
      </c>
      <c r="B21" s="3887" t="s">
        <v>33</v>
      </c>
      <c r="C21" s="3895" t="s">
        <v>33</v>
      </c>
      <c r="D21" s="3903" t="s">
        <v>33</v>
      </c>
      <c r="E21" s="3911" t="s">
        <v>33</v>
      </c>
      <c r="F21" s="3919" t="s">
        <v>33</v>
      </c>
      <c r="G21" s="3927" t="s">
        <v>36</v>
      </c>
      <c r="H21" s="3935">
        <v>350</v>
      </c>
      <c r="I21" s="3943">
        <v>183</v>
      </c>
      <c r="J21" s="3951">
        <v>388</v>
      </c>
      <c r="K21" s="3959">
        <v>478</v>
      </c>
      <c r="L21" s="3967">
        <v>404</v>
      </c>
      <c r="M21" s="3975">
        <v>426</v>
      </c>
      <c r="N21" s="3983">
        <v>446</v>
      </c>
      <c r="O21" s="3991">
        <v>428</v>
      </c>
      <c r="P21" s="3999">
        <v>475</v>
      </c>
      <c r="Q21" s="4007">
        <v>408</v>
      </c>
      <c r="R21" s="4015">
        <v>746</v>
      </c>
      <c r="S21" s="4023">
        <v>548</v>
      </c>
      <c r="T21" s="4031">
        <v>191</v>
      </c>
      <c r="U21" s="4039">
        <v>188</v>
      </c>
      <c r="V21" s="4047">
        <v>627</v>
      </c>
      <c r="W21" s="4055">
        <v>481</v>
      </c>
      <c r="X21" s="4063">
        <v>625</v>
      </c>
      <c r="Y21" s="4071">
        <v>1127</v>
      </c>
      <c r="Z21" s="4079">
        <v>826</v>
      </c>
      <c r="AA21" s="4087">
        <v>949</v>
      </c>
      <c r="AB21" s="4095">
        <v>1083</v>
      </c>
      <c r="AC21" s="4103">
        <v>1014</v>
      </c>
      <c r="AD21" s="4111">
        <v>1100</v>
      </c>
      <c r="AE21" s="4119">
        <v>1354</v>
      </c>
      <c r="AF21" s="4127">
        <v>431</v>
      </c>
      <c r="AG21" s="4135">
        <v>920</v>
      </c>
      <c r="AH21" s="4143">
        <v>1151</v>
      </c>
      <c r="AI21" s="4151">
        <v>905</v>
      </c>
      <c r="AJ21" s="4159">
        <v>899</v>
      </c>
      <c r="AK21" s="4167">
        <v>1684</v>
      </c>
      <c r="AL21" s="4175">
        <v>1103</v>
      </c>
      <c r="AS21" s="4183">
        <v>4065</v>
      </c>
      <c r="AT21" s="4191">
        <v>7093</v>
      </c>
      <c r="AU21" s="195"/>
      <c r="AV21" s="195"/>
      <c r="AW21" s="195"/>
    </row>
    <row r="22" spans="1:49" s="190" customFormat="1" ht="15" x14ac:dyDescent="0.25">
      <c r="A22" s="3880" t="s">
        <v>516</v>
      </c>
      <c r="B22" s="3888" t="s">
        <v>33</v>
      </c>
      <c r="C22" s="3896" t="s">
        <v>33</v>
      </c>
      <c r="D22" s="3904" t="s">
        <v>33</v>
      </c>
      <c r="E22" s="3912" t="s">
        <v>33</v>
      </c>
      <c r="F22" s="3920" t="s">
        <v>33</v>
      </c>
      <c r="G22" s="3928" t="s">
        <v>79</v>
      </c>
      <c r="H22" s="3936">
        <v>98</v>
      </c>
      <c r="I22" s="3944">
        <v>35</v>
      </c>
      <c r="J22" s="3952">
        <v>76</v>
      </c>
      <c r="K22" s="3960">
        <v>118</v>
      </c>
      <c r="L22" s="3968">
        <v>72</v>
      </c>
      <c r="M22" s="3976">
        <v>78</v>
      </c>
      <c r="N22" s="3984">
        <v>62</v>
      </c>
      <c r="O22" s="3992">
        <v>63</v>
      </c>
      <c r="P22" s="4000">
        <v>102</v>
      </c>
      <c r="Q22" s="4008">
        <v>58</v>
      </c>
      <c r="R22" s="4016">
        <v>67</v>
      </c>
      <c r="S22" s="4024">
        <v>52</v>
      </c>
      <c r="T22" s="4032">
        <v>14</v>
      </c>
      <c r="U22" s="4040">
        <v>11</v>
      </c>
      <c r="V22" s="4048">
        <v>65</v>
      </c>
      <c r="W22" s="4056">
        <v>74</v>
      </c>
      <c r="X22" s="4064">
        <v>131</v>
      </c>
      <c r="Y22" s="4072">
        <v>180</v>
      </c>
      <c r="Z22" s="4080">
        <v>103</v>
      </c>
      <c r="AA22" s="4088">
        <v>112</v>
      </c>
      <c r="AB22" s="4096">
        <v>192</v>
      </c>
      <c r="AC22" s="4104">
        <v>176</v>
      </c>
      <c r="AD22" s="4112">
        <v>219</v>
      </c>
      <c r="AE22" s="4120">
        <v>153</v>
      </c>
      <c r="AF22" s="4128">
        <v>78</v>
      </c>
      <c r="AG22" s="4136">
        <v>132</v>
      </c>
      <c r="AH22" s="4144">
        <v>58</v>
      </c>
      <c r="AI22" s="4152">
        <v>57</v>
      </c>
      <c r="AJ22" s="4160">
        <v>54</v>
      </c>
      <c r="AK22" s="4168">
        <v>55</v>
      </c>
      <c r="AL22" s="4176">
        <v>61</v>
      </c>
      <c r="AS22" s="4184">
        <v>578</v>
      </c>
      <c r="AT22" s="4192">
        <v>495</v>
      </c>
      <c r="AU22" s="195"/>
      <c r="AV22" s="195"/>
      <c r="AW22" s="195"/>
    </row>
    <row r="23" spans="1:49" s="190" customFormat="1" ht="15" x14ac:dyDescent="0.25">
      <c r="A23" s="3881" t="s">
        <v>516</v>
      </c>
      <c r="B23" s="3889" t="s">
        <v>33</v>
      </c>
      <c r="C23" s="3897" t="s">
        <v>33</v>
      </c>
      <c r="D23" s="3905" t="s">
        <v>33</v>
      </c>
      <c r="E23" s="3913" t="s">
        <v>33</v>
      </c>
      <c r="F23" s="3921" t="s">
        <v>33</v>
      </c>
      <c r="G23" s="3929" t="s">
        <v>37</v>
      </c>
      <c r="H23" s="3937">
        <v>19</v>
      </c>
      <c r="I23" s="3945">
        <v>8</v>
      </c>
      <c r="J23" s="3953">
        <v>16</v>
      </c>
      <c r="K23" s="3961">
        <v>6</v>
      </c>
      <c r="L23" s="3969">
        <v>4</v>
      </c>
      <c r="M23" s="3977">
        <v>2</v>
      </c>
      <c r="N23" s="3985"/>
      <c r="O23" s="3993"/>
      <c r="P23" s="4001"/>
      <c r="Q23" s="4009"/>
      <c r="R23" s="4017"/>
      <c r="S23" s="4025">
        <v>0</v>
      </c>
      <c r="T23" s="4033"/>
      <c r="U23" s="4041"/>
      <c r="V23" s="4049"/>
      <c r="W23" s="4057"/>
      <c r="X23" s="4065"/>
      <c r="Y23" s="4073"/>
      <c r="Z23" s="4081"/>
      <c r="AA23" s="4089"/>
      <c r="AB23" s="4097">
        <v>0</v>
      </c>
      <c r="AC23" s="4105"/>
      <c r="AD23" s="4113"/>
      <c r="AE23" s="4121"/>
      <c r="AF23" s="4129"/>
      <c r="AG23" s="4137">
        <v>1</v>
      </c>
      <c r="AH23" s="4145"/>
      <c r="AI23" s="4153"/>
      <c r="AJ23" s="4161"/>
      <c r="AK23" s="4169">
        <v>2</v>
      </c>
      <c r="AL23" s="4177">
        <v>0</v>
      </c>
      <c r="AS23" s="4185"/>
      <c r="AT23" s="4193">
        <v>3</v>
      </c>
      <c r="AU23" s="195"/>
      <c r="AV23" s="195"/>
      <c r="AW23" s="195"/>
    </row>
    <row r="24" spans="1:49" s="190" customFormat="1" ht="15" x14ac:dyDescent="0.25">
      <c r="A24" s="3882" t="s">
        <v>516</v>
      </c>
      <c r="B24" s="3890" t="s">
        <v>33</v>
      </c>
      <c r="C24" s="3898" t="s">
        <v>33</v>
      </c>
      <c r="D24" s="3906" t="s">
        <v>33</v>
      </c>
      <c r="E24" s="3914" t="s">
        <v>33</v>
      </c>
      <c r="F24" s="3922" t="s">
        <v>33</v>
      </c>
      <c r="G24" s="3930" t="s">
        <v>38</v>
      </c>
      <c r="H24" s="3938">
        <v>51</v>
      </c>
      <c r="I24" s="3946">
        <v>20</v>
      </c>
      <c r="J24" s="3954">
        <v>38</v>
      </c>
      <c r="K24" s="3962">
        <v>70</v>
      </c>
      <c r="L24" s="3970">
        <v>51</v>
      </c>
      <c r="M24" s="3978">
        <v>56</v>
      </c>
      <c r="N24" s="3986">
        <v>44</v>
      </c>
      <c r="O24" s="3994">
        <v>50</v>
      </c>
      <c r="P24" s="4002">
        <v>75</v>
      </c>
      <c r="Q24" s="4010">
        <v>47</v>
      </c>
      <c r="R24" s="4018">
        <v>57</v>
      </c>
      <c r="S24" s="4026">
        <v>40</v>
      </c>
      <c r="T24" s="4034">
        <v>12</v>
      </c>
      <c r="U24" s="4042">
        <v>6</v>
      </c>
      <c r="V24" s="4050">
        <v>44</v>
      </c>
      <c r="W24" s="4058">
        <v>53</v>
      </c>
      <c r="X24" s="4066">
        <v>96</v>
      </c>
      <c r="Y24" s="4074">
        <v>133</v>
      </c>
      <c r="Z24" s="4082">
        <v>81</v>
      </c>
      <c r="AA24" s="4090">
        <v>85</v>
      </c>
      <c r="AB24" s="4098">
        <v>127</v>
      </c>
      <c r="AC24" s="4106">
        <v>131</v>
      </c>
      <c r="AD24" s="4114">
        <v>166</v>
      </c>
      <c r="AE24" s="4122">
        <v>116</v>
      </c>
      <c r="AF24" s="4130">
        <v>51</v>
      </c>
      <c r="AG24" s="4138">
        <v>89</v>
      </c>
      <c r="AH24" s="4146">
        <v>40</v>
      </c>
      <c r="AI24" s="4154">
        <v>41</v>
      </c>
      <c r="AJ24" s="4162">
        <v>33</v>
      </c>
      <c r="AK24" s="4170">
        <v>43</v>
      </c>
      <c r="AL24" s="4178">
        <v>46</v>
      </c>
      <c r="AS24" s="4186">
        <v>425</v>
      </c>
      <c r="AT24" s="4194">
        <v>343</v>
      </c>
      <c r="AU24" s="195"/>
      <c r="AV24" s="195"/>
      <c r="AW24" s="195"/>
    </row>
    <row r="25" spans="1:49" s="190" customFormat="1" ht="15" x14ac:dyDescent="0.25">
      <c r="A25" s="3883" t="s">
        <v>516</v>
      </c>
      <c r="B25" s="3891" t="s">
        <v>33</v>
      </c>
      <c r="C25" s="3899" t="s">
        <v>33</v>
      </c>
      <c r="D25" s="3907" t="s">
        <v>33</v>
      </c>
      <c r="E25" s="3915" t="s">
        <v>33</v>
      </c>
      <c r="F25" s="3923" t="s">
        <v>33</v>
      </c>
      <c r="G25" s="3931" t="s">
        <v>39</v>
      </c>
      <c r="H25" s="3939">
        <v>12</v>
      </c>
      <c r="I25" s="3947">
        <v>2</v>
      </c>
      <c r="J25" s="3955">
        <v>11</v>
      </c>
      <c r="K25" s="3963">
        <v>27</v>
      </c>
      <c r="L25" s="3971">
        <v>10</v>
      </c>
      <c r="M25" s="3979">
        <v>18</v>
      </c>
      <c r="N25" s="3987">
        <v>13</v>
      </c>
      <c r="O25" s="3995">
        <v>10</v>
      </c>
      <c r="P25" s="4003">
        <v>19</v>
      </c>
      <c r="Q25" s="4011">
        <v>8</v>
      </c>
      <c r="R25" s="4019">
        <v>8</v>
      </c>
      <c r="S25" s="4027">
        <v>11</v>
      </c>
      <c r="T25" s="4035">
        <v>1</v>
      </c>
      <c r="U25" s="4043">
        <v>1</v>
      </c>
      <c r="V25" s="4051">
        <v>15</v>
      </c>
      <c r="W25" s="4059">
        <v>17</v>
      </c>
      <c r="X25" s="4067">
        <v>23</v>
      </c>
      <c r="Y25" s="4075">
        <v>31</v>
      </c>
      <c r="Z25" s="4083">
        <v>14</v>
      </c>
      <c r="AA25" s="4091">
        <v>18</v>
      </c>
      <c r="AB25" s="4099">
        <v>40</v>
      </c>
      <c r="AC25" s="4107">
        <v>26</v>
      </c>
      <c r="AD25" s="4115">
        <v>38</v>
      </c>
      <c r="AE25" s="4123">
        <v>29</v>
      </c>
      <c r="AF25" s="4131">
        <v>20</v>
      </c>
      <c r="AG25" s="4139">
        <v>25</v>
      </c>
      <c r="AH25" s="4147">
        <v>15</v>
      </c>
      <c r="AI25" s="4155">
        <v>7</v>
      </c>
      <c r="AJ25" s="4163">
        <v>13</v>
      </c>
      <c r="AK25" s="4171">
        <v>5</v>
      </c>
      <c r="AL25" s="4179">
        <v>7</v>
      </c>
      <c r="AS25" s="4187">
        <v>102</v>
      </c>
      <c r="AT25" s="4195">
        <v>92</v>
      </c>
      <c r="AU25" s="195"/>
      <c r="AV25" s="195"/>
      <c r="AW25" s="195"/>
    </row>
    <row r="26" spans="1:49" s="190" customFormat="1" ht="15" x14ac:dyDescent="0.25">
      <c r="A26" s="3884" t="s">
        <v>516</v>
      </c>
      <c r="B26" s="3892" t="s">
        <v>33</v>
      </c>
      <c r="C26" s="3900" t="s">
        <v>33</v>
      </c>
      <c r="D26" s="3908" t="s">
        <v>33</v>
      </c>
      <c r="E26" s="3916" t="s">
        <v>33</v>
      </c>
      <c r="F26" s="3924" t="s">
        <v>33</v>
      </c>
      <c r="G26" s="3932" t="s">
        <v>40</v>
      </c>
      <c r="H26" s="3940">
        <v>8</v>
      </c>
      <c r="I26" s="3948">
        <v>2</v>
      </c>
      <c r="J26" s="3956">
        <v>7</v>
      </c>
      <c r="K26" s="3964">
        <v>6</v>
      </c>
      <c r="L26" s="3972">
        <v>3</v>
      </c>
      <c r="M26" s="3980">
        <v>3</v>
      </c>
      <c r="N26" s="3988">
        <v>2</v>
      </c>
      <c r="O26" s="3996">
        <v>2</v>
      </c>
      <c r="P26" s="4004">
        <v>5</v>
      </c>
      <c r="Q26" s="4012">
        <v>2</v>
      </c>
      <c r="R26" s="4020">
        <v>2</v>
      </c>
      <c r="S26" s="4028">
        <v>1</v>
      </c>
      <c r="T26" s="4036">
        <v>1</v>
      </c>
      <c r="U26" s="4044">
        <v>1</v>
      </c>
      <c r="V26" s="4052">
        <v>3</v>
      </c>
      <c r="W26" s="4060">
        <v>2</v>
      </c>
      <c r="X26" s="4068">
        <v>8</v>
      </c>
      <c r="Y26" s="4076">
        <v>9</v>
      </c>
      <c r="Z26" s="4084">
        <v>5</v>
      </c>
      <c r="AA26" s="4092">
        <v>5</v>
      </c>
      <c r="AB26" s="4100">
        <v>16</v>
      </c>
      <c r="AC26" s="4108">
        <v>14</v>
      </c>
      <c r="AD26" s="4116">
        <v>10</v>
      </c>
      <c r="AE26" s="4124">
        <v>4</v>
      </c>
      <c r="AF26" s="4132">
        <v>4</v>
      </c>
      <c r="AG26" s="4140">
        <v>11</v>
      </c>
      <c r="AH26" s="4148">
        <v>3</v>
      </c>
      <c r="AI26" s="4156">
        <v>5</v>
      </c>
      <c r="AJ26" s="4164">
        <v>6</v>
      </c>
      <c r="AK26" s="4172">
        <v>3</v>
      </c>
      <c r="AL26" s="4180">
        <v>5</v>
      </c>
      <c r="AS26" s="4188">
        <v>29</v>
      </c>
      <c r="AT26" s="4196">
        <v>37</v>
      </c>
      <c r="AU26" s="195"/>
      <c r="AV26" s="195"/>
      <c r="AW26" s="195"/>
    </row>
    <row r="27" spans="1:49" s="190" customFormat="1" ht="15" x14ac:dyDescent="0.25">
      <c r="A27" s="3885" t="s">
        <v>516</v>
      </c>
      <c r="B27" s="3893" t="s">
        <v>33</v>
      </c>
      <c r="C27" s="3901" t="s">
        <v>33</v>
      </c>
      <c r="D27" s="3909" t="s">
        <v>33</v>
      </c>
      <c r="E27" s="3917" t="s">
        <v>33</v>
      </c>
      <c r="F27" s="3925" t="s">
        <v>33</v>
      </c>
      <c r="G27" s="3933" t="s">
        <v>41</v>
      </c>
      <c r="H27" s="3941"/>
      <c r="I27" s="3949">
        <v>1</v>
      </c>
      <c r="J27" s="3957"/>
      <c r="K27" s="3965">
        <v>4</v>
      </c>
      <c r="L27" s="3973">
        <v>2</v>
      </c>
      <c r="M27" s="3981">
        <v>1</v>
      </c>
      <c r="N27" s="3989">
        <v>2</v>
      </c>
      <c r="O27" s="3997">
        <v>1</v>
      </c>
      <c r="P27" s="4005">
        <v>3</v>
      </c>
      <c r="Q27" s="4013">
        <v>2</v>
      </c>
      <c r="R27" s="4021"/>
      <c r="S27" s="4029">
        <v>1</v>
      </c>
      <c r="T27" s="4037"/>
      <c r="U27" s="4045">
        <v>1</v>
      </c>
      <c r="V27" s="4053">
        <v>4</v>
      </c>
      <c r="W27" s="4061">
        <v>3</v>
      </c>
      <c r="X27" s="4069">
        <v>3</v>
      </c>
      <c r="Y27" s="4077">
        <v>7</v>
      </c>
      <c r="Z27" s="4085">
        <v>3</v>
      </c>
      <c r="AA27" s="4093">
        <v>4</v>
      </c>
      <c r="AB27" s="4101">
        <v>9</v>
      </c>
      <c r="AC27" s="4109">
        <v>5</v>
      </c>
      <c r="AD27" s="4117">
        <v>5</v>
      </c>
      <c r="AE27" s="4125">
        <v>4</v>
      </c>
      <c r="AF27" s="4133">
        <v>3</v>
      </c>
      <c r="AG27" s="4141">
        <v>6</v>
      </c>
      <c r="AH27" s="4149"/>
      <c r="AI27" s="4157">
        <v>4</v>
      </c>
      <c r="AJ27" s="4165">
        <v>2</v>
      </c>
      <c r="AK27" s="4173">
        <v>2</v>
      </c>
      <c r="AL27" s="4181">
        <v>3</v>
      </c>
      <c r="AS27" s="4189">
        <v>21</v>
      </c>
      <c r="AT27" s="4197">
        <v>20</v>
      </c>
      <c r="AU27" s="195"/>
      <c r="AV27" s="195"/>
      <c r="AW27" s="195"/>
    </row>
    <row r="28" spans="1:49" s="190" customFormat="1" x14ac:dyDescent="0.2">
      <c r="AS28" s="195"/>
      <c r="AT28" s="195"/>
      <c r="AU28" s="195"/>
      <c r="AV28" s="195"/>
      <c r="AW28" s="195"/>
    </row>
    <row r="29" spans="1:49" s="190" customFormat="1" x14ac:dyDescent="0.2">
      <c r="AS29" s="195"/>
      <c r="AT29" s="195"/>
      <c r="AU29" s="195"/>
      <c r="AV29" s="195"/>
      <c r="AW29" s="195"/>
    </row>
    <row r="30" spans="1:49" s="190" customFormat="1" x14ac:dyDescent="0.2">
      <c r="AS30" s="195"/>
      <c r="AT30" s="195"/>
      <c r="AU30" s="195"/>
      <c r="AV30" s="195"/>
      <c r="AW30" s="195"/>
    </row>
    <row r="31" spans="1:49" s="190" customFormat="1" x14ac:dyDescent="0.2">
      <c r="AS31" s="195"/>
      <c r="AT31" s="195"/>
      <c r="AU31" s="195"/>
      <c r="AV31" s="195"/>
      <c r="AW31" s="195"/>
    </row>
    <row r="32" spans="1:49" s="190" customFormat="1" x14ac:dyDescent="0.2">
      <c r="AS32" s="195"/>
      <c r="AT32" s="195"/>
      <c r="AU32" s="195"/>
      <c r="AV32" s="195"/>
      <c r="AW32" s="195"/>
    </row>
    <row r="33" spans="45:49" s="190" customFormat="1" x14ac:dyDescent="0.2">
      <c r="AS33" s="195"/>
      <c r="AT33" s="195"/>
      <c r="AU33" s="195"/>
      <c r="AV33" s="195"/>
      <c r="AW33" s="195"/>
    </row>
    <row r="34" spans="45:49" s="190" customFormat="1" x14ac:dyDescent="0.2">
      <c r="AS34" s="195"/>
      <c r="AT34" s="195"/>
      <c r="AU34" s="195"/>
      <c r="AV34" s="195"/>
      <c r="AW34" s="195"/>
    </row>
    <row r="35" spans="45:49" s="190" customFormat="1" x14ac:dyDescent="0.2">
      <c r="AS35" s="195"/>
      <c r="AT35" s="195"/>
      <c r="AU35" s="195"/>
      <c r="AV35" s="195"/>
      <c r="AW35" s="195"/>
    </row>
    <row r="36" spans="45:49" s="190" customFormat="1" x14ac:dyDescent="0.2">
      <c r="AS36" s="195"/>
      <c r="AT36" s="195"/>
      <c r="AU36" s="195"/>
      <c r="AV36" s="195"/>
      <c r="AW36" s="195"/>
    </row>
    <row r="37" spans="45:49" s="190" customFormat="1" x14ac:dyDescent="0.2">
      <c r="AS37" s="195"/>
      <c r="AT37" s="195"/>
      <c r="AU37" s="195"/>
      <c r="AV37" s="195"/>
      <c r="AW37" s="195"/>
    </row>
    <row r="38" spans="45:49" s="190" customFormat="1" x14ac:dyDescent="0.2">
      <c r="AS38" s="195"/>
      <c r="AT38" s="195"/>
      <c r="AU38" s="195"/>
      <c r="AV38" s="195"/>
      <c r="AW38" s="195"/>
    </row>
    <row r="39" spans="45:49" s="190" customFormat="1" x14ac:dyDescent="0.2">
      <c r="AS39" s="195"/>
      <c r="AT39" s="195"/>
      <c r="AU39" s="195"/>
      <c r="AV39" s="195"/>
      <c r="AW39" s="195"/>
    </row>
    <row r="40" spans="45:49" s="190" customFormat="1" x14ac:dyDescent="0.2">
      <c r="AS40" s="195"/>
      <c r="AT40" s="195"/>
      <c r="AU40" s="195"/>
      <c r="AV40" s="195"/>
      <c r="AW40" s="195"/>
    </row>
    <row r="41" spans="45:49" s="190" customFormat="1" x14ac:dyDescent="0.2"/>
    <row r="42" spans="45:49" s="190" customFormat="1" x14ac:dyDescent="0.2"/>
    <row r="43" spans="45:49" s="190" customFormat="1" x14ac:dyDescent="0.2"/>
    <row r="44" spans="45:49" s="190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2"/>
  <sheetViews>
    <sheetView zoomScale="90" zoomScaleNormal="90" workbookViewId="0">
      <pane xSplit="7" ySplit="2" topLeftCell="H3" activePane="bottomRight" state="frozen"/>
      <selection pane="topRight" activeCell="G1" sqref="G1"/>
      <selection pane="bottomLeft" activeCell="A2" sqref="A2"/>
      <selection pane="bottomRight" activeCell="E38" sqref="E38"/>
    </sheetView>
  </sheetViews>
  <sheetFormatPr defaultRowHeight="12.75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customWidth="1" collapsed="1"/>
    <col min="7" max="7" width="13.5" style="60" customWidth="1" collapsed="1"/>
    <col min="8" max="8" width="7.75" style="60" customWidth="1" collapsed="1"/>
    <col min="9" max="44" width="9" style="60" collapsed="1"/>
    <col min="45" max="49" width="9" style="100" collapsed="1"/>
    <col min="50" max="16384" width="9" style="60" collapsed="1"/>
  </cols>
  <sheetData>
    <row r="1" spans="1:49" x14ac:dyDescent="0.2">
      <c r="G1" s="104" t="s">
        <v>269</v>
      </c>
    </row>
    <row r="2" spans="1:49" s="90" customFormat="1" x14ac:dyDescent="0.2">
      <c r="A2" s="89" t="s">
        <v>233</v>
      </c>
      <c r="B2" s="89" t="s">
        <v>234</v>
      </c>
      <c r="C2" s="89" t="s">
        <v>235</v>
      </c>
      <c r="D2" s="89" t="s">
        <v>236</v>
      </c>
      <c r="E2" s="89" t="s">
        <v>237</v>
      </c>
      <c r="F2" s="89" t="s">
        <v>238</v>
      </c>
      <c r="G2" s="89" t="s">
        <v>239</v>
      </c>
      <c r="H2" s="90">
        <v>201501</v>
      </c>
      <c r="I2" s="90">
        <v>201502</v>
      </c>
      <c r="J2" s="90">
        <v>201503</v>
      </c>
      <c r="K2" s="90">
        <v>201504</v>
      </c>
      <c r="L2" s="90">
        <v>201505</v>
      </c>
      <c r="M2" s="90">
        <v>201506</v>
      </c>
      <c r="N2" s="90">
        <v>201507</v>
      </c>
      <c r="O2" s="90">
        <v>201508</v>
      </c>
      <c r="P2" s="90">
        <v>201509</v>
      </c>
      <c r="Q2" s="90">
        <v>201510</v>
      </c>
      <c r="R2" s="90">
        <v>201511</v>
      </c>
      <c r="S2" s="90">
        <v>201512</v>
      </c>
      <c r="T2" s="90">
        <v>201601</v>
      </c>
      <c r="U2" s="90">
        <v>201602</v>
      </c>
      <c r="V2" s="90">
        <v>201603</v>
      </c>
      <c r="W2" s="90">
        <v>201604</v>
      </c>
      <c r="X2" s="90">
        <v>201605</v>
      </c>
      <c r="Y2" s="90">
        <v>201606</v>
      </c>
      <c r="Z2" s="90">
        <v>201607</v>
      </c>
      <c r="AA2" s="90">
        <v>201608</v>
      </c>
      <c r="AB2" s="90">
        <v>201609</v>
      </c>
      <c r="AC2" s="90">
        <v>201610</v>
      </c>
      <c r="AD2" s="90">
        <v>201611</v>
      </c>
      <c r="AE2" s="90">
        <v>201612</v>
      </c>
      <c r="AF2" s="90">
        <v>201701</v>
      </c>
      <c r="AG2" s="90">
        <v>201702</v>
      </c>
      <c r="AH2" s="90">
        <v>201703</v>
      </c>
      <c r="AI2" s="90">
        <v>201704</v>
      </c>
      <c r="AJ2" s="90">
        <v>201705</v>
      </c>
      <c r="AK2" s="90">
        <v>201706</v>
      </c>
      <c r="AL2" s="90">
        <v>201707</v>
      </c>
      <c r="AM2" s="90">
        <v>201708</v>
      </c>
      <c r="AN2" s="90">
        <v>201709</v>
      </c>
      <c r="AO2" s="90">
        <v>201710</v>
      </c>
      <c r="AP2" s="90">
        <v>201711</v>
      </c>
      <c r="AQ2" s="90">
        <v>201712</v>
      </c>
      <c r="AS2" s="91" t="s">
        <v>240</v>
      </c>
      <c r="AT2" s="91" t="s">
        <v>241</v>
      </c>
      <c r="AU2" s="91"/>
      <c r="AV2" s="91" t="s">
        <v>203</v>
      </c>
      <c r="AW2" s="91" t="s">
        <v>0</v>
      </c>
    </row>
    <row r="3" spans="1:49" s="92" customFormat="1" x14ac:dyDescent="0.2">
      <c r="AS3" s="93"/>
      <c r="AT3" s="93"/>
      <c r="AU3" s="93"/>
      <c r="AV3" s="93"/>
      <c r="AW3" s="93"/>
    </row>
    <row r="4" spans="1:49" s="92" customFormat="1" x14ac:dyDescent="0.2">
      <c r="AS4" s="93"/>
      <c r="AT4" s="93"/>
      <c r="AU4" s="93"/>
      <c r="AV4" s="93"/>
      <c r="AW4" s="93"/>
    </row>
    <row r="5" spans="1:49" s="92" customFormat="1" x14ac:dyDescent="0.2">
      <c r="AS5" s="93"/>
      <c r="AT5" s="93"/>
      <c r="AU5" s="93"/>
      <c r="AV5" s="93"/>
      <c r="AW5" s="93"/>
    </row>
    <row r="6" spans="1:49" s="92" customFormat="1" x14ac:dyDescent="0.2">
      <c r="AS6" s="93"/>
      <c r="AT6" s="93"/>
      <c r="AU6" s="93"/>
      <c r="AV6" s="93"/>
      <c r="AW6" s="93"/>
    </row>
    <row r="7" spans="1:49" s="92" customFormat="1" x14ac:dyDescent="0.2">
      <c r="AS7" s="93"/>
      <c r="AT7" s="93"/>
      <c r="AU7" s="93"/>
      <c r="AV7" s="93"/>
      <c r="AW7" s="93"/>
    </row>
    <row r="8" spans="1:49" s="92" customFormat="1" x14ac:dyDescent="0.2">
      <c r="AS8" s="93"/>
      <c r="AT8" s="93"/>
      <c r="AU8" s="93"/>
      <c r="AV8" s="93"/>
      <c r="AW8" s="93"/>
    </row>
    <row r="9" spans="1:49" s="92" customFormat="1" x14ac:dyDescent="0.2">
      <c r="AS9" s="93"/>
      <c r="AT9" s="93"/>
      <c r="AU9" s="93"/>
      <c r="AV9" s="93"/>
      <c r="AW9" s="93"/>
    </row>
    <row r="10" spans="1:49" s="92" customFormat="1" x14ac:dyDescent="0.2">
      <c r="AS10" s="93"/>
      <c r="AT10" s="93"/>
      <c r="AU10" s="93"/>
      <c r="AV10" s="93"/>
      <c r="AW10" s="93"/>
    </row>
    <row r="11" spans="1:49" s="92" customFormat="1" x14ac:dyDescent="0.2">
      <c r="AS11" s="93"/>
      <c r="AT11" s="93"/>
      <c r="AU11" s="93"/>
      <c r="AV11" s="93"/>
      <c r="AW11" s="93"/>
    </row>
    <row r="12" spans="1:49" s="92" customFormat="1" x14ac:dyDescent="0.2">
      <c r="AS12" s="93"/>
      <c r="AT12" s="93"/>
      <c r="AU12" s="93"/>
      <c r="AV12" s="93"/>
      <c r="AW12" s="93"/>
    </row>
    <row r="13" spans="1:49" s="94" customFormat="1" x14ac:dyDescent="0.2">
      <c r="AS13" s="95"/>
      <c r="AT13" s="95"/>
      <c r="AU13" s="95"/>
      <c r="AV13" s="95"/>
      <c r="AW13" s="95"/>
    </row>
    <row r="14" spans="1:49" s="94" customFormat="1" x14ac:dyDescent="0.2">
      <c r="AS14" s="95"/>
      <c r="AT14" s="95"/>
      <c r="AU14" s="95"/>
      <c r="AV14" s="95"/>
      <c r="AW14" s="95"/>
    </row>
    <row r="15" spans="1:49" s="94" customFormat="1" x14ac:dyDescent="0.2">
      <c r="AS15" s="95"/>
      <c r="AT15" s="95"/>
      <c r="AU15" s="95"/>
      <c r="AV15" s="95"/>
      <c r="AW15" s="95"/>
    </row>
    <row r="16" spans="1:49" s="94" customFormat="1" x14ac:dyDescent="0.2">
      <c r="AS16" s="95"/>
      <c r="AT16" s="95"/>
      <c r="AU16" s="95"/>
      <c r="AV16" s="95"/>
      <c r="AW16" s="95"/>
    </row>
    <row r="17" spans="45:49" s="94" customFormat="1" x14ac:dyDescent="0.2">
      <c r="AS17" s="95"/>
      <c r="AT17" s="95"/>
      <c r="AU17" s="95"/>
      <c r="AV17" s="95"/>
      <c r="AW17" s="95"/>
    </row>
    <row r="18" spans="45:49" s="94" customFormat="1" x14ac:dyDescent="0.2">
      <c r="AS18" s="95"/>
      <c r="AT18" s="95"/>
      <c r="AU18" s="95"/>
      <c r="AV18" s="95"/>
      <c r="AW18" s="95"/>
    </row>
    <row r="19" spans="45:49" s="94" customFormat="1" x14ac:dyDescent="0.2">
      <c r="AS19" s="95"/>
      <c r="AT19" s="95"/>
      <c r="AU19" s="95"/>
      <c r="AV19" s="95"/>
      <c r="AW19" s="95"/>
    </row>
    <row r="20" spans="45:49" s="94" customFormat="1" x14ac:dyDescent="0.2">
      <c r="AS20" s="95"/>
      <c r="AT20" s="95"/>
      <c r="AU20" s="95"/>
      <c r="AV20" s="95"/>
      <c r="AW20" s="95"/>
    </row>
    <row r="21" spans="45:49" s="94" customFormat="1" x14ac:dyDescent="0.2">
      <c r="AS21" s="95"/>
      <c r="AT21" s="95"/>
      <c r="AU21" s="95"/>
      <c r="AV21" s="95"/>
      <c r="AW21" s="95"/>
    </row>
    <row r="22" spans="45:49" s="94" customFormat="1" x14ac:dyDescent="0.2">
      <c r="AS22" s="95"/>
      <c r="AT22" s="95"/>
      <c r="AU22" s="95"/>
      <c r="AV22" s="95"/>
      <c r="AW22" s="95"/>
    </row>
    <row r="23" spans="45:49" s="92" customFormat="1" x14ac:dyDescent="0.2">
      <c r="AS23" s="93"/>
      <c r="AT23" s="93"/>
      <c r="AU23" s="93"/>
      <c r="AV23" s="93"/>
      <c r="AW23" s="93"/>
    </row>
    <row r="24" spans="45:49" s="92" customFormat="1" x14ac:dyDescent="0.2">
      <c r="AS24" s="93"/>
      <c r="AT24" s="93"/>
      <c r="AU24" s="93"/>
      <c r="AV24" s="93"/>
      <c r="AW24" s="93"/>
    </row>
    <row r="25" spans="45:49" s="92" customFormat="1" x14ac:dyDescent="0.2">
      <c r="AS25" s="93"/>
      <c r="AT25" s="93"/>
      <c r="AU25" s="93"/>
      <c r="AV25" s="93"/>
      <c r="AW25" s="93"/>
    </row>
    <row r="26" spans="45:49" s="92" customFormat="1" x14ac:dyDescent="0.2">
      <c r="AS26" s="93"/>
      <c r="AT26" s="93"/>
      <c r="AU26" s="93"/>
      <c r="AV26" s="93"/>
      <c r="AW26" s="93"/>
    </row>
    <row r="27" spans="45:49" s="92" customFormat="1" x14ac:dyDescent="0.2">
      <c r="AS27" s="93"/>
      <c r="AT27" s="93"/>
      <c r="AU27" s="93"/>
      <c r="AV27" s="93"/>
      <c r="AW27" s="93"/>
    </row>
    <row r="28" spans="45:49" s="96" customFormat="1" x14ac:dyDescent="0.2">
      <c r="AS28" s="97"/>
      <c r="AT28" s="97"/>
      <c r="AU28" s="97"/>
      <c r="AV28" s="97"/>
      <c r="AW28" s="97"/>
    </row>
    <row r="29" spans="45:49" s="96" customFormat="1" x14ac:dyDescent="0.2">
      <c r="AS29" s="97"/>
      <c r="AT29" s="97"/>
      <c r="AU29" s="97"/>
      <c r="AV29" s="97"/>
      <c r="AW29" s="97"/>
    </row>
    <row r="30" spans="45:49" s="96" customFormat="1" x14ac:dyDescent="0.2">
      <c r="AS30" s="97"/>
      <c r="AT30" s="97"/>
      <c r="AU30" s="97"/>
      <c r="AV30" s="97"/>
      <c r="AW30" s="97"/>
    </row>
    <row r="31" spans="45:49" s="96" customFormat="1" x14ac:dyDescent="0.2">
      <c r="AS31" s="97"/>
      <c r="AT31" s="97"/>
      <c r="AU31" s="97"/>
      <c r="AV31" s="97"/>
      <c r="AW31" s="97"/>
    </row>
    <row r="32" spans="45:49" s="96" customFormat="1" x14ac:dyDescent="0.2">
      <c r="AS32" s="97"/>
      <c r="AT32" s="97"/>
      <c r="AU32" s="97"/>
      <c r="AV32" s="97"/>
      <c r="AW32" s="97"/>
    </row>
    <row r="33" spans="45:49" s="96" customFormat="1" x14ac:dyDescent="0.2">
      <c r="AS33" s="97"/>
      <c r="AT33" s="97"/>
      <c r="AU33" s="97"/>
      <c r="AV33" s="97"/>
      <c r="AW33" s="97"/>
    </row>
    <row r="34" spans="45:49" s="96" customFormat="1" x14ac:dyDescent="0.2">
      <c r="AS34" s="97"/>
      <c r="AT34" s="97"/>
      <c r="AU34" s="97"/>
      <c r="AV34" s="97"/>
      <c r="AW34" s="97"/>
    </row>
    <row r="35" spans="45:49" s="96" customFormat="1" x14ac:dyDescent="0.2">
      <c r="AS35" s="97"/>
      <c r="AT35" s="97"/>
      <c r="AU35" s="97"/>
      <c r="AV35" s="97"/>
      <c r="AW35" s="97"/>
    </row>
    <row r="36" spans="45:49" s="96" customFormat="1" x14ac:dyDescent="0.2">
      <c r="AS36" s="97"/>
      <c r="AT36" s="97"/>
      <c r="AU36" s="97"/>
      <c r="AV36" s="97"/>
      <c r="AW36" s="97"/>
    </row>
    <row r="37" spans="45:49" s="96" customFormat="1" x14ac:dyDescent="0.2">
      <c r="AS37" s="97"/>
      <c r="AT37" s="97"/>
      <c r="AU37" s="97"/>
      <c r="AV37" s="97"/>
      <c r="AW37" s="97"/>
    </row>
    <row r="38" spans="45:49" s="98" customFormat="1" x14ac:dyDescent="0.2">
      <c r="AS38" s="99"/>
      <c r="AT38" s="99"/>
      <c r="AU38" s="99"/>
      <c r="AV38" s="99"/>
      <c r="AW38" s="99"/>
    </row>
    <row r="39" spans="45:49" s="98" customFormat="1" x14ac:dyDescent="0.2">
      <c r="AS39" s="99"/>
      <c r="AT39" s="99"/>
      <c r="AU39" s="99"/>
      <c r="AV39" s="99"/>
      <c r="AW39" s="99"/>
    </row>
    <row r="40" spans="45:49" s="98" customFormat="1" x14ac:dyDescent="0.2">
      <c r="AS40" s="99"/>
      <c r="AT40" s="99"/>
      <c r="AU40" s="99"/>
      <c r="AV40" s="99"/>
      <c r="AW40" s="99"/>
    </row>
    <row r="41" spans="45:49" s="98" customFormat="1" x14ac:dyDescent="0.2">
      <c r="AS41" s="99"/>
      <c r="AT41" s="99"/>
      <c r="AU41" s="99"/>
      <c r="AV41" s="99"/>
      <c r="AW41" s="99"/>
    </row>
    <row r="42" spans="45:49" s="98" customFormat="1" x14ac:dyDescent="0.2">
      <c r="AS42" s="99"/>
      <c r="AT42" s="99"/>
      <c r="AU42" s="99"/>
      <c r="AV42" s="99"/>
      <c r="AW42" s="99"/>
    </row>
  </sheetData>
  <autoFilter ref="A2:AX2"/>
  <hyperlinks>
    <hyperlink ref="G1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106"/>
  <sheetViews>
    <sheetView showGridLines="0" zoomScale="80" zoomScaleNormal="80" workbookViewId="0">
      <pane xSplit="7" ySplit="3" topLeftCell="H4" activePane="bottomRight" state="frozen"/>
      <selection pane="topRight" activeCell="H1" sqref="H1"/>
      <selection pane="bottomLeft" activeCell="A3" sqref="A3"/>
      <selection pane="bottomRight" sqref="A1:XFD1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hidden="1" customWidth="1" outlineLevel="1" collapsed="1"/>
    <col min="7" max="7" width="13.5" style="60" customWidth="1" collapsed="1"/>
    <col min="8" max="18" width="9.75" style="60" hidden="1" customWidth="1" outlineLevel="1" collapsed="1"/>
    <col min="19" max="19" width="9.75" style="60" customWidth="1" collapsed="1"/>
    <col min="20" max="30" width="9.625" style="60" hidden="1" customWidth="1" outlineLevel="1" collapsed="1"/>
    <col min="31" max="31" width="9.625" style="60" customWidth="1" collapsed="1"/>
    <col min="32" max="38" width="10" style="60" customWidth="1" collapsed="1"/>
    <col min="39" max="43" width="10" style="60" hidden="1" customWidth="1" outlineLevel="1" collapsed="1"/>
    <col min="44" max="44" width="9" style="60" collapsed="1"/>
    <col min="45" max="46" width="11.125" style="100" bestFit="1" customWidth="1" collapsed="1"/>
    <col min="47" max="47" width="9" style="100" collapsed="1"/>
    <col min="48" max="48" width="7.75" style="100" bestFit="1" customWidth="1" collapsed="1"/>
    <col min="49" max="49" width="6.875" style="100" bestFit="1" customWidth="1" collapsed="1"/>
    <col min="50" max="16384" width="9" style="60" collapsed="1"/>
  </cols>
  <sheetData>
    <row r="1" spans="1:50" s="107" customFormat="1" x14ac:dyDescent="0.2">
      <c r="A1" s="107" t="s">
        <v>314</v>
      </c>
      <c r="B1" s="107" t="s">
        <v>318</v>
      </c>
      <c r="C1" s="107" t="s">
        <v>317</v>
      </c>
      <c r="D1" s="107" t="s">
        <v>316</v>
      </c>
      <c r="E1" s="187" t="s">
        <v>312</v>
      </c>
      <c r="F1" s="107" t="s">
        <v>315</v>
      </c>
      <c r="G1" s="187" t="s">
        <v>313</v>
      </c>
      <c r="H1" s="106">
        <v>201501</v>
      </c>
      <c r="I1" s="106">
        <v>201502</v>
      </c>
      <c r="J1" s="106">
        <v>201503</v>
      </c>
      <c r="K1" s="106">
        <v>201504</v>
      </c>
      <c r="L1" s="106">
        <v>201505</v>
      </c>
      <c r="M1" s="106">
        <v>201506</v>
      </c>
      <c r="N1" s="106">
        <v>201507</v>
      </c>
      <c r="O1" s="106">
        <v>201508</v>
      </c>
      <c r="P1" s="106">
        <v>201509</v>
      </c>
      <c r="Q1" s="106">
        <v>201510</v>
      </c>
      <c r="R1" s="106">
        <v>201511</v>
      </c>
      <c r="S1" s="106">
        <v>201512</v>
      </c>
      <c r="T1" s="106">
        <v>201601</v>
      </c>
      <c r="U1" s="106">
        <v>201602</v>
      </c>
      <c r="V1" s="106">
        <v>201603</v>
      </c>
      <c r="W1" s="106">
        <v>201604</v>
      </c>
      <c r="X1" s="106">
        <v>201605</v>
      </c>
      <c r="Y1" s="106">
        <v>201606</v>
      </c>
      <c r="Z1" s="106">
        <v>201607</v>
      </c>
      <c r="AA1" s="106">
        <v>201608</v>
      </c>
      <c r="AB1" s="106">
        <v>201609</v>
      </c>
      <c r="AC1" s="106">
        <v>201610</v>
      </c>
      <c r="AD1" s="106">
        <v>201611</v>
      </c>
      <c r="AE1" s="106">
        <v>201612</v>
      </c>
      <c r="AF1" s="106">
        <v>201701</v>
      </c>
      <c r="AG1" s="106">
        <v>201702</v>
      </c>
      <c r="AH1" s="106">
        <v>201703</v>
      </c>
      <c r="AI1" s="106">
        <v>201704</v>
      </c>
      <c r="AJ1" s="106">
        <v>201705</v>
      </c>
      <c r="AK1" s="106">
        <v>201706</v>
      </c>
      <c r="AL1" s="106">
        <v>201707</v>
      </c>
      <c r="AM1" s="106">
        <v>201708</v>
      </c>
      <c r="AN1" s="106">
        <v>201709</v>
      </c>
      <c r="AO1" s="106">
        <v>201710</v>
      </c>
      <c r="AP1" s="106">
        <v>201711</v>
      </c>
      <c r="AQ1" s="106">
        <v>201712</v>
      </c>
      <c r="AS1" s="193">
        <v>2016</v>
      </c>
      <c r="AT1" s="193">
        <v>2017</v>
      </c>
      <c r="AU1" s="194"/>
      <c r="AV1" s="194"/>
      <c r="AW1" s="194"/>
    </row>
    <row r="2" spans="1:50" x14ac:dyDescent="0.2">
      <c r="G2" s="104" t="s">
        <v>269</v>
      </c>
    </row>
    <row r="3" spans="1:50" s="90" customFormat="1" x14ac:dyDescent="0.2">
      <c r="A3" s="89" t="s">
        <v>233</v>
      </c>
      <c r="B3" s="89" t="s">
        <v>234</v>
      </c>
      <c r="C3" s="89" t="s">
        <v>235</v>
      </c>
      <c r="D3" s="89" t="s">
        <v>236</v>
      </c>
      <c r="E3" s="89" t="s">
        <v>237</v>
      </c>
      <c r="F3" s="89" t="s">
        <v>238</v>
      </c>
      <c r="G3" s="89" t="s">
        <v>239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240</v>
      </c>
      <c r="AT3" s="89" t="s">
        <v>241</v>
      </c>
      <c r="AU3" s="89"/>
      <c r="AV3" s="89" t="s">
        <v>203</v>
      </c>
      <c r="AW3" s="89" t="s">
        <v>0</v>
      </c>
      <c r="AX3" s="89"/>
    </row>
    <row r="4" spans="1:50" s="190" customFormat="1" ht="15" x14ac:dyDescent="0.25">
      <c r="A4" s="196" t="s">
        <v>513</v>
      </c>
      <c r="B4" s="214" t="s">
        <v>514</v>
      </c>
      <c r="C4" s="232" t="s">
        <v>33</v>
      </c>
      <c r="D4" s="250" t="s">
        <v>33</v>
      </c>
      <c r="E4" s="268" t="s">
        <v>514</v>
      </c>
      <c r="F4" s="286" t="s">
        <v>33</v>
      </c>
      <c r="G4" s="304" t="s">
        <v>90</v>
      </c>
      <c r="H4" s="322">
        <v>219</v>
      </c>
      <c r="I4" s="340">
        <v>143</v>
      </c>
      <c r="J4" s="358">
        <v>228</v>
      </c>
      <c r="K4" s="376">
        <v>279</v>
      </c>
      <c r="L4" s="394">
        <v>249</v>
      </c>
      <c r="M4" s="412">
        <v>246</v>
      </c>
      <c r="N4" s="430">
        <v>269</v>
      </c>
      <c r="O4" s="448">
        <v>261</v>
      </c>
      <c r="P4" s="466">
        <v>350</v>
      </c>
      <c r="Q4" s="484">
        <v>279</v>
      </c>
      <c r="R4" s="502">
        <v>494</v>
      </c>
      <c r="S4" s="520">
        <v>344</v>
      </c>
      <c r="T4" s="538">
        <v>134</v>
      </c>
      <c r="U4" s="556">
        <v>122</v>
      </c>
      <c r="V4" s="574">
        <v>363</v>
      </c>
      <c r="W4" s="592">
        <v>339</v>
      </c>
      <c r="X4" s="610">
        <v>535</v>
      </c>
      <c r="Y4" s="628">
        <v>985</v>
      </c>
      <c r="Z4" s="646">
        <v>680</v>
      </c>
      <c r="AA4" s="664">
        <v>814</v>
      </c>
      <c r="AB4" s="682">
        <v>937</v>
      </c>
      <c r="AC4" s="700">
        <v>881</v>
      </c>
      <c r="AD4" s="718">
        <v>935</v>
      </c>
      <c r="AE4" s="736">
        <v>1116</v>
      </c>
      <c r="AF4" s="754">
        <v>320</v>
      </c>
      <c r="AG4" s="772">
        <v>666</v>
      </c>
      <c r="AH4" s="790">
        <v>855</v>
      </c>
      <c r="AI4" s="808">
        <v>650</v>
      </c>
      <c r="AJ4" s="826">
        <v>587</v>
      </c>
      <c r="AK4" s="844">
        <v>1312</v>
      </c>
      <c r="AL4" s="862">
        <v>825</v>
      </c>
      <c r="AM4" s="191"/>
      <c r="AN4" s="191"/>
      <c r="AO4" s="191"/>
      <c r="AP4" s="191"/>
      <c r="AQ4" s="191"/>
      <c r="AR4" s="191"/>
      <c r="AS4" s="880">
        <v>3158</v>
      </c>
      <c r="AT4" s="898">
        <v>5215</v>
      </c>
      <c r="AU4" s="192"/>
      <c r="AV4" s="192"/>
      <c r="AW4" s="192"/>
    </row>
    <row r="5" spans="1:50" s="190" customFormat="1" ht="15" x14ac:dyDescent="0.25">
      <c r="A5" s="197" t="s">
        <v>513</v>
      </c>
      <c r="B5" s="215" t="s">
        <v>514</v>
      </c>
      <c r="C5" s="233" t="s">
        <v>33</v>
      </c>
      <c r="D5" s="251" t="s">
        <v>33</v>
      </c>
      <c r="E5" s="269" t="s">
        <v>514</v>
      </c>
      <c r="F5" s="287" t="s">
        <v>33</v>
      </c>
      <c r="G5" s="305" t="s">
        <v>91</v>
      </c>
      <c r="H5" s="323">
        <v>89</v>
      </c>
      <c r="I5" s="341">
        <v>42</v>
      </c>
      <c r="J5" s="359">
        <v>71</v>
      </c>
      <c r="K5" s="377">
        <v>83</v>
      </c>
      <c r="L5" s="395">
        <v>84</v>
      </c>
      <c r="M5" s="413">
        <v>91</v>
      </c>
      <c r="N5" s="431">
        <v>142</v>
      </c>
      <c r="O5" s="449">
        <v>84</v>
      </c>
      <c r="P5" s="467">
        <v>189</v>
      </c>
      <c r="Q5" s="485">
        <v>124</v>
      </c>
      <c r="R5" s="503">
        <v>244</v>
      </c>
      <c r="S5" s="521">
        <v>141</v>
      </c>
      <c r="T5" s="539">
        <v>49</v>
      </c>
      <c r="U5" s="557">
        <v>32</v>
      </c>
      <c r="V5" s="575">
        <v>161</v>
      </c>
      <c r="W5" s="593">
        <v>179</v>
      </c>
      <c r="X5" s="611">
        <v>228</v>
      </c>
      <c r="Y5" s="629">
        <v>435</v>
      </c>
      <c r="Z5" s="647">
        <v>288</v>
      </c>
      <c r="AA5" s="665">
        <v>322</v>
      </c>
      <c r="AB5" s="683">
        <v>414</v>
      </c>
      <c r="AC5" s="701">
        <v>359</v>
      </c>
      <c r="AD5" s="719">
        <v>293</v>
      </c>
      <c r="AE5" s="737">
        <v>584</v>
      </c>
      <c r="AF5" s="755">
        <v>117</v>
      </c>
      <c r="AG5" s="773">
        <v>235</v>
      </c>
      <c r="AH5" s="791">
        <v>457</v>
      </c>
      <c r="AI5" s="809">
        <v>327</v>
      </c>
      <c r="AJ5" s="827">
        <v>285</v>
      </c>
      <c r="AK5" s="845">
        <v>713</v>
      </c>
      <c r="AL5" s="863">
        <v>355</v>
      </c>
      <c r="AM5" s="191"/>
      <c r="AN5" s="191"/>
      <c r="AO5" s="191"/>
      <c r="AP5" s="191"/>
      <c r="AQ5" s="191"/>
      <c r="AR5" s="191"/>
      <c r="AS5" s="881">
        <v>1372</v>
      </c>
      <c r="AT5" s="899">
        <v>2489</v>
      </c>
      <c r="AU5" s="192"/>
      <c r="AV5" s="192"/>
      <c r="AW5" s="192"/>
    </row>
    <row r="6" spans="1:50" s="190" customFormat="1" ht="15" x14ac:dyDescent="0.25">
      <c r="A6" s="198" t="s">
        <v>513</v>
      </c>
      <c r="B6" s="216" t="s">
        <v>514</v>
      </c>
      <c r="C6" s="234" t="s">
        <v>33</v>
      </c>
      <c r="D6" s="252" t="s">
        <v>33</v>
      </c>
      <c r="E6" s="270" t="s">
        <v>514</v>
      </c>
      <c r="F6" s="288" t="s">
        <v>33</v>
      </c>
      <c r="G6" s="306" t="s">
        <v>92</v>
      </c>
      <c r="H6" s="324">
        <v>111</v>
      </c>
      <c r="I6" s="342">
        <v>54</v>
      </c>
      <c r="J6" s="360">
        <v>96</v>
      </c>
      <c r="K6" s="378">
        <v>100</v>
      </c>
      <c r="L6" s="396">
        <v>103</v>
      </c>
      <c r="M6" s="414">
        <v>120</v>
      </c>
      <c r="N6" s="432">
        <v>163</v>
      </c>
      <c r="O6" s="450">
        <v>120</v>
      </c>
      <c r="P6" s="468">
        <v>211</v>
      </c>
      <c r="Q6" s="486">
        <v>137</v>
      </c>
      <c r="R6" s="504">
        <v>293</v>
      </c>
      <c r="S6" s="522">
        <v>170</v>
      </c>
      <c r="T6" s="540">
        <v>60</v>
      </c>
      <c r="U6" s="558">
        <v>45</v>
      </c>
      <c r="V6" s="576">
        <v>205</v>
      </c>
      <c r="W6" s="594">
        <v>207</v>
      </c>
      <c r="X6" s="612">
        <v>270</v>
      </c>
      <c r="Y6" s="630">
        <v>529</v>
      </c>
      <c r="Z6" s="648">
        <v>326</v>
      </c>
      <c r="AA6" s="666">
        <v>396</v>
      </c>
      <c r="AB6" s="684">
        <v>491</v>
      </c>
      <c r="AC6" s="702">
        <v>415</v>
      </c>
      <c r="AD6" s="720">
        <v>381</v>
      </c>
      <c r="AE6" s="738">
        <v>636</v>
      </c>
      <c r="AF6" s="756">
        <v>137</v>
      </c>
      <c r="AG6" s="774">
        <v>286</v>
      </c>
      <c r="AH6" s="792">
        <v>483</v>
      </c>
      <c r="AI6" s="810">
        <v>356</v>
      </c>
      <c r="AJ6" s="828">
        <v>298</v>
      </c>
      <c r="AK6" s="846">
        <v>750</v>
      </c>
      <c r="AL6" s="864">
        <v>365</v>
      </c>
      <c r="AM6" s="191"/>
      <c r="AN6" s="191"/>
      <c r="AO6" s="191"/>
      <c r="AP6" s="191"/>
      <c r="AQ6" s="191"/>
      <c r="AR6" s="191"/>
      <c r="AS6" s="882">
        <v>1642</v>
      </c>
      <c r="AT6" s="900">
        <v>2675</v>
      </c>
      <c r="AU6" s="192"/>
      <c r="AV6" s="192"/>
      <c r="AW6" s="192"/>
    </row>
    <row r="7" spans="1:50" s="190" customFormat="1" ht="15" x14ac:dyDescent="0.25">
      <c r="A7" s="199" t="s">
        <v>513</v>
      </c>
      <c r="B7" s="217" t="s">
        <v>514</v>
      </c>
      <c r="C7" s="235" t="s">
        <v>33</v>
      </c>
      <c r="D7" s="253" t="s">
        <v>33</v>
      </c>
      <c r="E7" s="271" t="s">
        <v>514</v>
      </c>
      <c r="F7" s="289" t="s">
        <v>33</v>
      </c>
      <c r="G7" s="307" t="s">
        <v>93</v>
      </c>
      <c r="H7" s="325">
        <v>75</v>
      </c>
      <c r="I7" s="343">
        <v>42</v>
      </c>
      <c r="J7" s="361">
        <v>60</v>
      </c>
      <c r="K7" s="379">
        <v>68</v>
      </c>
      <c r="L7" s="397">
        <v>61</v>
      </c>
      <c r="M7" s="415">
        <v>82</v>
      </c>
      <c r="N7" s="433">
        <v>113</v>
      </c>
      <c r="O7" s="451">
        <v>88</v>
      </c>
      <c r="P7" s="469">
        <v>143</v>
      </c>
      <c r="Q7" s="487">
        <v>87</v>
      </c>
      <c r="R7" s="505">
        <v>211</v>
      </c>
      <c r="S7" s="523">
        <v>101</v>
      </c>
      <c r="T7" s="541">
        <v>40</v>
      </c>
      <c r="U7" s="559">
        <v>23</v>
      </c>
      <c r="V7" s="577">
        <v>120</v>
      </c>
      <c r="W7" s="595">
        <v>125</v>
      </c>
      <c r="X7" s="613">
        <v>186</v>
      </c>
      <c r="Y7" s="631">
        <v>320</v>
      </c>
      <c r="Z7" s="649">
        <v>218</v>
      </c>
      <c r="AA7" s="667">
        <v>272</v>
      </c>
      <c r="AB7" s="685">
        <v>322</v>
      </c>
      <c r="AC7" s="703">
        <v>285</v>
      </c>
      <c r="AD7" s="721">
        <v>298</v>
      </c>
      <c r="AE7" s="739">
        <v>444</v>
      </c>
      <c r="AF7" s="757">
        <v>111</v>
      </c>
      <c r="AG7" s="775">
        <v>218</v>
      </c>
      <c r="AH7" s="793">
        <v>335</v>
      </c>
      <c r="AI7" s="811">
        <v>310</v>
      </c>
      <c r="AJ7" s="829">
        <v>275</v>
      </c>
      <c r="AK7" s="847">
        <v>702</v>
      </c>
      <c r="AL7" s="865">
        <v>325</v>
      </c>
      <c r="AM7" s="191"/>
      <c r="AN7" s="191"/>
      <c r="AO7" s="191"/>
      <c r="AP7" s="191"/>
      <c r="AQ7" s="191"/>
      <c r="AR7" s="191"/>
      <c r="AS7" s="883">
        <v>1032</v>
      </c>
      <c r="AT7" s="901">
        <v>2276</v>
      </c>
      <c r="AU7" s="192"/>
      <c r="AV7" s="192"/>
      <c r="AW7" s="192"/>
    </row>
    <row r="8" spans="1:50" s="190" customFormat="1" ht="15" x14ac:dyDescent="0.25">
      <c r="A8" s="200" t="s">
        <v>513</v>
      </c>
      <c r="B8" s="218" t="s">
        <v>514</v>
      </c>
      <c r="C8" s="236" t="s">
        <v>33</v>
      </c>
      <c r="D8" s="254" t="s">
        <v>33</v>
      </c>
      <c r="E8" s="272" t="s">
        <v>514</v>
      </c>
      <c r="F8" s="290" t="s">
        <v>33</v>
      </c>
      <c r="G8" s="308" t="s">
        <v>94</v>
      </c>
      <c r="H8" s="326">
        <v>52</v>
      </c>
      <c r="I8" s="344">
        <v>35</v>
      </c>
      <c r="J8" s="362">
        <v>45</v>
      </c>
      <c r="K8" s="380">
        <v>53</v>
      </c>
      <c r="L8" s="398">
        <v>50</v>
      </c>
      <c r="M8" s="416">
        <v>62</v>
      </c>
      <c r="N8" s="434">
        <v>92</v>
      </c>
      <c r="O8" s="452">
        <v>69</v>
      </c>
      <c r="P8" s="470">
        <v>120</v>
      </c>
      <c r="Q8" s="488">
        <v>67</v>
      </c>
      <c r="R8" s="506">
        <v>155</v>
      </c>
      <c r="S8" s="524">
        <v>72</v>
      </c>
      <c r="T8" s="542">
        <v>31</v>
      </c>
      <c r="U8" s="560">
        <v>17</v>
      </c>
      <c r="V8" s="578">
        <v>89</v>
      </c>
      <c r="W8" s="596">
        <v>88</v>
      </c>
      <c r="X8" s="614">
        <v>140</v>
      </c>
      <c r="Y8" s="632">
        <v>233</v>
      </c>
      <c r="Z8" s="650">
        <v>162</v>
      </c>
      <c r="AA8" s="668">
        <v>209</v>
      </c>
      <c r="AB8" s="686">
        <v>257</v>
      </c>
      <c r="AC8" s="704">
        <v>213</v>
      </c>
      <c r="AD8" s="722">
        <v>215</v>
      </c>
      <c r="AE8" s="740">
        <v>325</v>
      </c>
      <c r="AF8" s="758">
        <v>87</v>
      </c>
      <c r="AG8" s="776">
        <v>158</v>
      </c>
      <c r="AH8" s="794">
        <v>255</v>
      </c>
      <c r="AI8" s="812">
        <v>228</v>
      </c>
      <c r="AJ8" s="830">
        <v>195</v>
      </c>
      <c r="AK8" s="848">
        <v>424</v>
      </c>
      <c r="AL8" s="866">
        <v>202</v>
      </c>
      <c r="AM8" s="191"/>
      <c r="AN8" s="191"/>
      <c r="AO8" s="191"/>
      <c r="AP8" s="191"/>
      <c r="AQ8" s="191"/>
      <c r="AR8" s="191"/>
      <c r="AS8" s="884">
        <v>760</v>
      </c>
      <c r="AT8" s="902">
        <v>1549</v>
      </c>
      <c r="AU8" s="192"/>
      <c r="AV8" s="192"/>
      <c r="AW8" s="192"/>
    </row>
    <row r="9" spans="1:50" s="190" customFormat="1" ht="15" x14ac:dyDescent="0.25">
      <c r="A9" s="201" t="s">
        <v>513</v>
      </c>
      <c r="B9" s="219" t="s">
        <v>514</v>
      </c>
      <c r="C9" s="237" t="s">
        <v>33</v>
      </c>
      <c r="D9" s="255" t="s">
        <v>33</v>
      </c>
      <c r="E9" s="273" t="s">
        <v>514</v>
      </c>
      <c r="F9" s="291" t="s">
        <v>33</v>
      </c>
      <c r="G9" s="309" t="s">
        <v>95</v>
      </c>
      <c r="H9" s="327">
        <v>0.40600000000000003</v>
      </c>
      <c r="I9" s="345">
        <v>0.29399999999999998</v>
      </c>
      <c r="J9" s="363">
        <v>0.311</v>
      </c>
      <c r="K9" s="381">
        <v>0.29699999999999999</v>
      </c>
      <c r="L9" s="399">
        <v>0.33700000000000002</v>
      </c>
      <c r="M9" s="417">
        <v>0.37</v>
      </c>
      <c r="N9" s="435">
        <v>0.52800000000000002</v>
      </c>
      <c r="O9" s="453">
        <v>0.32200000000000001</v>
      </c>
      <c r="P9" s="471">
        <v>0.54</v>
      </c>
      <c r="Q9" s="489">
        <v>0.44400000000000001</v>
      </c>
      <c r="R9" s="507">
        <v>0.49399999999999999</v>
      </c>
      <c r="S9" s="525">
        <v>0.41</v>
      </c>
      <c r="T9" s="543">
        <v>0.36599999999999999</v>
      </c>
      <c r="U9" s="561">
        <v>0.26200000000000001</v>
      </c>
      <c r="V9" s="579">
        <v>0.44400000000000001</v>
      </c>
      <c r="W9" s="597">
        <v>0.52800000000000002</v>
      </c>
      <c r="X9" s="615">
        <v>0.42599999999999999</v>
      </c>
      <c r="Y9" s="633">
        <v>0.442</v>
      </c>
      <c r="Z9" s="651">
        <v>0.42399999999999999</v>
      </c>
      <c r="AA9" s="669">
        <v>0.39600000000000002</v>
      </c>
      <c r="AB9" s="687">
        <v>0.442</v>
      </c>
      <c r="AC9" s="705">
        <v>0.40700000000000003</v>
      </c>
      <c r="AD9" s="723">
        <v>0.313</v>
      </c>
      <c r="AE9" s="741">
        <v>0.52300000000000002</v>
      </c>
      <c r="AF9" s="759">
        <v>0.36599999999999999</v>
      </c>
      <c r="AG9" s="777">
        <v>0.35299999999999998</v>
      </c>
      <c r="AH9" s="795">
        <v>0.53500000000000003</v>
      </c>
      <c r="AI9" s="813">
        <v>0.503</v>
      </c>
      <c r="AJ9" s="831">
        <v>0.48599999999999999</v>
      </c>
      <c r="AK9" s="849">
        <v>0.54299999999999993</v>
      </c>
      <c r="AL9" s="867">
        <v>0.43</v>
      </c>
      <c r="AM9" s="191"/>
      <c r="AN9" s="191"/>
      <c r="AO9" s="191"/>
      <c r="AP9" s="191"/>
      <c r="AQ9" s="191"/>
      <c r="AR9" s="191"/>
      <c r="AS9" s="885">
        <v>0.434</v>
      </c>
      <c r="AT9" s="903">
        <v>0.47700000000000004</v>
      </c>
      <c r="AU9" s="192"/>
      <c r="AV9" s="192"/>
      <c r="AW9" s="192"/>
    </row>
    <row r="10" spans="1:50" s="190" customFormat="1" ht="15" x14ac:dyDescent="0.25">
      <c r="A10" s="202" t="s">
        <v>513</v>
      </c>
      <c r="B10" s="220" t="s">
        <v>514</v>
      </c>
      <c r="C10" s="238" t="s">
        <v>33</v>
      </c>
      <c r="D10" s="256" t="s">
        <v>33</v>
      </c>
      <c r="E10" s="274" t="s">
        <v>514</v>
      </c>
      <c r="F10" s="292" t="s">
        <v>33</v>
      </c>
      <c r="G10" s="310" t="s">
        <v>96</v>
      </c>
      <c r="H10" s="328">
        <v>0.50700000000000001</v>
      </c>
      <c r="I10" s="346">
        <v>0.37799999999999995</v>
      </c>
      <c r="J10" s="364">
        <v>0.42100000000000004</v>
      </c>
      <c r="K10" s="382">
        <v>0.35799999999999998</v>
      </c>
      <c r="L10" s="400">
        <v>0.41399999999999998</v>
      </c>
      <c r="M10" s="418">
        <v>0.48799999999999999</v>
      </c>
      <c r="N10" s="436">
        <v>0.60599999999999998</v>
      </c>
      <c r="O10" s="454">
        <v>0.46</v>
      </c>
      <c r="P10" s="472">
        <v>0.60299999999999998</v>
      </c>
      <c r="Q10" s="490">
        <v>0.49099999999999999</v>
      </c>
      <c r="R10" s="508">
        <v>0.59299999999999997</v>
      </c>
      <c r="S10" s="526">
        <v>0.49399999999999999</v>
      </c>
      <c r="T10" s="544">
        <v>0.44799999999999995</v>
      </c>
      <c r="U10" s="562">
        <v>0.36899999999999999</v>
      </c>
      <c r="V10" s="580">
        <v>0.56499999999999995</v>
      </c>
      <c r="W10" s="598">
        <v>0.61099999999999999</v>
      </c>
      <c r="X10" s="616">
        <v>0.505</v>
      </c>
      <c r="Y10" s="634">
        <v>0.53700000000000003</v>
      </c>
      <c r="Z10" s="652">
        <v>0.47899999999999998</v>
      </c>
      <c r="AA10" s="670">
        <v>0.48599999999999999</v>
      </c>
      <c r="AB10" s="688">
        <v>0.52400000000000002</v>
      </c>
      <c r="AC10" s="706">
        <v>0.47100000000000003</v>
      </c>
      <c r="AD10" s="724">
        <v>0.40700000000000003</v>
      </c>
      <c r="AE10" s="742">
        <v>0.56999999999999995</v>
      </c>
      <c r="AF10" s="760">
        <v>0.42799999999999999</v>
      </c>
      <c r="AG10" s="778">
        <v>0.42899999999999999</v>
      </c>
      <c r="AH10" s="796">
        <v>0.56499999999999995</v>
      </c>
      <c r="AI10" s="814">
        <v>0.54799999999999993</v>
      </c>
      <c r="AJ10" s="832">
        <v>0.50800000000000001</v>
      </c>
      <c r="AK10" s="850">
        <v>0.57200000000000006</v>
      </c>
      <c r="AL10" s="868">
        <v>0.442</v>
      </c>
      <c r="AM10" s="191"/>
      <c r="AN10" s="191"/>
      <c r="AO10" s="191"/>
      <c r="AP10" s="191"/>
      <c r="AQ10" s="191"/>
      <c r="AR10" s="191"/>
      <c r="AS10" s="886">
        <v>0.52</v>
      </c>
      <c r="AT10" s="904">
        <v>0.51300000000000001</v>
      </c>
      <c r="AU10" s="192"/>
      <c r="AV10" s="192"/>
      <c r="AW10" s="192"/>
    </row>
    <row r="11" spans="1:50" s="190" customFormat="1" ht="15" x14ac:dyDescent="0.25">
      <c r="A11" s="203" t="s">
        <v>513</v>
      </c>
      <c r="B11" s="221" t="s">
        <v>514</v>
      </c>
      <c r="C11" s="239" t="s">
        <v>33</v>
      </c>
      <c r="D11" s="257" t="s">
        <v>33</v>
      </c>
      <c r="E11" s="275" t="s">
        <v>514</v>
      </c>
      <c r="F11" s="293" t="s">
        <v>33</v>
      </c>
      <c r="G11" s="311" t="s">
        <v>97</v>
      </c>
      <c r="H11" s="329">
        <v>0.34200000000000003</v>
      </c>
      <c r="I11" s="347">
        <v>0.29399999999999998</v>
      </c>
      <c r="J11" s="365">
        <v>0.26300000000000001</v>
      </c>
      <c r="K11" s="383">
        <v>0.24399999999999999</v>
      </c>
      <c r="L11" s="401">
        <v>0.245</v>
      </c>
      <c r="M11" s="419">
        <v>0.33299999999999996</v>
      </c>
      <c r="N11" s="437">
        <v>0.42</v>
      </c>
      <c r="O11" s="455">
        <v>0.33700000000000002</v>
      </c>
      <c r="P11" s="473">
        <v>0.40899999999999997</v>
      </c>
      <c r="Q11" s="491">
        <v>0.312</v>
      </c>
      <c r="R11" s="509">
        <v>0.42700000000000005</v>
      </c>
      <c r="S11" s="527">
        <v>0.29399999999999998</v>
      </c>
      <c r="T11" s="545">
        <v>0.29899999999999999</v>
      </c>
      <c r="U11" s="563">
        <v>0.18899999999999997</v>
      </c>
      <c r="V11" s="581">
        <v>0.33100000000000002</v>
      </c>
      <c r="W11" s="599">
        <v>0.36899999999999999</v>
      </c>
      <c r="X11" s="617">
        <v>0.34799999999999998</v>
      </c>
      <c r="Y11" s="635">
        <v>0.32500000000000001</v>
      </c>
      <c r="Z11" s="653">
        <v>0.32100000000000001</v>
      </c>
      <c r="AA11" s="671">
        <v>0.33399999999999996</v>
      </c>
      <c r="AB11" s="689">
        <v>0.34399999999999997</v>
      </c>
      <c r="AC11" s="707">
        <v>0.32299999999999995</v>
      </c>
      <c r="AD11" s="725">
        <v>0.31900000000000001</v>
      </c>
      <c r="AE11" s="743">
        <v>0.39799999999999996</v>
      </c>
      <c r="AF11" s="761">
        <v>0.34700000000000003</v>
      </c>
      <c r="AG11" s="779">
        <v>0.32700000000000001</v>
      </c>
      <c r="AH11" s="797">
        <v>0.39200000000000002</v>
      </c>
      <c r="AI11" s="815">
        <v>0.47700000000000004</v>
      </c>
      <c r="AJ11" s="833">
        <v>0.46799999999999997</v>
      </c>
      <c r="AK11" s="851">
        <v>0.53500000000000003</v>
      </c>
      <c r="AL11" s="869">
        <v>0.39399999999999996</v>
      </c>
      <c r="AM11" s="191"/>
      <c r="AN11" s="191"/>
      <c r="AO11" s="191"/>
      <c r="AP11" s="191"/>
      <c r="AQ11" s="191"/>
      <c r="AR11" s="191"/>
      <c r="AS11" s="887">
        <v>0.32700000000000001</v>
      </c>
      <c r="AT11" s="905">
        <v>0.436</v>
      </c>
      <c r="AU11" s="192"/>
      <c r="AV11" s="192"/>
      <c r="AW11" s="192"/>
    </row>
    <row r="12" spans="1:50" s="190" customFormat="1" ht="15" x14ac:dyDescent="0.25">
      <c r="A12" s="204" t="s">
        <v>513</v>
      </c>
      <c r="B12" s="222" t="s">
        <v>514</v>
      </c>
      <c r="C12" s="240" t="s">
        <v>33</v>
      </c>
      <c r="D12" s="258" t="s">
        <v>33</v>
      </c>
      <c r="E12" s="276" t="s">
        <v>514</v>
      </c>
      <c r="F12" s="294" t="s">
        <v>33</v>
      </c>
      <c r="G12" s="312" t="s">
        <v>98</v>
      </c>
      <c r="H12" s="330">
        <v>0.23699999999999999</v>
      </c>
      <c r="I12" s="348">
        <v>0.245</v>
      </c>
      <c r="J12" s="366">
        <v>0.19699999999999998</v>
      </c>
      <c r="K12" s="384">
        <v>0.19</v>
      </c>
      <c r="L12" s="402">
        <v>0.20100000000000001</v>
      </c>
      <c r="M12" s="420">
        <v>0.252</v>
      </c>
      <c r="N12" s="438">
        <v>0.34200000000000003</v>
      </c>
      <c r="O12" s="456">
        <v>0.26400000000000001</v>
      </c>
      <c r="P12" s="474">
        <v>0.34299999999999997</v>
      </c>
      <c r="Q12" s="492">
        <v>0.24</v>
      </c>
      <c r="R12" s="510">
        <v>0.314</v>
      </c>
      <c r="S12" s="528">
        <v>0.20899999999999999</v>
      </c>
      <c r="T12" s="546">
        <v>0.23100000000000001</v>
      </c>
      <c r="U12" s="564">
        <v>0.13900000000000001</v>
      </c>
      <c r="V12" s="582">
        <v>0.245</v>
      </c>
      <c r="W12" s="600">
        <v>0.26</v>
      </c>
      <c r="X12" s="618">
        <v>0.26200000000000001</v>
      </c>
      <c r="Y12" s="636">
        <v>0.23699999999999999</v>
      </c>
      <c r="Z12" s="654">
        <v>0.23800000000000002</v>
      </c>
      <c r="AA12" s="672">
        <v>0.25700000000000001</v>
      </c>
      <c r="AB12" s="690">
        <v>0.27399999999999997</v>
      </c>
      <c r="AC12" s="708">
        <v>0.24199999999999999</v>
      </c>
      <c r="AD12" s="726">
        <v>0.23</v>
      </c>
      <c r="AE12" s="744">
        <v>0.29100000000000004</v>
      </c>
      <c r="AF12" s="762">
        <v>0.27200000000000002</v>
      </c>
      <c r="AG12" s="780">
        <v>0.23699999999999999</v>
      </c>
      <c r="AH12" s="798">
        <v>0.29799999999999999</v>
      </c>
      <c r="AI12" s="816">
        <v>0.35100000000000003</v>
      </c>
      <c r="AJ12" s="834">
        <v>0.33200000000000002</v>
      </c>
      <c r="AK12" s="852">
        <v>0.32299999999999995</v>
      </c>
      <c r="AL12" s="870">
        <v>0.245</v>
      </c>
      <c r="AM12" s="191"/>
      <c r="AN12" s="191"/>
      <c r="AO12" s="191"/>
      <c r="AP12" s="191"/>
      <c r="AQ12" s="191"/>
      <c r="AR12" s="191"/>
      <c r="AS12" s="888">
        <v>0.24100000000000002</v>
      </c>
      <c r="AT12" s="906">
        <v>0.29699999999999999</v>
      </c>
      <c r="AU12" s="192"/>
      <c r="AV12" s="192"/>
      <c r="AW12" s="192"/>
    </row>
    <row r="13" spans="1:50" s="190" customFormat="1" ht="15" x14ac:dyDescent="0.25">
      <c r="A13" s="205" t="s">
        <v>513</v>
      </c>
      <c r="B13" s="223" t="s">
        <v>515</v>
      </c>
      <c r="C13" s="241" t="s">
        <v>33</v>
      </c>
      <c r="D13" s="259" t="s">
        <v>33</v>
      </c>
      <c r="E13" s="277" t="s">
        <v>515</v>
      </c>
      <c r="F13" s="295" t="s">
        <v>33</v>
      </c>
      <c r="G13" s="313" t="s">
        <v>90</v>
      </c>
      <c r="H13" s="331">
        <v>215</v>
      </c>
      <c r="I13" s="349">
        <v>68</v>
      </c>
      <c r="J13" s="367">
        <v>224</v>
      </c>
      <c r="K13" s="385">
        <v>301</v>
      </c>
      <c r="L13" s="403">
        <v>221</v>
      </c>
      <c r="M13" s="421">
        <v>256</v>
      </c>
      <c r="N13" s="439">
        <v>229</v>
      </c>
      <c r="O13" s="457">
        <v>227</v>
      </c>
      <c r="P13" s="475">
        <v>224</v>
      </c>
      <c r="Q13" s="493">
        <v>185</v>
      </c>
      <c r="R13" s="511">
        <v>311</v>
      </c>
      <c r="S13" s="529">
        <v>248</v>
      </c>
      <c r="T13" s="547">
        <v>71</v>
      </c>
      <c r="U13" s="565">
        <v>74</v>
      </c>
      <c r="V13" s="583">
        <v>320</v>
      </c>
      <c r="W13" s="601">
        <v>206</v>
      </c>
      <c r="X13" s="619">
        <v>213</v>
      </c>
      <c r="Y13" s="637">
        <v>315</v>
      </c>
      <c r="Z13" s="655">
        <v>246</v>
      </c>
      <c r="AA13" s="673">
        <v>238</v>
      </c>
      <c r="AB13" s="691">
        <v>330</v>
      </c>
      <c r="AC13" s="709">
        <v>305</v>
      </c>
      <c r="AD13" s="727">
        <v>377</v>
      </c>
      <c r="AE13" s="745">
        <v>381</v>
      </c>
      <c r="AF13" s="763">
        <v>189</v>
      </c>
      <c r="AG13" s="781">
        <v>379</v>
      </c>
      <c r="AH13" s="799">
        <v>346</v>
      </c>
      <c r="AI13" s="817">
        <v>289</v>
      </c>
      <c r="AJ13" s="835">
        <v>347</v>
      </c>
      <c r="AK13" s="853">
        <v>405</v>
      </c>
      <c r="AL13" s="871">
        <v>338</v>
      </c>
      <c r="AM13" s="191"/>
      <c r="AN13" s="191"/>
      <c r="AO13" s="191"/>
      <c r="AP13" s="191"/>
      <c r="AQ13" s="191"/>
      <c r="AR13" s="191"/>
      <c r="AS13" s="889">
        <v>1445</v>
      </c>
      <c r="AT13" s="907">
        <v>2293</v>
      </c>
      <c r="AU13" s="192"/>
      <c r="AV13" s="192"/>
      <c r="AW13" s="192"/>
    </row>
    <row r="14" spans="1:50" s="190" customFormat="1" ht="15" x14ac:dyDescent="0.25">
      <c r="A14" s="206" t="s">
        <v>513</v>
      </c>
      <c r="B14" s="224" t="s">
        <v>515</v>
      </c>
      <c r="C14" s="242" t="s">
        <v>33</v>
      </c>
      <c r="D14" s="260" t="s">
        <v>33</v>
      </c>
      <c r="E14" s="278" t="s">
        <v>515</v>
      </c>
      <c r="F14" s="296" t="s">
        <v>33</v>
      </c>
      <c r="G14" s="314" t="s">
        <v>91</v>
      </c>
      <c r="H14" s="332">
        <v>45</v>
      </c>
      <c r="I14" s="350">
        <v>14</v>
      </c>
      <c r="J14" s="368">
        <v>69</v>
      </c>
      <c r="K14" s="386">
        <v>75</v>
      </c>
      <c r="L14" s="404">
        <v>68</v>
      </c>
      <c r="M14" s="422">
        <v>78</v>
      </c>
      <c r="N14" s="440">
        <v>81</v>
      </c>
      <c r="O14" s="458">
        <v>63</v>
      </c>
      <c r="P14" s="476">
        <v>78</v>
      </c>
      <c r="Q14" s="494">
        <v>66</v>
      </c>
      <c r="R14" s="512">
        <v>117</v>
      </c>
      <c r="S14" s="530">
        <v>92</v>
      </c>
      <c r="T14" s="548">
        <v>16</v>
      </c>
      <c r="U14" s="566">
        <v>13</v>
      </c>
      <c r="V14" s="584">
        <v>105</v>
      </c>
      <c r="W14" s="602">
        <v>70</v>
      </c>
      <c r="X14" s="620">
        <v>68</v>
      </c>
      <c r="Y14" s="638">
        <v>122</v>
      </c>
      <c r="Z14" s="656">
        <v>88</v>
      </c>
      <c r="AA14" s="674">
        <v>79</v>
      </c>
      <c r="AB14" s="692">
        <v>127</v>
      </c>
      <c r="AC14" s="710">
        <v>115</v>
      </c>
      <c r="AD14" s="728">
        <v>107</v>
      </c>
      <c r="AE14" s="746">
        <v>161</v>
      </c>
      <c r="AF14" s="764">
        <v>48</v>
      </c>
      <c r="AG14" s="782">
        <v>140</v>
      </c>
      <c r="AH14" s="800">
        <v>146</v>
      </c>
      <c r="AI14" s="818">
        <v>142</v>
      </c>
      <c r="AJ14" s="836">
        <v>168</v>
      </c>
      <c r="AK14" s="854">
        <v>212</v>
      </c>
      <c r="AL14" s="872">
        <v>152</v>
      </c>
      <c r="AM14" s="191"/>
      <c r="AN14" s="191"/>
      <c r="AO14" s="191"/>
      <c r="AP14" s="191"/>
      <c r="AQ14" s="191"/>
      <c r="AR14" s="191"/>
      <c r="AS14" s="890">
        <v>482</v>
      </c>
      <c r="AT14" s="908">
        <v>1008</v>
      </c>
      <c r="AU14" s="192"/>
      <c r="AV14" s="192"/>
      <c r="AW14" s="192"/>
    </row>
    <row r="15" spans="1:50" s="190" customFormat="1" ht="15" x14ac:dyDescent="0.25">
      <c r="A15" s="207" t="s">
        <v>513</v>
      </c>
      <c r="B15" s="225" t="s">
        <v>515</v>
      </c>
      <c r="C15" s="243" t="s">
        <v>33</v>
      </c>
      <c r="D15" s="261" t="s">
        <v>33</v>
      </c>
      <c r="E15" s="279" t="s">
        <v>515</v>
      </c>
      <c r="F15" s="297" t="s">
        <v>33</v>
      </c>
      <c r="G15" s="315" t="s">
        <v>92</v>
      </c>
      <c r="H15" s="333">
        <v>68</v>
      </c>
      <c r="I15" s="351">
        <v>22</v>
      </c>
      <c r="J15" s="369">
        <v>92</v>
      </c>
      <c r="K15" s="387">
        <v>98</v>
      </c>
      <c r="L15" s="405">
        <v>87</v>
      </c>
      <c r="M15" s="423">
        <v>119</v>
      </c>
      <c r="N15" s="441">
        <v>106</v>
      </c>
      <c r="O15" s="459">
        <v>87</v>
      </c>
      <c r="P15" s="477">
        <v>97</v>
      </c>
      <c r="Q15" s="495">
        <v>83</v>
      </c>
      <c r="R15" s="513">
        <v>161</v>
      </c>
      <c r="S15" s="531">
        <v>118</v>
      </c>
      <c r="T15" s="549">
        <v>21</v>
      </c>
      <c r="U15" s="567">
        <v>26</v>
      </c>
      <c r="V15" s="585">
        <v>139</v>
      </c>
      <c r="W15" s="603">
        <v>91</v>
      </c>
      <c r="X15" s="621">
        <v>92</v>
      </c>
      <c r="Y15" s="639">
        <v>151</v>
      </c>
      <c r="Z15" s="657">
        <v>105</v>
      </c>
      <c r="AA15" s="675">
        <v>105</v>
      </c>
      <c r="AB15" s="693">
        <v>160</v>
      </c>
      <c r="AC15" s="711">
        <v>141</v>
      </c>
      <c r="AD15" s="729">
        <v>154</v>
      </c>
      <c r="AE15" s="747">
        <v>191</v>
      </c>
      <c r="AF15" s="765">
        <v>59</v>
      </c>
      <c r="AG15" s="783">
        <v>169</v>
      </c>
      <c r="AH15" s="801">
        <v>169</v>
      </c>
      <c r="AI15" s="819">
        <v>152</v>
      </c>
      <c r="AJ15" s="837">
        <v>190</v>
      </c>
      <c r="AK15" s="855">
        <v>228</v>
      </c>
      <c r="AL15" s="873">
        <v>157</v>
      </c>
      <c r="AM15" s="191"/>
      <c r="AN15" s="191"/>
      <c r="AO15" s="191"/>
      <c r="AP15" s="191"/>
      <c r="AQ15" s="191"/>
      <c r="AR15" s="191"/>
      <c r="AS15" s="891">
        <v>625</v>
      </c>
      <c r="AT15" s="909">
        <v>1124</v>
      </c>
      <c r="AU15" s="192"/>
      <c r="AV15" s="192"/>
      <c r="AW15" s="192"/>
    </row>
    <row r="16" spans="1:50" s="190" customFormat="1" ht="15" x14ac:dyDescent="0.25">
      <c r="A16" s="208" t="s">
        <v>513</v>
      </c>
      <c r="B16" s="226" t="s">
        <v>515</v>
      </c>
      <c r="C16" s="244" t="s">
        <v>33</v>
      </c>
      <c r="D16" s="262" t="s">
        <v>33</v>
      </c>
      <c r="E16" s="280" t="s">
        <v>515</v>
      </c>
      <c r="F16" s="298" t="s">
        <v>33</v>
      </c>
      <c r="G16" s="316" t="s">
        <v>93</v>
      </c>
      <c r="H16" s="334">
        <v>36</v>
      </c>
      <c r="I16" s="352">
        <v>21</v>
      </c>
      <c r="J16" s="370">
        <v>64</v>
      </c>
      <c r="K16" s="388">
        <v>69</v>
      </c>
      <c r="L16" s="406">
        <v>65</v>
      </c>
      <c r="M16" s="424">
        <v>66</v>
      </c>
      <c r="N16" s="442">
        <v>63</v>
      </c>
      <c r="O16" s="460">
        <v>44</v>
      </c>
      <c r="P16" s="478">
        <v>61</v>
      </c>
      <c r="Q16" s="496">
        <v>50</v>
      </c>
      <c r="R16" s="514">
        <v>108</v>
      </c>
      <c r="S16" s="532">
        <v>68</v>
      </c>
      <c r="T16" s="550">
        <v>15</v>
      </c>
      <c r="U16" s="568">
        <v>22</v>
      </c>
      <c r="V16" s="586">
        <v>104</v>
      </c>
      <c r="W16" s="604">
        <v>62</v>
      </c>
      <c r="X16" s="622">
        <v>75</v>
      </c>
      <c r="Y16" s="640">
        <v>96</v>
      </c>
      <c r="Z16" s="658">
        <v>83</v>
      </c>
      <c r="AA16" s="676">
        <v>74</v>
      </c>
      <c r="AB16" s="694">
        <v>112</v>
      </c>
      <c r="AC16" s="712">
        <v>109</v>
      </c>
      <c r="AD16" s="730">
        <v>143</v>
      </c>
      <c r="AE16" s="748">
        <v>122</v>
      </c>
      <c r="AF16" s="766">
        <v>55</v>
      </c>
      <c r="AG16" s="784">
        <v>106</v>
      </c>
      <c r="AH16" s="802">
        <v>110</v>
      </c>
      <c r="AI16" s="820">
        <v>138</v>
      </c>
      <c r="AJ16" s="838">
        <v>125</v>
      </c>
      <c r="AK16" s="856">
        <v>187</v>
      </c>
      <c r="AL16" s="874">
        <v>120</v>
      </c>
      <c r="AM16" s="191"/>
      <c r="AN16" s="191"/>
      <c r="AO16" s="191"/>
      <c r="AP16" s="191"/>
      <c r="AQ16" s="191"/>
      <c r="AR16" s="191"/>
      <c r="AS16" s="892">
        <v>457</v>
      </c>
      <c r="AT16" s="910">
        <v>841</v>
      </c>
      <c r="AU16" s="192"/>
      <c r="AV16" s="192"/>
      <c r="AW16" s="192"/>
    </row>
    <row r="17" spans="1:49" s="190" customFormat="1" ht="15" x14ac:dyDescent="0.25">
      <c r="A17" s="209" t="s">
        <v>513</v>
      </c>
      <c r="B17" s="227" t="s">
        <v>515</v>
      </c>
      <c r="C17" s="245" t="s">
        <v>33</v>
      </c>
      <c r="D17" s="263" t="s">
        <v>33</v>
      </c>
      <c r="E17" s="281" t="s">
        <v>515</v>
      </c>
      <c r="F17" s="299" t="s">
        <v>33</v>
      </c>
      <c r="G17" s="317" t="s">
        <v>94</v>
      </c>
      <c r="H17" s="335">
        <v>29</v>
      </c>
      <c r="I17" s="353">
        <v>19</v>
      </c>
      <c r="J17" s="371">
        <v>55</v>
      </c>
      <c r="K17" s="389">
        <v>62</v>
      </c>
      <c r="L17" s="407">
        <v>45</v>
      </c>
      <c r="M17" s="425">
        <v>45</v>
      </c>
      <c r="N17" s="443">
        <v>42</v>
      </c>
      <c r="O17" s="461">
        <v>39</v>
      </c>
      <c r="P17" s="479">
        <v>56</v>
      </c>
      <c r="Q17" s="497">
        <v>45</v>
      </c>
      <c r="R17" s="515">
        <v>76</v>
      </c>
      <c r="S17" s="533">
        <v>51</v>
      </c>
      <c r="T17" s="551">
        <v>12</v>
      </c>
      <c r="U17" s="569">
        <v>19</v>
      </c>
      <c r="V17" s="587">
        <v>81</v>
      </c>
      <c r="W17" s="605">
        <v>57</v>
      </c>
      <c r="X17" s="623">
        <v>56</v>
      </c>
      <c r="Y17" s="641">
        <v>70</v>
      </c>
      <c r="Z17" s="659">
        <v>59</v>
      </c>
      <c r="AA17" s="677">
        <v>63</v>
      </c>
      <c r="AB17" s="695">
        <v>97</v>
      </c>
      <c r="AC17" s="713">
        <v>95</v>
      </c>
      <c r="AD17" s="731">
        <v>112</v>
      </c>
      <c r="AE17" s="749">
        <v>101</v>
      </c>
      <c r="AF17" s="767">
        <v>45</v>
      </c>
      <c r="AG17" s="785">
        <v>84</v>
      </c>
      <c r="AH17" s="803">
        <v>85</v>
      </c>
      <c r="AI17" s="821">
        <v>99</v>
      </c>
      <c r="AJ17" s="839">
        <v>81</v>
      </c>
      <c r="AK17" s="857">
        <v>77</v>
      </c>
      <c r="AL17" s="875">
        <v>49</v>
      </c>
      <c r="AM17" s="191"/>
      <c r="AN17" s="191"/>
      <c r="AO17" s="191"/>
      <c r="AP17" s="191"/>
      <c r="AQ17" s="191"/>
      <c r="AR17" s="191"/>
      <c r="AS17" s="893">
        <v>354</v>
      </c>
      <c r="AT17" s="911">
        <v>520</v>
      </c>
      <c r="AU17" s="192"/>
      <c r="AV17" s="192"/>
      <c r="AW17" s="192"/>
    </row>
    <row r="18" spans="1:49" s="190" customFormat="1" ht="15" x14ac:dyDescent="0.25">
      <c r="A18" s="210" t="s">
        <v>513</v>
      </c>
      <c r="B18" s="228" t="s">
        <v>515</v>
      </c>
      <c r="C18" s="246" t="s">
        <v>33</v>
      </c>
      <c r="D18" s="264" t="s">
        <v>33</v>
      </c>
      <c r="E18" s="282" t="s">
        <v>515</v>
      </c>
      <c r="F18" s="300" t="s">
        <v>33</v>
      </c>
      <c r="G18" s="318" t="s">
        <v>95</v>
      </c>
      <c r="H18" s="336">
        <v>0.20899999999999999</v>
      </c>
      <c r="I18" s="354">
        <v>0.20600000000000002</v>
      </c>
      <c r="J18" s="372">
        <v>0.308</v>
      </c>
      <c r="K18" s="390">
        <v>0.249</v>
      </c>
      <c r="L18" s="408">
        <v>0.308</v>
      </c>
      <c r="M18" s="426">
        <v>0.30499999999999999</v>
      </c>
      <c r="N18" s="444">
        <v>0.35399999999999998</v>
      </c>
      <c r="O18" s="462">
        <v>0.27800000000000002</v>
      </c>
      <c r="P18" s="480">
        <v>0.34799999999999998</v>
      </c>
      <c r="Q18" s="498">
        <v>0.35700000000000004</v>
      </c>
      <c r="R18" s="516">
        <v>0.376</v>
      </c>
      <c r="S18" s="534">
        <v>0.371</v>
      </c>
      <c r="T18" s="552">
        <v>0.22500000000000001</v>
      </c>
      <c r="U18" s="570">
        <v>0.17600000000000002</v>
      </c>
      <c r="V18" s="588">
        <v>0.32799999999999996</v>
      </c>
      <c r="W18" s="606">
        <v>0.34</v>
      </c>
      <c r="X18" s="624">
        <v>0.31900000000000001</v>
      </c>
      <c r="Y18" s="642">
        <v>0.38700000000000001</v>
      </c>
      <c r="Z18" s="660">
        <v>0.35799999999999998</v>
      </c>
      <c r="AA18" s="678">
        <v>0.33200000000000002</v>
      </c>
      <c r="AB18" s="696">
        <v>0.38500000000000001</v>
      </c>
      <c r="AC18" s="714">
        <v>0.377</v>
      </c>
      <c r="AD18" s="732">
        <v>0.28399999999999997</v>
      </c>
      <c r="AE18" s="750">
        <v>0.42299999999999999</v>
      </c>
      <c r="AF18" s="768">
        <v>0.254</v>
      </c>
      <c r="AG18" s="786">
        <v>0.36899999999999999</v>
      </c>
      <c r="AH18" s="804">
        <v>0.42200000000000004</v>
      </c>
      <c r="AI18" s="822">
        <v>0.49099999999999999</v>
      </c>
      <c r="AJ18" s="840">
        <v>0.48399999999999999</v>
      </c>
      <c r="AK18" s="858">
        <v>0.52300000000000002</v>
      </c>
      <c r="AL18" s="876">
        <v>0.45</v>
      </c>
      <c r="AM18" s="191"/>
      <c r="AN18" s="191"/>
      <c r="AO18" s="191"/>
      <c r="AP18" s="191"/>
      <c r="AQ18" s="191"/>
      <c r="AR18" s="191"/>
      <c r="AS18" s="894">
        <v>0.33399999999999996</v>
      </c>
      <c r="AT18" s="912">
        <v>0.44</v>
      </c>
      <c r="AU18" s="192"/>
      <c r="AV18" s="192"/>
      <c r="AW18" s="192"/>
    </row>
    <row r="19" spans="1:49" s="190" customFormat="1" ht="15" x14ac:dyDescent="0.25">
      <c r="A19" s="211" t="s">
        <v>513</v>
      </c>
      <c r="B19" s="229" t="s">
        <v>515</v>
      </c>
      <c r="C19" s="247" t="s">
        <v>33</v>
      </c>
      <c r="D19" s="265" t="s">
        <v>33</v>
      </c>
      <c r="E19" s="283" t="s">
        <v>515</v>
      </c>
      <c r="F19" s="301" t="s">
        <v>33</v>
      </c>
      <c r="G19" s="319" t="s">
        <v>96</v>
      </c>
      <c r="H19" s="337">
        <v>0.316</v>
      </c>
      <c r="I19" s="355">
        <v>0.32400000000000001</v>
      </c>
      <c r="J19" s="373">
        <v>0.41100000000000003</v>
      </c>
      <c r="K19" s="391">
        <v>0.32600000000000001</v>
      </c>
      <c r="L19" s="409">
        <v>0.39399999999999996</v>
      </c>
      <c r="M19" s="427">
        <v>0.46500000000000002</v>
      </c>
      <c r="N19" s="445">
        <v>0.46299999999999997</v>
      </c>
      <c r="O19" s="463">
        <v>0.38299999999999995</v>
      </c>
      <c r="P19" s="481">
        <v>0.433</v>
      </c>
      <c r="Q19" s="499">
        <v>0.44900000000000001</v>
      </c>
      <c r="R19" s="517">
        <v>0.51800000000000002</v>
      </c>
      <c r="S19" s="535">
        <v>0.47600000000000003</v>
      </c>
      <c r="T19" s="553">
        <v>0.29600000000000004</v>
      </c>
      <c r="U19" s="571">
        <v>0.35100000000000003</v>
      </c>
      <c r="V19" s="589">
        <v>0.434</v>
      </c>
      <c r="W19" s="607">
        <v>0.442</v>
      </c>
      <c r="X19" s="625">
        <v>0.43200000000000005</v>
      </c>
      <c r="Y19" s="643">
        <v>0.47899999999999998</v>
      </c>
      <c r="Z19" s="661">
        <v>0.42700000000000005</v>
      </c>
      <c r="AA19" s="679">
        <v>0.441</v>
      </c>
      <c r="AB19" s="697">
        <v>0.48499999999999999</v>
      </c>
      <c r="AC19" s="715">
        <v>0.46200000000000002</v>
      </c>
      <c r="AD19" s="733">
        <v>0.40799999999999997</v>
      </c>
      <c r="AE19" s="751">
        <v>0.501</v>
      </c>
      <c r="AF19" s="769">
        <v>0.312</v>
      </c>
      <c r="AG19" s="787">
        <v>0.44600000000000001</v>
      </c>
      <c r="AH19" s="805">
        <v>0.48799999999999999</v>
      </c>
      <c r="AI19" s="823">
        <v>0.52600000000000002</v>
      </c>
      <c r="AJ19" s="841">
        <v>0.54799999999999993</v>
      </c>
      <c r="AK19" s="859">
        <v>0.56299999999999994</v>
      </c>
      <c r="AL19" s="877">
        <v>0.46399999999999997</v>
      </c>
      <c r="AM19" s="191"/>
      <c r="AN19" s="191"/>
      <c r="AO19" s="191"/>
      <c r="AP19" s="191"/>
      <c r="AQ19" s="191"/>
      <c r="AR19" s="191"/>
      <c r="AS19" s="895">
        <v>0.433</v>
      </c>
      <c r="AT19" s="913">
        <v>0.49</v>
      </c>
      <c r="AU19" s="192"/>
      <c r="AV19" s="192"/>
      <c r="AW19" s="192"/>
    </row>
    <row r="20" spans="1:49" s="190" customFormat="1" ht="15" x14ac:dyDescent="0.25">
      <c r="A20" s="212" t="s">
        <v>513</v>
      </c>
      <c r="B20" s="230" t="s">
        <v>515</v>
      </c>
      <c r="C20" s="248" t="s">
        <v>33</v>
      </c>
      <c r="D20" s="266" t="s">
        <v>33</v>
      </c>
      <c r="E20" s="284" t="s">
        <v>515</v>
      </c>
      <c r="F20" s="302" t="s">
        <v>33</v>
      </c>
      <c r="G20" s="320" t="s">
        <v>97</v>
      </c>
      <c r="H20" s="338">
        <v>0.16699999999999998</v>
      </c>
      <c r="I20" s="356">
        <v>0.309</v>
      </c>
      <c r="J20" s="374">
        <v>0.28600000000000003</v>
      </c>
      <c r="K20" s="392">
        <v>0.22899999999999998</v>
      </c>
      <c r="L20" s="410">
        <v>0.29399999999999998</v>
      </c>
      <c r="M20" s="428">
        <v>0.25800000000000001</v>
      </c>
      <c r="N20" s="446">
        <v>0.27500000000000002</v>
      </c>
      <c r="O20" s="464">
        <v>0.19399999999999998</v>
      </c>
      <c r="P20" s="482">
        <v>0.27200000000000002</v>
      </c>
      <c r="Q20" s="500">
        <v>0.27</v>
      </c>
      <c r="R20" s="518">
        <v>0.34700000000000003</v>
      </c>
      <c r="S20" s="536">
        <v>0.27399999999999997</v>
      </c>
      <c r="T20" s="554">
        <v>0.21100000000000002</v>
      </c>
      <c r="U20" s="572">
        <v>0.29699999999999999</v>
      </c>
      <c r="V20" s="590">
        <v>0.32500000000000001</v>
      </c>
      <c r="W20" s="608">
        <v>0.30099999999999999</v>
      </c>
      <c r="X20" s="626">
        <v>0.35200000000000004</v>
      </c>
      <c r="Y20" s="644">
        <v>0.30499999999999999</v>
      </c>
      <c r="Z20" s="662">
        <v>0.33700000000000002</v>
      </c>
      <c r="AA20" s="680">
        <v>0.311</v>
      </c>
      <c r="AB20" s="698">
        <v>0.33899999999999997</v>
      </c>
      <c r="AC20" s="716">
        <v>0.35700000000000004</v>
      </c>
      <c r="AD20" s="734">
        <v>0.379</v>
      </c>
      <c r="AE20" s="752">
        <v>0.32</v>
      </c>
      <c r="AF20" s="770">
        <v>0.29100000000000004</v>
      </c>
      <c r="AG20" s="788">
        <v>0.28000000000000003</v>
      </c>
      <c r="AH20" s="806">
        <v>0.318</v>
      </c>
      <c r="AI20" s="824">
        <v>0.47799999999999998</v>
      </c>
      <c r="AJ20" s="842">
        <v>0.36</v>
      </c>
      <c r="AK20" s="860">
        <v>0.46200000000000002</v>
      </c>
      <c r="AL20" s="878">
        <v>0.35499999999999998</v>
      </c>
      <c r="AM20" s="191"/>
      <c r="AN20" s="191"/>
      <c r="AO20" s="191"/>
      <c r="AP20" s="191"/>
      <c r="AQ20" s="191"/>
      <c r="AR20" s="191"/>
      <c r="AS20" s="896">
        <v>0.316</v>
      </c>
      <c r="AT20" s="914">
        <v>0.36700000000000005</v>
      </c>
      <c r="AU20" s="192"/>
      <c r="AV20" s="192"/>
      <c r="AW20" s="192"/>
    </row>
    <row r="21" spans="1:49" s="190" customFormat="1" ht="15" x14ac:dyDescent="0.25">
      <c r="A21" s="213" t="s">
        <v>513</v>
      </c>
      <c r="B21" s="231" t="s">
        <v>515</v>
      </c>
      <c r="C21" s="249" t="s">
        <v>33</v>
      </c>
      <c r="D21" s="267" t="s">
        <v>33</v>
      </c>
      <c r="E21" s="285" t="s">
        <v>515</v>
      </c>
      <c r="F21" s="303" t="s">
        <v>33</v>
      </c>
      <c r="G21" s="321" t="s">
        <v>98</v>
      </c>
      <c r="H21" s="339">
        <v>0.13500000000000001</v>
      </c>
      <c r="I21" s="357">
        <v>0.27899999999999997</v>
      </c>
      <c r="J21" s="375">
        <v>0.24600000000000002</v>
      </c>
      <c r="K21" s="393">
        <v>0.20600000000000002</v>
      </c>
      <c r="L21" s="411">
        <v>0.20399999999999999</v>
      </c>
      <c r="M21" s="429">
        <v>0.17600000000000002</v>
      </c>
      <c r="N21" s="447">
        <v>0.183</v>
      </c>
      <c r="O21" s="465">
        <v>0.17199999999999999</v>
      </c>
      <c r="P21" s="483">
        <v>0.25</v>
      </c>
      <c r="Q21" s="501">
        <v>0.24299999999999999</v>
      </c>
      <c r="R21" s="519">
        <v>0.24399999999999999</v>
      </c>
      <c r="S21" s="537">
        <v>0.20600000000000002</v>
      </c>
      <c r="T21" s="555">
        <v>0.16899999999999998</v>
      </c>
      <c r="U21" s="573">
        <v>0.25700000000000001</v>
      </c>
      <c r="V21" s="591">
        <v>0.253</v>
      </c>
      <c r="W21" s="609">
        <v>0.27699999999999997</v>
      </c>
      <c r="X21" s="627">
        <v>0.26300000000000001</v>
      </c>
      <c r="Y21" s="645">
        <v>0.222</v>
      </c>
      <c r="Z21" s="663">
        <v>0.24</v>
      </c>
      <c r="AA21" s="681">
        <v>0.26500000000000001</v>
      </c>
      <c r="AB21" s="699">
        <v>0.29399999999999998</v>
      </c>
      <c r="AC21" s="717">
        <v>0.311</v>
      </c>
      <c r="AD21" s="735">
        <v>0.29699999999999999</v>
      </c>
      <c r="AE21" s="753">
        <v>0.26500000000000001</v>
      </c>
      <c r="AF21" s="771">
        <v>0.23800000000000002</v>
      </c>
      <c r="AG21" s="789">
        <v>0.222</v>
      </c>
      <c r="AH21" s="807">
        <v>0.24600000000000002</v>
      </c>
      <c r="AI21" s="825">
        <v>0.34299999999999997</v>
      </c>
      <c r="AJ21" s="843">
        <v>0.23300000000000001</v>
      </c>
      <c r="AK21" s="861">
        <v>0.19</v>
      </c>
      <c r="AL21" s="879">
        <v>0.14499999999999999</v>
      </c>
      <c r="AM21" s="191"/>
      <c r="AN21" s="191"/>
      <c r="AO21" s="191"/>
      <c r="AP21" s="191"/>
      <c r="AQ21" s="191"/>
      <c r="AR21" s="191"/>
      <c r="AS21" s="897">
        <v>0.245</v>
      </c>
      <c r="AT21" s="915">
        <v>0.22699999999999998</v>
      </c>
      <c r="AU21" s="192"/>
      <c r="AV21" s="192"/>
      <c r="AW21" s="192"/>
    </row>
    <row r="22" spans="1:49" s="190" customFormat="1" ht="15" x14ac:dyDescent="0.25">
      <c r="A22" s="916" t="s">
        <v>516</v>
      </c>
      <c r="B22" s="925" t="s">
        <v>33</v>
      </c>
      <c r="C22" s="934" t="s">
        <v>33</v>
      </c>
      <c r="D22" s="943" t="s">
        <v>33</v>
      </c>
      <c r="E22" s="952" t="s">
        <v>33</v>
      </c>
      <c r="F22" s="961" t="s">
        <v>33</v>
      </c>
      <c r="G22" s="970" t="s">
        <v>90</v>
      </c>
      <c r="H22" s="979">
        <v>434</v>
      </c>
      <c r="I22" s="988">
        <v>211</v>
      </c>
      <c r="J22" s="997">
        <v>452</v>
      </c>
      <c r="K22" s="1006">
        <v>580</v>
      </c>
      <c r="L22" s="1015">
        <v>470</v>
      </c>
      <c r="M22" s="1024">
        <v>502</v>
      </c>
      <c r="N22" s="1033">
        <v>498</v>
      </c>
      <c r="O22" s="1042">
        <v>488</v>
      </c>
      <c r="P22" s="1051">
        <v>574</v>
      </c>
      <c r="Q22" s="1060">
        <v>464</v>
      </c>
      <c r="R22" s="1069">
        <v>805</v>
      </c>
      <c r="S22" s="1078">
        <v>592</v>
      </c>
      <c r="T22" s="1087">
        <v>205</v>
      </c>
      <c r="U22" s="1096">
        <v>196</v>
      </c>
      <c r="V22" s="1105">
        <v>683</v>
      </c>
      <c r="W22" s="1114">
        <v>545</v>
      </c>
      <c r="X22" s="1123">
        <v>748</v>
      </c>
      <c r="Y22" s="1132">
        <v>1300</v>
      </c>
      <c r="Z22" s="1141">
        <v>926</v>
      </c>
      <c r="AA22" s="1150">
        <v>1052</v>
      </c>
      <c r="AB22" s="1159">
        <v>1267</v>
      </c>
      <c r="AC22" s="1168">
        <v>1186</v>
      </c>
      <c r="AD22" s="1177">
        <v>1312</v>
      </c>
      <c r="AE22" s="1186">
        <v>1497</v>
      </c>
      <c r="AF22" s="1195">
        <v>509</v>
      </c>
      <c r="AG22" s="1204">
        <v>1045</v>
      </c>
      <c r="AH22" s="1213">
        <v>1201</v>
      </c>
      <c r="AI22" s="1222">
        <v>939</v>
      </c>
      <c r="AJ22" s="1231">
        <v>934</v>
      </c>
      <c r="AK22" s="1240">
        <v>1717</v>
      </c>
      <c r="AL22" s="1249">
        <v>1163</v>
      </c>
      <c r="AM22" s="191"/>
      <c r="AN22" s="191"/>
      <c r="AO22" s="191"/>
      <c r="AP22" s="191"/>
      <c r="AQ22" s="191"/>
      <c r="AR22" s="191"/>
      <c r="AS22" s="1258">
        <v>4603</v>
      </c>
      <c r="AT22" s="1267">
        <v>7508</v>
      </c>
      <c r="AU22" s="192"/>
      <c r="AV22" s="192"/>
      <c r="AW22" s="192"/>
    </row>
    <row r="23" spans="1:49" s="190" customFormat="1" ht="15" x14ac:dyDescent="0.25">
      <c r="A23" s="917" t="s">
        <v>516</v>
      </c>
      <c r="B23" s="926" t="s">
        <v>33</v>
      </c>
      <c r="C23" s="935" t="s">
        <v>33</v>
      </c>
      <c r="D23" s="944" t="s">
        <v>33</v>
      </c>
      <c r="E23" s="953" t="s">
        <v>33</v>
      </c>
      <c r="F23" s="962" t="s">
        <v>33</v>
      </c>
      <c r="G23" s="971" t="s">
        <v>91</v>
      </c>
      <c r="H23" s="980">
        <v>134</v>
      </c>
      <c r="I23" s="989">
        <v>56</v>
      </c>
      <c r="J23" s="998">
        <v>140</v>
      </c>
      <c r="K23" s="1007">
        <v>158</v>
      </c>
      <c r="L23" s="1016">
        <v>152</v>
      </c>
      <c r="M23" s="1025">
        <v>169</v>
      </c>
      <c r="N23" s="1034">
        <v>223</v>
      </c>
      <c r="O23" s="1043">
        <v>147</v>
      </c>
      <c r="P23" s="1052">
        <v>267</v>
      </c>
      <c r="Q23" s="1061">
        <v>190</v>
      </c>
      <c r="R23" s="1070">
        <v>361</v>
      </c>
      <c r="S23" s="1079">
        <v>233</v>
      </c>
      <c r="T23" s="1088">
        <v>65</v>
      </c>
      <c r="U23" s="1097">
        <v>45</v>
      </c>
      <c r="V23" s="1106">
        <v>266</v>
      </c>
      <c r="W23" s="1115">
        <v>249</v>
      </c>
      <c r="X23" s="1124">
        <v>296</v>
      </c>
      <c r="Y23" s="1133">
        <v>557</v>
      </c>
      <c r="Z23" s="1142">
        <v>376</v>
      </c>
      <c r="AA23" s="1151">
        <v>401</v>
      </c>
      <c r="AB23" s="1160">
        <v>541</v>
      </c>
      <c r="AC23" s="1169">
        <v>474</v>
      </c>
      <c r="AD23" s="1178">
        <v>400</v>
      </c>
      <c r="AE23" s="1187">
        <v>745</v>
      </c>
      <c r="AF23" s="1196">
        <v>165</v>
      </c>
      <c r="AG23" s="1205">
        <v>375</v>
      </c>
      <c r="AH23" s="1214">
        <v>603</v>
      </c>
      <c r="AI23" s="1223">
        <v>469</v>
      </c>
      <c r="AJ23" s="1232">
        <v>453</v>
      </c>
      <c r="AK23" s="1241">
        <v>925</v>
      </c>
      <c r="AL23" s="1250">
        <v>507</v>
      </c>
      <c r="AM23" s="191"/>
      <c r="AN23" s="191"/>
      <c r="AO23" s="191"/>
      <c r="AP23" s="191"/>
      <c r="AQ23" s="191"/>
      <c r="AR23" s="191"/>
      <c r="AS23" s="1259">
        <v>1854</v>
      </c>
      <c r="AT23" s="1268">
        <v>3497</v>
      </c>
      <c r="AU23" s="192"/>
      <c r="AV23" s="192"/>
      <c r="AW23" s="192"/>
    </row>
    <row r="24" spans="1:49" s="190" customFormat="1" ht="15" x14ac:dyDescent="0.25">
      <c r="A24" s="918" t="s">
        <v>516</v>
      </c>
      <c r="B24" s="927" t="s">
        <v>33</v>
      </c>
      <c r="C24" s="936" t="s">
        <v>33</v>
      </c>
      <c r="D24" s="945" t="s">
        <v>33</v>
      </c>
      <c r="E24" s="954" t="s">
        <v>33</v>
      </c>
      <c r="F24" s="963" t="s">
        <v>33</v>
      </c>
      <c r="G24" s="972" t="s">
        <v>92</v>
      </c>
      <c r="H24" s="981">
        <v>179</v>
      </c>
      <c r="I24" s="990">
        <v>76</v>
      </c>
      <c r="J24" s="999">
        <v>188</v>
      </c>
      <c r="K24" s="1008">
        <v>198</v>
      </c>
      <c r="L24" s="1017">
        <v>190</v>
      </c>
      <c r="M24" s="1026">
        <v>239</v>
      </c>
      <c r="N24" s="1035">
        <v>269</v>
      </c>
      <c r="O24" s="1044">
        <v>207</v>
      </c>
      <c r="P24" s="1053">
        <v>308</v>
      </c>
      <c r="Q24" s="1062">
        <v>220</v>
      </c>
      <c r="R24" s="1071">
        <v>454</v>
      </c>
      <c r="S24" s="1080">
        <v>288</v>
      </c>
      <c r="T24" s="1089">
        <v>81</v>
      </c>
      <c r="U24" s="1098">
        <v>71</v>
      </c>
      <c r="V24" s="1107">
        <v>344</v>
      </c>
      <c r="W24" s="1116">
        <v>298</v>
      </c>
      <c r="X24" s="1125">
        <v>362</v>
      </c>
      <c r="Y24" s="1134">
        <v>680</v>
      </c>
      <c r="Z24" s="1143">
        <v>431</v>
      </c>
      <c r="AA24" s="1152">
        <v>501</v>
      </c>
      <c r="AB24" s="1161">
        <v>651</v>
      </c>
      <c r="AC24" s="1170">
        <v>556</v>
      </c>
      <c r="AD24" s="1179">
        <v>535</v>
      </c>
      <c r="AE24" s="1188">
        <v>827</v>
      </c>
      <c r="AF24" s="1197">
        <v>196</v>
      </c>
      <c r="AG24" s="1206">
        <v>455</v>
      </c>
      <c r="AH24" s="1215">
        <v>652</v>
      </c>
      <c r="AI24" s="1224">
        <v>508</v>
      </c>
      <c r="AJ24" s="1233">
        <v>488</v>
      </c>
      <c r="AK24" s="1242">
        <v>978</v>
      </c>
      <c r="AL24" s="1251">
        <v>522</v>
      </c>
      <c r="AM24" s="191"/>
      <c r="AN24" s="191"/>
      <c r="AO24" s="191"/>
      <c r="AP24" s="191"/>
      <c r="AQ24" s="191"/>
      <c r="AR24" s="191"/>
      <c r="AS24" s="1260">
        <v>2267</v>
      </c>
      <c r="AT24" s="1269">
        <v>3799</v>
      </c>
      <c r="AU24" s="192"/>
      <c r="AV24" s="192"/>
      <c r="AW24" s="192"/>
    </row>
    <row r="25" spans="1:49" s="190" customFormat="1" ht="15" x14ac:dyDescent="0.25">
      <c r="A25" s="919" t="s">
        <v>516</v>
      </c>
      <c r="B25" s="928" t="s">
        <v>33</v>
      </c>
      <c r="C25" s="937" t="s">
        <v>33</v>
      </c>
      <c r="D25" s="946" t="s">
        <v>33</v>
      </c>
      <c r="E25" s="955" t="s">
        <v>33</v>
      </c>
      <c r="F25" s="964" t="s">
        <v>33</v>
      </c>
      <c r="G25" s="973" t="s">
        <v>93</v>
      </c>
      <c r="H25" s="982">
        <v>111</v>
      </c>
      <c r="I25" s="991">
        <v>63</v>
      </c>
      <c r="J25" s="1000">
        <v>124</v>
      </c>
      <c r="K25" s="1009">
        <v>137</v>
      </c>
      <c r="L25" s="1018">
        <v>126</v>
      </c>
      <c r="M25" s="1027">
        <v>148</v>
      </c>
      <c r="N25" s="1036">
        <v>176</v>
      </c>
      <c r="O25" s="1045">
        <v>132</v>
      </c>
      <c r="P25" s="1054">
        <v>204</v>
      </c>
      <c r="Q25" s="1063">
        <v>137</v>
      </c>
      <c r="R25" s="1072">
        <v>319</v>
      </c>
      <c r="S25" s="1081">
        <v>169</v>
      </c>
      <c r="T25" s="1090">
        <v>55</v>
      </c>
      <c r="U25" s="1099">
        <v>45</v>
      </c>
      <c r="V25" s="1108">
        <v>224</v>
      </c>
      <c r="W25" s="1117">
        <v>187</v>
      </c>
      <c r="X25" s="1126">
        <v>261</v>
      </c>
      <c r="Y25" s="1135">
        <v>416</v>
      </c>
      <c r="Z25" s="1144">
        <v>301</v>
      </c>
      <c r="AA25" s="1153">
        <v>346</v>
      </c>
      <c r="AB25" s="1162">
        <v>434</v>
      </c>
      <c r="AC25" s="1171">
        <v>394</v>
      </c>
      <c r="AD25" s="1180">
        <v>441</v>
      </c>
      <c r="AE25" s="1189">
        <v>566</v>
      </c>
      <c r="AF25" s="1198">
        <v>166</v>
      </c>
      <c r="AG25" s="1207">
        <v>324</v>
      </c>
      <c r="AH25" s="1216">
        <v>445</v>
      </c>
      <c r="AI25" s="1225">
        <v>448</v>
      </c>
      <c r="AJ25" s="1234">
        <v>400</v>
      </c>
      <c r="AK25" s="1243">
        <v>889</v>
      </c>
      <c r="AL25" s="1252">
        <v>445</v>
      </c>
      <c r="AM25" s="191"/>
      <c r="AN25" s="191"/>
      <c r="AO25" s="191"/>
      <c r="AP25" s="191"/>
      <c r="AQ25" s="191"/>
      <c r="AR25" s="191"/>
      <c r="AS25" s="1261">
        <v>1489</v>
      </c>
      <c r="AT25" s="1270">
        <v>3117</v>
      </c>
      <c r="AU25" s="192"/>
      <c r="AV25" s="192"/>
      <c r="AW25" s="192"/>
    </row>
    <row r="26" spans="1:49" s="190" customFormat="1" ht="15" x14ac:dyDescent="0.25">
      <c r="A26" s="920" t="s">
        <v>516</v>
      </c>
      <c r="B26" s="929" t="s">
        <v>33</v>
      </c>
      <c r="C26" s="938" t="s">
        <v>33</v>
      </c>
      <c r="D26" s="947" t="s">
        <v>33</v>
      </c>
      <c r="E26" s="956" t="s">
        <v>33</v>
      </c>
      <c r="F26" s="965" t="s">
        <v>33</v>
      </c>
      <c r="G26" s="974" t="s">
        <v>94</v>
      </c>
      <c r="H26" s="983">
        <v>81</v>
      </c>
      <c r="I26" s="992">
        <v>54</v>
      </c>
      <c r="J26" s="1001">
        <v>100</v>
      </c>
      <c r="K26" s="1010">
        <v>115</v>
      </c>
      <c r="L26" s="1019">
        <v>95</v>
      </c>
      <c r="M26" s="1028">
        <v>107</v>
      </c>
      <c r="N26" s="1037">
        <v>134</v>
      </c>
      <c r="O26" s="1046">
        <v>108</v>
      </c>
      <c r="P26" s="1055">
        <v>176</v>
      </c>
      <c r="Q26" s="1064">
        <v>112</v>
      </c>
      <c r="R26" s="1073">
        <v>231</v>
      </c>
      <c r="S26" s="1082">
        <v>123</v>
      </c>
      <c r="T26" s="1091">
        <v>43</v>
      </c>
      <c r="U26" s="1100">
        <v>36</v>
      </c>
      <c r="V26" s="1109">
        <v>170</v>
      </c>
      <c r="W26" s="1118">
        <v>145</v>
      </c>
      <c r="X26" s="1127">
        <v>196</v>
      </c>
      <c r="Y26" s="1136">
        <v>303</v>
      </c>
      <c r="Z26" s="1145">
        <v>221</v>
      </c>
      <c r="AA26" s="1154">
        <v>272</v>
      </c>
      <c r="AB26" s="1163">
        <v>354</v>
      </c>
      <c r="AC26" s="1172">
        <v>308</v>
      </c>
      <c r="AD26" s="1181">
        <v>327</v>
      </c>
      <c r="AE26" s="1190">
        <v>426</v>
      </c>
      <c r="AF26" s="1199">
        <v>132</v>
      </c>
      <c r="AG26" s="1208">
        <v>242</v>
      </c>
      <c r="AH26" s="1217">
        <v>340</v>
      </c>
      <c r="AI26" s="1226">
        <v>327</v>
      </c>
      <c r="AJ26" s="1235">
        <v>276</v>
      </c>
      <c r="AK26" s="1244">
        <v>501</v>
      </c>
      <c r="AL26" s="1253">
        <v>251</v>
      </c>
      <c r="AM26" s="191"/>
      <c r="AN26" s="191"/>
      <c r="AO26" s="191"/>
      <c r="AP26" s="191"/>
      <c r="AQ26" s="191"/>
      <c r="AR26" s="191"/>
      <c r="AS26" s="1262">
        <v>1114</v>
      </c>
      <c r="AT26" s="1271">
        <v>2069</v>
      </c>
      <c r="AU26" s="192"/>
      <c r="AV26" s="192"/>
      <c r="AW26" s="192"/>
    </row>
    <row r="27" spans="1:49" s="190" customFormat="1" ht="15" x14ac:dyDescent="0.25">
      <c r="A27" s="921" t="s">
        <v>516</v>
      </c>
      <c r="B27" s="930" t="s">
        <v>33</v>
      </c>
      <c r="C27" s="939" t="s">
        <v>33</v>
      </c>
      <c r="D27" s="948" t="s">
        <v>33</v>
      </c>
      <c r="E27" s="957" t="s">
        <v>33</v>
      </c>
      <c r="F27" s="966" t="s">
        <v>33</v>
      </c>
      <c r="G27" s="975" t="s">
        <v>95</v>
      </c>
      <c r="H27" s="984">
        <v>0.309</v>
      </c>
      <c r="I27" s="993">
        <v>0.26500000000000001</v>
      </c>
      <c r="J27" s="1002">
        <v>0.31</v>
      </c>
      <c r="K27" s="1011">
        <v>0.27200000000000002</v>
      </c>
      <c r="L27" s="1020">
        <v>0.32299999999999995</v>
      </c>
      <c r="M27" s="1029">
        <v>0.33700000000000002</v>
      </c>
      <c r="N27" s="1038">
        <v>0.44799999999999995</v>
      </c>
      <c r="O27" s="1047">
        <v>0.30099999999999999</v>
      </c>
      <c r="P27" s="1056">
        <v>0.46500000000000002</v>
      </c>
      <c r="Q27" s="1065">
        <v>0.40899999999999997</v>
      </c>
      <c r="R27" s="1074">
        <v>0.44799999999999995</v>
      </c>
      <c r="S27" s="1083">
        <v>0.39399999999999996</v>
      </c>
      <c r="T27" s="1092">
        <v>0.317</v>
      </c>
      <c r="U27" s="1101">
        <v>0.23</v>
      </c>
      <c r="V27" s="1110">
        <v>0.38900000000000001</v>
      </c>
      <c r="W27" s="1119">
        <v>0.45700000000000002</v>
      </c>
      <c r="X27" s="1128">
        <v>0.39600000000000002</v>
      </c>
      <c r="Y27" s="1137">
        <v>0.42799999999999999</v>
      </c>
      <c r="Z27" s="1146">
        <v>0.40600000000000003</v>
      </c>
      <c r="AA27" s="1155">
        <v>0.38100000000000001</v>
      </c>
      <c r="AB27" s="1164">
        <v>0.42700000000000005</v>
      </c>
      <c r="AC27" s="1173">
        <v>0.4</v>
      </c>
      <c r="AD27" s="1182">
        <v>0.30499999999999999</v>
      </c>
      <c r="AE27" s="1191">
        <v>0.498</v>
      </c>
      <c r="AF27" s="1200">
        <v>0.32400000000000001</v>
      </c>
      <c r="AG27" s="1209">
        <v>0.35899999999999999</v>
      </c>
      <c r="AH27" s="1218">
        <v>0.502</v>
      </c>
      <c r="AI27" s="1227">
        <v>0.499</v>
      </c>
      <c r="AJ27" s="1236">
        <v>0.48499999999999999</v>
      </c>
      <c r="AK27" s="1245">
        <v>0.53900000000000003</v>
      </c>
      <c r="AL27" s="1254">
        <v>0.436</v>
      </c>
      <c r="AM27" s="191"/>
      <c r="AN27" s="191"/>
      <c r="AO27" s="191"/>
      <c r="AP27" s="191"/>
      <c r="AQ27" s="191"/>
      <c r="AR27" s="191"/>
      <c r="AS27" s="1263">
        <v>0.40299999999999997</v>
      </c>
      <c r="AT27" s="1272">
        <v>0.46600000000000003</v>
      </c>
      <c r="AU27" s="192"/>
      <c r="AV27" s="192"/>
      <c r="AW27" s="192"/>
    </row>
    <row r="28" spans="1:49" s="190" customFormat="1" ht="15" x14ac:dyDescent="0.25">
      <c r="A28" s="922" t="s">
        <v>516</v>
      </c>
      <c r="B28" s="931" t="s">
        <v>33</v>
      </c>
      <c r="C28" s="940" t="s">
        <v>33</v>
      </c>
      <c r="D28" s="949" t="s">
        <v>33</v>
      </c>
      <c r="E28" s="958" t="s">
        <v>33</v>
      </c>
      <c r="F28" s="967" t="s">
        <v>33</v>
      </c>
      <c r="G28" s="976" t="s">
        <v>96</v>
      </c>
      <c r="H28" s="985">
        <v>0.41200000000000003</v>
      </c>
      <c r="I28" s="994">
        <v>0.36</v>
      </c>
      <c r="J28" s="1003">
        <v>0.41600000000000004</v>
      </c>
      <c r="K28" s="1012">
        <v>0.34100000000000003</v>
      </c>
      <c r="L28" s="1021">
        <v>0.40399999999999997</v>
      </c>
      <c r="M28" s="1030">
        <v>0.47600000000000003</v>
      </c>
      <c r="N28" s="1039">
        <v>0.54</v>
      </c>
      <c r="O28" s="1048">
        <v>0.42399999999999999</v>
      </c>
      <c r="P28" s="1057">
        <v>0.53700000000000003</v>
      </c>
      <c r="Q28" s="1066">
        <v>0.47399999999999998</v>
      </c>
      <c r="R28" s="1075">
        <v>0.56399999999999995</v>
      </c>
      <c r="S28" s="1084">
        <v>0.48599999999999999</v>
      </c>
      <c r="T28" s="1093">
        <v>0.39500000000000002</v>
      </c>
      <c r="U28" s="1102">
        <v>0.36200000000000004</v>
      </c>
      <c r="V28" s="1111">
        <v>0.504</v>
      </c>
      <c r="W28" s="1120">
        <v>0.54700000000000004</v>
      </c>
      <c r="X28" s="1129">
        <v>0.48399999999999999</v>
      </c>
      <c r="Y28" s="1138">
        <v>0.52300000000000002</v>
      </c>
      <c r="Z28" s="1147">
        <v>0.46500000000000002</v>
      </c>
      <c r="AA28" s="1156">
        <v>0.47600000000000003</v>
      </c>
      <c r="AB28" s="1165">
        <v>0.51400000000000001</v>
      </c>
      <c r="AC28" s="1174">
        <v>0.46899999999999997</v>
      </c>
      <c r="AD28" s="1183">
        <v>0.40799999999999997</v>
      </c>
      <c r="AE28" s="1192">
        <v>0.55200000000000005</v>
      </c>
      <c r="AF28" s="1201">
        <v>0.38500000000000001</v>
      </c>
      <c r="AG28" s="1210">
        <v>0.435</v>
      </c>
      <c r="AH28" s="1219">
        <v>0.54299999999999993</v>
      </c>
      <c r="AI28" s="1228">
        <v>0.54100000000000004</v>
      </c>
      <c r="AJ28" s="1237">
        <v>0.52200000000000002</v>
      </c>
      <c r="AK28" s="1246">
        <v>0.56999999999999995</v>
      </c>
      <c r="AL28" s="1255">
        <v>0.44900000000000001</v>
      </c>
      <c r="AM28" s="191"/>
      <c r="AN28" s="191"/>
      <c r="AO28" s="191"/>
      <c r="AP28" s="191"/>
      <c r="AQ28" s="191"/>
      <c r="AR28" s="191"/>
      <c r="AS28" s="1264">
        <v>0.49299999999999999</v>
      </c>
      <c r="AT28" s="1273">
        <v>0.50600000000000001</v>
      </c>
      <c r="AU28" s="192"/>
      <c r="AV28" s="192"/>
      <c r="AW28" s="192"/>
    </row>
    <row r="29" spans="1:49" s="190" customFormat="1" ht="15" x14ac:dyDescent="0.25">
      <c r="A29" s="923" t="s">
        <v>516</v>
      </c>
      <c r="B29" s="932" t="s">
        <v>33</v>
      </c>
      <c r="C29" s="941" t="s">
        <v>33</v>
      </c>
      <c r="D29" s="950" t="s">
        <v>33</v>
      </c>
      <c r="E29" s="959" t="s">
        <v>33</v>
      </c>
      <c r="F29" s="968" t="s">
        <v>33</v>
      </c>
      <c r="G29" s="977" t="s">
        <v>97</v>
      </c>
      <c r="H29" s="986">
        <v>0.25600000000000001</v>
      </c>
      <c r="I29" s="995">
        <v>0.29899999999999999</v>
      </c>
      <c r="J29" s="1004">
        <v>0.27399999999999997</v>
      </c>
      <c r="K29" s="1013">
        <v>0.23600000000000002</v>
      </c>
      <c r="L29" s="1022">
        <v>0.26800000000000002</v>
      </c>
      <c r="M29" s="1031">
        <v>0.29499999999999998</v>
      </c>
      <c r="N29" s="1040">
        <v>0.35299999999999998</v>
      </c>
      <c r="O29" s="1049">
        <v>0.27</v>
      </c>
      <c r="P29" s="1058">
        <v>0.35499999999999998</v>
      </c>
      <c r="Q29" s="1067">
        <v>0.29499999999999998</v>
      </c>
      <c r="R29" s="1076">
        <v>0.39600000000000002</v>
      </c>
      <c r="S29" s="1085">
        <v>0.28499999999999998</v>
      </c>
      <c r="T29" s="1094">
        <v>0.26800000000000002</v>
      </c>
      <c r="U29" s="1103">
        <v>0.23</v>
      </c>
      <c r="V29" s="1112">
        <v>0.32799999999999996</v>
      </c>
      <c r="W29" s="1121">
        <v>0.34299999999999997</v>
      </c>
      <c r="X29" s="1130">
        <v>0.34899999999999998</v>
      </c>
      <c r="Y29" s="1139">
        <v>0.32</v>
      </c>
      <c r="Z29" s="1148">
        <v>0.32500000000000001</v>
      </c>
      <c r="AA29" s="1157">
        <v>0.32899999999999996</v>
      </c>
      <c r="AB29" s="1166">
        <v>0.34299999999999997</v>
      </c>
      <c r="AC29" s="1175">
        <v>0.33200000000000002</v>
      </c>
      <c r="AD29" s="1184">
        <v>0.33600000000000002</v>
      </c>
      <c r="AE29" s="1193">
        <v>0.37799999999999995</v>
      </c>
      <c r="AF29" s="1202">
        <v>0.32600000000000001</v>
      </c>
      <c r="AG29" s="1211">
        <v>0.31</v>
      </c>
      <c r="AH29" s="1220">
        <v>0.371</v>
      </c>
      <c r="AI29" s="1229">
        <v>0.47700000000000004</v>
      </c>
      <c r="AJ29" s="1238">
        <v>0.42799999999999999</v>
      </c>
      <c r="AK29" s="1247">
        <v>0.51800000000000002</v>
      </c>
      <c r="AL29" s="1256">
        <v>0.38299999999999995</v>
      </c>
      <c r="AM29" s="191"/>
      <c r="AN29" s="191"/>
      <c r="AO29" s="191"/>
      <c r="AP29" s="191"/>
      <c r="AQ29" s="191"/>
      <c r="AR29" s="191"/>
      <c r="AS29" s="1265">
        <v>0.32299999999999995</v>
      </c>
      <c r="AT29" s="1274">
        <v>0.41499999999999998</v>
      </c>
      <c r="AU29" s="192"/>
      <c r="AV29" s="192"/>
      <c r="AW29" s="192"/>
    </row>
    <row r="30" spans="1:49" s="190" customFormat="1" ht="15" x14ac:dyDescent="0.25">
      <c r="A30" s="924" t="s">
        <v>516</v>
      </c>
      <c r="B30" s="933" t="s">
        <v>33</v>
      </c>
      <c r="C30" s="942" t="s">
        <v>33</v>
      </c>
      <c r="D30" s="951" t="s">
        <v>33</v>
      </c>
      <c r="E30" s="960" t="s">
        <v>33</v>
      </c>
      <c r="F30" s="969" t="s">
        <v>33</v>
      </c>
      <c r="G30" s="978" t="s">
        <v>98</v>
      </c>
      <c r="H30" s="987">
        <v>0.187</v>
      </c>
      <c r="I30" s="996">
        <v>0.25600000000000001</v>
      </c>
      <c r="J30" s="1005">
        <v>0.221</v>
      </c>
      <c r="K30" s="1014">
        <v>0.19800000000000001</v>
      </c>
      <c r="L30" s="1023">
        <v>0.20199999999999999</v>
      </c>
      <c r="M30" s="1032">
        <v>0.21299999999999999</v>
      </c>
      <c r="N30" s="1041">
        <v>0.26899999999999996</v>
      </c>
      <c r="O30" s="1050">
        <v>0.221</v>
      </c>
      <c r="P30" s="1059">
        <v>0.307</v>
      </c>
      <c r="Q30" s="1068">
        <v>0.24100000000000002</v>
      </c>
      <c r="R30" s="1077">
        <v>0.28699999999999998</v>
      </c>
      <c r="S30" s="1086">
        <v>0.20800000000000002</v>
      </c>
      <c r="T30" s="1095">
        <v>0.21</v>
      </c>
      <c r="U30" s="1104">
        <v>0.184</v>
      </c>
      <c r="V30" s="1113">
        <v>0.249</v>
      </c>
      <c r="W30" s="1122">
        <v>0.26600000000000001</v>
      </c>
      <c r="X30" s="1131">
        <v>0.26200000000000001</v>
      </c>
      <c r="Y30" s="1140">
        <v>0.23300000000000001</v>
      </c>
      <c r="Z30" s="1149">
        <v>0.23899999999999999</v>
      </c>
      <c r="AA30" s="1158">
        <v>0.25900000000000001</v>
      </c>
      <c r="AB30" s="1167">
        <v>0.27899999999999997</v>
      </c>
      <c r="AC30" s="1176">
        <v>0.26</v>
      </c>
      <c r="AD30" s="1185">
        <v>0.249</v>
      </c>
      <c r="AE30" s="1194">
        <v>0.28499999999999998</v>
      </c>
      <c r="AF30" s="1203">
        <v>0.25900000000000001</v>
      </c>
      <c r="AG30" s="1212">
        <v>0.23199999999999998</v>
      </c>
      <c r="AH30" s="1221">
        <v>0.28300000000000003</v>
      </c>
      <c r="AI30" s="1230">
        <v>0.34799999999999998</v>
      </c>
      <c r="AJ30" s="1239">
        <v>0.29600000000000004</v>
      </c>
      <c r="AK30" s="1248">
        <v>0.29199999999999998</v>
      </c>
      <c r="AL30" s="1257">
        <v>0.21600000000000003</v>
      </c>
      <c r="AM30" s="191"/>
      <c r="AN30" s="191"/>
      <c r="AO30" s="191"/>
      <c r="AP30" s="191"/>
      <c r="AQ30" s="191"/>
      <c r="AR30" s="191"/>
      <c r="AS30" s="1266">
        <v>0.24199999999999999</v>
      </c>
      <c r="AT30" s="1275">
        <v>0.27600000000000002</v>
      </c>
      <c r="AU30" s="192"/>
      <c r="AV30" s="192"/>
      <c r="AW30" s="192"/>
    </row>
    <row r="31" spans="1:49" s="190" customFormat="1" x14ac:dyDescent="0.2">
      <c r="L31" s="191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2"/>
      <c r="AT31" s="192"/>
      <c r="AU31" s="192"/>
      <c r="AV31" s="192"/>
      <c r="AW31" s="192"/>
    </row>
    <row r="32" spans="1:49" s="190" customFormat="1" x14ac:dyDescent="0.2"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2"/>
      <c r="AT32" s="192"/>
      <c r="AU32" s="192"/>
      <c r="AV32" s="192"/>
      <c r="AW32" s="192"/>
    </row>
    <row r="33" spans="12:49" s="190" customFormat="1" x14ac:dyDescent="0.2">
      <c r="L33" s="191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2"/>
      <c r="AT33" s="192"/>
      <c r="AU33" s="192"/>
      <c r="AV33" s="192"/>
      <c r="AW33" s="192"/>
    </row>
    <row r="34" spans="12:49" s="190" customFormat="1" x14ac:dyDescent="0.2"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2"/>
      <c r="AT34" s="192"/>
      <c r="AU34" s="192"/>
      <c r="AV34" s="192"/>
      <c r="AW34" s="192"/>
    </row>
    <row r="35" spans="12:49" s="190" customFormat="1" x14ac:dyDescent="0.2"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2"/>
      <c r="AT35" s="192"/>
      <c r="AU35" s="192"/>
      <c r="AV35" s="192"/>
      <c r="AW35" s="192"/>
    </row>
    <row r="36" spans="12:49" s="190" customFormat="1" x14ac:dyDescent="0.2">
      <c r="L36" s="191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2"/>
      <c r="AT36" s="192"/>
      <c r="AU36" s="192"/>
      <c r="AV36" s="192"/>
      <c r="AW36" s="192"/>
    </row>
    <row r="37" spans="12:49" s="190" customFormat="1" x14ac:dyDescent="0.2">
      <c r="L37" s="191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2"/>
      <c r="AT37" s="192"/>
      <c r="AU37" s="192"/>
      <c r="AV37" s="192"/>
      <c r="AW37" s="192"/>
    </row>
    <row r="38" spans="12:49" s="190" customFormat="1" x14ac:dyDescent="0.2">
      <c r="L38" s="191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2"/>
      <c r="AT38" s="192"/>
      <c r="AU38" s="192"/>
      <c r="AV38" s="192"/>
      <c r="AW38" s="192"/>
    </row>
    <row r="39" spans="12:49" s="190" customFormat="1" x14ac:dyDescent="0.2"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2"/>
      <c r="AT39" s="192"/>
      <c r="AU39" s="192"/>
      <c r="AV39" s="192"/>
      <c r="AW39" s="192"/>
    </row>
    <row r="40" spans="12:49" s="190" customFormat="1" x14ac:dyDescent="0.2">
      <c r="L40" s="191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2"/>
      <c r="AT40" s="192"/>
      <c r="AU40" s="192"/>
      <c r="AV40" s="192"/>
      <c r="AW40" s="192"/>
    </row>
    <row r="41" spans="12:49" s="190" customFormat="1" x14ac:dyDescent="0.2"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2"/>
      <c r="AT41" s="192"/>
      <c r="AU41" s="192"/>
      <c r="AV41" s="192"/>
      <c r="AW41" s="192"/>
    </row>
    <row r="42" spans="12:49" s="190" customFormat="1" x14ac:dyDescent="0.2">
      <c r="L42" s="191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/>
      <c r="AT42" s="192"/>
      <c r="AU42" s="192"/>
      <c r="AV42" s="192"/>
      <c r="AW42" s="192"/>
    </row>
    <row r="43" spans="12:49" s="190" customFormat="1" x14ac:dyDescent="0.2"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/>
      <c r="AT43" s="192"/>
      <c r="AU43" s="192"/>
      <c r="AV43" s="192"/>
      <c r="AW43" s="192"/>
    </row>
    <row r="44" spans="12:49" s="190" customFormat="1" x14ac:dyDescent="0.2"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/>
      <c r="AT44" s="192"/>
      <c r="AU44" s="192"/>
      <c r="AV44" s="192"/>
      <c r="AW44" s="192"/>
    </row>
    <row r="45" spans="12:49" s="190" customFormat="1" x14ac:dyDescent="0.2"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2"/>
      <c r="AT45" s="192"/>
      <c r="AU45" s="192"/>
      <c r="AV45" s="192"/>
      <c r="AW45" s="192"/>
    </row>
    <row r="46" spans="12:49" s="190" customFormat="1" x14ac:dyDescent="0.2"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/>
      <c r="AT46" s="192"/>
      <c r="AU46" s="192"/>
      <c r="AV46" s="192"/>
      <c r="AW46" s="192"/>
    </row>
    <row r="47" spans="12:49" s="190" customFormat="1" x14ac:dyDescent="0.2">
      <c r="L47" s="191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2"/>
      <c r="AT47" s="192"/>
      <c r="AU47" s="192"/>
      <c r="AV47" s="192"/>
      <c r="AW47" s="192"/>
    </row>
    <row r="48" spans="12:49" s="190" customFormat="1" x14ac:dyDescent="0.2"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2"/>
      <c r="AT48" s="192"/>
      <c r="AU48" s="192"/>
      <c r="AV48" s="192"/>
      <c r="AW48" s="192"/>
    </row>
    <row r="49" spans="12:49" s="190" customFormat="1" x14ac:dyDescent="0.2">
      <c r="L49" s="191"/>
      <c r="M49" s="191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2"/>
      <c r="AT49" s="192"/>
      <c r="AU49" s="192"/>
      <c r="AV49" s="192"/>
      <c r="AW49" s="192"/>
    </row>
    <row r="50" spans="12:49" s="190" customFormat="1" x14ac:dyDescent="0.2"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2"/>
      <c r="AT50" s="192"/>
      <c r="AU50" s="192"/>
      <c r="AV50" s="192"/>
      <c r="AW50" s="192"/>
    </row>
    <row r="51" spans="12:49" s="190" customFormat="1" x14ac:dyDescent="0.2">
      <c r="L51" s="191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2"/>
      <c r="AT51" s="192"/>
      <c r="AU51" s="192"/>
      <c r="AV51" s="192"/>
      <c r="AW51" s="192"/>
    </row>
    <row r="52" spans="12:49" s="190" customFormat="1" x14ac:dyDescent="0.2">
      <c r="L52" s="191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2"/>
      <c r="AT52" s="192"/>
      <c r="AU52" s="192"/>
      <c r="AV52" s="192"/>
      <c r="AW52" s="192"/>
    </row>
    <row r="53" spans="12:49" s="190" customFormat="1" x14ac:dyDescent="0.2"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2"/>
      <c r="AT53" s="192"/>
      <c r="AU53" s="192"/>
      <c r="AV53" s="192"/>
      <c r="AW53" s="192"/>
    </row>
    <row r="54" spans="12:49" s="190" customFormat="1" x14ac:dyDescent="0.2"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2"/>
      <c r="AT54" s="192"/>
      <c r="AU54" s="192"/>
      <c r="AV54" s="192"/>
      <c r="AW54" s="192"/>
    </row>
    <row r="55" spans="12:49" s="190" customFormat="1" x14ac:dyDescent="0.2">
      <c r="L55" s="191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2"/>
      <c r="AT55" s="192"/>
      <c r="AU55" s="192"/>
      <c r="AV55" s="192"/>
      <c r="AW55" s="192"/>
    </row>
    <row r="56" spans="12:49" s="190" customFormat="1" x14ac:dyDescent="0.2">
      <c r="L56" s="191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2"/>
      <c r="AT56" s="192"/>
      <c r="AU56" s="192"/>
      <c r="AV56" s="192"/>
      <c r="AW56" s="192"/>
    </row>
    <row r="57" spans="12:49" s="190" customFormat="1" x14ac:dyDescent="0.2"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2"/>
      <c r="AT57" s="192"/>
      <c r="AU57" s="192"/>
      <c r="AV57" s="192"/>
      <c r="AW57" s="192"/>
    </row>
    <row r="58" spans="12:49" s="190" customFormat="1" x14ac:dyDescent="0.2"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2"/>
      <c r="AT58" s="192"/>
      <c r="AU58" s="192"/>
      <c r="AV58" s="192"/>
      <c r="AW58" s="192"/>
    </row>
    <row r="59" spans="12:49" s="190" customFormat="1" x14ac:dyDescent="0.2"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2"/>
      <c r="AT59" s="192"/>
      <c r="AU59" s="192"/>
      <c r="AV59" s="192"/>
      <c r="AW59" s="192"/>
    </row>
    <row r="60" spans="12:49" s="190" customFormat="1" x14ac:dyDescent="0.2"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2"/>
      <c r="AT60" s="192"/>
      <c r="AU60" s="192"/>
      <c r="AV60" s="192"/>
      <c r="AW60" s="192"/>
    </row>
    <row r="61" spans="12:49" s="190" customFormat="1" x14ac:dyDescent="0.2"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2"/>
      <c r="AT61" s="192"/>
      <c r="AU61" s="192"/>
      <c r="AV61" s="192"/>
      <c r="AW61" s="192"/>
    </row>
    <row r="62" spans="12:49" s="190" customFormat="1" x14ac:dyDescent="0.2"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2"/>
      <c r="AT62" s="192"/>
      <c r="AU62" s="192"/>
      <c r="AV62" s="192"/>
      <c r="AW62" s="192"/>
    </row>
    <row r="63" spans="12:49" s="190" customFormat="1" x14ac:dyDescent="0.2"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2"/>
      <c r="AT63" s="192"/>
      <c r="AU63" s="192"/>
      <c r="AV63" s="192"/>
      <c r="AW63" s="192"/>
    </row>
    <row r="64" spans="12:49" s="190" customFormat="1" x14ac:dyDescent="0.2"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2"/>
      <c r="AT64" s="192"/>
      <c r="AU64" s="192"/>
      <c r="AV64" s="192"/>
      <c r="AW64" s="192"/>
    </row>
    <row r="65" spans="12:49" s="190" customFormat="1" x14ac:dyDescent="0.2"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2"/>
      <c r="AT65" s="192"/>
      <c r="AU65" s="192"/>
      <c r="AV65" s="192"/>
      <c r="AW65" s="192"/>
    </row>
    <row r="66" spans="12:49" s="190" customFormat="1" x14ac:dyDescent="0.2"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2"/>
      <c r="AT66" s="192"/>
      <c r="AU66" s="192"/>
      <c r="AV66" s="192"/>
      <c r="AW66" s="192"/>
    </row>
    <row r="67" spans="12:49" s="190" customFormat="1" x14ac:dyDescent="0.2"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2"/>
      <c r="AT67" s="192"/>
      <c r="AU67" s="192"/>
      <c r="AV67" s="192"/>
      <c r="AW67" s="192"/>
    </row>
    <row r="68" spans="12:49" s="190" customFormat="1" x14ac:dyDescent="0.2"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2"/>
      <c r="AT68" s="192"/>
      <c r="AU68" s="192"/>
      <c r="AV68" s="192"/>
      <c r="AW68" s="192"/>
    </row>
    <row r="69" spans="12:49" s="190" customFormat="1" x14ac:dyDescent="0.2">
      <c r="L69" s="191"/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2"/>
      <c r="AT69" s="192"/>
      <c r="AU69" s="192"/>
      <c r="AV69" s="192"/>
      <c r="AW69" s="192"/>
    </row>
    <row r="70" spans="12:49" s="190" customFormat="1" x14ac:dyDescent="0.2"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2"/>
      <c r="AT70" s="192"/>
      <c r="AU70" s="192"/>
      <c r="AV70" s="192"/>
      <c r="AW70" s="192"/>
    </row>
    <row r="71" spans="12:49" s="190" customFormat="1" x14ac:dyDescent="0.2">
      <c r="L71" s="191"/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2"/>
      <c r="AT71" s="192"/>
      <c r="AU71" s="192"/>
      <c r="AV71" s="192"/>
      <c r="AW71" s="192"/>
    </row>
    <row r="72" spans="12:49" s="190" customFormat="1" x14ac:dyDescent="0.2">
      <c r="L72" s="191"/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2"/>
      <c r="AT72" s="192"/>
      <c r="AU72" s="192"/>
      <c r="AV72" s="192"/>
      <c r="AW72" s="192"/>
    </row>
    <row r="73" spans="12:49" s="190" customFormat="1" x14ac:dyDescent="0.2">
      <c r="L73" s="191"/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2"/>
      <c r="AT73" s="192"/>
      <c r="AU73" s="192"/>
      <c r="AV73" s="192"/>
      <c r="AW73" s="192"/>
    </row>
    <row r="74" spans="12:49" s="190" customFormat="1" x14ac:dyDescent="0.2">
      <c r="L74" s="191"/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2"/>
      <c r="AT74" s="192"/>
      <c r="AU74" s="192"/>
      <c r="AV74" s="192"/>
      <c r="AW74" s="192"/>
    </row>
    <row r="75" spans="12:49" s="190" customFormat="1" x14ac:dyDescent="0.2">
      <c r="L75" s="191"/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2"/>
      <c r="AT75" s="192"/>
      <c r="AU75" s="192"/>
      <c r="AV75" s="192"/>
      <c r="AW75" s="192"/>
    </row>
    <row r="76" spans="12:49" x14ac:dyDescent="0.2"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188"/>
      <c r="AH76" s="188"/>
      <c r="AI76" s="188"/>
      <c r="AJ76" s="188"/>
      <c r="AK76" s="188"/>
      <c r="AL76" s="188"/>
      <c r="AM76" s="188"/>
      <c r="AN76" s="188"/>
      <c r="AO76" s="188"/>
      <c r="AP76" s="188"/>
      <c r="AQ76" s="188"/>
      <c r="AR76" s="188"/>
      <c r="AS76" s="189"/>
      <c r="AT76" s="189"/>
      <c r="AU76" s="189"/>
      <c r="AV76" s="189"/>
      <c r="AW76" s="189"/>
    </row>
    <row r="77" spans="12:49" x14ac:dyDescent="0.2"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  <c r="AO77" s="188"/>
      <c r="AP77" s="188"/>
      <c r="AQ77" s="188"/>
      <c r="AR77" s="188"/>
      <c r="AS77" s="189"/>
      <c r="AT77" s="189"/>
      <c r="AU77" s="189"/>
      <c r="AV77" s="189"/>
      <c r="AW77" s="189"/>
    </row>
    <row r="78" spans="12:49" x14ac:dyDescent="0.2"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/>
      <c r="AT78" s="189"/>
      <c r="AU78" s="189"/>
      <c r="AV78" s="189"/>
      <c r="AW78" s="189"/>
    </row>
    <row r="79" spans="12:49" x14ac:dyDescent="0.2"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/>
      <c r="AT79" s="189"/>
      <c r="AU79" s="189"/>
      <c r="AV79" s="189"/>
      <c r="AW79" s="189"/>
    </row>
    <row r="80" spans="12:49" x14ac:dyDescent="0.2"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/>
      <c r="AT80" s="189"/>
      <c r="AU80" s="189"/>
      <c r="AV80" s="189"/>
      <c r="AW80" s="189"/>
    </row>
    <row r="81" spans="12:49" x14ac:dyDescent="0.2"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/>
      <c r="AT81" s="189"/>
      <c r="AU81" s="189"/>
      <c r="AV81" s="189"/>
      <c r="AW81" s="189"/>
    </row>
    <row r="82" spans="12:49" x14ac:dyDescent="0.2"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/>
      <c r="AT82" s="189"/>
      <c r="AU82" s="189"/>
      <c r="AV82" s="189"/>
      <c r="AW82" s="189"/>
    </row>
    <row r="83" spans="12:49" x14ac:dyDescent="0.2"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9"/>
      <c r="AT83" s="189"/>
      <c r="AU83" s="189"/>
      <c r="AV83" s="189"/>
      <c r="AW83" s="189"/>
    </row>
    <row r="84" spans="12:49" x14ac:dyDescent="0.2"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89"/>
      <c r="AT84" s="189"/>
      <c r="AU84" s="189"/>
      <c r="AV84" s="189"/>
      <c r="AW84" s="189"/>
    </row>
    <row r="85" spans="12:49" x14ac:dyDescent="0.2"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89"/>
      <c r="AT85" s="189"/>
      <c r="AU85" s="189"/>
      <c r="AV85" s="189"/>
      <c r="AW85" s="189"/>
    </row>
    <row r="86" spans="12:49" x14ac:dyDescent="0.2"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9"/>
      <c r="AT86" s="189"/>
      <c r="AU86" s="189"/>
      <c r="AV86" s="189"/>
      <c r="AW86" s="189"/>
    </row>
    <row r="87" spans="12:49" x14ac:dyDescent="0.2"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  <c r="AA87" s="188"/>
      <c r="AB87" s="188"/>
      <c r="AC87" s="188"/>
      <c r="AD87" s="188"/>
      <c r="AE87" s="188"/>
      <c r="AF87" s="188"/>
      <c r="AG87" s="188"/>
      <c r="AH87" s="188"/>
      <c r="AI87" s="188"/>
      <c r="AJ87" s="188"/>
      <c r="AK87" s="188"/>
      <c r="AL87" s="188"/>
      <c r="AM87" s="188"/>
      <c r="AN87" s="188"/>
      <c r="AO87" s="188"/>
      <c r="AP87" s="188"/>
      <c r="AQ87" s="188"/>
      <c r="AR87" s="188"/>
      <c r="AS87" s="189"/>
      <c r="AT87" s="189"/>
      <c r="AU87" s="189"/>
      <c r="AV87" s="189"/>
      <c r="AW87" s="189"/>
    </row>
    <row r="88" spans="12:49" x14ac:dyDescent="0.2"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  <c r="AA88" s="188"/>
      <c r="AB88" s="188"/>
      <c r="AC88" s="188"/>
      <c r="AD88" s="188"/>
      <c r="AE88" s="188"/>
      <c r="AF88" s="188"/>
      <c r="AG88" s="188"/>
      <c r="AH88" s="188"/>
      <c r="AI88" s="188"/>
      <c r="AJ88" s="188"/>
      <c r="AK88" s="188"/>
      <c r="AL88" s="188"/>
      <c r="AM88" s="188"/>
      <c r="AN88" s="188"/>
      <c r="AO88" s="188"/>
      <c r="AP88" s="188"/>
      <c r="AQ88" s="188"/>
      <c r="AR88" s="188"/>
      <c r="AS88" s="189"/>
      <c r="AT88" s="189"/>
      <c r="AU88" s="189"/>
      <c r="AV88" s="189"/>
      <c r="AW88" s="189"/>
    </row>
    <row r="89" spans="12:49" x14ac:dyDescent="0.2"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188"/>
      <c r="AQ89" s="188"/>
      <c r="AR89" s="188"/>
      <c r="AS89" s="189"/>
      <c r="AT89" s="189"/>
      <c r="AU89" s="189"/>
      <c r="AV89" s="189"/>
      <c r="AW89" s="189"/>
    </row>
    <row r="90" spans="12:49" x14ac:dyDescent="0.2"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  <c r="AA90" s="188"/>
      <c r="AB90" s="188"/>
      <c r="AC90" s="188"/>
      <c r="AD90" s="188"/>
      <c r="AE90" s="188"/>
      <c r="AF90" s="188"/>
      <c r="AG90" s="188"/>
      <c r="AH90" s="188"/>
      <c r="AI90" s="188"/>
      <c r="AJ90" s="188"/>
      <c r="AK90" s="188"/>
      <c r="AL90" s="188"/>
      <c r="AM90" s="188"/>
      <c r="AN90" s="188"/>
      <c r="AO90" s="188"/>
      <c r="AP90" s="188"/>
      <c r="AQ90" s="188"/>
      <c r="AR90" s="188"/>
      <c r="AS90" s="189"/>
      <c r="AT90" s="189"/>
      <c r="AU90" s="189"/>
      <c r="AV90" s="189"/>
      <c r="AW90" s="189"/>
    </row>
    <row r="91" spans="12:49" x14ac:dyDescent="0.2"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  <c r="Z91" s="188"/>
      <c r="AA91" s="188"/>
      <c r="AB91" s="188"/>
      <c r="AC91" s="188"/>
      <c r="AD91" s="188"/>
      <c r="AE91" s="188"/>
      <c r="AF91" s="188"/>
      <c r="AG91" s="188"/>
      <c r="AH91" s="188"/>
      <c r="AI91" s="188"/>
      <c r="AJ91" s="188"/>
      <c r="AK91" s="188"/>
      <c r="AL91" s="188"/>
      <c r="AM91" s="188"/>
      <c r="AN91" s="188"/>
      <c r="AO91" s="188"/>
      <c r="AP91" s="188"/>
      <c r="AQ91" s="188"/>
      <c r="AR91" s="188"/>
      <c r="AS91" s="189"/>
      <c r="AT91" s="189"/>
      <c r="AU91" s="189"/>
      <c r="AV91" s="189"/>
      <c r="AW91" s="189"/>
    </row>
    <row r="92" spans="12:49" x14ac:dyDescent="0.2"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  <c r="AA92" s="188"/>
      <c r="AB92" s="188"/>
      <c r="AC92" s="188"/>
      <c r="AD92" s="188"/>
      <c r="AE92" s="188"/>
      <c r="AF92" s="188"/>
      <c r="AG92" s="188"/>
      <c r="AH92" s="188"/>
      <c r="AI92" s="188"/>
      <c r="AJ92" s="188"/>
      <c r="AK92" s="188"/>
      <c r="AL92" s="188"/>
      <c r="AM92" s="188"/>
      <c r="AN92" s="188"/>
      <c r="AO92" s="188"/>
      <c r="AP92" s="188"/>
      <c r="AQ92" s="188"/>
      <c r="AR92" s="188"/>
      <c r="AS92" s="189"/>
      <c r="AT92" s="189"/>
      <c r="AU92" s="189"/>
      <c r="AV92" s="189"/>
      <c r="AW92" s="189"/>
    </row>
    <row r="93" spans="12:49" x14ac:dyDescent="0.2"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  <c r="AN93" s="188"/>
      <c r="AO93" s="188"/>
      <c r="AP93" s="188"/>
      <c r="AQ93" s="188"/>
      <c r="AR93" s="188"/>
      <c r="AS93" s="189"/>
      <c r="AT93" s="189"/>
      <c r="AU93" s="189"/>
      <c r="AV93" s="189"/>
      <c r="AW93" s="189"/>
    </row>
    <row r="94" spans="12:49" x14ac:dyDescent="0.2"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  <c r="AE94" s="188"/>
      <c r="AF94" s="188"/>
      <c r="AG94" s="188"/>
      <c r="AH94" s="188"/>
      <c r="AI94" s="188"/>
      <c r="AJ94" s="188"/>
      <c r="AK94" s="188"/>
      <c r="AL94" s="188"/>
      <c r="AM94" s="188"/>
      <c r="AN94" s="188"/>
      <c r="AO94" s="188"/>
      <c r="AP94" s="188"/>
      <c r="AQ94" s="188"/>
      <c r="AR94" s="188"/>
      <c r="AS94" s="189"/>
      <c r="AT94" s="189"/>
      <c r="AU94" s="189"/>
      <c r="AV94" s="189"/>
      <c r="AW94" s="189"/>
    </row>
    <row r="95" spans="12:49" x14ac:dyDescent="0.2"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  <c r="AC95" s="188"/>
      <c r="AD95" s="188"/>
      <c r="AE95" s="188"/>
      <c r="AF95" s="188"/>
      <c r="AG95" s="188"/>
      <c r="AH95" s="188"/>
      <c r="AI95" s="188"/>
      <c r="AJ95" s="188"/>
      <c r="AK95" s="188"/>
      <c r="AL95" s="188"/>
      <c r="AM95" s="188"/>
      <c r="AN95" s="188"/>
      <c r="AO95" s="188"/>
      <c r="AP95" s="188"/>
      <c r="AQ95" s="188"/>
      <c r="AR95" s="188"/>
      <c r="AS95" s="189"/>
      <c r="AT95" s="189"/>
      <c r="AU95" s="189"/>
      <c r="AV95" s="189"/>
      <c r="AW95" s="189"/>
    </row>
    <row r="96" spans="12:49" x14ac:dyDescent="0.2"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9"/>
      <c r="AT96" s="189"/>
      <c r="AU96" s="189"/>
      <c r="AV96" s="189"/>
      <c r="AW96" s="189"/>
    </row>
    <row r="97" spans="12:49" x14ac:dyDescent="0.2"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9"/>
      <c r="AT97" s="189"/>
      <c r="AU97" s="189"/>
      <c r="AV97" s="189"/>
      <c r="AW97" s="189"/>
    </row>
    <row r="98" spans="12:49" x14ac:dyDescent="0.2"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9"/>
      <c r="AT98" s="189"/>
      <c r="AU98" s="189"/>
      <c r="AV98" s="189"/>
      <c r="AW98" s="189"/>
    </row>
    <row r="99" spans="12:49" x14ac:dyDescent="0.2"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9"/>
      <c r="AT99" s="189"/>
      <c r="AU99" s="189"/>
      <c r="AV99" s="189"/>
      <c r="AW99" s="189"/>
    </row>
    <row r="100" spans="12:49" x14ac:dyDescent="0.2"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9"/>
      <c r="AT100" s="189"/>
      <c r="AU100" s="189"/>
      <c r="AV100" s="189"/>
      <c r="AW100" s="189"/>
    </row>
    <row r="101" spans="12:49" x14ac:dyDescent="0.2"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89"/>
      <c r="AT101" s="189"/>
      <c r="AU101" s="189"/>
      <c r="AV101" s="189"/>
      <c r="AW101" s="189"/>
    </row>
    <row r="102" spans="12:49" x14ac:dyDescent="0.2"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  <c r="AO102" s="188"/>
      <c r="AP102" s="188"/>
      <c r="AQ102" s="188"/>
      <c r="AR102" s="188"/>
      <c r="AS102" s="189"/>
      <c r="AT102" s="189"/>
      <c r="AU102" s="189"/>
      <c r="AV102" s="189"/>
      <c r="AW102" s="189"/>
    </row>
    <row r="103" spans="12:49" x14ac:dyDescent="0.2"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  <c r="AO103" s="188"/>
      <c r="AP103" s="188"/>
      <c r="AQ103" s="188"/>
      <c r="AR103" s="188"/>
      <c r="AS103" s="189"/>
      <c r="AT103" s="189"/>
      <c r="AU103" s="189"/>
      <c r="AV103" s="189"/>
      <c r="AW103" s="189"/>
    </row>
    <row r="104" spans="12:49" x14ac:dyDescent="0.2"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89"/>
      <c r="AT104" s="189"/>
      <c r="AU104" s="189"/>
      <c r="AV104" s="189"/>
      <c r="AW104" s="189"/>
    </row>
    <row r="105" spans="12:49" x14ac:dyDescent="0.2"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  <c r="AA105" s="188"/>
      <c r="AB105" s="188"/>
      <c r="AC105" s="188"/>
      <c r="AD105" s="188"/>
      <c r="AE105" s="188"/>
      <c r="AF105" s="188"/>
      <c r="AG105" s="188"/>
      <c r="AH105" s="188"/>
      <c r="AI105" s="188"/>
      <c r="AJ105" s="188"/>
      <c r="AK105" s="188"/>
      <c r="AL105" s="188"/>
      <c r="AM105" s="188"/>
      <c r="AN105" s="188"/>
      <c r="AO105" s="188"/>
      <c r="AP105" s="188"/>
      <c r="AQ105" s="188"/>
      <c r="AR105" s="188"/>
      <c r="AS105" s="189"/>
      <c r="AT105" s="189"/>
      <c r="AU105" s="189"/>
      <c r="AV105" s="189"/>
      <c r="AW105" s="189"/>
    </row>
    <row r="106" spans="12:49" x14ac:dyDescent="0.2"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  <c r="AA106" s="188"/>
      <c r="AB106" s="188"/>
      <c r="AC106" s="188"/>
      <c r="AD106" s="188"/>
      <c r="AE106" s="188"/>
      <c r="AF106" s="188"/>
      <c r="AG106" s="188"/>
      <c r="AH106" s="188"/>
      <c r="AI106" s="188"/>
      <c r="AJ106" s="188"/>
      <c r="AK106" s="188"/>
      <c r="AL106" s="188"/>
      <c r="AM106" s="188"/>
      <c r="AN106" s="188"/>
      <c r="AO106" s="188"/>
      <c r="AP106" s="188"/>
      <c r="AQ106" s="188"/>
      <c r="AR106" s="188"/>
      <c r="AS106" s="189"/>
      <c r="AT106" s="189"/>
      <c r="AU106" s="189"/>
      <c r="AV106" s="189"/>
      <c r="AW106" s="189"/>
    </row>
  </sheetData>
  <autoFilter ref="A3:AW3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A1:AE46"/>
  <sheetViews>
    <sheetView showGridLines="0" tabSelected="1" zoomScale="85" zoomScaleNormal="85" workbookViewId="0">
      <pane xSplit="3" ySplit="5" topLeftCell="R24" activePane="bottomRight" state="frozen"/>
      <selection pane="topRight" activeCell="D1" sqref="D1"/>
      <selection pane="bottomLeft" activeCell="A7" sqref="A7"/>
      <selection pane="bottomRight" activeCell="Z48" sqref="Z48"/>
    </sheetView>
  </sheetViews>
  <sheetFormatPr defaultRowHeight="15" outlineLevelCol="1" x14ac:dyDescent="0.25"/>
  <cols>
    <col min="1" max="1" width="1" customWidth="1" collapsed="1"/>
    <col min="2" max="2" width="16.25" bestFit="1" customWidth="1" collapsed="1"/>
    <col min="3" max="3" width="32.375" bestFit="1" customWidth="1" collapsed="1"/>
    <col min="4" max="4" width="42.625" customWidth="1" outlineLevel="1" collapsed="1"/>
    <col min="5" max="5" width="11.875" customWidth="1" outlineLevel="1" collapsed="1"/>
    <col min="6" max="6" width="22.75" customWidth="1" outlineLevel="1" collapsed="1"/>
    <col min="7" max="7" width="11.25" customWidth="1" outlineLevel="1" collapsed="1"/>
    <col min="8" max="8" width="10.875" bestFit="1" customWidth="1" outlineLevel="1" collapsed="1"/>
    <col min="9" max="9" width="10.375" customWidth="1" outlineLevel="1" collapsed="1"/>
    <col min="10" max="10" width="6.75" customWidth="1"/>
    <col min="11" max="11" width="6.75" customWidth="1" collapsed="1"/>
    <col min="12" max="12" width="8.75" customWidth="1" collapsed="1"/>
    <col min="13" max="15" width="6.75" customWidth="1" collapsed="1"/>
    <col min="16" max="16" width="8.75" customWidth="1" collapsed="1"/>
    <col min="17" max="17" width="9" customWidth="1" collapsed="1"/>
    <col min="18" max="18" width="9.375" customWidth="1" collapsed="1"/>
    <col min="19" max="21" width="8.375" customWidth="1" collapsed="1"/>
    <col min="22" max="22" width="8.875" customWidth="1" collapsed="1"/>
    <col min="23" max="27" width="8.375" customWidth="1" collapsed="1"/>
    <col min="28" max="28" width="7.25" customWidth="1" collapsed="1"/>
    <col min="29" max="29" width="8.375" customWidth="1" collapsed="1"/>
    <col min="30" max="30" width="6.375" customWidth="1" collapsed="1"/>
    <col min="31" max="31" width="6.25" customWidth="1" collapsed="1"/>
  </cols>
  <sheetData>
    <row r="1" spans="2:31" x14ac:dyDescent="0.25">
      <c r="B1" s="109" t="s">
        <v>229</v>
      </c>
      <c r="C1" s="104" t="s">
        <v>269</v>
      </c>
    </row>
    <row r="2" spans="2:31" x14ac:dyDescent="0.25">
      <c r="B2" s="110">
        <f>Cover!G5</f>
        <v>42947</v>
      </c>
    </row>
    <row r="4" spans="2:31" x14ac:dyDescent="0.25">
      <c r="B4" s="111" t="s">
        <v>285</v>
      </c>
    </row>
    <row r="5" spans="2:31" s="185" customFormat="1" x14ac:dyDescent="0.25">
      <c r="B5" s="185" t="s">
        <v>236</v>
      </c>
      <c r="C5" s="185" t="s">
        <v>245</v>
      </c>
      <c r="D5" s="185" t="s">
        <v>291</v>
      </c>
      <c r="E5" s="185" t="s">
        <v>247</v>
      </c>
      <c r="F5" s="185" t="s">
        <v>292</v>
      </c>
      <c r="G5" s="185" t="s">
        <v>249</v>
      </c>
      <c r="H5" s="185" t="s">
        <v>250</v>
      </c>
      <c r="I5" s="185" t="s">
        <v>251</v>
      </c>
      <c r="J5" s="185" t="s">
        <v>252</v>
      </c>
      <c r="K5" s="185" t="s">
        <v>253</v>
      </c>
      <c r="L5" s="185" t="s">
        <v>293</v>
      </c>
      <c r="M5" s="185" t="s">
        <v>255</v>
      </c>
      <c r="N5" s="185" t="s">
        <v>294</v>
      </c>
      <c r="O5" s="185" t="s">
        <v>295</v>
      </c>
      <c r="P5" s="186" t="s">
        <v>296</v>
      </c>
      <c r="Q5" s="186" t="s">
        <v>297</v>
      </c>
      <c r="R5" s="186" t="s">
        <v>298</v>
      </c>
      <c r="S5" s="186" t="s">
        <v>299</v>
      </c>
      <c r="T5" s="186" t="s">
        <v>300</v>
      </c>
      <c r="U5" s="186" t="s">
        <v>301</v>
      </c>
      <c r="V5" s="186" t="s">
        <v>302</v>
      </c>
      <c r="W5" s="186" t="s">
        <v>306</v>
      </c>
      <c r="X5" s="186" t="s">
        <v>307</v>
      </c>
      <c r="Y5" s="186" t="s">
        <v>308</v>
      </c>
      <c r="Z5" s="186" t="s">
        <v>309</v>
      </c>
      <c r="AA5" s="186" t="s">
        <v>310</v>
      </c>
      <c r="AB5" s="186" t="s">
        <v>311</v>
      </c>
      <c r="AC5" s="185" t="s">
        <v>303</v>
      </c>
      <c r="AD5" s="186" t="s">
        <v>304</v>
      </c>
      <c r="AE5" s="186" t="s">
        <v>305</v>
      </c>
    </row>
    <row r="6" spans="2:31" ht="15.75" thickBot="1" x14ac:dyDescent="0.3"/>
    <row r="7" spans="2:31" ht="15.75" thickBot="1" x14ac:dyDescent="0.3">
      <c r="J7" s="112" t="s">
        <v>242</v>
      </c>
      <c r="K7" s="113"/>
      <c r="L7" s="113"/>
      <c r="M7" s="113"/>
      <c r="N7" s="113"/>
      <c r="O7" s="113"/>
      <c r="P7" s="114" t="s">
        <v>243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5" t="s">
        <v>244</v>
      </c>
      <c r="AE7" s="116"/>
    </row>
    <row r="8" spans="2:31" ht="32.25" thickBot="1" x14ac:dyDescent="0.3">
      <c r="B8" s="117" t="s">
        <v>236</v>
      </c>
      <c r="C8" s="118" t="s">
        <v>245</v>
      </c>
      <c r="D8" s="118" t="s">
        <v>246</v>
      </c>
      <c r="E8" s="118" t="s">
        <v>247</v>
      </c>
      <c r="F8" s="118" t="s">
        <v>248</v>
      </c>
      <c r="G8" s="118" t="s">
        <v>249</v>
      </c>
      <c r="H8" s="118" t="s">
        <v>250</v>
      </c>
      <c r="I8" s="118" t="s">
        <v>251</v>
      </c>
      <c r="J8" s="119" t="s">
        <v>252</v>
      </c>
      <c r="K8" s="119" t="s">
        <v>253</v>
      </c>
      <c r="L8" s="119" t="s">
        <v>254</v>
      </c>
      <c r="M8" s="119" t="s">
        <v>255</v>
      </c>
      <c r="N8" s="119" t="s">
        <v>256</v>
      </c>
      <c r="O8" s="119" t="s">
        <v>257</v>
      </c>
      <c r="P8" s="120" t="s">
        <v>270</v>
      </c>
      <c r="Q8" s="120" t="s">
        <v>258</v>
      </c>
      <c r="R8" s="120" t="s">
        <v>286</v>
      </c>
      <c r="S8" s="120" t="s">
        <v>287</v>
      </c>
      <c r="T8" s="120" t="s">
        <v>288</v>
      </c>
      <c r="U8" s="120" t="s">
        <v>289</v>
      </c>
      <c r="V8" s="121" t="s">
        <v>290</v>
      </c>
      <c r="W8" s="120"/>
      <c r="X8" s="120"/>
      <c r="Y8" s="120"/>
      <c r="Z8" s="120"/>
      <c r="AA8" s="120"/>
      <c r="AB8" s="121" t="str">
        <f>TEXT(B2,"mmm") &amp; " Case"</f>
        <v>Jul Case</v>
      </c>
      <c r="AC8" s="122" t="s">
        <v>259</v>
      </c>
      <c r="AD8" s="121" t="s">
        <v>260</v>
      </c>
      <c r="AE8" s="121" t="s">
        <v>261</v>
      </c>
    </row>
    <row r="9" spans="2:31" x14ac:dyDescent="0.25">
      <c r="B9" s="123" t="s">
        <v>320</v>
      </c>
      <c r="C9" s="124" t="s">
        <v>330</v>
      </c>
      <c r="D9" s="125" t="s">
        <v>359</v>
      </c>
      <c r="E9" s="126" t="s">
        <v>388</v>
      </c>
      <c r="F9" s="126" t="s">
        <v>417</v>
      </c>
      <c r="G9" s="127" t="s">
        <v>446</v>
      </c>
      <c r="H9" s="128" t="s">
        <v>472</v>
      </c>
      <c r="I9" s="129" t="s">
        <v>487</v>
      </c>
      <c r="J9" s="130">
        <v>181</v>
      </c>
      <c r="K9" s="131">
        <v>195</v>
      </c>
      <c r="L9" s="131">
        <v>32</v>
      </c>
      <c r="M9" s="131">
        <v>20</v>
      </c>
      <c r="N9" s="131">
        <v>88</v>
      </c>
      <c r="O9" s="132">
        <v>0.46808510638297873</v>
      </c>
      <c r="P9" s="133">
        <v>3292.7759999999998</v>
      </c>
      <c r="Q9" s="133">
        <v>6609.683</v>
      </c>
      <c r="R9" s="133">
        <v>6829.5559999999996</v>
      </c>
      <c r="S9" s="133">
        <v>5643.7719999999999</v>
      </c>
      <c r="T9" s="133">
        <v>6019.0079999999998</v>
      </c>
      <c r="U9" s="133">
        <v>10661.888999999999</v>
      </c>
      <c r="V9" s="134">
        <v>5299.9870000000001</v>
      </c>
      <c r="W9" s="133"/>
      <c r="X9" s="133"/>
      <c r="Y9" s="133"/>
      <c r="Z9" s="133"/>
      <c r="AA9" s="133"/>
      <c r="AB9" s="135">
        <v>261</v>
      </c>
      <c r="AC9" s="136">
        <v>44356.671000000002</v>
      </c>
      <c r="AD9" s="137"/>
      <c r="AE9" s="138">
        <v>1</v>
      </c>
    </row>
    <row r="10" spans="2:31" x14ac:dyDescent="0.25">
      <c r="B10" s="139" t="s">
        <v>320</v>
      </c>
      <c r="C10" s="140" t="s">
        <v>331</v>
      </c>
      <c r="D10" s="141" t="s">
        <v>360</v>
      </c>
      <c r="E10" s="142" t="s">
        <v>389</v>
      </c>
      <c r="F10" s="142" t="s">
        <v>418</v>
      </c>
      <c r="G10" s="143" t="s">
        <v>447</v>
      </c>
      <c r="H10" s="144" t="s">
        <v>451</v>
      </c>
      <c r="I10" s="145" t="s">
        <v>494</v>
      </c>
      <c r="J10" s="146">
        <v>94</v>
      </c>
      <c r="K10" s="147">
        <v>75</v>
      </c>
      <c r="L10" s="147">
        <v>3</v>
      </c>
      <c r="M10" s="147">
        <v>10</v>
      </c>
      <c r="N10" s="147">
        <v>45</v>
      </c>
      <c r="O10" s="148">
        <v>0.53254437869822491</v>
      </c>
      <c r="P10" s="149">
        <v>2662.625</v>
      </c>
      <c r="Q10" s="149">
        <v>3746.09</v>
      </c>
      <c r="R10" s="149">
        <v>4580.857</v>
      </c>
      <c r="S10" s="149">
        <v>4420.7299999999996</v>
      </c>
      <c r="T10" s="149">
        <v>4465.8209999999999</v>
      </c>
      <c r="U10" s="149">
        <v>5760.1279999999997</v>
      </c>
      <c r="V10" s="150">
        <v>4361.7740000000003</v>
      </c>
      <c r="W10" s="149"/>
      <c r="X10" s="149"/>
      <c r="Y10" s="149"/>
      <c r="Z10" s="149"/>
      <c r="AA10" s="149"/>
      <c r="AB10" s="151">
        <v>144</v>
      </c>
      <c r="AC10" s="152">
        <v>29998.025000000001</v>
      </c>
      <c r="AD10" s="153">
        <v>0.79694942469362706</v>
      </c>
      <c r="AE10" s="154">
        <v>0.95385861343286404</v>
      </c>
    </row>
    <row r="11" spans="2:31" x14ac:dyDescent="0.25">
      <c r="B11" s="139" t="s">
        <v>321</v>
      </c>
      <c r="C11" s="140" t="s">
        <v>332</v>
      </c>
      <c r="D11" s="141" t="s">
        <v>361</v>
      </c>
      <c r="E11" s="142" t="s">
        <v>390</v>
      </c>
      <c r="F11" s="142" t="s">
        <v>419</v>
      </c>
      <c r="G11" s="143" t="s">
        <v>448</v>
      </c>
      <c r="H11" s="144" t="s">
        <v>473</v>
      </c>
      <c r="I11" s="145" t="s">
        <v>495</v>
      </c>
      <c r="J11" s="146">
        <v>85</v>
      </c>
      <c r="K11" s="147">
        <v>74</v>
      </c>
      <c r="L11" s="147">
        <v>2</v>
      </c>
      <c r="M11" s="147">
        <v>7</v>
      </c>
      <c r="N11" s="147">
        <v>25</v>
      </c>
      <c r="O11" s="148">
        <v>0.31446540880503143</v>
      </c>
      <c r="P11" s="149">
        <v>215.79300000000001</v>
      </c>
      <c r="Q11" s="149">
        <v>448.596</v>
      </c>
      <c r="R11" s="149">
        <v>1633.075</v>
      </c>
      <c r="S11" s="149">
        <v>758.20299999999997</v>
      </c>
      <c r="T11" s="149">
        <v>1319.096</v>
      </c>
      <c r="U11" s="149">
        <v>2480.1889999999999</v>
      </c>
      <c r="V11" s="150">
        <v>1941.327</v>
      </c>
      <c r="W11" s="149"/>
      <c r="X11" s="149"/>
      <c r="Y11" s="149"/>
      <c r="Z11" s="149"/>
      <c r="AA11" s="149"/>
      <c r="AB11" s="151">
        <v>88</v>
      </c>
      <c r="AC11" s="152">
        <v>8796.2790000000005</v>
      </c>
      <c r="AD11" s="153"/>
      <c r="AE11" s="154">
        <v>0.94490467536120504</v>
      </c>
    </row>
    <row r="12" spans="2:31" x14ac:dyDescent="0.25">
      <c r="B12" s="139" t="s">
        <v>322</v>
      </c>
      <c r="C12" s="140" t="s">
        <v>333</v>
      </c>
      <c r="D12" s="141" t="s">
        <v>362</v>
      </c>
      <c r="E12" s="142" t="s">
        <v>391</v>
      </c>
      <c r="F12" s="142" t="s">
        <v>420</v>
      </c>
      <c r="G12" s="143" t="s">
        <v>449</v>
      </c>
      <c r="H12" s="144" t="s">
        <v>474</v>
      </c>
      <c r="I12" s="145" t="s">
        <v>496</v>
      </c>
      <c r="J12" s="146">
        <v>331</v>
      </c>
      <c r="K12" s="147">
        <v>326</v>
      </c>
      <c r="L12" s="147">
        <v>49</v>
      </c>
      <c r="M12" s="147">
        <v>42</v>
      </c>
      <c r="N12" s="147">
        <v>75</v>
      </c>
      <c r="O12" s="148">
        <v>0.22831050228310501</v>
      </c>
      <c r="P12" s="149">
        <v>765.41</v>
      </c>
      <c r="Q12" s="149">
        <v>1180.972</v>
      </c>
      <c r="R12" s="149">
        <v>1563.673</v>
      </c>
      <c r="S12" s="149">
        <v>1637.6659999999999</v>
      </c>
      <c r="T12" s="149">
        <v>1204.4280000000001</v>
      </c>
      <c r="U12" s="149">
        <v>1867.7809999999999</v>
      </c>
      <c r="V12" s="150">
        <v>1863.5920000000001</v>
      </c>
      <c r="W12" s="149"/>
      <c r="X12" s="149"/>
      <c r="Y12" s="149"/>
      <c r="Z12" s="149"/>
      <c r="AA12" s="149"/>
      <c r="AB12" s="151">
        <v>151</v>
      </c>
      <c r="AC12" s="152">
        <v>10083.522000000001</v>
      </c>
      <c r="AD12" s="153">
        <v>0.63390645030373693</v>
      </c>
      <c r="AE12" s="154">
        <v>0.97928627938271184</v>
      </c>
    </row>
    <row r="13" spans="2:31" x14ac:dyDescent="0.25">
      <c r="B13" s="139" t="s">
        <v>323</v>
      </c>
      <c r="C13" s="140" t="s">
        <v>334</v>
      </c>
      <c r="D13" s="141" t="s">
        <v>363</v>
      </c>
      <c r="E13" s="142" t="s">
        <v>392</v>
      </c>
      <c r="F13" s="142" t="s">
        <v>421</v>
      </c>
      <c r="G13" s="143" t="s">
        <v>450</v>
      </c>
      <c r="H13" s="144" t="s">
        <v>475</v>
      </c>
      <c r="I13" s="145" t="s">
        <v>497</v>
      </c>
      <c r="J13" s="146">
        <v>542</v>
      </c>
      <c r="K13" s="147">
        <v>564</v>
      </c>
      <c r="L13" s="147">
        <v>110</v>
      </c>
      <c r="M13" s="147">
        <v>49</v>
      </c>
      <c r="N13" s="147">
        <v>88</v>
      </c>
      <c r="O13" s="148">
        <v>0.15913200723327306</v>
      </c>
      <c r="P13" s="149">
        <v>901.29399999999998</v>
      </c>
      <c r="Q13" s="149">
        <v>1371.9459999999999</v>
      </c>
      <c r="R13" s="149">
        <v>2876.96</v>
      </c>
      <c r="S13" s="149">
        <v>2433.9949999999999</v>
      </c>
      <c r="T13" s="149">
        <v>1437.1189999999999</v>
      </c>
      <c r="U13" s="149">
        <v>2019.4960000000001</v>
      </c>
      <c r="V13" s="150">
        <v>1552.143</v>
      </c>
      <c r="W13" s="149"/>
      <c r="X13" s="149"/>
      <c r="Y13" s="149"/>
      <c r="Z13" s="149"/>
      <c r="AA13" s="149"/>
      <c r="AB13" s="151">
        <v>116</v>
      </c>
      <c r="AC13" s="152">
        <v>12592.953</v>
      </c>
      <c r="AD13" s="153">
        <v>0.95998243813214246</v>
      </c>
      <c r="AE13" s="154">
        <v>0.99483780890074014</v>
      </c>
    </row>
    <row r="14" spans="2:31" x14ac:dyDescent="0.25">
      <c r="B14" s="139" t="s">
        <v>324</v>
      </c>
      <c r="C14" s="140" t="s">
        <v>335</v>
      </c>
      <c r="D14" s="141" t="s">
        <v>364</v>
      </c>
      <c r="E14" s="142" t="s">
        <v>393</v>
      </c>
      <c r="F14" s="142" t="s">
        <v>422</v>
      </c>
      <c r="G14" s="143" t="s">
        <v>451</v>
      </c>
      <c r="H14" s="144" t="s">
        <v>451</v>
      </c>
      <c r="I14" s="145" t="s">
        <v>466</v>
      </c>
      <c r="J14" s="146">
        <v>211</v>
      </c>
      <c r="K14" s="147">
        <v>209</v>
      </c>
      <c r="L14" s="147">
        <v>26</v>
      </c>
      <c r="M14" s="147">
        <v>32</v>
      </c>
      <c r="N14" s="147">
        <v>52</v>
      </c>
      <c r="O14" s="148">
        <v>0.24761904761904763</v>
      </c>
      <c r="P14" s="149">
        <v>1306.336</v>
      </c>
      <c r="Q14" s="149">
        <v>1399.374</v>
      </c>
      <c r="R14" s="149">
        <v>2186.5079999999998</v>
      </c>
      <c r="S14" s="149">
        <v>1390.0429999999999</v>
      </c>
      <c r="T14" s="149">
        <v>1150.8630000000001</v>
      </c>
      <c r="U14" s="149">
        <v>1124.864</v>
      </c>
      <c r="V14" s="150">
        <v>1358.4269999999999</v>
      </c>
      <c r="W14" s="149"/>
      <c r="X14" s="149"/>
      <c r="Y14" s="149"/>
      <c r="Z14" s="149"/>
      <c r="AA14" s="149"/>
      <c r="AB14" s="151">
        <v>95</v>
      </c>
      <c r="AC14" s="152">
        <v>9916.4150000000009</v>
      </c>
      <c r="AD14" s="153">
        <v>0.73616141821181358</v>
      </c>
      <c r="AE14" s="154">
        <v>0.90570823013340085</v>
      </c>
    </row>
    <row r="15" spans="2:31" x14ac:dyDescent="0.25">
      <c r="B15" s="139" t="s">
        <v>325</v>
      </c>
      <c r="C15" s="140" t="s">
        <v>336</v>
      </c>
      <c r="D15" s="141" t="s">
        <v>365</v>
      </c>
      <c r="E15" s="142" t="s">
        <v>394</v>
      </c>
      <c r="F15" s="142" t="s">
        <v>423</v>
      </c>
      <c r="G15" s="143" t="s">
        <v>452</v>
      </c>
      <c r="H15" s="144" t="s">
        <v>476</v>
      </c>
      <c r="I15" s="145" t="s">
        <v>476</v>
      </c>
      <c r="J15" s="146">
        <v>353</v>
      </c>
      <c r="K15" s="147">
        <v>317</v>
      </c>
      <c r="L15" s="147">
        <v>42</v>
      </c>
      <c r="M15" s="147">
        <v>55</v>
      </c>
      <c r="N15" s="147">
        <v>70</v>
      </c>
      <c r="O15" s="148">
        <v>0.20895522388059701</v>
      </c>
      <c r="P15" s="149">
        <v>942.95799999999997</v>
      </c>
      <c r="Q15" s="149">
        <v>1082.45</v>
      </c>
      <c r="R15" s="149">
        <v>1587.011</v>
      </c>
      <c r="S15" s="149">
        <v>1911.2339999999999</v>
      </c>
      <c r="T15" s="149">
        <v>2048.7750000000001</v>
      </c>
      <c r="U15" s="149">
        <v>2095.1570000000002</v>
      </c>
      <c r="V15" s="150">
        <v>1257.0340000000001</v>
      </c>
      <c r="W15" s="149"/>
      <c r="X15" s="149"/>
      <c r="Y15" s="149"/>
      <c r="Z15" s="149"/>
      <c r="AA15" s="149"/>
      <c r="AB15" s="151">
        <v>95</v>
      </c>
      <c r="AC15" s="152">
        <v>10924.619000000001</v>
      </c>
      <c r="AD15" s="153">
        <v>0.96045891768466318</v>
      </c>
      <c r="AE15" s="154">
        <v>0.99824328713644594</v>
      </c>
    </row>
    <row r="16" spans="2:31" x14ac:dyDescent="0.25">
      <c r="B16" s="139" t="s">
        <v>325</v>
      </c>
      <c r="C16" s="140" t="s">
        <v>337</v>
      </c>
      <c r="D16" s="141" t="s">
        <v>366</v>
      </c>
      <c r="E16" s="142" t="s">
        <v>395</v>
      </c>
      <c r="F16" s="142" t="s">
        <v>424</v>
      </c>
      <c r="G16" s="143" t="s">
        <v>453</v>
      </c>
      <c r="H16" s="144" t="s">
        <v>458</v>
      </c>
      <c r="I16" s="144" t="s">
        <v>458</v>
      </c>
      <c r="J16" s="146">
        <v>166</v>
      </c>
      <c r="K16" s="147">
        <v>162</v>
      </c>
      <c r="L16" s="147">
        <v>43</v>
      </c>
      <c r="M16" s="147">
        <v>28</v>
      </c>
      <c r="N16" s="147">
        <v>49</v>
      </c>
      <c r="O16" s="148">
        <v>0.29878048780487804</v>
      </c>
      <c r="P16" s="149">
        <v>767.95100000000002</v>
      </c>
      <c r="Q16" s="149">
        <v>1067.277</v>
      </c>
      <c r="R16" s="149">
        <v>1114.2270000000001</v>
      </c>
      <c r="S16" s="149">
        <v>557.13699999999994</v>
      </c>
      <c r="T16" s="149">
        <v>1265.165</v>
      </c>
      <c r="U16" s="149">
        <v>1167.67</v>
      </c>
      <c r="V16" s="150">
        <v>1107.269</v>
      </c>
      <c r="W16" s="149"/>
      <c r="X16" s="149"/>
      <c r="Y16" s="149"/>
      <c r="Z16" s="149"/>
      <c r="AA16" s="149"/>
      <c r="AB16" s="151">
        <v>78</v>
      </c>
      <c r="AC16" s="152">
        <v>7046.6959999999999</v>
      </c>
      <c r="AD16" s="153">
        <v>0.87487117181185692</v>
      </c>
      <c r="AE16" s="154">
        <v>0.96059264870106276</v>
      </c>
    </row>
    <row r="17" spans="2:31" x14ac:dyDescent="0.25">
      <c r="B17" s="139" t="s">
        <v>324</v>
      </c>
      <c r="C17" s="140" t="s">
        <v>338</v>
      </c>
      <c r="D17" s="141" t="s">
        <v>367</v>
      </c>
      <c r="E17" s="142" t="s">
        <v>396</v>
      </c>
      <c r="F17" s="142" t="s">
        <v>425</v>
      </c>
      <c r="G17" s="143" t="s">
        <v>454</v>
      </c>
      <c r="H17" s="144" t="s">
        <v>477</v>
      </c>
      <c r="I17" s="144" t="s">
        <v>498</v>
      </c>
      <c r="J17" s="146">
        <v>184</v>
      </c>
      <c r="K17" s="147">
        <v>190</v>
      </c>
      <c r="L17" s="147">
        <v>28</v>
      </c>
      <c r="M17" s="147">
        <v>18</v>
      </c>
      <c r="N17" s="147">
        <v>31</v>
      </c>
      <c r="O17" s="148">
        <v>0.16577540106951871</v>
      </c>
      <c r="P17" s="149"/>
      <c r="Q17" s="149"/>
      <c r="R17" s="149"/>
      <c r="S17" s="149">
        <v>663.53599999999994</v>
      </c>
      <c r="T17" s="149">
        <v>836.49300000000005</v>
      </c>
      <c r="U17" s="149">
        <v>1361.953</v>
      </c>
      <c r="V17" s="150">
        <v>1085.549</v>
      </c>
      <c r="W17" s="149"/>
      <c r="X17" s="149"/>
      <c r="Y17" s="149"/>
      <c r="Z17" s="149"/>
      <c r="AA17" s="149"/>
      <c r="AB17" s="151">
        <v>68</v>
      </c>
      <c r="AC17" s="152">
        <v>3947.5309999999999</v>
      </c>
      <c r="AD17" s="153"/>
      <c r="AE17" s="154">
        <v>1</v>
      </c>
    </row>
    <row r="18" spans="2:31" x14ac:dyDescent="0.25">
      <c r="B18" s="139" t="s">
        <v>326</v>
      </c>
      <c r="C18" s="140" t="s">
        <v>339</v>
      </c>
      <c r="D18" s="141" t="s">
        <v>368</v>
      </c>
      <c r="E18" s="142" t="s">
        <v>397</v>
      </c>
      <c r="F18" s="142" t="s">
        <v>426</v>
      </c>
      <c r="G18" s="143" t="s">
        <v>455</v>
      </c>
      <c r="H18" s="144" t="s">
        <v>478</v>
      </c>
      <c r="I18" s="144" t="s">
        <v>499</v>
      </c>
      <c r="J18" s="146">
        <v>272</v>
      </c>
      <c r="K18" s="147">
        <v>267</v>
      </c>
      <c r="L18" s="147">
        <v>17</v>
      </c>
      <c r="M18" s="147">
        <v>56</v>
      </c>
      <c r="N18" s="147">
        <v>42</v>
      </c>
      <c r="O18" s="148">
        <v>0.15584415584415584</v>
      </c>
      <c r="P18" s="149"/>
      <c r="Q18" s="149"/>
      <c r="R18" s="149"/>
      <c r="S18" s="149">
        <v>1002.527</v>
      </c>
      <c r="T18" s="149">
        <v>948.428</v>
      </c>
      <c r="U18" s="149">
        <v>974.83</v>
      </c>
      <c r="V18" s="150">
        <v>1079.211</v>
      </c>
      <c r="W18" s="149"/>
      <c r="X18" s="149"/>
      <c r="Y18" s="149"/>
      <c r="Z18" s="149"/>
      <c r="AA18" s="149"/>
      <c r="AB18" s="151">
        <v>64</v>
      </c>
      <c r="AC18" s="152">
        <v>4004.9960000000001</v>
      </c>
      <c r="AD18" s="153">
        <v>0.81220858380181959</v>
      </c>
      <c r="AE18" s="154">
        <v>0.90021487214331297</v>
      </c>
    </row>
    <row r="19" spans="2:31" x14ac:dyDescent="0.25">
      <c r="B19" s="139" t="s">
        <v>323</v>
      </c>
      <c r="C19" s="140" t="s">
        <v>340</v>
      </c>
      <c r="D19" s="141" t="s">
        <v>369</v>
      </c>
      <c r="E19" s="142" t="s">
        <v>398</v>
      </c>
      <c r="F19" s="142" t="s">
        <v>427</v>
      </c>
      <c r="G19" s="143" t="s">
        <v>456</v>
      </c>
      <c r="H19" s="144" t="s">
        <v>479</v>
      </c>
      <c r="I19" s="144" t="s">
        <v>500</v>
      </c>
      <c r="J19" s="146">
        <v>220</v>
      </c>
      <c r="K19" s="147">
        <v>204</v>
      </c>
      <c r="L19" s="147">
        <v>20</v>
      </c>
      <c r="M19" s="147">
        <v>30</v>
      </c>
      <c r="N19" s="147">
        <v>45</v>
      </c>
      <c r="O19" s="148">
        <v>0.21226415094339623</v>
      </c>
      <c r="P19" s="149">
        <v>643.30899999999997</v>
      </c>
      <c r="Q19" s="149">
        <v>769.31399999999996</v>
      </c>
      <c r="R19" s="149">
        <v>1080.951</v>
      </c>
      <c r="S19" s="149">
        <v>1172.83</v>
      </c>
      <c r="T19" s="149">
        <v>1116.145</v>
      </c>
      <c r="U19" s="149">
        <v>907.3</v>
      </c>
      <c r="V19" s="150">
        <v>1071.6199999999999</v>
      </c>
      <c r="W19" s="149"/>
      <c r="X19" s="149"/>
      <c r="Y19" s="149"/>
      <c r="Z19" s="149"/>
      <c r="AA19" s="149"/>
      <c r="AB19" s="151">
        <v>78</v>
      </c>
      <c r="AC19" s="152">
        <v>6761.4690000000001</v>
      </c>
      <c r="AD19" s="153">
        <v>0.98957470432054062</v>
      </c>
      <c r="AE19" s="154">
        <v>0.99902805235211778</v>
      </c>
    </row>
    <row r="20" spans="2:31" x14ac:dyDescent="0.25">
      <c r="B20" s="139" t="s">
        <v>323</v>
      </c>
      <c r="C20" s="140" t="s">
        <v>341</v>
      </c>
      <c r="D20" s="141" t="s">
        <v>370</v>
      </c>
      <c r="E20" s="142" t="s">
        <v>399</v>
      </c>
      <c r="F20" s="142" t="s">
        <v>428</v>
      </c>
      <c r="G20" s="143" t="s">
        <v>457</v>
      </c>
      <c r="H20" s="144" t="s">
        <v>480</v>
      </c>
      <c r="I20" s="144" t="s">
        <v>501</v>
      </c>
      <c r="J20" s="146">
        <v>132</v>
      </c>
      <c r="K20" s="147">
        <v>159</v>
      </c>
      <c r="L20" s="147">
        <v>30</v>
      </c>
      <c r="M20" s="147">
        <v>24</v>
      </c>
      <c r="N20" s="147">
        <v>38</v>
      </c>
      <c r="O20" s="148">
        <v>0.2611683848797251</v>
      </c>
      <c r="P20" s="149"/>
      <c r="Q20" s="149"/>
      <c r="R20" s="149"/>
      <c r="S20" s="149"/>
      <c r="T20" s="149"/>
      <c r="U20" s="149">
        <v>281.25799999999998</v>
      </c>
      <c r="V20" s="150">
        <v>978.59500000000003</v>
      </c>
      <c r="W20" s="149"/>
      <c r="X20" s="149"/>
      <c r="Y20" s="149"/>
      <c r="Z20" s="149"/>
      <c r="AA20" s="149"/>
      <c r="AB20" s="151">
        <v>67</v>
      </c>
      <c r="AC20" s="152">
        <v>1259.8530000000001</v>
      </c>
      <c r="AD20" s="153"/>
      <c r="AE20" s="154">
        <v>1</v>
      </c>
    </row>
    <row r="21" spans="2:31" x14ac:dyDescent="0.25">
      <c r="B21" s="139" t="s">
        <v>327</v>
      </c>
      <c r="C21" s="140" t="s">
        <v>342</v>
      </c>
      <c r="D21" s="141" t="s">
        <v>371</v>
      </c>
      <c r="E21" s="142" t="s">
        <v>400</v>
      </c>
      <c r="F21" s="142" t="s">
        <v>429</v>
      </c>
      <c r="G21" s="143" t="s">
        <v>450</v>
      </c>
      <c r="H21" s="144" t="s">
        <v>476</v>
      </c>
      <c r="I21" s="144" t="s">
        <v>502</v>
      </c>
      <c r="J21" s="146">
        <v>64</v>
      </c>
      <c r="K21" s="147">
        <v>86</v>
      </c>
      <c r="L21" s="147">
        <v>29</v>
      </c>
      <c r="M21" s="147">
        <v>18</v>
      </c>
      <c r="N21" s="147">
        <v>20</v>
      </c>
      <c r="O21" s="148">
        <v>0.26666666666666666</v>
      </c>
      <c r="P21" s="149">
        <v>-22.446999999999999</v>
      </c>
      <c r="Q21" s="149">
        <v>576.36400000000003</v>
      </c>
      <c r="R21" s="149">
        <v>568.69000000000005</v>
      </c>
      <c r="S21" s="149">
        <v>224.518</v>
      </c>
      <c r="T21" s="149">
        <v>623.16600000000005</v>
      </c>
      <c r="U21" s="149">
        <v>871.25699999999995</v>
      </c>
      <c r="V21" s="150">
        <v>887.45699999999999</v>
      </c>
      <c r="W21" s="149"/>
      <c r="X21" s="149"/>
      <c r="Y21" s="149"/>
      <c r="Z21" s="149"/>
      <c r="AA21" s="149"/>
      <c r="AB21" s="151">
        <v>48</v>
      </c>
      <c r="AC21" s="152">
        <v>3729.0050000000001</v>
      </c>
      <c r="AD21" s="153">
        <v>0.77515371785057663</v>
      </c>
      <c r="AE21" s="154">
        <v>0.8930553719297073</v>
      </c>
    </row>
    <row r="22" spans="2:31" x14ac:dyDescent="0.25">
      <c r="B22" s="139" t="s">
        <v>328</v>
      </c>
      <c r="C22" s="140" t="s">
        <v>343</v>
      </c>
      <c r="D22" s="141" t="s">
        <v>372</v>
      </c>
      <c r="E22" s="142" t="s">
        <v>401</v>
      </c>
      <c r="F22" s="142" t="s">
        <v>430</v>
      </c>
      <c r="G22" s="143" t="s">
        <v>458</v>
      </c>
      <c r="H22" s="144" t="s">
        <v>481</v>
      </c>
      <c r="I22" s="144" t="s">
        <v>503</v>
      </c>
      <c r="J22" s="146">
        <v>79</v>
      </c>
      <c r="K22" s="147">
        <v>76</v>
      </c>
      <c r="L22" s="147">
        <v>19</v>
      </c>
      <c r="M22" s="147">
        <v>18</v>
      </c>
      <c r="N22" s="147">
        <v>26</v>
      </c>
      <c r="O22" s="148">
        <v>0.33548387096774196</v>
      </c>
      <c r="P22" s="149">
        <v>12.092000000000001</v>
      </c>
      <c r="Q22" s="149">
        <v>298.19900000000001</v>
      </c>
      <c r="R22" s="149">
        <v>319.46300000000002</v>
      </c>
      <c r="S22" s="149">
        <v>359.45800000000003</v>
      </c>
      <c r="T22" s="149">
        <v>76.040000000000006</v>
      </c>
      <c r="U22" s="149">
        <v>333.88</v>
      </c>
      <c r="V22" s="150">
        <v>884.55600000000004</v>
      </c>
      <c r="W22" s="149"/>
      <c r="X22" s="149"/>
      <c r="Y22" s="149"/>
      <c r="Z22" s="149"/>
      <c r="AA22" s="149"/>
      <c r="AB22" s="151">
        <v>56</v>
      </c>
      <c r="AC22" s="152">
        <v>2283.6880000000001</v>
      </c>
      <c r="AD22" s="153">
        <v>0.67714306856429152</v>
      </c>
      <c r="AE22" s="154">
        <v>0.8603067806571798</v>
      </c>
    </row>
    <row r="23" spans="2:31" x14ac:dyDescent="0.25">
      <c r="B23" s="139" t="s">
        <v>320</v>
      </c>
      <c r="C23" s="140" t="s">
        <v>344</v>
      </c>
      <c r="D23" s="141" t="s">
        <v>373</v>
      </c>
      <c r="E23" s="142" t="s">
        <v>402</v>
      </c>
      <c r="F23" s="142" t="s">
        <v>431</v>
      </c>
      <c r="G23" s="143" t="s">
        <v>459</v>
      </c>
      <c r="H23" s="144" t="s">
        <v>482</v>
      </c>
      <c r="I23" s="144" t="s">
        <v>504</v>
      </c>
      <c r="J23" s="146">
        <v>43</v>
      </c>
      <c r="K23" s="147">
        <v>49</v>
      </c>
      <c r="L23" s="147">
        <v>11</v>
      </c>
      <c r="M23" s="147">
        <v>17</v>
      </c>
      <c r="N23" s="147">
        <v>18</v>
      </c>
      <c r="O23" s="148">
        <v>0.39130434782608697</v>
      </c>
      <c r="P23" s="149"/>
      <c r="Q23" s="149"/>
      <c r="R23" s="149"/>
      <c r="S23" s="149"/>
      <c r="T23" s="149"/>
      <c r="U23" s="149">
        <v>683.22799999999995</v>
      </c>
      <c r="V23" s="150">
        <v>819.02599999999995</v>
      </c>
      <c r="W23" s="149"/>
      <c r="X23" s="149"/>
      <c r="Y23" s="149"/>
      <c r="Z23" s="149"/>
      <c r="AA23" s="149"/>
      <c r="AB23" s="151">
        <v>42</v>
      </c>
      <c r="AC23" s="152">
        <v>1502.2539999999999</v>
      </c>
      <c r="AD23" s="153">
        <v>0.87608991761832822</v>
      </c>
      <c r="AE23" s="154">
        <v>0.93356153886916537</v>
      </c>
    </row>
    <row r="24" spans="2:31" x14ac:dyDescent="0.25">
      <c r="B24" s="139" t="s">
        <v>322</v>
      </c>
      <c r="C24" s="140" t="s">
        <v>345</v>
      </c>
      <c r="D24" s="141" t="s">
        <v>374</v>
      </c>
      <c r="E24" s="142" t="s">
        <v>403</v>
      </c>
      <c r="F24" s="142" t="s">
        <v>432</v>
      </c>
      <c r="G24" s="143" t="s">
        <v>460</v>
      </c>
      <c r="H24" s="144" t="s">
        <v>483</v>
      </c>
      <c r="I24" s="144" t="s">
        <v>505</v>
      </c>
      <c r="J24" s="146">
        <v>252</v>
      </c>
      <c r="K24" s="147">
        <v>280</v>
      </c>
      <c r="L24" s="147">
        <v>66</v>
      </c>
      <c r="M24" s="147">
        <v>46</v>
      </c>
      <c r="N24" s="147">
        <v>50</v>
      </c>
      <c r="O24" s="148">
        <v>0.18796992481203006</v>
      </c>
      <c r="P24" s="149">
        <v>759.18700000000001</v>
      </c>
      <c r="Q24" s="149">
        <v>1038.06</v>
      </c>
      <c r="R24" s="149">
        <v>994.91800000000001</v>
      </c>
      <c r="S24" s="149">
        <v>966.44200000000001</v>
      </c>
      <c r="T24" s="149">
        <v>930.93600000000004</v>
      </c>
      <c r="U24" s="149">
        <v>1055.1179999999999</v>
      </c>
      <c r="V24" s="150">
        <v>813.774</v>
      </c>
      <c r="W24" s="149"/>
      <c r="X24" s="149"/>
      <c r="Y24" s="149"/>
      <c r="Z24" s="149"/>
      <c r="AA24" s="149"/>
      <c r="AB24" s="151">
        <v>63</v>
      </c>
      <c r="AC24" s="152">
        <v>6558.4350000000004</v>
      </c>
      <c r="AD24" s="153">
        <v>0.89993649553026234</v>
      </c>
      <c r="AE24" s="154">
        <v>0.9930853185100883</v>
      </c>
    </row>
    <row r="25" spans="2:31" x14ac:dyDescent="0.25">
      <c r="B25" s="139" t="s">
        <v>321</v>
      </c>
      <c r="C25" s="140" t="s">
        <v>346</v>
      </c>
      <c r="D25" s="141" t="s">
        <v>375</v>
      </c>
      <c r="E25" s="142" t="s">
        <v>404</v>
      </c>
      <c r="F25" s="142" t="s">
        <v>433</v>
      </c>
      <c r="G25" s="143" t="s">
        <v>461</v>
      </c>
      <c r="H25" s="144" t="s">
        <v>484</v>
      </c>
      <c r="I25" s="144" t="s">
        <v>506</v>
      </c>
      <c r="J25" s="146">
        <v>83</v>
      </c>
      <c r="K25" s="147">
        <v>83</v>
      </c>
      <c r="L25" s="147">
        <v>8</v>
      </c>
      <c r="M25" s="147">
        <v>14</v>
      </c>
      <c r="N25" s="147">
        <v>24</v>
      </c>
      <c r="O25" s="148">
        <v>0.28915662650602408</v>
      </c>
      <c r="P25" s="149"/>
      <c r="Q25" s="149"/>
      <c r="R25" s="149"/>
      <c r="S25" s="149"/>
      <c r="T25" s="149"/>
      <c r="U25" s="149"/>
      <c r="V25" s="150">
        <v>782.69600000000003</v>
      </c>
      <c r="W25" s="149"/>
      <c r="X25" s="149"/>
      <c r="Y25" s="149"/>
      <c r="Z25" s="149"/>
      <c r="AA25" s="149"/>
      <c r="AB25" s="151">
        <v>38</v>
      </c>
      <c r="AC25" s="152">
        <v>782.69600000000003</v>
      </c>
      <c r="AD25" s="153">
        <v>0.7393502703806949</v>
      </c>
      <c r="AE25" s="154">
        <v>0.8505191122160678</v>
      </c>
    </row>
    <row r="26" spans="2:31" x14ac:dyDescent="0.25">
      <c r="B26" s="139" t="s">
        <v>329</v>
      </c>
      <c r="C26" s="140" t="s">
        <v>347</v>
      </c>
      <c r="D26" s="141" t="s">
        <v>376</v>
      </c>
      <c r="E26" s="142" t="s">
        <v>405</v>
      </c>
      <c r="F26" s="142" t="s">
        <v>434</v>
      </c>
      <c r="G26" s="143" t="s">
        <v>462</v>
      </c>
      <c r="H26" s="144" t="s">
        <v>485</v>
      </c>
      <c r="I26" s="144" t="s">
        <v>507</v>
      </c>
      <c r="J26" s="146">
        <v>211</v>
      </c>
      <c r="K26" s="147">
        <v>217</v>
      </c>
      <c r="L26" s="147">
        <v>39</v>
      </c>
      <c r="M26" s="147">
        <v>22</v>
      </c>
      <c r="N26" s="147">
        <v>38</v>
      </c>
      <c r="O26" s="148">
        <v>0.17757009345794392</v>
      </c>
      <c r="P26" s="149">
        <v>431.81099999999998</v>
      </c>
      <c r="Q26" s="149">
        <v>838.86199999999997</v>
      </c>
      <c r="R26" s="149">
        <v>1100.729</v>
      </c>
      <c r="S26" s="149">
        <v>866.48400000000004</v>
      </c>
      <c r="T26" s="149">
        <v>599.27499999999998</v>
      </c>
      <c r="U26" s="149">
        <v>816.89099999999996</v>
      </c>
      <c r="V26" s="150">
        <v>773.25199999999995</v>
      </c>
      <c r="W26" s="149"/>
      <c r="X26" s="149"/>
      <c r="Y26" s="149"/>
      <c r="Z26" s="149"/>
      <c r="AA26" s="149"/>
      <c r="AB26" s="151">
        <v>55</v>
      </c>
      <c r="AC26" s="152">
        <v>5427.3040000000001</v>
      </c>
      <c r="AD26" s="153">
        <v>0.69659112584586036</v>
      </c>
      <c r="AE26" s="154">
        <v>0.9725692574616962</v>
      </c>
    </row>
    <row r="27" spans="2:31" x14ac:dyDescent="0.25">
      <c r="B27" s="139" t="s">
        <v>327</v>
      </c>
      <c r="C27" s="140" t="s">
        <v>348</v>
      </c>
      <c r="D27" s="141" t="s">
        <v>377</v>
      </c>
      <c r="E27" s="142" t="s">
        <v>406</v>
      </c>
      <c r="F27" s="142" t="s">
        <v>435</v>
      </c>
      <c r="G27" s="143" t="s">
        <v>463</v>
      </c>
      <c r="H27" s="144" t="s">
        <v>469</v>
      </c>
      <c r="I27" s="144" t="s">
        <v>472</v>
      </c>
      <c r="J27" s="146">
        <v>95</v>
      </c>
      <c r="K27" s="147">
        <v>81</v>
      </c>
      <c r="L27" s="147">
        <v>10</v>
      </c>
      <c r="M27" s="147">
        <v>19</v>
      </c>
      <c r="N27" s="147">
        <v>19</v>
      </c>
      <c r="O27" s="148">
        <v>0.21590909090909091</v>
      </c>
      <c r="P27" s="149">
        <v>392.34199999999998</v>
      </c>
      <c r="Q27" s="149">
        <v>660.54899999999998</v>
      </c>
      <c r="R27" s="149">
        <v>1003.804</v>
      </c>
      <c r="S27" s="149">
        <v>851.447</v>
      </c>
      <c r="T27" s="149">
        <v>538.11599999999999</v>
      </c>
      <c r="U27" s="149">
        <v>856.44899999999996</v>
      </c>
      <c r="V27" s="150">
        <v>769.36699999999996</v>
      </c>
      <c r="W27" s="149"/>
      <c r="X27" s="149"/>
      <c r="Y27" s="149"/>
      <c r="Z27" s="149"/>
      <c r="AA27" s="149"/>
      <c r="AB27" s="151">
        <v>40</v>
      </c>
      <c r="AC27" s="152">
        <v>5072.0739999999996</v>
      </c>
      <c r="AD27" s="153">
        <v>0.70670718284556866</v>
      </c>
      <c r="AE27" s="154">
        <v>0.87928369009149976</v>
      </c>
    </row>
    <row r="28" spans="2:31" x14ac:dyDescent="0.25">
      <c r="B28" s="139" t="s">
        <v>322</v>
      </c>
      <c r="C28" s="140" t="s">
        <v>349</v>
      </c>
      <c r="D28" s="141" t="s">
        <v>378</v>
      </c>
      <c r="E28" s="142" t="s">
        <v>407</v>
      </c>
      <c r="F28" s="142" t="s">
        <v>436</v>
      </c>
      <c r="G28" s="143" t="s">
        <v>464</v>
      </c>
      <c r="H28" s="144" t="s">
        <v>486</v>
      </c>
      <c r="I28" s="144" t="s">
        <v>508</v>
      </c>
      <c r="J28" s="146">
        <v>207</v>
      </c>
      <c r="K28" s="147">
        <v>210</v>
      </c>
      <c r="L28" s="147">
        <v>44</v>
      </c>
      <c r="M28" s="147">
        <v>29</v>
      </c>
      <c r="N28" s="147">
        <v>47</v>
      </c>
      <c r="O28" s="148">
        <v>0.22541966426858512</v>
      </c>
      <c r="P28" s="149"/>
      <c r="Q28" s="149"/>
      <c r="R28" s="149"/>
      <c r="S28" s="149"/>
      <c r="T28" s="149"/>
      <c r="U28" s="149">
        <v>729.92</v>
      </c>
      <c r="V28" s="150">
        <v>753.34299999999996</v>
      </c>
      <c r="W28" s="149"/>
      <c r="X28" s="149"/>
      <c r="Y28" s="149"/>
      <c r="Z28" s="149"/>
      <c r="AA28" s="149"/>
      <c r="AB28" s="151">
        <v>58</v>
      </c>
      <c r="AC28" s="152">
        <v>1483.2629999999999</v>
      </c>
      <c r="AD28" s="153">
        <v>1.0800915331807781</v>
      </c>
      <c r="AE28" s="154">
        <v>1.0002544600617143</v>
      </c>
    </row>
    <row r="29" spans="2:31" x14ac:dyDescent="0.25">
      <c r="B29" s="139" t="s">
        <v>323</v>
      </c>
      <c r="C29" s="140" t="s">
        <v>350</v>
      </c>
      <c r="D29" s="141" t="s">
        <v>379</v>
      </c>
      <c r="E29" s="142" t="s">
        <v>408</v>
      </c>
      <c r="F29" s="142" t="s">
        <v>437</v>
      </c>
      <c r="G29" s="143" t="s">
        <v>465</v>
      </c>
      <c r="H29" s="144" t="s">
        <v>487</v>
      </c>
      <c r="I29" s="144" t="s">
        <v>485</v>
      </c>
      <c r="J29" s="146">
        <v>309</v>
      </c>
      <c r="K29" s="147">
        <v>262</v>
      </c>
      <c r="L29" s="147">
        <v>23</v>
      </c>
      <c r="M29" s="147">
        <v>40</v>
      </c>
      <c r="N29" s="147">
        <v>42</v>
      </c>
      <c r="O29" s="148">
        <v>0.14711033274956217</v>
      </c>
      <c r="P29" s="149">
        <v>512.09199999999998</v>
      </c>
      <c r="Q29" s="149">
        <v>813.197</v>
      </c>
      <c r="R29" s="149">
        <v>1464.654</v>
      </c>
      <c r="S29" s="149">
        <v>1108.2750000000001</v>
      </c>
      <c r="T29" s="149">
        <v>634.60799999999995</v>
      </c>
      <c r="U29" s="149">
        <v>1553.7190000000001</v>
      </c>
      <c r="V29" s="150">
        <v>693.10900000000004</v>
      </c>
      <c r="W29" s="149"/>
      <c r="X29" s="149"/>
      <c r="Y29" s="149"/>
      <c r="Z29" s="149"/>
      <c r="AA29" s="149"/>
      <c r="AB29" s="151">
        <v>53</v>
      </c>
      <c r="AC29" s="152">
        <v>6779.6540000000005</v>
      </c>
      <c r="AD29" s="153">
        <v>0.90407716943551675</v>
      </c>
      <c r="AE29" s="154">
        <v>0.99493913269164591</v>
      </c>
    </row>
    <row r="30" spans="2:31" x14ac:dyDescent="0.25">
      <c r="B30" s="139" t="s">
        <v>324</v>
      </c>
      <c r="C30" s="140" t="s">
        <v>351</v>
      </c>
      <c r="D30" s="141" t="s">
        <v>380</v>
      </c>
      <c r="E30" s="142" t="s">
        <v>409</v>
      </c>
      <c r="F30" s="142" t="s">
        <v>438</v>
      </c>
      <c r="G30" s="143" t="s">
        <v>466</v>
      </c>
      <c r="H30" s="144" t="s">
        <v>488</v>
      </c>
      <c r="I30" s="144" t="s">
        <v>488</v>
      </c>
      <c r="J30" s="146">
        <v>172</v>
      </c>
      <c r="K30" s="147">
        <v>135</v>
      </c>
      <c r="L30" s="147">
        <v>18</v>
      </c>
      <c r="M30" s="147">
        <v>23</v>
      </c>
      <c r="N30" s="147">
        <v>28</v>
      </c>
      <c r="O30" s="148">
        <v>0.18241042345276873</v>
      </c>
      <c r="P30" s="149">
        <v>191.654</v>
      </c>
      <c r="Q30" s="149">
        <v>552.74400000000003</v>
      </c>
      <c r="R30" s="149">
        <v>1072.693</v>
      </c>
      <c r="S30" s="149">
        <v>379.166</v>
      </c>
      <c r="T30" s="149">
        <v>592.47500000000002</v>
      </c>
      <c r="U30" s="149">
        <v>686.62800000000004</v>
      </c>
      <c r="V30" s="150">
        <v>684.27499999999998</v>
      </c>
      <c r="W30" s="149"/>
      <c r="X30" s="149"/>
      <c r="Y30" s="149"/>
      <c r="Z30" s="149"/>
      <c r="AA30" s="149"/>
      <c r="AB30" s="151">
        <v>49</v>
      </c>
      <c r="AC30" s="152">
        <v>4159.6350000000002</v>
      </c>
      <c r="AD30" s="153">
        <v>0.85811300687568348</v>
      </c>
      <c r="AE30" s="154">
        <v>0.97842145156548066</v>
      </c>
    </row>
    <row r="31" spans="2:31" x14ac:dyDescent="0.25">
      <c r="B31" s="139" t="s">
        <v>327</v>
      </c>
      <c r="C31" s="140" t="s">
        <v>352</v>
      </c>
      <c r="D31" s="141" t="s">
        <v>381</v>
      </c>
      <c r="E31" s="142" t="s">
        <v>410</v>
      </c>
      <c r="F31" s="142" t="s">
        <v>439</v>
      </c>
      <c r="G31" s="143" t="s">
        <v>454</v>
      </c>
      <c r="H31" s="144" t="s">
        <v>489</v>
      </c>
      <c r="I31" s="144" t="s">
        <v>509</v>
      </c>
      <c r="J31" s="146">
        <v>134</v>
      </c>
      <c r="K31" s="147">
        <v>123</v>
      </c>
      <c r="L31" s="147">
        <v>4</v>
      </c>
      <c r="M31" s="147">
        <v>31</v>
      </c>
      <c r="N31" s="147">
        <v>19</v>
      </c>
      <c r="O31" s="148">
        <v>0.14785992217898833</v>
      </c>
      <c r="P31" s="149"/>
      <c r="Q31" s="149"/>
      <c r="R31" s="149">
        <v>206.93299999999999</v>
      </c>
      <c r="S31" s="149">
        <v>1083.2809999999999</v>
      </c>
      <c r="T31" s="149">
        <v>1647.462</v>
      </c>
      <c r="U31" s="149">
        <v>1064.3209999999999</v>
      </c>
      <c r="V31" s="150">
        <v>615.70100000000002</v>
      </c>
      <c r="W31" s="149"/>
      <c r="X31" s="149"/>
      <c r="Y31" s="149"/>
      <c r="Z31" s="149"/>
      <c r="AA31" s="149"/>
      <c r="AB31" s="151">
        <v>33</v>
      </c>
      <c r="AC31" s="152">
        <v>4617.6980000000003</v>
      </c>
      <c r="AD31" s="153">
        <v>0.8179638329613379</v>
      </c>
      <c r="AE31" s="154">
        <v>0.90001232825873634</v>
      </c>
    </row>
    <row r="32" spans="2:31" x14ac:dyDescent="0.25">
      <c r="B32" s="139" t="s">
        <v>326</v>
      </c>
      <c r="C32" s="140" t="s">
        <v>353</v>
      </c>
      <c r="D32" s="141" t="s">
        <v>382</v>
      </c>
      <c r="E32" s="142" t="s">
        <v>411</v>
      </c>
      <c r="F32" s="142" t="s">
        <v>440</v>
      </c>
      <c r="G32" s="143" t="s">
        <v>455</v>
      </c>
      <c r="H32" s="144" t="s">
        <v>490</v>
      </c>
      <c r="I32" s="144" t="s">
        <v>510</v>
      </c>
      <c r="J32" s="146">
        <v>137</v>
      </c>
      <c r="K32" s="147">
        <v>124</v>
      </c>
      <c r="L32" s="147">
        <v>15</v>
      </c>
      <c r="M32" s="147">
        <v>33</v>
      </c>
      <c r="N32" s="147">
        <v>17</v>
      </c>
      <c r="O32" s="148">
        <v>0.13026819923371646</v>
      </c>
      <c r="P32" s="149"/>
      <c r="Q32" s="149"/>
      <c r="R32" s="149"/>
      <c r="S32" s="149"/>
      <c r="T32" s="149">
        <v>768.92600000000004</v>
      </c>
      <c r="U32" s="149">
        <v>629.59299999999996</v>
      </c>
      <c r="V32" s="150">
        <v>598.625</v>
      </c>
      <c r="W32" s="149"/>
      <c r="X32" s="149"/>
      <c r="Y32" s="149"/>
      <c r="Z32" s="149"/>
      <c r="AA32" s="149"/>
      <c r="AB32" s="151">
        <v>36</v>
      </c>
      <c r="AC32" s="152">
        <v>1997.144</v>
      </c>
      <c r="AD32" s="153">
        <v>0.86876156980427899</v>
      </c>
      <c r="AE32" s="154">
        <v>0.97124069648245004</v>
      </c>
    </row>
    <row r="33" spans="2:31" x14ac:dyDescent="0.25">
      <c r="B33" s="139" t="s">
        <v>327</v>
      </c>
      <c r="C33" s="140" t="s">
        <v>354</v>
      </c>
      <c r="D33" s="141" t="s">
        <v>383</v>
      </c>
      <c r="E33" s="142" t="s">
        <v>412</v>
      </c>
      <c r="F33" s="142" t="s">
        <v>441</v>
      </c>
      <c r="G33" s="143" t="s">
        <v>467</v>
      </c>
      <c r="H33" s="144" t="s">
        <v>491</v>
      </c>
      <c r="I33" s="144" t="s">
        <v>319</v>
      </c>
      <c r="J33" s="146">
        <v>65</v>
      </c>
      <c r="K33" s="147">
        <v>69</v>
      </c>
      <c r="L33" s="147">
        <v>17</v>
      </c>
      <c r="M33" s="147">
        <v>14</v>
      </c>
      <c r="N33" s="147">
        <v>17</v>
      </c>
      <c r="O33" s="148">
        <v>0.2537313432835821</v>
      </c>
      <c r="P33" s="149"/>
      <c r="Q33" s="149"/>
      <c r="R33" s="149"/>
      <c r="S33" s="149"/>
      <c r="T33" s="149"/>
      <c r="U33" s="149"/>
      <c r="V33" s="150">
        <v>543.29999999999995</v>
      </c>
      <c r="W33" s="149"/>
      <c r="X33" s="149"/>
      <c r="Y33" s="149"/>
      <c r="Z33" s="149"/>
      <c r="AA33" s="149"/>
      <c r="AB33" s="151">
        <v>26</v>
      </c>
      <c r="AC33" s="152">
        <v>543.29999999999995</v>
      </c>
      <c r="AD33" s="153">
        <v>0.77094015834516116</v>
      </c>
      <c r="AE33" s="154">
        <v>0.86830740619854985</v>
      </c>
    </row>
    <row r="34" spans="2:31" x14ac:dyDescent="0.25">
      <c r="B34" s="139" t="s">
        <v>320</v>
      </c>
      <c r="C34" s="140" t="s">
        <v>355</v>
      </c>
      <c r="D34" s="141" t="s">
        <v>384</v>
      </c>
      <c r="E34" s="142" t="s">
        <v>413</v>
      </c>
      <c r="F34" s="142" t="s">
        <v>442</v>
      </c>
      <c r="G34" s="143" t="s">
        <v>468</v>
      </c>
      <c r="H34" s="144" t="s">
        <v>492</v>
      </c>
      <c r="I34" s="144" t="s">
        <v>492</v>
      </c>
      <c r="J34" s="146">
        <v>59</v>
      </c>
      <c r="K34" s="147">
        <v>59</v>
      </c>
      <c r="L34" s="147">
        <v>7</v>
      </c>
      <c r="M34" s="147">
        <v>16</v>
      </c>
      <c r="N34" s="147">
        <v>12</v>
      </c>
      <c r="O34" s="148">
        <v>0.20338983050847459</v>
      </c>
      <c r="P34" s="149">
        <v>227.63800000000001</v>
      </c>
      <c r="Q34" s="149">
        <v>376.09</v>
      </c>
      <c r="R34" s="149">
        <v>612.21600000000001</v>
      </c>
      <c r="S34" s="149">
        <v>653.36199999999997</v>
      </c>
      <c r="T34" s="149">
        <v>1117.9159999999999</v>
      </c>
      <c r="U34" s="149">
        <v>484.07</v>
      </c>
      <c r="V34" s="150">
        <v>465.279</v>
      </c>
      <c r="W34" s="149"/>
      <c r="X34" s="149"/>
      <c r="Y34" s="149"/>
      <c r="Z34" s="149"/>
      <c r="AA34" s="149"/>
      <c r="AB34" s="151">
        <v>25</v>
      </c>
      <c r="AC34" s="152">
        <v>3936.5709999999999</v>
      </c>
      <c r="AD34" s="153">
        <v>0.80089491832602044</v>
      </c>
      <c r="AE34" s="154">
        <v>0.9021685492162258</v>
      </c>
    </row>
    <row r="35" spans="2:31" x14ac:dyDescent="0.25">
      <c r="B35" s="139" t="s">
        <v>327</v>
      </c>
      <c r="C35" s="140" t="s">
        <v>356</v>
      </c>
      <c r="D35" s="141" t="s">
        <v>385</v>
      </c>
      <c r="E35" s="142" t="s">
        <v>414</v>
      </c>
      <c r="F35" s="142" t="s">
        <v>443</v>
      </c>
      <c r="G35" s="143" t="s">
        <v>469</v>
      </c>
      <c r="H35" s="144" t="s">
        <v>462</v>
      </c>
      <c r="I35" s="144" t="s">
        <v>511</v>
      </c>
      <c r="J35" s="146">
        <v>120</v>
      </c>
      <c r="K35" s="147">
        <v>118</v>
      </c>
      <c r="L35" s="147">
        <v>13</v>
      </c>
      <c r="M35" s="147">
        <v>19</v>
      </c>
      <c r="N35" s="147">
        <v>20</v>
      </c>
      <c r="O35" s="148">
        <v>0.16806722689075632</v>
      </c>
      <c r="P35" s="149">
        <v>74.915000000000006</v>
      </c>
      <c r="Q35" s="149">
        <v>273.142</v>
      </c>
      <c r="R35" s="149">
        <v>877.74900000000002</v>
      </c>
      <c r="S35" s="149">
        <v>427.43</v>
      </c>
      <c r="T35" s="149">
        <v>843.87300000000005</v>
      </c>
      <c r="U35" s="149">
        <v>388.63400000000001</v>
      </c>
      <c r="V35" s="150">
        <v>389.29199999999997</v>
      </c>
      <c r="W35" s="149"/>
      <c r="X35" s="149"/>
      <c r="Y35" s="149"/>
      <c r="Z35" s="149"/>
      <c r="AA35" s="149"/>
      <c r="AB35" s="151">
        <v>30</v>
      </c>
      <c r="AC35" s="152">
        <v>3275.0349999999999</v>
      </c>
      <c r="AD35" s="153">
        <v>1</v>
      </c>
      <c r="AE35" s="154">
        <v>0.99457030310876038</v>
      </c>
    </row>
    <row r="36" spans="2:31" x14ac:dyDescent="0.25">
      <c r="B36" s="139" t="s">
        <v>320</v>
      </c>
      <c r="C36" s="140" t="s">
        <v>357</v>
      </c>
      <c r="D36" s="141" t="s">
        <v>386</v>
      </c>
      <c r="E36" s="142" t="s">
        <v>415</v>
      </c>
      <c r="F36" s="142" t="s">
        <v>444</v>
      </c>
      <c r="G36" s="143" t="s">
        <v>470</v>
      </c>
      <c r="H36" s="144" t="s">
        <v>493</v>
      </c>
      <c r="I36" s="144" t="s">
        <v>512</v>
      </c>
      <c r="J36" s="146">
        <v>64</v>
      </c>
      <c r="K36" s="147">
        <v>61</v>
      </c>
      <c r="L36" s="147">
        <v>3</v>
      </c>
      <c r="M36" s="147">
        <v>14</v>
      </c>
      <c r="N36" s="147">
        <v>9</v>
      </c>
      <c r="O36" s="148">
        <v>0.14399999999999999</v>
      </c>
      <c r="P36" s="149">
        <v>258.12900000000002</v>
      </c>
      <c r="Q36" s="149">
        <v>332.62099999999998</v>
      </c>
      <c r="R36" s="149">
        <v>372.82100000000003</v>
      </c>
      <c r="S36" s="149">
        <v>715.87099999999998</v>
      </c>
      <c r="T36" s="149">
        <v>5712.03</v>
      </c>
      <c r="U36" s="149">
        <v>491.82400000000001</v>
      </c>
      <c r="V36" s="150">
        <v>383.24099999999999</v>
      </c>
      <c r="W36" s="149"/>
      <c r="X36" s="149"/>
      <c r="Y36" s="149"/>
      <c r="Z36" s="149"/>
      <c r="AA36" s="149"/>
      <c r="AB36" s="151">
        <v>16</v>
      </c>
      <c r="AC36" s="152">
        <v>8266.5370000000003</v>
      </c>
      <c r="AD36" s="153">
        <v>0.63264272438430424</v>
      </c>
      <c r="AE36" s="154">
        <v>0.80045756054975548</v>
      </c>
    </row>
    <row r="37" spans="2:31" x14ac:dyDescent="0.25">
      <c r="B37" s="139" t="s">
        <v>323</v>
      </c>
      <c r="C37" s="140" t="s">
        <v>358</v>
      </c>
      <c r="D37" s="141" t="s">
        <v>387</v>
      </c>
      <c r="E37" s="142" t="s">
        <v>416</v>
      </c>
      <c r="F37" s="142" t="s">
        <v>445</v>
      </c>
      <c r="G37" s="143" t="s">
        <v>471</v>
      </c>
      <c r="H37" s="144" t="s">
        <v>481</v>
      </c>
      <c r="I37" s="144" t="s">
        <v>481</v>
      </c>
      <c r="J37" s="146">
        <v>228</v>
      </c>
      <c r="K37" s="147">
        <v>189</v>
      </c>
      <c r="L37" s="147">
        <v>9</v>
      </c>
      <c r="M37" s="147">
        <v>33</v>
      </c>
      <c r="N37" s="147">
        <v>25</v>
      </c>
      <c r="O37" s="148">
        <v>0.11990407673860912</v>
      </c>
      <c r="P37" s="149">
        <v>362.863</v>
      </c>
      <c r="Q37" s="149">
        <v>667.52099999999996</v>
      </c>
      <c r="R37" s="149">
        <v>1282.866</v>
      </c>
      <c r="S37" s="149">
        <v>1087.7729999999999</v>
      </c>
      <c r="T37" s="149">
        <v>664.81</v>
      </c>
      <c r="U37" s="149">
        <v>991.96699999999998</v>
      </c>
      <c r="V37" s="150">
        <v>372.82</v>
      </c>
      <c r="W37" s="149"/>
      <c r="X37" s="149"/>
      <c r="Y37" s="149"/>
      <c r="Z37" s="149"/>
      <c r="AA37" s="149"/>
      <c r="AB37" s="151">
        <v>30</v>
      </c>
      <c r="AC37" s="152">
        <v>5430.62</v>
      </c>
      <c r="AD37" s="153"/>
      <c r="AE37" s="154">
        <v>0.98268649696455912</v>
      </c>
    </row>
    <row r="38" spans="2:31" x14ac:dyDescent="0.25">
      <c r="B38" s="139"/>
      <c r="C38" s="140"/>
      <c r="D38" s="141"/>
      <c r="E38" s="142"/>
      <c r="F38" s="142"/>
      <c r="G38" s="143"/>
      <c r="H38" s="144"/>
      <c r="I38" s="144"/>
      <c r="J38" s="146"/>
      <c r="K38" s="147"/>
      <c r="L38" s="147"/>
      <c r="M38" s="147"/>
      <c r="N38" s="147"/>
      <c r="O38" s="148"/>
      <c r="P38" s="149"/>
      <c r="Q38" s="149"/>
      <c r="R38" s="149"/>
      <c r="S38" s="149"/>
      <c r="T38" s="149"/>
      <c r="U38" s="149"/>
      <c r="V38" s="150"/>
      <c r="W38" s="149"/>
      <c r="X38" s="149"/>
      <c r="Y38" s="149"/>
      <c r="Z38" s="149"/>
      <c r="AA38" s="149"/>
      <c r="AB38" s="151"/>
      <c r="AC38" s="152"/>
      <c r="AD38" s="153"/>
      <c r="AE38" s="154"/>
    </row>
    <row r="39" spans="2:31" x14ac:dyDescent="0.25">
      <c r="B39" s="139"/>
      <c r="C39" s="140"/>
      <c r="D39" s="141"/>
      <c r="E39" s="142"/>
      <c r="F39" s="142"/>
      <c r="G39" s="143"/>
      <c r="H39" s="144"/>
      <c r="I39" s="144"/>
      <c r="J39" s="146"/>
      <c r="K39" s="147"/>
      <c r="L39" s="147"/>
      <c r="M39" s="147"/>
      <c r="N39" s="147"/>
      <c r="O39" s="148"/>
      <c r="P39" s="149"/>
      <c r="Q39" s="149"/>
      <c r="R39" s="149"/>
      <c r="S39" s="149"/>
      <c r="T39" s="149"/>
      <c r="U39" s="149"/>
      <c r="V39" s="150"/>
      <c r="W39" s="149"/>
      <c r="X39" s="149"/>
      <c r="Y39" s="149"/>
      <c r="Z39" s="149"/>
      <c r="AA39" s="149"/>
      <c r="AB39" s="151"/>
      <c r="AC39" s="152"/>
      <c r="AD39" s="153"/>
      <c r="AE39" s="154"/>
    </row>
    <row r="40" spans="2:31" x14ac:dyDescent="0.25">
      <c r="B40" s="139"/>
      <c r="C40" s="140"/>
      <c r="D40" s="141"/>
      <c r="E40" s="142"/>
      <c r="F40" s="142"/>
      <c r="G40" s="143"/>
      <c r="H40" s="144"/>
      <c r="I40" s="144"/>
      <c r="J40" s="146"/>
      <c r="K40" s="147"/>
      <c r="L40" s="147"/>
      <c r="M40" s="147"/>
      <c r="N40" s="147"/>
      <c r="O40" s="148"/>
      <c r="P40" s="149"/>
      <c r="Q40" s="149"/>
      <c r="R40" s="149"/>
      <c r="S40" s="149"/>
      <c r="T40" s="149"/>
      <c r="U40" s="149"/>
      <c r="V40" s="150"/>
      <c r="W40" s="149"/>
      <c r="X40" s="149"/>
      <c r="Y40" s="149"/>
      <c r="Z40" s="149"/>
      <c r="AA40" s="149"/>
      <c r="AB40" s="151"/>
      <c r="AC40" s="152"/>
      <c r="AD40" s="153"/>
      <c r="AE40" s="154"/>
    </row>
    <row r="41" spans="2:31" x14ac:dyDescent="0.25">
      <c r="B41" s="139"/>
      <c r="C41" s="140"/>
      <c r="D41" s="141"/>
      <c r="E41" s="142"/>
      <c r="F41" s="142"/>
      <c r="G41" s="143"/>
      <c r="H41" s="144"/>
      <c r="I41" s="144"/>
      <c r="J41" s="146"/>
      <c r="K41" s="147"/>
      <c r="L41" s="147"/>
      <c r="M41" s="147"/>
      <c r="N41" s="147"/>
      <c r="O41" s="148"/>
      <c r="P41" s="149"/>
      <c r="Q41" s="149"/>
      <c r="R41" s="149"/>
      <c r="S41" s="149"/>
      <c r="T41" s="149"/>
      <c r="U41" s="149"/>
      <c r="V41" s="150"/>
      <c r="W41" s="149"/>
      <c r="X41" s="149"/>
      <c r="Y41" s="149"/>
      <c r="Z41" s="149"/>
      <c r="AA41" s="149"/>
      <c r="AB41" s="151"/>
      <c r="AC41" s="152"/>
      <c r="AD41" s="153"/>
      <c r="AE41" s="154"/>
    </row>
    <row r="42" spans="2:31" x14ac:dyDescent="0.25">
      <c r="B42" s="155"/>
      <c r="C42" s="156"/>
      <c r="D42" s="157"/>
      <c r="E42" s="158"/>
      <c r="F42" s="158"/>
      <c r="G42" s="159"/>
      <c r="H42" s="144"/>
      <c r="I42" s="144"/>
      <c r="J42" s="160"/>
      <c r="K42" s="161"/>
      <c r="L42" s="161"/>
      <c r="M42" s="161"/>
      <c r="N42" s="161"/>
      <c r="O42" s="162"/>
      <c r="P42" s="163"/>
      <c r="Q42" s="163"/>
      <c r="R42" s="163"/>
      <c r="S42" s="163"/>
      <c r="T42" s="163"/>
      <c r="U42" s="163"/>
      <c r="V42" s="164"/>
      <c r="W42" s="163"/>
      <c r="X42" s="163"/>
      <c r="Y42" s="163"/>
      <c r="Z42" s="163"/>
      <c r="AA42" s="163"/>
      <c r="AB42" s="165"/>
      <c r="AC42" s="166"/>
      <c r="AD42" s="167"/>
      <c r="AE42" s="168"/>
    </row>
    <row r="43" spans="2:31" ht="15.75" thickBot="1" x14ac:dyDescent="0.3">
      <c r="B43" s="169"/>
      <c r="C43" s="170" t="s">
        <v>262</v>
      </c>
      <c r="D43" s="171"/>
      <c r="E43" s="171"/>
      <c r="F43" s="171"/>
      <c r="G43" s="171"/>
      <c r="H43" s="171"/>
      <c r="I43" s="171"/>
      <c r="J43" s="172">
        <f>SUM(J9:J42)</f>
        <v>5093</v>
      </c>
      <c r="K43" s="173">
        <f>SUM(K9:K42)</f>
        <v>4964</v>
      </c>
      <c r="L43" s="173">
        <f>SUM(L9:L42)</f>
        <v>737</v>
      </c>
      <c r="M43" s="173">
        <f>SUM(M9:M42)</f>
        <v>777</v>
      </c>
      <c r="N43" s="173">
        <f>SUM(N9:N42)</f>
        <v>1079</v>
      </c>
      <c r="O43" s="174">
        <f>N43/AVERAGE(J43,K43)</f>
        <v>0.214576911603858</v>
      </c>
      <c r="P43" s="175">
        <f t="shared" ref="P43:AC43" si="0">SUM(P9:P42)</f>
        <v>14698.728000000003</v>
      </c>
      <c r="Q43" s="175">
        <f t="shared" si="0"/>
        <v>24103.050999999999</v>
      </c>
      <c r="R43" s="175">
        <f t="shared" si="0"/>
        <v>33330.353999999999</v>
      </c>
      <c r="S43" s="175"/>
      <c r="T43" s="175"/>
      <c r="U43" s="175"/>
      <c r="V43" s="176">
        <f>SUM(V9:V42)</f>
        <v>34185.641000000003</v>
      </c>
      <c r="W43" s="175"/>
      <c r="X43" s="175"/>
      <c r="Y43" s="175"/>
      <c r="Z43" s="175"/>
      <c r="AA43" s="175"/>
      <c r="AB43" s="176">
        <f t="shared" si="0"/>
        <v>2003</v>
      </c>
      <c r="AC43" s="177">
        <f t="shared" si="0"/>
        <v>215533.94200000001</v>
      </c>
      <c r="AD43" s="178"/>
      <c r="AE43" s="179"/>
    </row>
    <row r="45" spans="2:31" x14ac:dyDescent="0.25">
      <c r="C45" s="180" t="s">
        <v>263</v>
      </c>
      <c r="P45" s="181" t="s">
        <v>264</v>
      </c>
      <c r="Q45" s="182" t="s">
        <v>265</v>
      </c>
      <c r="R45" s="183" t="s">
        <v>266</v>
      </c>
    </row>
    <row r="46" spans="2:31" x14ac:dyDescent="0.25">
      <c r="C46" s="184" t="s">
        <v>267</v>
      </c>
    </row>
  </sheetData>
  <conditionalFormatting sqref="V9:V12 V15:V42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V24:V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V21:V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V39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V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V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V13:V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2017-09-06T08:30:10Z</dcterms:modified>
</cp:coreProperties>
</file>